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Departments\FinReg\MA Gas and Electric\DPU 19-07 Conp Supply NOI\Discovery\DPU 1st Set\Responses\"/>
    </mc:Choice>
  </mc:AlternateContent>
  <bookViews>
    <workbookView xWindow="-120" yWindow="-120" windowWidth="29040" windowHeight="15840" tabRatio="692"/>
  </bookViews>
  <sheets>
    <sheet name="Table 1 - Customer Count" sheetId="4" r:id="rId1"/>
    <sheet name="Table 2 - Incremental Costs" sheetId="2" r:id="rId2"/>
    <sheet name="Table 3 - Rate and Bill Impacts" sheetId="5" r:id="rId3"/>
  </sheets>
  <definedNames>
    <definedName name="_xlnm.Print_Titles" localSheetId="1">'Table 2 - Incremental Costs'!$A:$A</definedName>
    <definedName name="_xlnm.Print_Titles" localSheetId="2">'Table 3 - Rate and Bill Impacts'!$A:$A</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5" i="5" l="1"/>
  <c r="O24" i="5"/>
  <c r="O23" i="5"/>
  <c r="O22" i="5"/>
  <c r="O21" i="5"/>
  <c r="O20" i="5"/>
  <c r="O19" i="5"/>
  <c r="O18" i="5"/>
  <c r="O17" i="5"/>
  <c r="O16" i="5"/>
  <c r="O15" i="5"/>
  <c r="O14" i="5"/>
  <c r="O13" i="5"/>
  <c r="O12" i="5"/>
  <c r="O11" i="5"/>
  <c r="O10" i="5"/>
  <c r="O9" i="5"/>
  <c r="O8" i="5"/>
  <c r="O7" i="5"/>
  <c r="O6" i="5"/>
  <c r="O5" i="5"/>
  <c r="O4" i="5"/>
  <c r="N25" i="5"/>
  <c r="N24" i="5"/>
  <c r="N23" i="5"/>
  <c r="N22" i="5"/>
  <c r="N21" i="5"/>
  <c r="N20" i="5"/>
  <c r="N19" i="5"/>
  <c r="N18" i="5"/>
  <c r="N17" i="5"/>
  <c r="N16" i="5"/>
  <c r="N15" i="5"/>
  <c r="N14" i="5"/>
  <c r="N13" i="5"/>
  <c r="N12" i="5"/>
  <c r="N11" i="5"/>
  <c r="N10" i="5"/>
  <c r="N9" i="5"/>
  <c r="N8" i="5"/>
  <c r="N7" i="5"/>
  <c r="N6" i="5"/>
  <c r="N5" i="5"/>
  <c r="N4" i="5"/>
  <c r="I25" i="5"/>
  <c r="I24" i="5"/>
  <c r="I23" i="5"/>
  <c r="I22" i="5"/>
  <c r="I21" i="5"/>
  <c r="I20" i="5"/>
  <c r="I19" i="5"/>
  <c r="I18" i="5"/>
  <c r="I17" i="5"/>
  <c r="I16" i="5"/>
  <c r="I15" i="5"/>
  <c r="I14" i="5"/>
  <c r="I13" i="5"/>
  <c r="I12" i="5"/>
  <c r="I11" i="5"/>
  <c r="I10" i="5"/>
  <c r="I9" i="5"/>
  <c r="I8" i="5"/>
  <c r="I7" i="5"/>
  <c r="I6" i="5"/>
  <c r="I5" i="5"/>
  <c r="I4" i="5"/>
  <c r="H25" i="5"/>
  <c r="H24" i="5"/>
  <c r="H23" i="5"/>
  <c r="H22" i="5"/>
  <c r="H21" i="5"/>
  <c r="H20" i="5"/>
  <c r="H19" i="5"/>
  <c r="H18" i="5"/>
  <c r="H17" i="5"/>
  <c r="H16" i="5"/>
  <c r="H15" i="5"/>
  <c r="H14" i="5"/>
  <c r="H13" i="5"/>
  <c r="H12" i="5"/>
  <c r="H11" i="5"/>
  <c r="H10" i="5"/>
  <c r="H9" i="5"/>
  <c r="H8" i="5"/>
  <c r="H7" i="5"/>
  <c r="H6" i="5"/>
  <c r="H5" i="5"/>
  <c r="H4" i="5"/>
  <c r="M7" i="5" l="1"/>
  <c r="M6" i="5"/>
  <c r="M5" i="5"/>
  <c r="M4" i="5"/>
  <c r="K7" i="5"/>
  <c r="K6" i="5"/>
  <c r="K5" i="5"/>
  <c r="K4" i="5"/>
  <c r="G7" i="5"/>
  <c r="G6" i="5"/>
  <c r="G5" i="5"/>
  <c r="G4" i="5"/>
  <c r="E7" i="5"/>
  <c r="E6" i="5"/>
  <c r="E5" i="5"/>
  <c r="E4" i="5"/>
  <c r="E31" i="2" l="1"/>
  <c r="C31" i="2"/>
  <c r="I30" i="2"/>
  <c r="J30" i="2" s="1"/>
  <c r="I29" i="2"/>
  <c r="J29" i="2" s="1"/>
  <c r="I28" i="2"/>
  <c r="J28" i="2" s="1"/>
  <c r="I27" i="2"/>
  <c r="J27" i="2" s="1"/>
  <c r="I26" i="2"/>
  <c r="J26" i="2" s="1"/>
  <c r="I25" i="2"/>
  <c r="J25" i="2" s="1"/>
  <c r="I24" i="2"/>
  <c r="J24" i="2" s="1"/>
  <c r="I23" i="2"/>
  <c r="J23" i="2" s="1"/>
  <c r="I22" i="2"/>
  <c r="J22" i="2" s="1"/>
  <c r="I21" i="2"/>
  <c r="J21" i="2" s="1"/>
  <c r="I20" i="2"/>
  <c r="J20" i="2" s="1"/>
  <c r="I19" i="2"/>
  <c r="J19" i="2" s="1"/>
  <c r="I18" i="2"/>
  <c r="J18" i="2" s="1"/>
  <c r="I17" i="2"/>
  <c r="J17" i="2" s="1"/>
  <c r="I16" i="2"/>
  <c r="J16" i="2" s="1"/>
  <c r="I15" i="2"/>
  <c r="J15" i="2" s="1"/>
  <c r="I14" i="2"/>
  <c r="J14" i="2" s="1"/>
  <c r="I13" i="2"/>
  <c r="J13" i="2" s="1"/>
  <c r="I12" i="2"/>
  <c r="J12" i="2" s="1"/>
  <c r="I11" i="2"/>
  <c r="J11" i="2" s="1"/>
  <c r="I10" i="2"/>
  <c r="J10" i="2" s="1"/>
  <c r="I9" i="2"/>
  <c r="J9" i="2" s="1"/>
  <c r="I8" i="2"/>
  <c r="J8" i="2" s="1"/>
  <c r="I7" i="2"/>
  <c r="J7" i="2" s="1"/>
  <c r="I6" i="2"/>
  <c r="J6" i="2" s="1"/>
  <c r="I5" i="2"/>
  <c r="J5" i="2" s="1"/>
  <c r="I4" i="2"/>
  <c r="J4" i="2" s="1"/>
  <c r="O30" i="2"/>
  <c r="O29" i="2"/>
  <c r="O28" i="2"/>
  <c r="O27" i="2"/>
  <c r="O26" i="2"/>
  <c r="O25" i="2"/>
  <c r="O24" i="2"/>
  <c r="O23" i="2"/>
  <c r="O22" i="2"/>
  <c r="O21" i="2"/>
  <c r="O20" i="2"/>
  <c r="O19" i="2"/>
  <c r="O18" i="2"/>
  <c r="O17" i="2"/>
  <c r="O16" i="2"/>
  <c r="O15" i="2"/>
  <c r="O14" i="2"/>
  <c r="O13" i="2"/>
  <c r="O12" i="2"/>
  <c r="O11" i="2"/>
  <c r="O10" i="2"/>
  <c r="O9" i="2"/>
  <c r="O8" i="2"/>
  <c r="O7" i="2"/>
  <c r="O6" i="2"/>
  <c r="O5" i="2"/>
  <c r="O4" i="2"/>
  <c r="M31" i="4"/>
  <c r="J31" i="4"/>
  <c r="G31" i="4"/>
  <c r="D31" i="4"/>
  <c r="M30" i="4"/>
  <c r="J30" i="4"/>
  <c r="G30" i="4"/>
  <c r="D30" i="4"/>
  <c r="M29" i="4"/>
  <c r="J29" i="4"/>
  <c r="G29" i="4"/>
  <c r="D29" i="4"/>
  <c r="M28" i="4"/>
  <c r="J28" i="4"/>
  <c r="G28" i="4"/>
  <c r="D28" i="4"/>
  <c r="M27" i="4"/>
  <c r="J27" i="4"/>
  <c r="G27" i="4"/>
  <c r="D27" i="4"/>
  <c r="M26" i="4"/>
  <c r="J26" i="4"/>
  <c r="G26" i="4"/>
  <c r="D26" i="4"/>
  <c r="M25" i="4"/>
  <c r="J25" i="4"/>
  <c r="G25" i="4"/>
  <c r="D25" i="4"/>
  <c r="M24" i="4"/>
  <c r="J24" i="4"/>
  <c r="G24" i="4"/>
  <c r="D24" i="4"/>
  <c r="M23" i="4"/>
  <c r="J23" i="4"/>
  <c r="G23" i="4"/>
  <c r="D23" i="4"/>
  <c r="M22" i="4"/>
  <c r="J22" i="4"/>
  <c r="G22" i="4"/>
  <c r="D22" i="4"/>
  <c r="M21" i="4"/>
  <c r="J21" i="4"/>
  <c r="G21" i="4"/>
  <c r="D21" i="4"/>
  <c r="M20" i="4"/>
  <c r="J20" i="4"/>
  <c r="G20" i="4"/>
  <c r="D20" i="4"/>
  <c r="M19" i="4"/>
  <c r="J19" i="4"/>
  <c r="G19" i="4"/>
  <c r="D19" i="4"/>
  <c r="M18" i="4"/>
  <c r="J18" i="4"/>
  <c r="G18" i="4"/>
  <c r="D18" i="4"/>
  <c r="M17" i="4"/>
  <c r="J17" i="4"/>
  <c r="G17" i="4"/>
  <c r="D17" i="4"/>
  <c r="M16" i="4"/>
  <c r="J16" i="4"/>
  <c r="G16" i="4"/>
  <c r="D16" i="4"/>
  <c r="M15" i="4"/>
  <c r="J15" i="4"/>
  <c r="G15" i="4"/>
  <c r="D15" i="4"/>
  <c r="M14" i="4"/>
  <c r="J14" i="4"/>
  <c r="G14" i="4"/>
  <c r="D14" i="4"/>
  <c r="M13" i="4"/>
  <c r="J13" i="4"/>
  <c r="G13" i="4"/>
  <c r="D13" i="4"/>
  <c r="M12" i="4"/>
  <c r="J12" i="4"/>
  <c r="G12" i="4"/>
  <c r="D12" i="4"/>
  <c r="M11" i="4"/>
  <c r="J11" i="4"/>
  <c r="G11" i="4"/>
  <c r="D11" i="4"/>
  <c r="M10" i="4"/>
  <c r="J10" i="4"/>
  <c r="G10" i="4"/>
  <c r="D10" i="4"/>
  <c r="M9" i="4"/>
  <c r="J9" i="4"/>
  <c r="G9" i="4"/>
  <c r="D9" i="4"/>
  <c r="M8" i="4"/>
  <c r="J8" i="4"/>
  <c r="G8" i="4"/>
  <c r="D8" i="4"/>
  <c r="M7" i="4"/>
  <c r="J7" i="4"/>
  <c r="G7" i="4"/>
  <c r="D7" i="4"/>
  <c r="M6" i="4"/>
  <c r="J6" i="4"/>
  <c r="G6" i="4"/>
  <c r="D6" i="4"/>
  <c r="M5" i="4"/>
  <c r="J5" i="4"/>
  <c r="G5" i="4"/>
  <c r="D5" i="4"/>
  <c r="K4" i="2" l="1"/>
  <c r="L4" i="2" s="1"/>
  <c r="K21" i="2"/>
  <c r="L21" i="2" s="1"/>
  <c r="K27" i="2"/>
  <c r="L27" i="2" s="1"/>
  <c r="K23" i="2"/>
  <c r="L23" i="2" s="1"/>
  <c r="K29" i="2"/>
  <c r="L29" i="2" s="1"/>
  <c r="K19" i="2"/>
  <c r="L19" i="2" s="1"/>
  <c r="K25" i="2"/>
  <c r="L25" i="2" s="1"/>
  <c r="K20" i="2"/>
  <c r="L20" i="2" s="1"/>
  <c r="K22" i="2"/>
  <c r="L22" i="2" s="1"/>
  <c r="K24" i="2"/>
  <c r="L24" i="2" s="1"/>
  <c r="K26" i="2"/>
  <c r="L26" i="2" s="1"/>
  <c r="K28" i="2"/>
  <c r="L28" i="2" s="1"/>
  <c r="K30" i="2"/>
  <c r="L30" i="2" s="1"/>
  <c r="O31" i="2"/>
  <c r="N31" i="2"/>
  <c r="M31" i="2"/>
  <c r="K18" i="2" l="1"/>
  <c r="L18" i="2" s="1"/>
  <c r="K17" i="2"/>
  <c r="L17" i="2" s="1"/>
  <c r="K16" i="2"/>
  <c r="K15" i="2"/>
  <c r="K14" i="2"/>
  <c r="K13" i="2"/>
  <c r="K12" i="2"/>
  <c r="K11" i="2"/>
  <c r="K9" i="2"/>
  <c r="K8" i="2"/>
  <c r="K7" i="2"/>
  <c r="K6" i="2"/>
  <c r="K5" i="2"/>
  <c r="D31" i="2"/>
  <c r="B31" i="2"/>
  <c r="K10" i="2" l="1"/>
  <c r="L10" i="2" s="1"/>
  <c r="J31" i="2"/>
  <c r="L8" i="2"/>
  <c r="L12" i="2"/>
  <c r="L16" i="2"/>
  <c r="L6" i="2"/>
  <c r="L14" i="2"/>
  <c r="L5" i="2"/>
  <c r="L11" i="2"/>
  <c r="L13" i="2"/>
  <c r="L15" i="2"/>
  <c r="I31" i="2"/>
  <c r="L9" i="2"/>
  <c r="L7" i="2"/>
  <c r="K31" i="2" l="1"/>
  <c r="L31" i="2"/>
</calcChain>
</file>

<file path=xl/sharedStrings.xml><?xml version="1.0" encoding="utf-8"?>
<sst xmlns="http://schemas.openxmlformats.org/spreadsheetml/2006/main" count="102" uniqueCount="79">
  <si>
    <t>Month</t>
  </si>
  <si>
    <t>"Incremental" Supply Costs ($)</t>
  </si>
  <si>
    <t>Table 1</t>
  </si>
  <si>
    <t xml:space="preserve">Calculation of the "Incremental" Low-Income Subsidy and Arrearage Management Program Costs Recovered through the RAAF </t>
  </si>
  <si>
    <t>"Incremental" AMP Costs Recovered through RAAF ($)</t>
  </si>
  <si>
    <t>"Incremental" Supply Costs Recovered through RAAF ($)</t>
  </si>
  <si>
    <t>"Incremental" Supply Costs Recovered from Low Income Ratepayers ($)</t>
  </si>
  <si>
    <t>Totals</t>
  </si>
  <si>
    <t>Column B</t>
  </si>
  <si>
    <t>Column C</t>
  </si>
  <si>
    <t>Column K</t>
  </si>
  <si>
    <t>Instructions for Data Entry Cells</t>
  </si>
  <si>
    <t>Low-Income Discount Rate (%)</t>
  </si>
  <si>
    <t>Column F</t>
  </si>
  <si>
    <t>Column L</t>
  </si>
  <si>
    <t>Table 2</t>
  </si>
  <si>
    <t>Supply Costs that Would Have Been Billed to Low-Income Customers if All Were on Default Service Rate ($)</t>
  </si>
  <si>
    <t>Number of Customers by Supplier Type</t>
  </si>
  <si>
    <t>R-1 Customers</t>
  </si>
  <si>
    <t>R-2 Customers</t>
  </si>
  <si>
    <t>R-3 Customers</t>
  </si>
  <si>
    <t>R-4 Customers</t>
  </si>
  <si>
    <t>Total # of Customers</t>
  </si>
  <si>
    <t># of Competitive Supply Customers</t>
  </si>
  <si>
    <t>Total Supply Costs Billed to R-2 Customers Served by Competitive Suppliers ($)</t>
  </si>
  <si>
    <t>Total Supply Costs Billed to R-4 Customers Served by Competitive Suppliers ($)</t>
  </si>
  <si>
    <t>Total Supply Related AMP Costs Recovered through RAAF from AMP Participants Served by Competitive Suppliers ($)</t>
  </si>
  <si>
    <t>Supply-Related AMP Costs that Would Have Been Recovered through RAAF if All AMP Participants Served by Competitive Suppliers were on Default Service Rate ($)</t>
  </si>
  <si>
    <t>Table 3</t>
  </si>
  <si>
    <t>Line Number</t>
  </si>
  <si>
    <t>Service Territory/Area</t>
  </si>
  <si>
    <t>Customer Rate Class</t>
  </si>
  <si>
    <t>Actual 2019 RAAF Typical Monthly  Customer Bill Impact ($)</t>
  </si>
  <si>
    <t>Illustrative 2019 RAAF Typical Monthly  Customer Bill Impact ($)</t>
  </si>
  <si>
    <t>Actual 2020 RAAF Typical Monthly  Customer Bill Impact ($)</t>
  </si>
  <si>
    <t>Illustrative 2020 RAAF Typical Monthly  Customer Bill Impact ($)</t>
  </si>
  <si>
    <t>If applicable, please list the Service Territory/Area in which the rate classes listed in Column C exists</t>
  </si>
  <si>
    <t>Please list each customer rate class the company has that is subject to the RAAF</t>
  </si>
  <si>
    <t>Column D</t>
  </si>
  <si>
    <t>Please list the RAAFs that were in effect for each rate class for the majority of 2019</t>
  </si>
  <si>
    <t>Column E</t>
  </si>
  <si>
    <t>Please list the expected monthly bill impacts for a typical customer resulting from the RAAFs that were in effect for the majority of 2019</t>
  </si>
  <si>
    <t>Column G</t>
  </si>
  <si>
    <t>Column J</t>
  </si>
  <si>
    <t>Please list the RAAFs that are in effect for each rate class for the majority of 2020</t>
  </si>
  <si>
    <t>Please list the expected monthly bill impacts for a typical customer resulting from the RAAFs that are in effect for the majority of 2020</t>
  </si>
  <si>
    <t>Column M</t>
  </si>
  <si>
    <t>Enter the total number of MMBtu sold each month to R-2 customers served by a competitive supplier</t>
  </si>
  <si>
    <t>Enter the total number of MMBtu sold each month to R-4 customers served by a competitive supplier</t>
  </si>
  <si>
    <t>Enter the total dollars billed each month to R-2 customers served by a competitive supplier</t>
  </si>
  <si>
    <t>Enter the total dollars billed each month to R-4 customers served by a competitive supplier</t>
  </si>
  <si>
    <t>Column H</t>
  </si>
  <si>
    <t>Enter the applicable low-income customer discount rate that was in effect during the month</t>
  </si>
  <si>
    <t>Column N</t>
  </si>
  <si>
    <t>Enter the total dollars recovered through the AMP for energy supply related costs from AMP participants served by competitive suppliers</t>
  </si>
  <si>
    <t>Enter the total dollars that would have been recovered through the AMP for energy supply related costs if all AMP participants served by competitive suppliers were on default service</t>
  </si>
  <si>
    <t>Actual 2019 RAAF ($/therm)</t>
  </si>
  <si>
    <t>Illustrative 2019 RAAF ($/therm)</t>
  </si>
  <si>
    <t>Actual 2020 RAAF ($/therm)</t>
  </si>
  <si>
    <t>Illustrative 2020 RAAF ($/therm)</t>
  </si>
  <si>
    <t>Incremental Typical Monthly Bill Impact of Competitive Supply Market on RAAF ($)</t>
  </si>
  <si>
    <t>Incremental Rate Impact of Competitive Supply Market on RAAF ($/therm)</t>
  </si>
  <si>
    <t>Using the incremental cost data as calculated in Columns K and O of Table 2, please list the RAAFs that would have been in effect for each rate class for the majority of 2019 had all low-income customers been on default service</t>
  </si>
  <si>
    <t>Using the illustrative RAAFs from Column F, please list the typical monthly customer bill impacts that would have been calculated for each rate class for the majority of 2019 had all low-income customers been on default service</t>
  </si>
  <si>
    <t>Using the incremental cost data as calculated in Columns K and O of Table 2, please list the RAAFs that would have been in effect for each rate class for the majority of 2020 had all low-income customers been on default service</t>
  </si>
  <si>
    <t>Using the illustrative RAAFs from Column L, please list the typical monthly customer bill impacts that would have been calculated for each rate class for the majority of 2020 had all low-income customers been on default service</t>
  </si>
  <si>
    <t>2019 and 2020 Rate and Bill Impacts on the RAAF Resulting from the Competitive Supply Market</t>
  </si>
  <si>
    <t># of Default Service Customers</t>
  </si>
  <si>
    <t>Total Sales to R-2 Customers Served by Competitive Suppliers (therms)</t>
  </si>
  <si>
    <t>Total Sales to R-4 Customers Served by Competitive Suppliers (therms)</t>
  </si>
  <si>
    <t>R1, R2, R3, R4</t>
  </si>
  <si>
    <t>G41, G51</t>
  </si>
  <si>
    <t>G42, G52</t>
  </si>
  <si>
    <t>G43, G53</t>
  </si>
  <si>
    <t>N/A</t>
  </si>
  <si>
    <r>
      <t xml:space="preserve">R-2 GAF ($/therm) </t>
    </r>
    <r>
      <rPr>
        <b/>
        <sz val="11"/>
        <rFont val="Calibri"/>
        <family val="2"/>
        <scheme val="minor"/>
      </rPr>
      <t>(CGAC)</t>
    </r>
  </si>
  <si>
    <t>R-4 GAF ($/therm) (CGAC)</t>
  </si>
  <si>
    <t>Enter the GAF for R-2 customers that was applicable in the month  (ENTERED THE CGAC)</t>
  </si>
  <si>
    <t>Enter the GAF for R-4 customers that was applicable in the month (ENTERED THE CGAC)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</si>
</sst>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43" formatCode="_(* #,##0.00_);_(* \(#,##0.00\);_(* &quot;-&quot;??_);_(@_)"/>
    <numFmt numFmtId="164" formatCode="&quot;$&quot;#,##0.00000"/>
    <numFmt numFmtId="165" formatCode="&quot;$&quot;#,##0"/>
    <numFmt numFmtId="166" formatCode="&quot;$&quot;#,##0.00"/>
    <numFmt numFmtId="167" formatCode="&quot;$&quot;#,##0.0000"/>
  </numFmts>
  <fonts count="6"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1"/>
      <name val="Calibri"/>
      <family val="2"/>
      <scheme val="minor"/>
    </font>
    <font>
      <sz val="8"/>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97">
    <xf numFmtId="0" fontId="0" fillId="0" borderId="0" xfId="0"/>
    <xf numFmtId="165" fontId="0" fillId="0" borderId="1" xfId="0" applyNumberFormat="1" applyFont="1" applyBorder="1" applyAlignment="1">
      <alignment horizontal="center" vertical="center" wrapText="1"/>
    </xf>
    <xf numFmtId="0" fontId="0" fillId="0" borderId="0" xfId="0"/>
    <xf numFmtId="0" fontId="2" fillId="0" borderId="0" xfId="0" applyFont="1" applyAlignment="1"/>
    <xf numFmtId="37" fontId="0" fillId="2" borderId="1" xfId="1" applyNumberFormat="1" applyFont="1" applyFill="1" applyBorder="1" applyAlignment="1">
      <alignment horizontal="center" vertical="center"/>
    </xf>
    <xf numFmtId="165" fontId="0" fillId="2" borderId="1" xfId="0" applyNumberFormat="1" applyFill="1" applyBorder="1" applyAlignment="1">
      <alignment horizontal="center" vertical="center"/>
    </xf>
    <xf numFmtId="0" fontId="3" fillId="0" borderId="0" xfId="0" applyFont="1"/>
    <xf numFmtId="0" fontId="2" fillId="0" borderId="12" xfId="0" applyFont="1" applyFill="1" applyBorder="1" applyAlignment="1">
      <alignment horizontal="center" vertical="center" wrapText="1"/>
    </xf>
    <xf numFmtId="165" fontId="0" fillId="0" borderId="9" xfId="0" applyNumberFormat="1" applyFont="1" applyBorder="1" applyAlignment="1">
      <alignment horizontal="center" vertical="center" wrapText="1"/>
    </xf>
    <xf numFmtId="165" fontId="0" fillId="0" borderId="3" xfId="0" applyNumberFormat="1" applyFont="1" applyBorder="1" applyAlignment="1">
      <alignment horizontal="center" vertical="center" wrapText="1"/>
    </xf>
    <xf numFmtId="165" fontId="0" fillId="0" borderId="8" xfId="0" applyNumberFormat="1" applyFont="1" applyBorder="1" applyAlignment="1">
      <alignment horizontal="center" vertical="center" wrapText="1"/>
    </xf>
    <xf numFmtId="0" fontId="2" fillId="0" borderId="16" xfId="0" applyFont="1" applyFill="1" applyBorder="1" applyAlignment="1">
      <alignment horizontal="center" vertical="center" wrapText="1"/>
    </xf>
    <xf numFmtId="0" fontId="0" fillId="0" borderId="0" xfId="0" applyFill="1" applyBorder="1"/>
    <xf numFmtId="5" fontId="2" fillId="0" borderId="5" xfId="0" applyNumberFormat="1" applyFont="1" applyBorder="1" applyAlignment="1">
      <alignment horizontal="center" vertical="center"/>
    </xf>
    <xf numFmtId="165" fontId="0" fillId="0" borderId="4" xfId="0" applyNumberFormat="1" applyFont="1" applyBorder="1" applyAlignment="1">
      <alignment horizontal="center" vertical="center" wrapText="1"/>
    </xf>
    <xf numFmtId="0" fontId="2" fillId="0" borderId="0" xfId="0" applyFont="1" applyAlignment="1">
      <alignment horizontal="center" vertical="center"/>
    </xf>
    <xf numFmtId="0" fontId="2" fillId="0" borderId="0" xfId="0" applyFont="1" applyBorder="1" applyAlignment="1">
      <alignment horizontal="center" vertical="center"/>
    </xf>
    <xf numFmtId="37" fontId="2" fillId="0" borderId="0" xfId="0" applyNumberFormat="1" applyFont="1" applyBorder="1" applyAlignment="1">
      <alignment horizontal="center" vertical="center"/>
    </xf>
    <xf numFmtId="5" fontId="2" fillId="0" borderId="0" xfId="0" applyNumberFormat="1" applyFont="1" applyBorder="1" applyAlignment="1">
      <alignment horizontal="center" vertical="center"/>
    </xf>
    <xf numFmtId="0" fontId="3" fillId="0" borderId="0" xfId="0" applyFont="1" applyAlignment="1">
      <alignment horizontal="left"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17" fontId="0" fillId="0" borderId="33" xfId="0" applyNumberFormat="1" applyBorder="1" applyAlignment="1">
      <alignment horizontal="center" vertical="center"/>
    </xf>
    <xf numFmtId="3" fontId="0" fillId="3" borderId="34" xfId="1" applyNumberFormat="1" applyFont="1" applyFill="1" applyBorder="1" applyAlignment="1">
      <alignment horizontal="center" vertical="center"/>
    </xf>
    <xf numFmtId="3" fontId="0" fillId="2" borderId="3" xfId="1" applyNumberFormat="1" applyFont="1" applyFill="1" applyBorder="1" applyAlignment="1">
      <alignment horizontal="center" vertical="center"/>
    </xf>
    <xf numFmtId="3" fontId="0" fillId="2" borderId="1" xfId="1" applyNumberFormat="1" applyFont="1" applyFill="1" applyBorder="1" applyAlignment="1">
      <alignment horizontal="center" vertical="center"/>
    </xf>
    <xf numFmtId="3" fontId="0" fillId="3" borderId="4" xfId="1" applyNumberFormat="1" applyFont="1" applyFill="1" applyBorder="1" applyAlignment="1">
      <alignment horizontal="center" vertical="center"/>
    </xf>
    <xf numFmtId="3" fontId="0" fillId="3" borderId="19" xfId="1" applyNumberFormat="1" applyFont="1" applyFill="1" applyBorder="1" applyAlignment="1">
      <alignment horizontal="center" vertical="center"/>
    </xf>
    <xf numFmtId="17" fontId="0" fillId="0" borderId="35" xfId="0" applyNumberFormat="1" applyBorder="1" applyAlignment="1">
      <alignment horizontal="center" vertical="center"/>
    </xf>
    <xf numFmtId="3" fontId="0" fillId="3" borderId="10" xfId="1" applyNumberFormat="1" applyFont="1" applyFill="1" applyBorder="1" applyAlignment="1">
      <alignment horizontal="center" vertical="center"/>
    </xf>
    <xf numFmtId="3" fontId="0" fillId="3" borderId="20" xfId="1" applyNumberFormat="1" applyFont="1" applyFill="1" applyBorder="1" applyAlignment="1">
      <alignment horizontal="center" vertical="center"/>
    </xf>
    <xf numFmtId="37" fontId="2" fillId="0" borderId="0" xfId="0" applyNumberFormat="1" applyFont="1" applyAlignment="1">
      <alignment horizontal="center" vertical="center"/>
    </xf>
    <xf numFmtId="5" fontId="2" fillId="0" borderId="0" xfId="0" applyNumberFormat="1" applyFont="1" applyAlignment="1">
      <alignment horizontal="center" vertical="center"/>
    </xf>
    <xf numFmtId="166" fontId="0" fillId="2" borderId="2" xfId="0" applyNumberFormat="1" applyFill="1" applyBorder="1" applyAlignment="1">
      <alignment horizontal="center"/>
    </xf>
    <xf numFmtId="166" fontId="0" fillId="2" borderId="14" xfId="0" applyNumberFormat="1" applyFill="1" applyBorder="1" applyAlignment="1">
      <alignment horizontal="center"/>
    </xf>
    <xf numFmtId="0" fontId="2" fillId="0" borderId="36" xfId="0" applyFont="1" applyBorder="1" applyAlignment="1">
      <alignment horizontal="center" vertical="center"/>
    </xf>
    <xf numFmtId="5" fontId="2" fillId="0" borderId="37" xfId="0" applyNumberFormat="1" applyFont="1" applyBorder="1" applyAlignment="1">
      <alignment horizontal="center" vertical="center"/>
    </xf>
    <xf numFmtId="0" fontId="2" fillId="0" borderId="16" xfId="0" applyFont="1" applyBorder="1" applyAlignment="1">
      <alignment horizontal="center" vertical="center" wrapText="1"/>
    </xf>
    <xf numFmtId="0" fontId="2" fillId="0" borderId="38" xfId="0" applyFont="1" applyBorder="1" applyAlignment="1">
      <alignment horizontal="center" vertical="center" wrapText="1"/>
    </xf>
    <xf numFmtId="37" fontId="0" fillId="2" borderId="7" xfId="1" applyNumberFormat="1" applyFont="1" applyFill="1" applyBorder="1" applyAlignment="1">
      <alignment horizontal="center" vertical="center"/>
    </xf>
    <xf numFmtId="165" fontId="0" fillId="2" borderId="6" xfId="0" applyNumberFormat="1" applyFill="1" applyBorder="1" applyAlignment="1">
      <alignment horizontal="center" vertical="center"/>
    </xf>
    <xf numFmtId="9" fontId="0" fillId="2" borderId="34" xfId="0" applyNumberFormat="1" applyFill="1" applyBorder="1" applyAlignment="1">
      <alignment horizontal="center"/>
    </xf>
    <xf numFmtId="37" fontId="0" fillId="2" borderId="3" xfId="1" applyNumberFormat="1" applyFont="1" applyFill="1" applyBorder="1" applyAlignment="1">
      <alignment horizontal="center" vertical="center"/>
    </xf>
    <xf numFmtId="0" fontId="2" fillId="0" borderId="40" xfId="0" applyFont="1" applyBorder="1" applyAlignment="1">
      <alignment horizontal="center" vertical="center" wrapText="1"/>
    </xf>
    <xf numFmtId="165" fontId="0" fillId="0" borderId="7" xfId="0" applyNumberFormat="1" applyFont="1" applyBorder="1" applyAlignment="1">
      <alignment horizontal="center" vertical="center" wrapText="1"/>
    </xf>
    <xf numFmtId="165" fontId="0" fillId="0" borderId="6" xfId="0" applyNumberFormat="1" applyFont="1" applyBorder="1" applyAlignment="1">
      <alignment horizontal="center" vertical="center" wrapText="1"/>
    </xf>
    <xf numFmtId="165" fontId="0" fillId="0" borderId="34" xfId="0" applyNumberFormat="1" applyFont="1" applyBorder="1" applyAlignment="1">
      <alignment horizontal="center" vertical="center" wrapText="1"/>
    </xf>
    <xf numFmtId="165" fontId="0" fillId="0" borderId="10" xfId="0" applyNumberFormat="1" applyFont="1" applyBorder="1" applyAlignment="1">
      <alignment horizontal="center" vertical="center" wrapText="1"/>
    </xf>
    <xf numFmtId="165" fontId="0" fillId="2" borderId="7" xfId="0" applyNumberFormat="1" applyFont="1" applyFill="1" applyBorder="1" applyAlignment="1">
      <alignment horizontal="center" vertical="center" wrapText="1"/>
    </xf>
    <xf numFmtId="37" fontId="2" fillId="0" borderId="41" xfId="0" applyNumberFormat="1" applyFont="1" applyBorder="1" applyAlignment="1">
      <alignment horizontal="center" vertical="center"/>
    </xf>
    <xf numFmtId="37" fontId="0" fillId="2" borderId="6" xfId="1" applyNumberFormat="1" applyFont="1" applyFill="1" applyBorder="1" applyAlignment="1">
      <alignment horizontal="center" vertical="center"/>
    </xf>
    <xf numFmtId="0" fontId="2" fillId="0" borderId="27" xfId="0" applyFont="1" applyBorder="1" applyAlignment="1">
      <alignment horizontal="center" vertical="center"/>
    </xf>
    <xf numFmtId="5" fontId="2" fillId="4" borderId="37" xfId="0" applyNumberFormat="1" applyFont="1" applyFill="1" applyBorder="1" applyAlignment="1">
      <alignment horizontal="center" vertical="center"/>
    </xf>
    <xf numFmtId="5" fontId="2" fillId="4" borderId="42" xfId="0" applyNumberFormat="1" applyFont="1" applyFill="1" applyBorder="1" applyAlignment="1">
      <alignment horizontal="center" vertical="center"/>
    </xf>
    <xf numFmtId="165" fontId="0" fillId="2" borderId="6" xfId="0" applyNumberFormat="1"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21" xfId="0" applyBorder="1" applyAlignment="1">
      <alignment horizontal="center" vertical="center"/>
    </xf>
    <xf numFmtId="49" fontId="0" fillId="2" borderId="44" xfId="0" applyNumberFormat="1" applyFill="1" applyBorder="1" applyAlignment="1">
      <alignment horizontal="center" vertical="center" wrapText="1"/>
    </xf>
    <xf numFmtId="164" fontId="0" fillId="2" borderId="21" xfId="0" applyNumberFormat="1" applyFill="1" applyBorder="1" applyAlignment="1">
      <alignment horizontal="center" vertical="center" wrapText="1"/>
    </xf>
    <xf numFmtId="166" fontId="0" fillId="2" borderId="43" xfId="0" applyNumberFormat="1" applyFill="1" applyBorder="1" applyAlignment="1">
      <alignment horizontal="center" vertical="center" wrapText="1"/>
    </xf>
    <xf numFmtId="164" fontId="0" fillId="0" borderId="22" xfId="0" applyNumberFormat="1" applyBorder="1" applyAlignment="1">
      <alignment horizontal="center" vertical="center"/>
    </xf>
    <xf numFmtId="166" fontId="0" fillId="0" borderId="25" xfId="0" applyNumberFormat="1" applyBorder="1" applyAlignment="1">
      <alignment horizontal="center"/>
    </xf>
    <xf numFmtId="0" fontId="0" fillId="0" borderId="3" xfId="0" applyBorder="1" applyAlignment="1">
      <alignment horizontal="center" vertical="center"/>
    </xf>
    <xf numFmtId="49" fontId="0" fillId="2" borderId="2" xfId="0" applyNumberFormat="1" applyFill="1" applyBorder="1" applyAlignment="1">
      <alignment horizontal="center" vertical="center" wrapText="1"/>
    </xf>
    <xf numFmtId="49" fontId="0" fillId="2" borderId="11" xfId="0" applyNumberFormat="1" applyFill="1" applyBorder="1" applyAlignment="1">
      <alignment horizontal="center" vertical="center" wrapText="1"/>
    </xf>
    <xf numFmtId="164" fontId="0" fillId="2" borderId="3" xfId="0" applyNumberFormat="1" applyFill="1" applyBorder="1" applyAlignment="1">
      <alignment horizontal="center" vertical="center" wrapText="1"/>
    </xf>
    <xf numFmtId="166" fontId="0" fillId="2" borderId="2" xfId="0" applyNumberFormat="1" applyFill="1" applyBorder="1" applyAlignment="1">
      <alignment horizontal="center" vertical="center" wrapText="1"/>
    </xf>
    <xf numFmtId="164" fontId="0" fillId="2" borderId="2" xfId="0" applyNumberFormat="1" applyFill="1" applyBorder="1" applyAlignment="1">
      <alignment horizontal="center" vertical="center" wrapText="1"/>
    </xf>
    <xf numFmtId="49" fontId="0" fillId="2" borderId="2" xfId="0" applyNumberFormat="1" applyFill="1" applyBorder="1" applyAlignment="1">
      <alignment horizontal="center"/>
    </xf>
    <xf numFmtId="49" fontId="0" fillId="2" borderId="11" xfId="0" applyNumberFormat="1" applyFill="1" applyBorder="1" applyAlignment="1">
      <alignment horizontal="center"/>
    </xf>
    <xf numFmtId="164" fontId="0" fillId="2" borderId="3" xfId="0" applyNumberFormat="1" applyFill="1" applyBorder="1" applyAlignment="1">
      <alignment horizontal="center"/>
    </xf>
    <xf numFmtId="164" fontId="0" fillId="2" borderId="2" xfId="0" applyNumberFormat="1" applyFill="1" applyBorder="1" applyAlignment="1">
      <alignment horizontal="center"/>
    </xf>
    <xf numFmtId="0" fontId="0" fillId="0" borderId="8" xfId="0" applyBorder="1" applyAlignment="1">
      <alignment horizontal="center" vertical="center"/>
    </xf>
    <xf numFmtId="49" fontId="0" fillId="2" borderId="14" xfId="0" applyNumberFormat="1" applyFill="1" applyBorder="1" applyAlignment="1">
      <alignment horizontal="center"/>
    </xf>
    <xf numFmtId="49" fontId="0" fillId="2" borderId="15" xfId="0" applyNumberFormat="1" applyFill="1" applyBorder="1" applyAlignment="1">
      <alignment horizontal="center"/>
    </xf>
    <xf numFmtId="164" fontId="0" fillId="2" borderId="8" xfId="0" applyNumberFormat="1" applyFill="1" applyBorder="1" applyAlignment="1">
      <alignment horizontal="center"/>
    </xf>
    <xf numFmtId="164" fontId="0" fillId="2" borderId="14" xfId="0" applyNumberFormat="1" applyFill="1" applyBorder="1" applyAlignment="1">
      <alignment horizontal="center"/>
    </xf>
    <xf numFmtId="166" fontId="0" fillId="0" borderId="10" xfId="0" applyNumberFormat="1" applyBorder="1" applyAlignment="1">
      <alignment horizontal="center"/>
    </xf>
    <xf numFmtId="3" fontId="0" fillId="2" borderId="8" xfId="1" applyNumberFormat="1" applyFont="1" applyFill="1" applyBorder="1" applyAlignment="1">
      <alignment horizontal="center" vertical="center"/>
    </xf>
    <xf numFmtId="3" fontId="0" fillId="2" borderId="9" xfId="1" applyNumberFormat="1" applyFont="1" applyFill="1" applyBorder="1" applyAlignment="1">
      <alignment horizontal="center" vertical="center"/>
    </xf>
    <xf numFmtId="167" fontId="0" fillId="2" borderId="6" xfId="0" applyNumberFormat="1" applyFill="1" applyBorder="1" applyAlignment="1">
      <alignment horizontal="center" vertical="center"/>
    </xf>
    <xf numFmtId="167" fontId="0" fillId="2" borderId="1" xfId="0" applyNumberFormat="1" applyFill="1" applyBorder="1" applyAlignment="1">
      <alignment horizontal="center" vertical="center"/>
    </xf>
    <xf numFmtId="167" fontId="0" fillId="2" borderId="9" xfId="0" applyNumberFormat="1" applyFill="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wrapText="1"/>
    </xf>
    <xf numFmtId="0" fontId="2" fillId="0" borderId="23" xfId="0" applyFont="1" applyBorder="1" applyAlignment="1">
      <alignment horizontal="center" vertical="center" wrapText="1"/>
    </xf>
    <xf numFmtId="0" fontId="0" fillId="0" borderId="13"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164" fontId="0" fillId="0" borderId="10" xfId="0" applyNumberFormat="1" applyBorder="1" applyAlignment="1">
      <alignment horizontal="center"/>
    </xf>
    <xf numFmtId="166" fontId="0" fillId="0" borderId="22" xfId="0" applyNumberFormat="1" applyBorder="1" applyAlignment="1">
      <alignment horizontal="center" vertical="center"/>
    </xf>
    <xf numFmtId="0" fontId="5" fillId="0" borderId="0" xfId="0"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tabSelected="1" zoomScaleNormal="100" workbookViewId="0">
      <selection activeCell="G5" sqref="G5"/>
    </sheetView>
  </sheetViews>
  <sheetFormatPr defaultColWidth="9.109375" defaultRowHeight="14.4" x14ac:dyDescent="0.3"/>
  <cols>
    <col min="1" max="1" width="9.33203125" style="2" customWidth="1"/>
    <col min="2" max="13" width="14" style="2" customWidth="1"/>
    <col min="14" max="16384" width="9.109375" style="2"/>
  </cols>
  <sheetData>
    <row r="1" spans="1:13" x14ac:dyDescent="0.3">
      <c r="A1" s="6" t="s">
        <v>2</v>
      </c>
      <c r="B1" s="6" t="s">
        <v>17</v>
      </c>
      <c r="C1" s="6"/>
      <c r="E1" s="6"/>
      <c r="F1" s="6"/>
      <c r="H1" s="6"/>
      <c r="I1" s="6"/>
      <c r="K1" s="6"/>
      <c r="L1" s="6"/>
    </row>
    <row r="2" spans="1:13" ht="15" thickBot="1" x14ac:dyDescent="0.35">
      <c r="A2" s="6"/>
      <c r="B2" s="6"/>
      <c r="C2" s="6"/>
      <c r="E2" s="6"/>
      <c r="F2" s="6"/>
      <c r="H2" s="6"/>
      <c r="I2" s="6"/>
      <c r="K2" s="6"/>
      <c r="L2" s="6"/>
    </row>
    <row r="3" spans="1:13" ht="24.6" customHeight="1" x14ac:dyDescent="0.3">
      <c r="A3" s="87" t="s">
        <v>0</v>
      </c>
      <c r="B3" s="89" t="s">
        <v>18</v>
      </c>
      <c r="C3" s="90"/>
      <c r="D3" s="91"/>
      <c r="E3" s="89" t="s">
        <v>19</v>
      </c>
      <c r="F3" s="90"/>
      <c r="G3" s="91"/>
      <c r="H3" s="89" t="s">
        <v>20</v>
      </c>
      <c r="I3" s="90"/>
      <c r="J3" s="92"/>
      <c r="K3" s="89" t="s">
        <v>21</v>
      </c>
      <c r="L3" s="90"/>
      <c r="M3" s="93"/>
    </row>
    <row r="4" spans="1:13" ht="58.2" thickBot="1" x14ac:dyDescent="0.35">
      <c r="A4" s="88"/>
      <c r="B4" s="20" t="s">
        <v>67</v>
      </c>
      <c r="C4" s="21" t="s">
        <v>23</v>
      </c>
      <c r="D4" s="21" t="s">
        <v>22</v>
      </c>
      <c r="E4" s="20" t="s">
        <v>67</v>
      </c>
      <c r="F4" s="21" t="s">
        <v>23</v>
      </c>
      <c r="G4" s="21" t="s">
        <v>22</v>
      </c>
      <c r="H4" s="20" t="s">
        <v>67</v>
      </c>
      <c r="I4" s="21" t="s">
        <v>23</v>
      </c>
      <c r="J4" s="22" t="s">
        <v>22</v>
      </c>
      <c r="K4" s="20" t="s">
        <v>67</v>
      </c>
      <c r="L4" s="21" t="s">
        <v>23</v>
      </c>
      <c r="M4" s="23" t="s">
        <v>22</v>
      </c>
    </row>
    <row r="5" spans="1:13" x14ac:dyDescent="0.3">
      <c r="A5" s="24">
        <v>43891</v>
      </c>
      <c r="B5" s="26">
        <v>1887</v>
      </c>
      <c r="C5" s="27">
        <v>0</v>
      </c>
      <c r="D5" s="28">
        <f t="shared" ref="D5:D31" si="0">SUM(B5:C5)</f>
        <v>1887</v>
      </c>
      <c r="E5" s="26">
        <v>418</v>
      </c>
      <c r="F5" s="27">
        <v>0</v>
      </c>
      <c r="G5" s="28">
        <f t="shared" ref="G5:G31" si="1">SUM(E5:F5)</f>
        <v>418</v>
      </c>
      <c r="H5" s="26">
        <v>9887</v>
      </c>
      <c r="I5" s="27">
        <v>9</v>
      </c>
      <c r="J5" s="29">
        <f t="shared" ref="J5:J31" si="2">SUM(H5:I5)</f>
        <v>9896</v>
      </c>
      <c r="K5" s="26">
        <v>2264</v>
      </c>
      <c r="L5" s="27">
        <v>0</v>
      </c>
      <c r="M5" s="25">
        <f>SUM(K5:L5)</f>
        <v>2264</v>
      </c>
    </row>
    <row r="6" spans="1:13" x14ac:dyDescent="0.3">
      <c r="A6" s="24">
        <v>43862</v>
      </c>
      <c r="B6" s="26">
        <v>1894</v>
      </c>
      <c r="C6" s="27">
        <v>0</v>
      </c>
      <c r="D6" s="28">
        <f t="shared" si="0"/>
        <v>1894</v>
      </c>
      <c r="E6" s="26">
        <v>412</v>
      </c>
      <c r="F6" s="27">
        <v>0</v>
      </c>
      <c r="G6" s="28">
        <f t="shared" si="1"/>
        <v>412</v>
      </c>
      <c r="H6" s="26">
        <v>9915</v>
      </c>
      <c r="I6" s="27">
        <v>9</v>
      </c>
      <c r="J6" s="29">
        <f t="shared" si="2"/>
        <v>9924</v>
      </c>
      <c r="K6" s="26">
        <v>2228</v>
      </c>
      <c r="L6" s="27">
        <v>0</v>
      </c>
      <c r="M6" s="28">
        <f t="shared" ref="M6:M31" si="3">SUM(K6:L6)</f>
        <v>2228</v>
      </c>
    </row>
    <row r="7" spans="1:13" x14ac:dyDescent="0.3">
      <c r="A7" s="24">
        <v>43831</v>
      </c>
      <c r="B7" s="26">
        <v>1893</v>
      </c>
      <c r="C7" s="27">
        <v>0</v>
      </c>
      <c r="D7" s="28">
        <f t="shared" si="0"/>
        <v>1893</v>
      </c>
      <c r="E7" s="26">
        <v>412</v>
      </c>
      <c r="F7" s="27">
        <v>0</v>
      </c>
      <c r="G7" s="28">
        <f t="shared" si="1"/>
        <v>412</v>
      </c>
      <c r="H7" s="26">
        <v>9996</v>
      </c>
      <c r="I7" s="27">
        <v>9</v>
      </c>
      <c r="J7" s="29">
        <f t="shared" si="2"/>
        <v>10005</v>
      </c>
      <c r="K7" s="26">
        <v>2138</v>
      </c>
      <c r="L7" s="27">
        <v>0</v>
      </c>
      <c r="M7" s="28">
        <f t="shared" si="3"/>
        <v>2138</v>
      </c>
    </row>
    <row r="8" spans="1:13" x14ac:dyDescent="0.3">
      <c r="A8" s="24">
        <v>43800</v>
      </c>
      <c r="B8" s="26">
        <v>1891</v>
      </c>
      <c r="C8" s="27">
        <v>0</v>
      </c>
      <c r="D8" s="28">
        <f t="shared" si="0"/>
        <v>1891</v>
      </c>
      <c r="E8" s="26">
        <v>414</v>
      </c>
      <c r="F8" s="27">
        <v>0</v>
      </c>
      <c r="G8" s="28">
        <f t="shared" si="1"/>
        <v>414</v>
      </c>
      <c r="H8" s="26">
        <v>10054</v>
      </c>
      <c r="I8" s="27">
        <v>9</v>
      </c>
      <c r="J8" s="29">
        <f t="shared" si="2"/>
        <v>10063</v>
      </c>
      <c r="K8" s="26">
        <v>2081</v>
      </c>
      <c r="L8" s="27">
        <v>0</v>
      </c>
      <c r="M8" s="28">
        <f t="shared" si="3"/>
        <v>2081</v>
      </c>
    </row>
    <row r="9" spans="1:13" x14ac:dyDescent="0.3">
      <c r="A9" s="24">
        <v>43770</v>
      </c>
      <c r="B9" s="26">
        <v>1903</v>
      </c>
      <c r="C9" s="27">
        <v>0</v>
      </c>
      <c r="D9" s="28">
        <f t="shared" si="0"/>
        <v>1903</v>
      </c>
      <c r="E9" s="26">
        <v>402</v>
      </c>
      <c r="F9" s="27">
        <v>0</v>
      </c>
      <c r="G9" s="28">
        <f t="shared" si="1"/>
        <v>402</v>
      </c>
      <c r="H9" s="26">
        <v>10033</v>
      </c>
      <c r="I9" s="27">
        <v>9</v>
      </c>
      <c r="J9" s="29">
        <f t="shared" si="2"/>
        <v>10042</v>
      </c>
      <c r="K9" s="26">
        <v>2053</v>
      </c>
      <c r="L9" s="27">
        <v>0</v>
      </c>
      <c r="M9" s="28">
        <f t="shared" si="3"/>
        <v>2053</v>
      </c>
    </row>
    <row r="10" spans="1:13" x14ac:dyDescent="0.3">
      <c r="A10" s="24">
        <v>43739</v>
      </c>
      <c r="B10" s="26">
        <v>1902</v>
      </c>
      <c r="C10" s="27">
        <v>0</v>
      </c>
      <c r="D10" s="28">
        <f t="shared" si="0"/>
        <v>1902</v>
      </c>
      <c r="E10" s="26">
        <v>400</v>
      </c>
      <c r="F10" s="27">
        <v>0</v>
      </c>
      <c r="G10" s="28">
        <f t="shared" si="1"/>
        <v>400</v>
      </c>
      <c r="H10" s="26">
        <v>9946</v>
      </c>
      <c r="I10" s="27">
        <v>8</v>
      </c>
      <c r="J10" s="29">
        <f t="shared" si="2"/>
        <v>9954</v>
      </c>
      <c r="K10" s="26">
        <v>2075</v>
      </c>
      <c r="L10" s="27">
        <v>0</v>
      </c>
      <c r="M10" s="28">
        <f t="shared" si="3"/>
        <v>2075</v>
      </c>
    </row>
    <row r="11" spans="1:13" x14ac:dyDescent="0.3">
      <c r="A11" s="24">
        <v>43709</v>
      </c>
      <c r="B11" s="26">
        <v>1901</v>
      </c>
      <c r="C11" s="27">
        <v>0</v>
      </c>
      <c r="D11" s="28">
        <f t="shared" si="0"/>
        <v>1901</v>
      </c>
      <c r="E11" s="26">
        <v>397</v>
      </c>
      <c r="F11" s="27">
        <v>0</v>
      </c>
      <c r="G11" s="28">
        <f t="shared" si="1"/>
        <v>397</v>
      </c>
      <c r="H11" s="26">
        <v>9888</v>
      </c>
      <c r="I11" s="27">
        <v>8</v>
      </c>
      <c r="J11" s="29">
        <f t="shared" si="2"/>
        <v>9896</v>
      </c>
      <c r="K11" s="26">
        <v>2095</v>
      </c>
      <c r="L11" s="27">
        <v>0</v>
      </c>
      <c r="M11" s="28">
        <f t="shared" si="3"/>
        <v>2095</v>
      </c>
    </row>
    <row r="12" spans="1:13" x14ac:dyDescent="0.3">
      <c r="A12" s="24">
        <v>43678</v>
      </c>
      <c r="B12" s="26">
        <v>1900</v>
      </c>
      <c r="C12" s="27">
        <v>0</v>
      </c>
      <c r="D12" s="28">
        <f t="shared" si="0"/>
        <v>1900</v>
      </c>
      <c r="E12" s="26">
        <v>399</v>
      </c>
      <c r="F12" s="27">
        <v>0</v>
      </c>
      <c r="G12" s="28">
        <f t="shared" si="1"/>
        <v>399</v>
      </c>
      <c r="H12" s="26">
        <v>9855</v>
      </c>
      <c r="I12" s="27">
        <v>8</v>
      </c>
      <c r="J12" s="29">
        <f t="shared" si="2"/>
        <v>9863</v>
      </c>
      <c r="K12" s="26">
        <v>2119</v>
      </c>
      <c r="L12" s="27">
        <v>0</v>
      </c>
      <c r="M12" s="28">
        <f t="shared" si="3"/>
        <v>2119</v>
      </c>
    </row>
    <row r="13" spans="1:13" x14ac:dyDescent="0.3">
      <c r="A13" s="24">
        <v>43647</v>
      </c>
      <c r="B13" s="26">
        <v>1907</v>
      </c>
      <c r="C13" s="27">
        <v>0</v>
      </c>
      <c r="D13" s="28">
        <f t="shared" si="0"/>
        <v>1907</v>
      </c>
      <c r="E13" s="26">
        <v>392</v>
      </c>
      <c r="F13" s="27">
        <v>0</v>
      </c>
      <c r="G13" s="28">
        <f t="shared" si="1"/>
        <v>392</v>
      </c>
      <c r="H13" s="26">
        <v>9857</v>
      </c>
      <c r="I13" s="27">
        <v>8</v>
      </c>
      <c r="J13" s="29">
        <f t="shared" si="2"/>
        <v>9865</v>
      </c>
      <c r="K13" s="26">
        <v>2141</v>
      </c>
      <c r="L13" s="27">
        <v>0</v>
      </c>
      <c r="M13" s="28">
        <f t="shared" si="3"/>
        <v>2141</v>
      </c>
    </row>
    <row r="14" spans="1:13" x14ac:dyDescent="0.3">
      <c r="A14" s="24">
        <v>43617</v>
      </c>
      <c r="B14" s="26">
        <v>1896</v>
      </c>
      <c r="C14" s="27">
        <v>0</v>
      </c>
      <c r="D14" s="28">
        <f t="shared" si="0"/>
        <v>1896</v>
      </c>
      <c r="E14" s="26">
        <v>402</v>
      </c>
      <c r="F14" s="27">
        <v>0</v>
      </c>
      <c r="G14" s="28">
        <f t="shared" si="1"/>
        <v>402</v>
      </c>
      <c r="H14" s="26">
        <v>9851</v>
      </c>
      <c r="I14" s="27">
        <v>8</v>
      </c>
      <c r="J14" s="29">
        <f t="shared" si="2"/>
        <v>9859</v>
      </c>
      <c r="K14" s="26">
        <v>2154</v>
      </c>
      <c r="L14" s="27">
        <v>0</v>
      </c>
      <c r="M14" s="28">
        <f t="shared" si="3"/>
        <v>2154</v>
      </c>
    </row>
    <row r="15" spans="1:13" x14ac:dyDescent="0.3">
      <c r="A15" s="24">
        <v>43586</v>
      </c>
      <c r="B15" s="26">
        <v>1876</v>
      </c>
      <c r="C15" s="27">
        <v>0</v>
      </c>
      <c r="D15" s="28">
        <f t="shared" si="0"/>
        <v>1876</v>
      </c>
      <c r="E15" s="26">
        <v>423</v>
      </c>
      <c r="F15" s="27">
        <v>0</v>
      </c>
      <c r="G15" s="28">
        <f t="shared" si="1"/>
        <v>423</v>
      </c>
      <c r="H15" s="26">
        <v>9711</v>
      </c>
      <c r="I15" s="27">
        <v>8</v>
      </c>
      <c r="J15" s="29">
        <f t="shared" si="2"/>
        <v>9719</v>
      </c>
      <c r="K15" s="26">
        <v>2300</v>
      </c>
      <c r="L15" s="27">
        <v>0</v>
      </c>
      <c r="M15" s="28">
        <f t="shared" si="3"/>
        <v>2300</v>
      </c>
    </row>
    <row r="16" spans="1:13" x14ac:dyDescent="0.3">
      <c r="A16" s="24">
        <v>43556</v>
      </c>
      <c r="B16" s="26">
        <v>1852</v>
      </c>
      <c r="C16" s="27">
        <v>0</v>
      </c>
      <c r="D16" s="28">
        <f t="shared" si="0"/>
        <v>1852</v>
      </c>
      <c r="E16" s="26">
        <v>450</v>
      </c>
      <c r="F16" s="27">
        <v>0</v>
      </c>
      <c r="G16" s="28">
        <f t="shared" si="1"/>
        <v>450</v>
      </c>
      <c r="H16" s="26">
        <v>9639</v>
      </c>
      <c r="I16" s="27">
        <v>6</v>
      </c>
      <c r="J16" s="29">
        <f t="shared" si="2"/>
        <v>9645</v>
      </c>
      <c r="K16" s="26">
        <v>2395</v>
      </c>
      <c r="L16" s="27">
        <v>0</v>
      </c>
      <c r="M16" s="28">
        <f t="shared" si="3"/>
        <v>2395</v>
      </c>
    </row>
    <row r="17" spans="1:13" x14ac:dyDescent="0.3">
      <c r="A17" s="24">
        <v>43525</v>
      </c>
      <c r="B17" s="26">
        <v>1826</v>
      </c>
      <c r="C17" s="27">
        <v>0</v>
      </c>
      <c r="D17" s="28">
        <f t="shared" si="0"/>
        <v>1826</v>
      </c>
      <c r="E17" s="26">
        <v>484</v>
      </c>
      <c r="F17" s="27">
        <v>0</v>
      </c>
      <c r="G17" s="28">
        <f t="shared" si="1"/>
        <v>484</v>
      </c>
      <c r="H17" s="26">
        <v>9543</v>
      </c>
      <c r="I17" s="27">
        <v>6</v>
      </c>
      <c r="J17" s="29">
        <f t="shared" si="2"/>
        <v>9549</v>
      </c>
      <c r="K17" s="26">
        <v>2498</v>
      </c>
      <c r="L17" s="27">
        <v>0</v>
      </c>
      <c r="M17" s="28">
        <f t="shared" si="3"/>
        <v>2498</v>
      </c>
    </row>
    <row r="18" spans="1:13" x14ac:dyDescent="0.3">
      <c r="A18" s="24">
        <v>43497</v>
      </c>
      <c r="B18" s="26">
        <v>1811</v>
      </c>
      <c r="C18" s="27">
        <v>0</v>
      </c>
      <c r="D18" s="28">
        <f t="shared" si="0"/>
        <v>1811</v>
      </c>
      <c r="E18" s="26">
        <v>500</v>
      </c>
      <c r="F18" s="27">
        <v>0</v>
      </c>
      <c r="G18" s="28">
        <f t="shared" si="1"/>
        <v>500</v>
      </c>
      <c r="H18" s="26">
        <v>9524</v>
      </c>
      <c r="I18" s="27">
        <v>6</v>
      </c>
      <c r="J18" s="29">
        <f t="shared" si="2"/>
        <v>9530</v>
      </c>
      <c r="K18" s="26">
        <v>2510</v>
      </c>
      <c r="L18" s="27">
        <v>0</v>
      </c>
      <c r="M18" s="28">
        <f t="shared" si="3"/>
        <v>2510</v>
      </c>
    </row>
    <row r="19" spans="1:13" x14ac:dyDescent="0.3">
      <c r="A19" s="24">
        <v>43466</v>
      </c>
      <c r="B19" s="26">
        <v>1842</v>
      </c>
      <c r="C19" s="27">
        <v>0</v>
      </c>
      <c r="D19" s="28">
        <f t="shared" si="0"/>
        <v>1842</v>
      </c>
      <c r="E19" s="26">
        <v>492</v>
      </c>
      <c r="F19" s="27">
        <v>0</v>
      </c>
      <c r="G19" s="28">
        <f t="shared" si="1"/>
        <v>492</v>
      </c>
      <c r="H19" s="26">
        <v>9617</v>
      </c>
      <c r="I19" s="27">
        <v>6</v>
      </c>
      <c r="J19" s="29">
        <f t="shared" si="2"/>
        <v>9623</v>
      </c>
      <c r="K19" s="26">
        <v>2406</v>
      </c>
      <c r="L19" s="27">
        <v>0</v>
      </c>
      <c r="M19" s="28">
        <f t="shared" si="3"/>
        <v>2406</v>
      </c>
    </row>
    <row r="20" spans="1:13" x14ac:dyDescent="0.3">
      <c r="A20" s="24">
        <v>43435</v>
      </c>
      <c r="B20" s="26">
        <v>1875</v>
      </c>
      <c r="C20" s="27">
        <v>0</v>
      </c>
      <c r="D20" s="28">
        <f t="shared" si="0"/>
        <v>1875</v>
      </c>
      <c r="E20" s="26">
        <v>485</v>
      </c>
      <c r="F20" s="27">
        <v>0</v>
      </c>
      <c r="G20" s="28">
        <f t="shared" si="1"/>
        <v>485</v>
      </c>
      <c r="H20" s="26">
        <v>9596</v>
      </c>
      <c r="I20" s="27">
        <v>6</v>
      </c>
      <c r="J20" s="29">
        <f t="shared" si="2"/>
        <v>9602</v>
      </c>
      <c r="K20" s="26">
        <v>2380</v>
      </c>
      <c r="L20" s="27">
        <v>0</v>
      </c>
      <c r="M20" s="28">
        <f t="shared" si="3"/>
        <v>2380</v>
      </c>
    </row>
    <row r="21" spans="1:13" x14ac:dyDescent="0.3">
      <c r="A21" s="24">
        <v>43405</v>
      </c>
      <c r="B21" s="26">
        <v>1881</v>
      </c>
      <c r="C21" s="27">
        <v>0</v>
      </c>
      <c r="D21" s="28">
        <f t="shared" si="0"/>
        <v>1881</v>
      </c>
      <c r="E21" s="26">
        <v>478</v>
      </c>
      <c r="F21" s="27">
        <v>0</v>
      </c>
      <c r="G21" s="28">
        <f t="shared" si="1"/>
        <v>478</v>
      </c>
      <c r="H21" s="26">
        <v>9579</v>
      </c>
      <c r="I21" s="27">
        <v>5</v>
      </c>
      <c r="J21" s="29">
        <f t="shared" si="2"/>
        <v>9584</v>
      </c>
      <c r="K21" s="26">
        <v>2370</v>
      </c>
      <c r="L21" s="27">
        <v>0</v>
      </c>
      <c r="M21" s="28">
        <f t="shared" si="3"/>
        <v>2370</v>
      </c>
    </row>
    <row r="22" spans="1:13" x14ac:dyDescent="0.3">
      <c r="A22" s="24">
        <v>43374</v>
      </c>
      <c r="B22" s="26">
        <v>1892</v>
      </c>
      <c r="C22" s="27">
        <v>0</v>
      </c>
      <c r="D22" s="28">
        <f t="shared" si="0"/>
        <v>1892</v>
      </c>
      <c r="E22" s="26">
        <v>459</v>
      </c>
      <c r="F22" s="27">
        <v>0</v>
      </c>
      <c r="G22" s="28">
        <f t="shared" si="1"/>
        <v>459</v>
      </c>
      <c r="H22" s="26">
        <v>9625</v>
      </c>
      <c r="I22" s="27">
        <v>5</v>
      </c>
      <c r="J22" s="29">
        <f t="shared" si="2"/>
        <v>9630</v>
      </c>
      <c r="K22" s="26">
        <v>2278</v>
      </c>
      <c r="L22" s="27">
        <v>0</v>
      </c>
      <c r="M22" s="28">
        <f t="shared" si="3"/>
        <v>2278</v>
      </c>
    </row>
    <row r="23" spans="1:13" x14ac:dyDescent="0.3">
      <c r="A23" s="24">
        <v>43344</v>
      </c>
      <c r="B23" s="26">
        <v>1887</v>
      </c>
      <c r="C23" s="27">
        <v>0</v>
      </c>
      <c r="D23" s="28">
        <f t="shared" si="0"/>
        <v>1887</v>
      </c>
      <c r="E23" s="26">
        <v>469</v>
      </c>
      <c r="F23" s="27">
        <v>0</v>
      </c>
      <c r="G23" s="28">
        <f t="shared" si="1"/>
        <v>469</v>
      </c>
      <c r="H23" s="26">
        <v>9566</v>
      </c>
      <c r="I23" s="27">
        <v>5</v>
      </c>
      <c r="J23" s="29">
        <f t="shared" si="2"/>
        <v>9571</v>
      </c>
      <c r="K23" s="26">
        <v>2311</v>
      </c>
      <c r="L23" s="27">
        <v>0</v>
      </c>
      <c r="M23" s="28">
        <f t="shared" si="3"/>
        <v>2311</v>
      </c>
    </row>
    <row r="24" spans="1:13" x14ac:dyDescent="0.3">
      <c r="A24" s="24">
        <v>43313</v>
      </c>
      <c r="B24" s="26">
        <v>1875</v>
      </c>
      <c r="C24" s="27">
        <v>0</v>
      </c>
      <c r="D24" s="28">
        <f t="shared" si="0"/>
        <v>1875</v>
      </c>
      <c r="E24" s="26">
        <v>476</v>
      </c>
      <c r="F24" s="27">
        <v>0</v>
      </c>
      <c r="G24" s="28">
        <f t="shared" si="1"/>
        <v>476</v>
      </c>
      <c r="H24" s="26">
        <v>9525</v>
      </c>
      <c r="I24" s="27">
        <v>5</v>
      </c>
      <c r="J24" s="29">
        <f t="shared" si="2"/>
        <v>9530</v>
      </c>
      <c r="K24" s="26">
        <v>2329</v>
      </c>
      <c r="L24" s="27">
        <v>0</v>
      </c>
      <c r="M24" s="28">
        <f t="shared" si="3"/>
        <v>2329</v>
      </c>
    </row>
    <row r="25" spans="1:13" x14ac:dyDescent="0.3">
      <c r="A25" s="24">
        <v>43282</v>
      </c>
      <c r="B25" s="26">
        <v>1882</v>
      </c>
      <c r="C25" s="27">
        <v>0</v>
      </c>
      <c r="D25" s="28">
        <f t="shared" si="0"/>
        <v>1882</v>
      </c>
      <c r="E25" s="26">
        <v>471</v>
      </c>
      <c r="F25" s="27">
        <v>0</v>
      </c>
      <c r="G25" s="28">
        <f t="shared" si="1"/>
        <v>471</v>
      </c>
      <c r="H25" s="26">
        <v>9513</v>
      </c>
      <c r="I25" s="27">
        <v>5</v>
      </c>
      <c r="J25" s="29">
        <f t="shared" si="2"/>
        <v>9518</v>
      </c>
      <c r="K25" s="26">
        <v>2330</v>
      </c>
      <c r="L25" s="27">
        <v>0</v>
      </c>
      <c r="M25" s="28">
        <f t="shared" si="3"/>
        <v>2330</v>
      </c>
    </row>
    <row r="26" spans="1:13" x14ac:dyDescent="0.3">
      <c r="A26" s="24">
        <v>43252</v>
      </c>
      <c r="B26" s="26">
        <v>1891</v>
      </c>
      <c r="C26" s="27">
        <v>0</v>
      </c>
      <c r="D26" s="28">
        <f t="shared" si="0"/>
        <v>1891</v>
      </c>
      <c r="E26" s="26">
        <v>471</v>
      </c>
      <c r="F26" s="27">
        <v>0</v>
      </c>
      <c r="G26" s="28">
        <f t="shared" si="1"/>
        <v>471</v>
      </c>
      <c r="H26" s="26">
        <v>9528</v>
      </c>
      <c r="I26" s="27">
        <v>5</v>
      </c>
      <c r="J26" s="29">
        <f t="shared" si="2"/>
        <v>9533</v>
      </c>
      <c r="K26" s="26">
        <v>2329</v>
      </c>
      <c r="L26" s="27">
        <v>0</v>
      </c>
      <c r="M26" s="28">
        <f t="shared" si="3"/>
        <v>2329</v>
      </c>
    </row>
    <row r="27" spans="1:13" x14ac:dyDescent="0.3">
      <c r="A27" s="24">
        <v>43221</v>
      </c>
      <c r="B27" s="26">
        <v>1885</v>
      </c>
      <c r="C27" s="27">
        <v>0</v>
      </c>
      <c r="D27" s="28">
        <f t="shared" si="0"/>
        <v>1885</v>
      </c>
      <c r="E27" s="26">
        <v>486</v>
      </c>
      <c r="F27" s="27">
        <v>0</v>
      </c>
      <c r="G27" s="28">
        <f t="shared" si="1"/>
        <v>486</v>
      </c>
      <c r="H27" s="26">
        <v>9409</v>
      </c>
      <c r="I27" s="27">
        <v>5</v>
      </c>
      <c r="J27" s="29">
        <f t="shared" si="2"/>
        <v>9414</v>
      </c>
      <c r="K27" s="26">
        <v>2462</v>
      </c>
      <c r="L27" s="27">
        <v>0</v>
      </c>
      <c r="M27" s="28">
        <f t="shared" si="3"/>
        <v>2462</v>
      </c>
    </row>
    <row r="28" spans="1:13" x14ac:dyDescent="0.3">
      <c r="A28" s="24">
        <v>43191</v>
      </c>
      <c r="B28" s="26">
        <v>1881</v>
      </c>
      <c r="C28" s="27">
        <v>0</v>
      </c>
      <c r="D28" s="28">
        <f t="shared" si="0"/>
        <v>1881</v>
      </c>
      <c r="E28" s="26">
        <v>481</v>
      </c>
      <c r="F28" s="27">
        <v>0</v>
      </c>
      <c r="G28" s="28">
        <f t="shared" si="1"/>
        <v>481</v>
      </c>
      <c r="H28" s="26">
        <v>9478</v>
      </c>
      <c r="I28" s="27">
        <v>5</v>
      </c>
      <c r="J28" s="29">
        <f t="shared" si="2"/>
        <v>9483</v>
      </c>
      <c r="K28" s="26">
        <v>2405</v>
      </c>
      <c r="L28" s="27">
        <v>0</v>
      </c>
      <c r="M28" s="28">
        <f t="shared" si="3"/>
        <v>2405</v>
      </c>
    </row>
    <row r="29" spans="1:13" x14ac:dyDescent="0.3">
      <c r="A29" s="24">
        <v>43160</v>
      </c>
      <c r="B29" s="26">
        <v>1916</v>
      </c>
      <c r="C29" s="27">
        <v>0</v>
      </c>
      <c r="D29" s="28">
        <f t="shared" si="0"/>
        <v>1916</v>
      </c>
      <c r="E29" s="26">
        <v>457</v>
      </c>
      <c r="F29" s="27">
        <v>0</v>
      </c>
      <c r="G29" s="28">
        <f t="shared" si="1"/>
        <v>457</v>
      </c>
      <c r="H29" s="26">
        <v>9644</v>
      </c>
      <c r="I29" s="27">
        <v>5</v>
      </c>
      <c r="J29" s="29">
        <f t="shared" si="2"/>
        <v>9649</v>
      </c>
      <c r="K29" s="26">
        <v>2269</v>
      </c>
      <c r="L29" s="27">
        <v>0</v>
      </c>
      <c r="M29" s="28">
        <f t="shared" si="3"/>
        <v>2269</v>
      </c>
    </row>
    <row r="30" spans="1:13" x14ac:dyDescent="0.3">
      <c r="A30" s="24">
        <v>43132</v>
      </c>
      <c r="B30" s="26">
        <v>1965</v>
      </c>
      <c r="C30" s="27">
        <v>0</v>
      </c>
      <c r="D30" s="28">
        <f t="shared" si="0"/>
        <v>1965</v>
      </c>
      <c r="E30" s="26">
        <v>480</v>
      </c>
      <c r="F30" s="27">
        <v>0</v>
      </c>
      <c r="G30" s="28">
        <f t="shared" si="1"/>
        <v>480</v>
      </c>
      <c r="H30" s="26">
        <v>9662</v>
      </c>
      <c r="I30" s="27">
        <v>6</v>
      </c>
      <c r="J30" s="29">
        <f t="shared" si="2"/>
        <v>9668</v>
      </c>
      <c r="K30" s="26">
        <v>2166</v>
      </c>
      <c r="L30" s="27">
        <v>0</v>
      </c>
      <c r="M30" s="28">
        <f t="shared" si="3"/>
        <v>2166</v>
      </c>
    </row>
    <row r="31" spans="1:13" ht="15" thickBot="1" x14ac:dyDescent="0.35">
      <c r="A31" s="30">
        <v>43101</v>
      </c>
      <c r="B31" s="82">
        <v>1975</v>
      </c>
      <c r="C31" s="83">
        <v>0</v>
      </c>
      <c r="D31" s="31">
        <f t="shared" si="0"/>
        <v>1975</v>
      </c>
      <c r="E31" s="82">
        <v>489</v>
      </c>
      <c r="F31" s="83">
        <v>0</v>
      </c>
      <c r="G31" s="31">
        <f t="shared" si="1"/>
        <v>489</v>
      </c>
      <c r="H31" s="82">
        <v>9631</v>
      </c>
      <c r="I31" s="83">
        <v>5</v>
      </c>
      <c r="J31" s="32">
        <f t="shared" si="2"/>
        <v>9636</v>
      </c>
      <c r="K31" s="82">
        <v>2168</v>
      </c>
      <c r="L31" s="83">
        <v>0</v>
      </c>
      <c r="M31" s="31">
        <f t="shared" si="3"/>
        <v>2168</v>
      </c>
    </row>
    <row r="32" spans="1:13" x14ac:dyDescent="0.3">
      <c r="A32" s="15"/>
      <c r="B32" s="33"/>
      <c r="C32" s="33"/>
      <c r="D32" s="34"/>
      <c r="E32" s="33"/>
      <c r="F32" s="33"/>
      <c r="G32" s="34"/>
      <c r="H32" s="33"/>
      <c r="I32" s="33"/>
      <c r="J32" s="34"/>
      <c r="K32" s="33"/>
      <c r="L32" s="33"/>
      <c r="M32" s="34"/>
    </row>
    <row r="33" spans="2:12" x14ac:dyDescent="0.3">
      <c r="B33" s="19"/>
      <c r="C33" s="19"/>
      <c r="E33" s="19"/>
      <c r="F33" s="19"/>
      <c r="H33" s="19"/>
      <c r="I33" s="19"/>
      <c r="K33" s="19"/>
      <c r="L33" s="19"/>
    </row>
    <row r="34" spans="2:12" x14ac:dyDescent="0.3">
      <c r="B34" s="15"/>
      <c r="C34" s="15"/>
      <c r="E34" s="15"/>
      <c r="F34" s="15"/>
      <c r="H34" s="15"/>
      <c r="I34" s="15"/>
      <c r="K34" s="15"/>
      <c r="L34" s="15"/>
    </row>
    <row r="35" spans="2:12" x14ac:dyDescent="0.3">
      <c r="B35" s="15"/>
      <c r="C35" s="15"/>
      <c r="E35" s="15"/>
      <c r="F35" s="15"/>
      <c r="H35" s="15"/>
      <c r="I35" s="15"/>
      <c r="K35" s="15"/>
      <c r="L35" s="15"/>
    </row>
    <row r="36" spans="2:12" x14ac:dyDescent="0.3">
      <c r="B36" s="15"/>
      <c r="C36" s="15"/>
      <c r="E36" s="15"/>
      <c r="F36" s="15"/>
      <c r="H36" s="15"/>
      <c r="I36" s="15"/>
      <c r="K36" s="15"/>
      <c r="L36" s="15"/>
    </row>
    <row r="37" spans="2:12" x14ac:dyDescent="0.3">
      <c r="B37" s="15"/>
      <c r="C37" s="15"/>
      <c r="E37" s="15"/>
      <c r="F37" s="15"/>
      <c r="H37" s="15"/>
      <c r="I37" s="15"/>
      <c r="K37" s="15"/>
      <c r="L37" s="15"/>
    </row>
    <row r="38" spans="2:12" x14ac:dyDescent="0.3">
      <c r="B38" s="15"/>
      <c r="C38" s="15"/>
      <c r="E38" s="15"/>
      <c r="F38" s="15"/>
      <c r="H38" s="15"/>
      <c r="I38" s="15"/>
      <c r="K38" s="15"/>
      <c r="L38" s="15"/>
    </row>
    <row r="39" spans="2:12" x14ac:dyDescent="0.3">
      <c r="B39" s="15"/>
      <c r="C39" s="15"/>
      <c r="E39" s="15"/>
      <c r="F39" s="15"/>
      <c r="H39" s="15"/>
      <c r="I39" s="15"/>
      <c r="K39" s="15"/>
      <c r="L39" s="15"/>
    </row>
  </sheetData>
  <mergeCells count="5">
    <mergeCell ref="A3:A4"/>
    <mergeCell ref="B3:D3"/>
    <mergeCell ref="E3:G3"/>
    <mergeCell ref="H3:J3"/>
    <mergeCell ref="K3:M3"/>
  </mergeCells>
  <pageMargins left="0.25" right="0.25" top="0.75" bottom="0.75" header="0.3" footer="0.3"/>
  <pageSetup scale="75" fitToHeight="0" orientation="landscape" horizontalDpi="300" verticalDpi="300" r:id="rId1"/>
  <headerFooter>
    <oddHeader>&amp;RDPU 1-4 Attachment 1
Page 1 of 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topLeftCell="A15" zoomScaleNormal="100" workbookViewId="0">
      <selection activeCell="G40" sqref="G40"/>
    </sheetView>
  </sheetViews>
  <sheetFormatPr defaultColWidth="9.109375" defaultRowHeight="14.4" x14ac:dyDescent="0.3"/>
  <cols>
    <col min="1" max="1" width="10" style="2" customWidth="1"/>
    <col min="2" max="6" width="16.6640625" style="2" customWidth="1"/>
    <col min="7" max="8" width="15.6640625" style="2" customWidth="1"/>
    <col min="9" max="9" width="20" style="2" bestFit="1" customWidth="1"/>
    <col min="10" max="13" width="18.6640625" style="2" customWidth="1"/>
    <col min="14" max="14" width="23.6640625" style="2" customWidth="1"/>
    <col min="15" max="15" width="18.6640625" style="2" customWidth="1"/>
    <col min="16" max="17" width="17.6640625" style="2" customWidth="1"/>
    <col min="18" max="18" width="15.6640625" style="2" customWidth="1"/>
    <col min="19" max="16384" width="9.109375" style="2"/>
  </cols>
  <sheetData>
    <row r="1" spans="1:15" x14ac:dyDescent="0.3">
      <c r="A1" s="6" t="s">
        <v>15</v>
      </c>
      <c r="B1" s="6" t="s">
        <v>3</v>
      </c>
      <c r="C1" s="6"/>
    </row>
    <row r="2" spans="1:15" ht="15" thickBot="1" x14ac:dyDescent="0.35">
      <c r="A2" s="6"/>
      <c r="B2" s="6"/>
      <c r="C2" s="6"/>
    </row>
    <row r="3" spans="1:15" ht="118.5" customHeight="1" thickBot="1" x14ac:dyDescent="0.35">
      <c r="A3" s="53" t="s">
        <v>0</v>
      </c>
      <c r="B3" s="45" t="s">
        <v>68</v>
      </c>
      <c r="C3" s="39" t="s">
        <v>69</v>
      </c>
      <c r="D3" s="39" t="s">
        <v>24</v>
      </c>
      <c r="E3" s="39" t="s">
        <v>25</v>
      </c>
      <c r="F3" s="11" t="s">
        <v>75</v>
      </c>
      <c r="G3" s="11" t="s">
        <v>76</v>
      </c>
      <c r="H3" s="7" t="s">
        <v>12</v>
      </c>
      <c r="I3" s="45" t="s">
        <v>16</v>
      </c>
      <c r="J3" s="39" t="s">
        <v>1</v>
      </c>
      <c r="K3" s="11" t="s">
        <v>5</v>
      </c>
      <c r="L3" s="7" t="s">
        <v>6</v>
      </c>
      <c r="M3" s="40" t="s">
        <v>26</v>
      </c>
      <c r="N3" s="39" t="s">
        <v>27</v>
      </c>
      <c r="O3" s="7" t="s">
        <v>4</v>
      </c>
    </row>
    <row r="4" spans="1:15" ht="15" thickBot="1" x14ac:dyDescent="0.35">
      <c r="A4" s="24">
        <v>43891</v>
      </c>
      <c r="B4" s="41">
        <v>0</v>
      </c>
      <c r="C4" s="52">
        <v>0</v>
      </c>
      <c r="D4" s="42">
        <v>0</v>
      </c>
      <c r="E4" s="42">
        <v>0</v>
      </c>
      <c r="F4" s="84">
        <v>0.44529999999999997</v>
      </c>
      <c r="G4" s="84">
        <v>0.46289999999999992</v>
      </c>
      <c r="H4" s="43">
        <v>0.25</v>
      </c>
      <c r="I4" s="46">
        <f>(B4*F4)+(C4*G4)</f>
        <v>0</v>
      </c>
      <c r="J4" s="47">
        <f>D4+E4-I4</f>
        <v>0</v>
      </c>
      <c r="K4" s="47">
        <f>J4*H4</f>
        <v>0</v>
      </c>
      <c r="L4" s="48">
        <f>J4-K4</f>
        <v>0</v>
      </c>
      <c r="M4" s="50">
        <v>0</v>
      </c>
      <c r="N4" s="56">
        <v>0</v>
      </c>
      <c r="O4" s="48">
        <f>M4-N4</f>
        <v>0</v>
      </c>
    </row>
    <row r="5" spans="1:15" ht="15" thickBot="1" x14ac:dyDescent="0.35">
      <c r="A5" s="24">
        <v>43862</v>
      </c>
      <c r="B5" s="44">
        <v>0</v>
      </c>
      <c r="C5" s="4">
        <v>0</v>
      </c>
      <c r="D5" s="5">
        <v>0</v>
      </c>
      <c r="E5" s="5">
        <v>0</v>
      </c>
      <c r="F5" s="85">
        <v>0.44529999999999997</v>
      </c>
      <c r="G5" s="85">
        <v>0.46289999999999992</v>
      </c>
      <c r="H5" s="43">
        <v>0.25</v>
      </c>
      <c r="I5" s="9">
        <f t="shared" ref="I5:I30" si="0">(B5*F5)+(C5*G5)</f>
        <v>0</v>
      </c>
      <c r="J5" s="1">
        <f t="shared" ref="J5:J30" si="1">D5+E5-I5</f>
        <v>0</v>
      </c>
      <c r="K5" s="1">
        <f t="shared" ref="K5:K18" si="2">J5*H5</f>
        <v>0</v>
      </c>
      <c r="L5" s="14">
        <f t="shared" ref="L5:L18" si="3">J5-K5</f>
        <v>0</v>
      </c>
      <c r="M5" s="5">
        <v>0</v>
      </c>
      <c r="N5" s="5">
        <v>0</v>
      </c>
      <c r="O5" s="14">
        <f t="shared" ref="O5:O30" si="4">M5-N5</f>
        <v>0</v>
      </c>
    </row>
    <row r="6" spans="1:15" ht="15" thickBot="1" x14ac:dyDescent="0.35">
      <c r="A6" s="24">
        <v>43831</v>
      </c>
      <c r="B6" s="44">
        <v>0</v>
      </c>
      <c r="C6" s="4">
        <v>0</v>
      </c>
      <c r="D6" s="5">
        <v>0</v>
      </c>
      <c r="E6" s="5">
        <v>0</v>
      </c>
      <c r="F6" s="85">
        <v>0.49169999999999997</v>
      </c>
      <c r="G6" s="85">
        <v>0.50929999999999997</v>
      </c>
      <c r="H6" s="43">
        <v>0.25</v>
      </c>
      <c r="I6" s="9">
        <f t="shared" si="0"/>
        <v>0</v>
      </c>
      <c r="J6" s="1">
        <f t="shared" si="1"/>
        <v>0</v>
      </c>
      <c r="K6" s="1">
        <f t="shared" si="2"/>
        <v>0</v>
      </c>
      <c r="L6" s="14">
        <f t="shared" si="3"/>
        <v>0</v>
      </c>
      <c r="M6" s="5">
        <v>0</v>
      </c>
      <c r="N6" s="5">
        <v>0</v>
      </c>
      <c r="O6" s="14">
        <f t="shared" si="4"/>
        <v>0</v>
      </c>
    </row>
    <row r="7" spans="1:15" ht="15" thickBot="1" x14ac:dyDescent="0.35">
      <c r="A7" s="24">
        <v>43800</v>
      </c>
      <c r="B7" s="44">
        <v>0</v>
      </c>
      <c r="C7" s="4">
        <v>0</v>
      </c>
      <c r="D7" s="5">
        <v>0</v>
      </c>
      <c r="E7" s="5">
        <v>0</v>
      </c>
      <c r="F7" s="85">
        <v>0.49169999999999997</v>
      </c>
      <c r="G7" s="85">
        <v>0.50929999999999997</v>
      </c>
      <c r="H7" s="43">
        <v>0.25</v>
      </c>
      <c r="I7" s="9">
        <f t="shared" si="0"/>
        <v>0</v>
      </c>
      <c r="J7" s="1">
        <f t="shared" si="1"/>
        <v>0</v>
      </c>
      <c r="K7" s="1">
        <f t="shared" si="2"/>
        <v>0</v>
      </c>
      <c r="L7" s="14">
        <f t="shared" si="3"/>
        <v>0</v>
      </c>
      <c r="M7" s="5">
        <v>0</v>
      </c>
      <c r="N7" s="5">
        <v>0</v>
      </c>
      <c r="O7" s="14">
        <f t="shared" si="4"/>
        <v>0</v>
      </c>
    </row>
    <row r="8" spans="1:15" ht="15" thickBot="1" x14ac:dyDescent="0.35">
      <c r="A8" s="24">
        <v>43770</v>
      </c>
      <c r="B8" s="44">
        <v>0</v>
      </c>
      <c r="C8" s="4">
        <v>0</v>
      </c>
      <c r="D8" s="5">
        <v>0</v>
      </c>
      <c r="E8" s="5">
        <v>0</v>
      </c>
      <c r="F8" s="85">
        <v>0.49169999999999997</v>
      </c>
      <c r="G8" s="85">
        <v>0.50929999999999997</v>
      </c>
      <c r="H8" s="43">
        <v>0.25</v>
      </c>
      <c r="I8" s="9">
        <f t="shared" si="0"/>
        <v>0</v>
      </c>
      <c r="J8" s="1">
        <f t="shared" si="1"/>
        <v>0</v>
      </c>
      <c r="K8" s="1">
        <f t="shared" si="2"/>
        <v>0</v>
      </c>
      <c r="L8" s="14">
        <f t="shared" si="3"/>
        <v>0</v>
      </c>
      <c r="M8" s="5">
        <v>0</v>
      </c>
      <c r="N8" s="5">
        <v>0</v>
      </c>
      <c r="O8" s="14">
        <f t="shared" si="4"/>
        <v>0</v>
      </c>
    </row>
    <row r="9" spans="1:15" ht="15" thickBot="1" x14ac:dyDescent="0.35">
      <c r="A9" s="24">
        <v>43739</v>
      </c>
      <c r="B9" s="44">
        <v>0</v>
      </c>
      <c r="C9" s="4">
        <v>0</v>
      </c>
      <c r="D9" s="5">
        <v>0</v>
      </c>
      <c r="E9" s="5">
        <v>0</v>
      </c>
      <c r="F9" s="85">
        <v>0.30499999999999999</v>
      </c>
      <c r="G9" s="85">
        <v>0.3241</v>
      </c>
      <c r="H9" s="43">
        <v>0.25</v>
      </c>
      <c r="I9" s="9">
        <f t="shared" si="0"/>
        <v>0</v>
      </c>
      <c r="J9" s="1">
        <f t="shared" si="1"/>
        <v>0</v>
      </c>
      <c r="K9" s="1">
        <f t="shared" si="2"/>
        <v>0</v>
      </c>
      <c r="L9" s="14">
        <f t="shared" si="3"/>
        <v>0</v>
      </c>
      <c r="M9" s="5">
        <v>0</v>
      </c>
      <c r="N9" s="5">
        <v>0</v>
      </c>
      <c r="O9" s="14">
        <f t="shared" si="4"/>
        <v>0</v>
      </c>
    </row>
    <row r="10" spans="1:15" ht="15" thickBot="1" x14ac:dyDescent="0.35">
      <c r="A10" s="24">
        <v>43709</v>
      </c>
      <c r="B10" s="44">
        <v>0</v>
      </c>
      <c r="C10" s="4">
        <v>0</v>
      </c>
      <c r="D10" s="5">
        <v>0</v>
      </c>
      <c r="E10" s="5">
        <v>0</v>
      </c>
      <c r="F10" s="85">
        <v>0.30499999999999999</v>
      </c>
      <c r="G10" s="85">
        <v>0.3241</v>
      </c>
      <c r="H10" s="43">
        <v>0.25</v>
      </c>
      <c r="I10" s="9">
        <f t="shared" si="0"/>
        <v>0</v>
      </c>
      <c r="J10" s="1">
        <f t="shared" si="1"/>
        <v>0</v>
      </c>
      <c r="K10" s="1">
        <f t="shared" si="2"/>
        <v>0</v>
      </c>
      <c r="L10" s="14">
        <f t="shared" si="3"/>
        <v>0</v>
      </c>
      <c r="M10" s="5">
        <v>0</v>
      </c>
      <c r="N10" s="5">
        <v>0</v>
      </c>
      <c r="O10" s="14">
        <f t="shared" si="4"/>
        <v>0</v>
      </c>
    </row>
    <row r="11" spans="1:15" ht="15" thickBot="1" x14ac:dyDescent="0.35">
      <c r="A11" s="24">
        <v>43678</v>
      </c>
      <c r="B11" s="44">
        <v>0</v>
      </c>
      <c r="C11" s="4">
        <v>0</v>
      </c>
      <c r="D11" s="5">
        <v>0</v>
      </c>
      <c r="E11" s="5">
        <v>0</v>
      </c>
      <c r="F11" s="85">
        <v>0.30499999999999999</v>
      </c>
      <c r="G11" s="85">
        <v>0.3241</v>
      </c>
      <c r="H11" s="43">
        <v>0.25</v>
      </c>
      <c r="I11" s="9">
        <f t="shared" si="0"/>
        <v>0</v>
      </c>
      <c r="J11" s="1">
        <f t="shared" si="1"/>
        <v>0</v>
      </c>
      <c r="K11" s="1">
        <f t="shared" si="2"/>
        <v>0</v>
      </c>
      <c r="L11" s="14">
        <f t="shared" si="3"/>
        <v>0</v>
      </c>
      <c r="M11" s="5">
        <v>0</v>
      </c>
      <c r="N11" s="5">
        <v>0</v>
      </c>
      <c r="O11" s="14">
        <f t="shared" si="4"/>
        <v>0</v>
      </c>
    </row>
    <row r="12" spans="1:15" ht="15" thickBot="1" x14ac:dyDescent="0.35">
      <c r="A12" s="24">
        <v>43647</v>
      </c>
      <c r="B12" s="44">
        <v>0</v>
      </c>
      <c r="C12" s="4">
        <v>0</v>
      </c>
      <c r="D12" s="5">
        <v>0</v>
      </c>
      <c r="E12" s="5">
        <v>0</v>
      </c>
      <c r="F12" s="85">
        <v>0.30499999999999999</v>
      </c>
      <c r="G12" s="85">
        <v>0.3241</v>
      </c>
      <c r="H12" s="43">
        <v>0.25</v>
      </c>
      <c r="I12" s="9">
        <f t="shared" si="0"/>
        <v>0</v>
      </c>
      <c r="J12" s="1">
        <f t="shared" si="1"/>
        <v>0</v>
      </c>
      <c r="K12" s="1">
        <f t="shared" si="2"/>
        <v>0</v>
      </c>
      <c r="L12" s="14">
        <f t="shared" si="3"/>
        <v>0</v>
      </c>
      <c r="M12" s="5">
        <v>0</v>
      </c>
      <c r="N12" s="5">
        <v>0</v>
      </c>
      <c r="O12" s="14">
        <f t="shared" si="4"/>
        <v>0</v>
      </c>
    </row>
    <row r="13" spans="1:15" ht="15" thickBot="1" x14ac:dyDescent="0.35">
      <c r="A13" s="24">
        <v>43617</v>
      </c>
      <c r="B13" s="44">
        <v>0</v>
      </c>
      <c r="C13" s="4">
        <v>0</v>
      </c>
      <c r="D13" s="5">
        <v>0</v>
      </c>
      <c r="E13" s="5">
        <v>0</v>
      </c>
      <c r="F13" s="85">
        <v>0.39679999999999999</v>
      </c>
      <c r="G13" s="85">
        <v>0.41589999999999999</v>
      </c>
      <c r="H13" s="43">
        <v>0.25</v>
      </c>
      <c r="I13" s="9">
        <f t="shared" si="0"/>
        <v>0</v>
      </c>
      <c r="J13" s="1">
        <f t="shared" si="1"/>
        <v>0</v>
      </c>
      <c r="K13" s="1">
        <f t="shared" si="2"/>
        <v>0</v>
      </c>
      <c r="L13" s="14">
        <f t="shared" si="3"/>
        <v>0</v>
      </c>
      <c r="M13" s="5">
        <v>0</v>
      </c>
      <c r="N13" s="5">
        <v>0</v>
      </c>
      <c r="O13" s="14">
        <f t="shared" si="4"/>
        <v>0</v>
      </c>
    </row>
    <row r="14" spans="1:15" ht="15" thickBot="1" x14ac:dyDescent="0.35">
      <c r="A14" s="24">
        <v>43586</v>
      </c>
      <c r="B14" s="44">
        <v>0</v>
      </c>
      <c r="C14" s="4">
        <v>0</v>
      </c>
      <c r="D14" s="5">
        <v>0</v>
      </c>
      <c r="E14" s="5">
        <v>0</v>
      </c>
      <c r="F14" s="85">
        <v>0.39679999999999999</v>
      </c>
      <c r="G14" s="85">
        <v>0.41589999999999999</v>
      </c>
      <c r="H14" s="43">
        <v>0.25</v>
      </c>
      <c r="I14" s="9">
        <f t="shared" si="0"/>
        <v>0</v>
      </c>
      <c r="J14" s="1">
        <f t="shared" si="1"/>
        <v>0</v>
      </c>
      <c r="K14" s="1">
        <f t="shared" si="2"/>
        <v>0</v>
      </c>
      <c r="L14" s="14">
        <f t="shared" si="3"/>
        <v>0</v>
      </c>
      <c r="M14" s="5">
        <v>0</v>
      </c>
      <c r="N14" s="5">
        <v>0</v>
      </c>
      <c r="O14" s="14">
        <f t="shared" si="4"/>
        <v>0</v>
      </c>
    </row>
    <row r="15" spans="1:15" ht="15" thickBot="1" x14ac:dyDescent="0.35">
      <c r="A15" s="24">
        <v>43556</v>
      </c>
      <c r="B15" s="44">
        <v>0</v>
      </c>
      <c r="C15" s="4">
        <v>0</v>
      </c>
      <c r="D15" s="5">
        <v>0</v>
      </c>
      <c r="E15" s="5">
        <v>0</v>
      </c>
      <c r="F15" s="85">
        <v>0.52429999999999999</v>
      </c>
      <c r="G15" s="85">
        <v>0.63019999999999987</v>
      </c>
      <c r="H15" s="43">
        <v>0.25</v>
      </c>
      <c r="I15" s="9">
        <f t="shared" si="0"/>
        <v>0</v>
      </c>
      <c r="J15" s="1">
        <f t="shared" si="1"/>
        <v>0</v>
      </c>
      <c r="K15" s="1">
        <f t="shared" si="2"/>
        <v>0</v>
      </c>
      <c r="L15" s="14">
        <f t="shared" si="3"/>
        <v>0</v>
      </c>
      <c r="M15" s="5">
        <v>0</v>
      </c>
      <c r="N15" s="5">
        <v>0</v>
      </c>
      <c r="O15" s="14">
        <f t="shared" si="4"/>
        <v>0</v>
      </c>
    </row>
    <row r="16" spans="1:15" ht="15" thickBot="1" x14ac:dyDescent="0.35">
      <c r="A16" s="24">
        <v>43525</v>
      </c>
      <c r="B16" s="44">
        <v>0</v>
      </c>
      <c r="C16" s="4">
        <v>0</v>
      </c>
      <c r="D16" s="5">
        <v>0</v>
      </c>
      <c r="E16" s="5">
        <v>0</v>
      </c>
      <c r="F16" s="85">
        <v>0.52429999999999999</v>
      </c>
      <c r="G16" s="85">
        <v>0.63019999999999987</v>
      </c>
      <c r="H16" s="43">
        <v>0.25</v>
      </c>
      <c r="I16" s="9">
        <f t="shared" si="0"/>
        <v>0</v>
      </c>
      <c r="J16" s="1">
        <f t="shared" si="1"/>
        <v>0</v>
      </c>
      <c r="K16" s="1">
        <f t="shared" si="2"/>
        <v>0</v>
      </c>
      <c r="L16" s="14">
        <f t="shared" si="3"/>
        <v>0</v>
      </c>
      <c r="M16" s="5">
        <v>0</v>
      </c>
      <c r="N16" s="5">
        <v>0</v>
      </c>
      <c r="O16" s="14">
        <f t="shared" si="4"/>
        <v>0</v>
      </c>
    </row>
    <row r="17" spans="1:15" ht="15" thickBot="1" x14ac:dyDescent="0.35">
      <c r="A17" s="24">
        <v>43497</v>
      </c>
      <c r="B17" s="44">
        <v>0</v>
      </c>
      <c r="C17" s="4">
        <v>0</v>
      </c>
      <c r="D17" s="5">
        <v>0</v>
      </c>
      <c r="E17" s="5">
        <v>0</v>
      </c>
      <c r="F17" s="85">
        <v>0.52429999999999999</v>
      </c>
      <c r="G17" s="85">
        <v>0.63019999999999987</v>
      </c>
      <c r="H17" s="43">
        <v>0.25</v>
      </c>
      <c r="I17" s="9">
        <f t="shared" si="0"/>
        <v>0</v>
      </c>
      <c r="J17" s="1">
        <f t="shared" si="1"/>
        <v>0</v>
      </c>
      <c r="K17" s="1">
        <f t="shared" si="2"/>
        <v>0</v>
      </c>
      <c r="L17" s="14">
        <f t="shared" si="3"/>
        <v>0</v>
      </c>
      <c r="M17" s="5">
        <v>0</v>
      </c>
      <c r="N17" s="5">
        <v>0</v>
      </c>
      <c r="O17" s="14">
        <f t="shared" si="4"/>
        <v>0</v>
      </c>
    </row>
    <row r="18" spans="1:15" ht="15" thickBot="1" x14ac:dyDescent="0.35">
      <c r="A18" s="24">
        <v>43466</v>
      </c>
      <c r="B18" s="44">
        <v>0</v>
      </c>
      <c r="C18" s="4">
        <v>0</v>
      </c>
      <c r="D18" s="5">
        <v>0</v>
      </c>
      <c r="E18" s="5">
        <v>0</v>
      </c>
      <c r="F18" s="85">
        <v>0.52429999999999999</v>
      </c>
      <c r="G18" s="85">
        <v>0.63019999999999987</v>
      </c>
      <c r="H18" s="43">
        <v>0.25</v>
      </c>
      <c r="I18" s="9">
        <f t="shared" si="0"/>
        <v>0</v>
      </c>
      <c r="J18" s="1">
        <f t="shared" si="1"/>
        <v>0</v>
      </c>
      <c r="K18" s="1">
        <f t="shared" si="2"/>
        <v>0</v>
      </c>
      <c r="L18" s="14">
        <f t="shared" si="3"/>
        <v>0</v>
      </c>
      <c r="M18" s="5">
        <v>0</v>
      </c>
      <c r="N18" s="5">
        <v>0</v>
      </c>
      <c r="O18" s="14">
        <f t="shared" si="4"/>
        <v>0</v>
      </c>
    </row>
    <row r="19" spans="1:15" ht="15" thickBot="1" x14ac:dyDescent="0.35">
      <c r="A19" s="24">
        <v>43435</v>
      </c>
      <c r="B19" s="44">
        <v>0</v>
      </c>
      <c r="C19" s="4">
        <v>0</v>
      </c>
      <c r="D19" s="5">
        <v>0</v>
      </c>
      <c r="E19" s="5">
        <v>0</v>
      </c>
      <c r="F19" s="85">
        <v>0.52429999999999999</v>
      </c>
      <c r="G19" s="85">
        <v>0.63019999999999987</v>
      </c>
      <c r="H19" s="43">
        <v>0.25</v>
      </c>
      <c r="I19" s="9">
        <f t="shared" si="0"/>
        <v>0</v>
      </c>
      <c r="J19" s="1">
        <f t="shared" si="1"/>
        <v>0</v>
      </c>
      <c r="K19" s="1">
        <f t="shared" ref="K19:K30" si="5">J19*H19</f>
        <v>0</v>
      </c>
      <c r="L19" s="14">
        <f t="shared" ref="L19:L30" si="6">J19-K19</f>
        <v>0</v>
      </c>
      <c r="M19" s="5">
        <v>0</v>
      </c>
      <c r="N19" s="5">
        <v>0</v>
      </c>
      <c r="O19" s="14">
        <f t="shared" si="4"/>
        <v>0</v>
      </c>
    </row>
    <row r="20" spans="1:15" ht="15" thickBot="1" x14ac:dyDescent="0.35">
      <c r="A20" s="24">
        <v>43405</v>
      </c>
      <c r="B20" s="44">
        <v>0</v>
      </c>
      <c r="C20" s="4">
        <v>0</v>
      </c>
      <c r="D20" s="5">
        <v>0</v>
      </c>
      <c r="E20" s="5">
        <v>0</v>
      </c>
      <c r="F20" s="85">
        <v>0.44530000000000003</v>
      </c>
      <c r="G20" s="85">
        <v>0.55119999999999991</v>
      </c>
      <c r="H20" s="43">
        <v>0.25</v>
      </c>
      <c r="I20" s="9">
        <f t="shared" si="0"/>
        <v>0</v>
      </c>
      <c r="J20" s="1">
        <f t="shared" si="1"/>
        <v>0</v>
      </c>
      <c r="K20" s="1">
        <f t="shared" si="5"/>
        <v>0</v>
      </c>
      <c r="L20" s="14">
        <f t="shared" si="6"/>
        <v>0</v>
      </c>
      <c r="M20" s="5">
        <v>0</v>
      </c>
      <c r="N20" s="5">
        <v>0</v>
      </c>
      <c r="O20" s="14">
        <f t="shared" si="4"/>
        <v>0</v>
      </c>
    </row>
    <row r="21" spans="1:15" ht="15" thickBot="1" x14ac:dyDescent="0.35">
      <c r="A21" s="24">
        <v>43374</v>
      </c>
      <c r="B21" s="44">
        <v>0</v>
      </c>
      <c r="C21" s="4">
        <v>0</v>
      </c>
      <c r="D21" s="5">
        <v>0</v>
      </c>
      <c r="E21" s="5">
        <v>0</v>
      </c>
      <c r="F21" s="85">
        <v>0.33360000000000006</v>
      </c>
      <c r="G21" s="85">
        <v>0.33450000000000008</v>
      </c>
      <c r="H21" s="43">
        <v>0.25</v>
      </c>
      <c r="I21" s="9">
        <f t="shared" si="0"/>
        <v>0</v>
      </c>
      <c r="J21" s="1">
        <f t="shared" si="1"/>
        <v>0</v>
      </c>
      <c r="K21" s="1">
        <f t="shared" si="5"/>
        <v>0</v>
      </c>
      <c r="L21" s="14">
        <f t="shared" si="6"/>
        <v>0</v>
      </c>
      <c r="M21" s="5">
        <v>0</v>
      </c>
      <c r="N21" s="5">
        <v>0</v>
      </c>
      <c r="O21" s="14">
        <f t="shared" si="4"/>
        <v>0</v>
      </c>
    </row>
    <row r="22" spans="1:15" ht="15" thickBot="1" x14ac:dyDescent="0.35">
      <c r="A22" s="24">
        <v>43344</v>
      </c>
      <c r="B22" s="44">
        <v>0</v>
      </c>
      <c r="C22" s="4">
        <v>0</v>
      </c>
      <c r="D22" s="5">
        <v>0</v>
      </c>
      <c r="E22" s="5">
        <v>0</v>
      </c>
      <c r="F22" s="85">
        <v>0.33360000000000006</v>
      </c>
      <c r="G22" s="85">
        <v>0.33450000000000008</v>
      </c>
      <c r="H22" s="43">
        <v>0.25</v>
      </c>
      <c r="I22" s="9">
        <f t="shared" si="0"/>
        <v>0</v>
      </c>
      <c r="J22" s="1">
        <f t="shared" si="1"/>
        <v>0</v>
      </c>
      <c r="K22" s="1">
        <f t="shared" si="5"/>
        <v>0</v>
      </c>
      <c r="L22" s="14">
        <f t="shared" si="6"/>
        <v>0</v>
      </c>
      <c r="M22" s="5">
        <v>0</v>
      </c>
      <c r="N22" s="5">
        <v>0</v>
      </c>
      <c r="O22" s="14">
        <f t="shared" si="4"/>
        <v>0</v>
      </c>
    </row>
    <row r="23" spans="1:15" ht="15" thickBot="1" x14ac:dyDescent="0.35">
      <c r="A23" s="24">
        <v>43313</v>
      </c>
      <c r="B23" s="44">
        <v>0</v>
      </c>
      <c r="C23" s="4">
        <v>0</v>
      </c>
      <c r="D23" s="5">
        <v>0</v>
      </c>
      <c r="E23" s="5">
        <v>0</v>
      </c>
      <c r="F23" s="85">
        <v>0.33360000000000006</v>
      </c>
      <c r="G23" s="85">
        <v>0.33450000000000008</v>
      </c>
      <c r="H23" s="43">
        <v>0.25</v>
      </c>
      <c r="I23" s="9">
        <f t="shared" si="0"/>
        <v>0</v>
      </c>
      <c r="J23" s="1">
        <f t="shared" si="1"/>
        <v>0</v>
      </c>
      <c r="K23" s="1">
        <f t="shared" si="5"/>
        <v>0</v>
      </c>
      <c r="L23" s="14">
        <f t="shared" si="6"/>
        <v>0</v>
      </c>
      <c r="M23" s="5">
        <v>0</v>
      </c>
      <c r="N23" s="5">
        <v>0</v>
      </c>
      <c r="O23" s="14">
        <f t="shared" si="4"/>
        <v>0</v>
      </c>
    </row>
    <row r="24" spans="1:15" ht="15" thickBot="1" x14ac:dyDescent="0.35">
      <c r="A24" s="24">
        <v>43282</v>
      </c>
      <c r="B24" s="44">
        <v>0</v>
      </c>
      <c r="C24" s="4">
        <v>0</v>
      </c>
      <c r="D24" s="5">
        <v>0</v>
      </c>
      <c r="E24" s="5">
        <v>0</v>
      </c>
      <c r="F24" s="85">
        <v>0.33360000000000006</v>
      </c>
      <c r="G24" s="85">
        <v>0.33450000000000008</v>
      </c>
      <c r="H24" s="43">
        <v>0.25</v>
      </c>
      <c r="I24" s="9">
        <f t="shared" si="0"/>
        <v>0</v>
      </c>
      <c r="J24" s="1">
        <f t="shared" si="1"/>
        <v>0</v>
      </c>
      <c r="K24" s="1">
        <f t="shared" si="5"/>
        <v>0</v>
      </c>
      <c r="L24" s="14">
        <f t="shared" si="6"/>
        <v>0</v>
      </c>
      <c r="M24" s="5">
        <v>0</v>
      </c>
      <c r="N24" s="5">
        <v>0</v>
      </c>
      <c r="O24" s="14">
        <f t="shared" si="4"/>
        <v>0</v>
      </c>
    </row>
    <row r="25" spans="1:15" ht="15" thickBot="1" x14ac:dyDescent="0.35">
      <c r="A25" s="24">
        <v>43252</v>
      </c>
      <c r="B25" s="44">
        <v>0</v>
      </c>
      <c r="C25" s="4">
        <v>0</v>
      </c>
      <c r="D25" s="5">
        <v>0</v>
      </c>
      <c r="E25" s="5">
        <v>0</v>
      </c>
      <c r="F25" s="85">
        <v>0.33360000000000006</v>
      </c>
      <c r="G25" s="85">
        <v>0.33450000000000008</v>
      </c>
      <c r="H25" s="43">
        <v>0.25</v>
      </c>
      <c r="I25" s="9">
        <f t="shared" si="0"/>
        <v>0</v>
      </c>
      <c r="J25" s="1">
        <f t="shared" si="1"/>
        <v>0</v>
      </c>
      <c r="K25" s="1">
        <f t="shared" si="5"/>
        <v>0</v>
      </c>
      <c r="L25" s="14">
        <f t="shared" si="6"/>
        <v>0</v>
      </c>
      <c r="M25" s="5">
        <v>0</v>
      </c>
      <c r="N25" s="5">
        <v>0</v>
      </c>
      <c r="O25" s="14">
        <f t="shared" si="4"/>
        <v>0</v>
      </c>
    </row>
    <row r="26" spans="1:15" ht="15" thickBot="1" x14ac:dyDescent="0.35">
      <c r="A26" s="24">
        <v>43221</v>
      </c>
      <c r="B26" s="44">
        <v>0</v>
      </c>
      <c r="C26" s="4">
        <v>0</v>
      </c>
      <c r="D26" s="5">
        <v>0</v>
      </c>
      <c r="E26" s="5">
        <v>0</v>
      </c>
      <c r="F26" s="85">
        <v>0.33360000000000006</v>
      </c>
      <c r="G26" s="85">
        <v>0.33450000000000008</v>
      </c>
      <c r="H26" s="43">
        <v>0.25</v>
      </c>
      <c r="I26" s="9">
        <f t="shared" si="0"/>
        <v>0</v>
      </c>
      <c r="J26" s="1">
        <f t="shared" si="1"/>
        <v>0</v>
      </c>
      <c r="K26" s="1">
        <f t="shared" si="5"/>
        <v>0</v>
      </c>
      <c r="L26" s="14">
        <f t="shared" si="6"/>
        <v>0</v>
      </c>
      <c r="M26" s="5">
        <v>0</v>
      </c>
      <c r="N26" s="5">
        <v>0</v>
      </c>
      <c r="O26" s="14">
        <f t="shared" si="4"/>
        <v>0</v>
      </c>
    </row>
    <row r="27" spans="1:15" ht="15" thickBot="1" x14ac:dyDescent="0.35">
      <c r="A27" s="24">
        <v>43191</v>
      </c>
      <c r="B27" s="44">
        <v>0</v>
      </c>
      <c r="C27" s="4">
        <v>0</v>
      </c>
      <c r="D27" s="5">
        <v>0</v>
      </c>
      <c r="E27" s="5">
        <v>0</v>
      </c>
      <c r="F27" s="85">
        <v>0.42310000000000009</v>
      </c>
      <c r="G27" s="85">
        <v>0.44190000000000002</v>
      </c>
      <c r="H27" s="43">
        <v>0.25</v>
      </c>
      <c r="I27" s="9">
        <f t="shared" si="0"/>
        <v>0</v>
      </c>
      <c r="J27" s="1">
        <f t="shared" si="1"/>
        <v>0</v>
      </c>
      <c r="K27" s="1">
        <f t="shared" si="5"/>
        <v>0</v>
      </c>
      <c r="L27" s="14">
        <f t="shared" si="6"/>
        <v>0</v>
      </c>
      <c r="M27" s="5">
        <v>0</v>
      </c>
      <c r="N27" s="5">
        <v>0</v>
      </c>
      <c r="O27" s="14">
        <f t="shared" si="4"/>
        <v>0</v>
      </c>
    </row>
    <row r="28" spans="1:15" ht="15" thickBot="1" x14ac:dyDescent="0.35">
      <c r="A28" s="24">
        <v>43160</v>
      </c>
      <c r="B28" s="44">
        <v>0</v>
      </c>
      <c r="C28" s="4">
        <v>0</v>
      </c>
      <c r="D28" s="5">
        <v>0</v>
      </c>
      <c r="E28" s="5">
        <v>0</v>
      </c>
      <c r="F28" s="85">
        <v>0.69430000000000014</v>
      </c>
      <c r="G28" s="85">
        <v>0.71310000000000007</v>
      </c>
      <c r="H28" s="43">
        <v>0.25</v>
      </c>
      <c r="I28" s="9">
        <f t="shared" si="0"/>
        <v>0</v>
      </c>
      <c r="J28" s="1">
        <f t="shared" si="1"/>
        <v>0</v>
      </c>
      <c r="K28" s="1">
        <f t="shared" si="5"/>
        <v>0</v>
      </c>
      <c r="L28" s="14">
        <f t="shared" si="6"/>
        <v>0</v>
      </c>
      <c r="M28" s="5">
        <v>0</v>
      </c>
      <c r="N28" s="5">
        <v>0</v>
      </c>
      <c r="O28" s="14">
        <f t="shared" si="4"/>
        <v>0</v>
      </c>
    </row>
    <row r="29" spans="1:15" ht="15" thickBot="1" x14ac:dyDescent="0.35">
      <c r="A29" s="24">
        <v>43132</v>
      </c>
      <c r="B29" s="44">
        <v>0</v>
      </c>
      <c r="C29" s="4">
        <v>0</v>
      </c>
      <c r="D29" s="5">
        <v>0</v>
      </c>
      <c r="E29" s="5">
        <v>0</v>
      </c>
      <c r="F29" s="85">
        <v>0.69430000000000014</v>
      </c>
      <c r="G29" s="85">
        <v>0.71310000000000007</v>
      </c>
      <c r="H29" s="43">
        <v>0.25</v>
      </c>
      <c r="I29" s="9">
        <f t="shared" si="0"/>
        <v>0</v>
      </c>
      <c r="J29" s="1">
        <f t="shared" si="1"/>
        <v>0</v>
      </c>
      <c r="K29" s="1">
        <f t="shared" si="5"/>
        <v>0</v>
      </c>
      <c r="L29" s="14">
        <f t="shared" si="6"/>
        <v>0</v>
      </c>
      <c r="M29" s="5">
        <v>0</v>
      </c>
      <c r="N29" s="5">
        <v>0</v>
      </c>
      <c r="O29" s="14">
        <f t="shared" si="4"/>
        <v>0</v>
      </c>
    </row>
    <row r="30" spans="1:15" ht="15" thickBot="1" x14ac:dyDescent="0.35">
      <c r="A30" s="30">
        <v>43101</v>
      </c>
      <c r="B30" s="44">
        <v>0</v>
      </c>
      <c r="C30" s="4">
        <v>0</v>
      </c>
      <c r="D30" s="5">
        <v>0</v>
      </c>
      <c r="E30" s="5">
        <v>0</v>
      </c>
      <c r="F30" s="86">
        <v>0.3948000000000001</v>
      </c>
      <c r="G30" s="86">
        <v>0.41360000000000002</v>
      </c>
      <c r="H30" s="43">
        <v>0.25</v>
      </c>
      <c r="I30" s="10">
        <f t="shared" si="0"/>
        <v>0</v>
      </c>
      <c r="J30" s="8">
        <f t="shared" si="1"/>
        <v>0</v>
      </c>
      <c r="K30" s="8">
        <f t="shared" si="5"/>
        <v>0</v>
      </c>
      <c r="L30" s="49">
        <f t="shared" si="6"/>
        <v>0</v>
      </c>
      <c r="M30" s="5">
        <v>0</v>
      </c>
      <c r="N30" s="5">
        <v>0</v>
      </c>
      <c r="O30" s="49">
        <f t="shared" si="4"/>
        <v>0</v>
      </c>
    </row>
    <row r="31" spans="1:15" ht="15" thickBot="1" x14ac:dyDescent="0.35">
      <c r="A31" s="37" t="s">
        <v>7</v>
      </c>
      <c r="B31" s="51">
        <f>SUM(B4:B30)</f>
        <v>0</v>
      </c>
      <c r="C31" s="51">
        <f>SUM(C4:C30)</f>
        <v>0</v>
      </c>
      <c r="D31" s="13">
        <f>SUM(D4:D30)</f>
        <v>0</v>
      </c>
      <c r="E31" s="13">
        <f>SUM(E4:E30)</f>
        <v>0</v>
      </c>
      <c r="F31" s="54"/>
      <c r="G31" s="54"/>
      <c r="H31" s="55"/>
      <c r="I31" s="38">
        <f t="shared" ref="I31:O31" si="7">SUM(I4:I30)</f>
        <v>0</v>
      </c>
      <c r="J31" s="13">
        <f t="shared" si="7"/>
        <v>0</v>
      </c>
      <c r="K31" s="13">
        <f t="shared" si="7"/>
        <v>0</v>
      </c>
      <c r="L31" s="13">
        <f t="shared" si="7"/>
        <v>0</v>
      </c>
      <c r="M31" s="13">
        <f t="shared" si="7"/>
        <v>0</v>
      </c>
      <c r="N31" s="13">
        <f t="shared" si="7"/>
        <v>0</v>
      </c>
      <c r="O31" s="13">
        <f t="shared" si="7"/>
        <v>0</v>
      </c>
    </row>
    <row r="32" spans="1:15" x14ac:dyDescent="0.3">
      <c r="A32" s="16"/>
      <c r="B32" s="17"/>
      <c r="C32" s="17"/>
      <c r="D32" s="18"/>
      <c r="E32" s="18"/>
      <c r="F32" s="18"/>
      <c r="G32" s="18"/>
      <c r="H32" s="18"/>
      <c r="I32" s="18"/>
      <c r="J32" s="18"/>
      <c r="K32" s="18"/>
      <c r="L32" s="18"/>
      <c r="M32" s="18"/>
      <c r="N32" s="18"/>
      <c r="O32" s="18"/>
    </row>
    <row r="33" spans="2:15" x14ac:dyDescent="0.3">
      <c r="B33" s="19" t="s">
        <v>11</v>
      </c>
      <c r="C33" s="19"/>
      <c r="K33" s="3"/>
      <c r="L33" s="3"/>
      <c r="M33" s="3"/>
      <c r="N33" s="3"/>
      <c r="O33" s="3"/>
    </row>
    <row r="34" spans="2:15" x14ac:dyDescent="0.3">
      <c r="B34" s="15" t="s">
        <v>8</v>
      </c>
      <c r="C34" s="2" t="s">
        <v>47</v>
      </c>
    </row>
    <row r="35" spans="2:15" x14ac:dyDescent="0.3">
      <c r="B35" s="15" t="s">
        <v>9</v>
      </c>
      <c r="C35" s="2" t="s">
        <v>48</v>
      </c>
    </row>
    <row r="36" spans="2:15" x14ac:dyDescent="0.3">
      <c r="B36" s="15" t="s">
        <v>38</v>
      </c>
      <c r="C36" s="2" t="s">
        <v>49</v>
      </c>
    </row>
    <row r="37" spans="2:15" x14ac:dyDescent="0.3">
      <c r="B37" s="15" t="s">
        <v>40</v>
      </c>
      <c r="C37" s="2" t="s">
        <v>50</v>
      </c>
    </row>
    <row r="38" spans="2:15" x14ac:dyDescent="0.3">
      <c r="B38" s="15" t="s">
        <v>13</v>
      </c>
      <c r="C38" s="2" t="s">
        <v>77</v>
      </c>
    </row>
    <row r="39" spans="2:15" x14ac:dyDescent="0.3">
      <c r="B39" s="15" t="s">
        <v>42</v>
      </c>
      <c r="C39" s="2" t="s">
        <v>78</v>
      </c>
    </row>
    <row r="40" spans="2:15" x14ac:dyDescent="0.3">
      <c r="B40" s="15" t="s">
        <v>51</v>
      </c>
      <c r="C40" s="12" t="s">
        <v>52</v>
      </c>
      <c r="E40" s="12"/>
      <c r="F40" s="12"/>
    </row>
    <row r="41" spans="2:15" x14ac:dyDescent="0.3">
      <c r="B41" s="15" t="s">
        <v>46</v>
      </c>
      <c r="C41" s="2" t="s">
        <v>54</v>
      </c>
      <c r="E41" s="12"/>
      <c r="F41" s="12"/>
    </row>
    <row r="42" spans="2:15" x14ac:dyDescent="0.3">
      <c r="B42" s="15" t="s">
        <v>53</v>
      </c>
      <c r="C42" s="2" t="s">
        <v>55</v>
      </c>
      <c r="E42" s="12"/>
      <c r="F42" s="12"/>
    </row>
  </sheetData>
  <pageMargins left="0.7" right="0.7" top="0.75" bottom="0.75" header="0.3" footer="0.3"/>
  <pageSetup scale="65" fitToWidth="0" orientation="landscape" horizontalDpi="300" verticalDpi="300" r:id="rId1"/>
  <headerFooter>
    <oddHeader>&amp;RDPU 1-5 Attachment 1
Page &amp;P of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I4" sqref="I4"/>
    </sheetView>
  </sheetViews>
  <sheetFormatPr defaultColWidth="9.109375" defaultRowHeight="14.4" x14ac:dyDescent="0.3"/>
  <cols>
    <col min="1" max="1" width="12.44140625" style="2" customWidth="1"/>
    <col min="2" max="2" width="16.33203125" style="2" customWidth="1"/>
    <col min="3" max="3" width="16.88671875" style="2" customWidth="1"/>
    <col min="4" max="4" width="10.109375" style="2" bestFit="1" customWidth="1"/>
    <col min="5" max="5" width="19.5546875" style="2" customWidth="1"/>
    <col min="6" max="6" width="10.5546875" style="2" bestFit="1" customWidth="1"/>
    <col min="7" max="7" width="20.44140625" style="2" customWidth="1"/>
    <col min="8" max="8" width="18.88671875" style="2" bestFit="1" customWidth="1"/>
    <col min="9" max="9" width="19.109375" style="2" customWidth="1"/>
    <col min="10" max="10" width="10.109375" style="2" bestFit="1" customWidth="1"/>
    <col min="11" max="11" width="19.5546875" style="2" customWidth="1"/>
    <col min="12" max="12" width="10.5546875" style="2" bestFit="1" customWidth="1"/>
    <col min="13" max="13" width="20.44140625" style="2" customWidth="1"/>
    <col min="14" max="14" width="18.88671875" style="2" bestFit="1" customWidth="1"/>
    <col min="15" max="15" width="19.109375" style="2" customWidth="1"/>
    <col min="16" max="16384" width="9.109375" style="2"/>
  </cols>
  <sheetData>
    <row r="1" spans="1:15" x14ac:dyDescent="0.3">
      <c r="A1" s="6" t="s">
        <v>28</v>
      </c>
      <c r="B1" s="6" t="s">
        <v>66</v>
      </c>
    </row>
    <row r="2" spans="1:15" ht="15" thickBot="1" x14ac:dyDescent="0.35"/>
    <row r="3" spans="1:15" ht="72.599999999999994" thickBot="1" x14ac:dyDescent="0.35">
      <c r="A3" s="57" t="s">
        <v>29</v>
      </c>
      <c r="B3" s="58" t="s">
        <v>30</v>
      </c>
      <c r="C3" s="59" t="s">
        <v>31</v>
      </c>
      <c r="D3" s="57" t="s">
        <v>56</v>
      </c>
      <c r="E3" s="58" t="s">
        <v>32</v>
      </c>
      <c r="F3" s="58" t="s">
        <v>57</v>
      </c>
      <c r="G3" s="58" t="s">
        <v>33</v>
      </c>
      <c r="H3" s="58" t="s">
        <v>61</v>
      </c>
      <c r="I3" s="59" t="s">
        <v>60</v>
      </c>
      <c r="J3" s="57" t="s">
        <v>58</v>
      </c>
      <c r="K3" s="58" t="s">
        <v>34</v>
      </c>
      <c r="L3" s="58" t="s">
        <v>59</v>
      </c>
      <c r="M3" s="58" t="s">
        <v>35</v>
      </c>
      <c r="N3" s="58" t="s">
        <v>61</v>
      </c>
      <c r="O3" s="59" t="s">
        <v>60</v>
      </c>
    </row>
    <row r="4" spans="1:15" x14ac:dyDescent="0.3">
      <c r="A4" s="60">
        <v>1</v>
      </c>
      <c r="B4" s="67" t="s">
        <v>74</v>
      </c>
      <c r="C4" s="61" t="s">
        <v>70</v>
      </c>
      <c r="D4" s="62">
        <v>5.5399999999999998E-2</v>
      </c>
      <c r="E4" s="63">
        <f>D4*62</f>
        <v>3.4348000000000001</v>
      </c>
      <c r="F4" s="62">
        <v>5.5399999999999998E-2</v>
      </c>
      <c r="G4" s="63">
        <f>F4*62</f>
        <v>3.4348000000000001</v>
      </c>
      <c r="H4" s="64">
        <f>+D4-F4</f>
        <v>0</v>
      </c>
      <c r="I4" s="65">
        <f>+E4-G4</f>
        <v>0</v>
      </c>
      <c r="J4" s="62">
        <v>7.5300000000000006E-2</v>
      </c>
      <c r="K4" s="63">
        <f>J4*62</f>
        <v>4.6686000000000005</v>
      </c>
      <c r="L4" s="62">
        <v>7.5300000000000006E-2</v>
      </c>
      <c r="M4" s="63">
        <f>L4*62</f>
        <v>4.6686000000000005</v>
      </c>
      <c r="N4" s="64">
        <f>+J4-L4</f>
        <v>0</v>
      </c>
      <c r="O4" s="65">
        <f>+K4-M4</f>
        <v>0</v>
      </c>
    </row>
    <row r="5" spans="1:15" x14ac:dyDescent="0.3">
      <c r="A5" s="66">
        <v>2</v>
      </c>
      <c r="B5" s="67" t="s">
        <v>74</v>
      </c>
      <c r="C5" s="68" t="s">
        <v>71</v>
      </c>
      <c r="D5" s="69">
        <v>4.5699999999999998E-2</v>
      </c>
      <c r="E5" s="70">
        <f>+D5*180</f>
        <v>8.2259999999999991</v>
      </c>
      <c r="F5" s="69">
        <v>4.5699999999999998E-2</v>
      </c>
      <c r="G5" s="70">
        <f>+F5*180</f>
        <v>8.2259999999999991</v>
      </c>
      <c r="H5" s="64">
        <f t="shared" ref="H5:H25" si="0">+D5-F5</f>
        <v>0</v>
      </c>
      <c r="I5" s="65">
        <f t="shared" ref="I5:I25" si="1">+E5-G5</f>
        <v>0</v>
      </c>
      <c r="J5" s="69">
        <v>6.2300000000000001E-2</v>
      </c>
      <c r="K5" s="70">
        <f>+J5*180</f>
        <v>11.214</v>
      </c>
      <c r="L5" s="69">
        <v>6.2300000000000001E-2</v>
      </c>
      <c r="M5" s="70">
        <f>+L5*180</f>
        <v>11.214</v>
      </c>
      <c r="N5" s="64">
        <f t="shared" ref="N5:N25" si="2">+J5-L5</f>
        <v>0</v>
      </c>
      <c r="O5" s="65">
        <f t="shared" ref="O5:O25" si="3">+K5-M5</f>
        <v>0</v>
      </c>
    </row>
    <row r="6" spans="1:15" x14ac:dyDescent="0.3">
      <c r="A6" s="66">
        <v>3</v>
      </c>
      <c r="B6" s="67" t="s">
        <v>74</v>
      </c>
      <c r="C6" s="68" t="s">
        <v>72</v>
      </c>
      <c r="D6" s="69">
        <v>2.4199999999999999E-2</v>
      </c>
      <c r="E6" s="70">
        <f>+D6*1797</f>
        <v>43.487400000000001</v>
      </c>
      <c r="F6" s="69">
        <v>2.4199999999999999E-2</v>
      </c>
      <c r="G6" s="70">
        <f>+F6*1797</f>
        <v>43.487400000000001</v>
      </c>
      <c r="H6" s="64">
        <f t="shared" si="0"/>
        <v>0</v>
      </c>
      <c r="I6" s="65">
        <f t="shared" si="1"/>
        <v>0</v>
      </c>
      <c r="J6" s="69">
        <v>3.5200000000000002E-2</v>
      </c>
      <c r="K6" s="70">
        <f>+J6*1797</f>
        <v>63.254400000000004</v>
      </c>
      <c r="L6" s="69">
        <v>3.5200000000000002E-2</v>
      </c>
      <c r="M6" s="70">
        <f>+L6*1797</f>
        <v>63.254400000000004</v>
      </c>
      <c r="N6" s="64">
        <f t="shared" si="2"/>
        <v>0</v>
      </c>
      <c r="O6" s="65">
        <f t="shared" si="3"/>
        <v>0</v>
      </c>
    </row>
    <row r="7" spans="1:15" x14ac:dyDescent="0.3">
      <c r="A7" s="66">
        <v>4</v>
      </c>
      <c r="B7" s="67" t="s">
        <v>74</v>
      </c>
      <c r="C7" s="68" t="s">
        <v>73</v>
      </c>
      <c r="D7" s="69">
        <v>2.0299999999999999E-2</v>
      </c>
      <c r="E7" s="70">
        <f>+D7*19778</f>
        <v>401.49339999999995</v>
      </c>
      <c r="F7" s="69">
        <v>2.0299999999999999E-2</v>
      </c>
      <c r="G7" s="70">
        <f>+F7*19778</f>
        <v>401.49339999999995</v>
      </c>
      <c r="H7" s="64">
        <f t="shared" si="0"/>
        <v>0</v>
      </c>
      <c r="I7" s="65">
        <f t="shared" si="1"/>
        <v>0</v>
      </c>
      <c r="J7" s="69">
        <v>2.7699999999999999E-2</v>
      </c>
      <c r="K7" s="70">
        <f>+J7*19778</f>
        <v>547.85059999999999</v>
      </c>
      <c r="L7" s="69">
        <v>2.7699999999999999E-2</v>
      </c>
      <c r="M7" s="70">
        <f>+L7*19778</f>
        <v>547.85059999999999</v>
      </c>
      <c r="N7" s="64">
        <f t="shared" si="2"/>
        <v>0</v>
      </c>
      <c r="O7" s="65">
        <f t="shared" si="3"/>
        <v>0</v>
      </c>
    </row>
    <row r="8" spans="1:15" x14ac:dyDescent="0.3">
      <c r="A8" s="66">
        <v>5</v>
      </c>
      <c r="B8" s="67"/>
      <c r="C8" s="68"/>
      <c r="D8" s="69"/>
      <c r="E8" s="70"/>
      <c r="F8" s="71"/>
      <c r="G8" s="70"/>
      <c r="H8" s="64">
        <f t="shared" si="0"/>
        <v>0</v>
      </c>
      <c r="I8" s="65">
        <f t="shared" si="1"/>
        <v>0</v>
      </c>
      <c r="J8" s="69"/>
      <c r="K8" s="70"/>
      <c r="L8" s="71"/>
      <c r="M8" s="70"/>
      <c r="N8" s="64">
        <f t="shared" si="2"/>
        <v>0</v>
      </c>
      <c r="O8" s="65">
        <f t="shared" si="3"/>
        <v>0</v>
      </c>
    </row>
    <row r="9" spans="1:15" x14ac:dyDescent="0.3">
      <c r="A9" s="66">
        <v>6</v>
      </c>
      <c r="B9" s="67"/>
      <c r="C9" s="68"/>
      <c r="D9" s="69"/>
      <c r="E9" s="70"/>
      <c r="F9" s="71"/>
      <c r="G9" s="70"/>
      <c r="H9" s="64">
        <f t="shared" si="0"/>
        <v>0</v>
      </c>
      <c r="I9" s="65">
        <f t="shared" si="1"/>
        <v>0</v>
      </c>
      <c r="J9" s="69"/>
      <c r="K9" s="70"/>
      <c r="L9" s="71"/>
      <c r="M9" s="70"/>
      <c r="N9" s="64">
        <f t="shared" si="2"/>
        <v>0</v>
      </c>
      <c r="O9" s="65">
        <f t="shared" si="3"/>
        <v>0</v>
      </c>
    </row>
    <row r="10" spans="1:15" x14ac:dyDescent="0.3">
      <c r="A10" s="66">
        <v>7</v>
      </c>
      <c r="B10" s="67"/>
      <c r="C10" s="68"/>
      <c r="D10" s="69"/>
      <c r="E10" s="70"/>
      <c r="F10" s="71"/>
      <c r="G10" s="70"/>
      <c r="H10" s="64">
        <f t="shared" si="0"/>
        <v>0</v>
      </c>
      <c r="I10" s="65">
        <f t="shared" si="1"/>
        <v>0</v>
      </c>
      <c r="J10" s="69"/>
      <c r="K10" s="70"/>
      <c r="L10" s="71"/>
      <c r="M10" s="70"/>
      <c r="N10" s="64">
        <f t="shared" si="2"/>
        <v>0</v>
      </c>
      <c r="O10" s="65">
        <f t="shared" si="3"/>
        <v>0</v>
      </c>
    </row>
    <row r="11" spans="1:15" x14ac:dyDescent="0.3">
      <c r="A11" s="66">
        <v>8</v>
      </c>
      <c r="B11" s="67"/>
      <c r="C11" s="68"/>
      <c r="D11" s="69"/>
      <c r="E11" s="70"/>
      <c r="F11" s="71"/>
      <c r="G11" s="70"/>
      <c r="H11" s="64">
        <f t="shared" si="0"/>
        <v>0</v>
      </c>
      <c r="I11" s="65">
        <f t="shared" si="1"/>
        <v>0</v>
      </c>
      <c r="J11" s="69"/>
      <c r="K11" s="70"/>
      <c r="L11" s="71"/>
      <c r="M11" s="70"/>
      <c r="N11" s="64">
        <f t="shared" si="2"/>
        <v>0</v>
      </c>
      <c r="O11" s="65">
        <f t="shared" si="3"/>
        <v>0</v>
      </c>
    </row>
    <row r="12" spans="1:15" x14ac:dyDescent="0.3">
      <c r="A12" s="66">
        <v>9</v>
      </c>
      <c r="B12" s="67"/>
      <c r="C12" s="68"/>
      <c r="D12" s="69"/>
      <c r="E12" s="70"/>
      <c r="F12" s="71"/>
      <c r="G12" s="70"/>
      <c r="H12" s="64">
        <f t="shared" si="0"/>
        <v>0</v>
      </c>
      <c r="I12" s="65">
        <f t="shared" si="1"/>
        <v>0</v>
      </c>
      <c r="J12" s="69"/>
      <c r="K12" s="70"/>
      <c r="L12" s="71"/>
      <c r="M12" s="70"/>
      <c r="N12" s="64">
        <f t="shared" si="2"/>
        <v>0</v>
      </c>
      <c r="O12" s="65">
        <f t="shared" si="3"/>
        <v>0</v>
      </c>
    </row>
    <row r="13" spans="1:15" x14ac:dyDescent="0.3">
      <c r="A13" s="66">
        <v>10</v>
      </c>
      <c r="B13" s="67"/>
      <c r="C13" s="68"/>
      <c r="D13" s="69"/>
      <c r="E13" s="70"/>
      <c r="F13" s="71"/>
      <c r="G13" s="70"/>
      <c r="H13" s="64">
        <f t="shared" si="0"/>
        <v>0</v>
      </c>
      <c r="I13" s="65">
        <f t="shared" si="1"/>
        <v>0</v>
      </c>
      <c r="J13" s="69"/>
      <c r="K13" s="70"/>
      <c r="L13" s="71"/>
      <c r="M13" s="70"/>
      <c r="N13" s="64">
        <f t="shared" si="2"/>
        <v>0</v>
      </c>
      <c r="O13" s="65">
        <f t="shared" si="3"/>
        <v>0</v>
      </c>
    </row>
    <row r="14" spans="1:15" x14ac:dyDescent="0.3">
      <c r="A14" s="66">
        <v>11</v>
      </c>
      <c r="B14" s="67"/>
      <c r="C14" s="68"/>
      <c r="D14" s="69"/>
      <c r="E14" s="70"/>
      <c r="F14" s="71"/>
      <c r="G14" s="70"/>
      <c r="H14" s="64">
        <f t="shared" si="0"/>
        <v>0</v>
      </c>
      <c r="I14" s="65">
        <f t="shared" si="1"/>
        <v>0</v>
      </c>
      <c r="J14" s="69"/>
      <c r="K14" s="70"/>
      <c r="L14" s="71"/>
      <c r="M14" s="70"/>
      <c r="N14" s="64">
        <f t="shared" si="2"/>
        <v>0</v>
      </c>
      <c r="O14" s="65">
        <f t="shared" si="3"/>
        <v>0</v>
      </c>
    </row>
    <row r="15" spans="1:15" hidden="1" x14ac:dyDescent="0.3">
      <c r="A15" s="66">
        <v>12</v>
      </c>
      <c r="B15" s="67"/>
      <c r="C15" s="68"/>
      <c r="D15" s="69"/>
      <c r="E15" s="70"/>
      <c r="F15" s="71"/>
      <c r="G15" s="70"/>
      <c r="H15" s="64">
        <f t="shared" si="0"/>
        <v>0</v>
      </c>
      <c r="I15" s="65">
        <f t="shared" si="1"/>
        <v>0</v>
      </c>
      <c r="J15" s="69"/>
      <c r="K15" s="70"/>
      <c r="L15" s="71"/>
      <c r="M15" s="70"/>
      <c r="N15" s="64">
        <f t="shared" si="2"/>
        <v>0</v>
      </c>
      <c r="O15" s="65">
        <f t="shared" si="3"/>
        <v>0</v>
      </c>
    </row>
    <row r="16" spans="1:15" hidden="1" x14ac:dyDescent="0.3">
      <c r="A16" s="66">
        <v>13</v>
      </c>
      <c r="B16" s="67"/>
      <c r="C16" s="68"/>
      <c r="D16" s="69"/>
      <c r="E16" s="70"/>
      <c r="F16" s="71"/>
      <c r="G16" s="70"/>
      <c r="H16" s="64">
        <f t="shared" si="0"/>
        <v>0</v>
      </c>
      <c r="I16" s="65">
        <f t="shared" si="1"/>
        <v>0</v>
      </c>
      <c r="J16" s="69"/>
      <c r="K16" s="70"/>
      <c r="L16" s="71"/>
      <c r="M16" s="70"/>
      <c r="N16" s="64">
        <f t="shared" si="2"/>
        <v>0</v>
      </c>
      <c r="O16" s="65">
        <f t="shared" si="3"/>
        <v>0</v>
      </c>
    </row>
    <row r="17" spans="1:15" hidden="1" x14ac:dyDescent="0.3">
      <c r="A17" s="66">
        <v>14</v>
      </c>
      <c r="B17" s="67"/>
      <c r="C17" s="68"/>
      <c r="D17" s="69"/>
      <c r="E17" s="70"/>
      <c r="F17" s="71"/>
      <c r="G17" s="70"/>
      <c r="H17" s="64">
        <f t="shared" si="0"/>
        <v>0</v>
      </c>
      <c r="I17" s="65">
        <f t="shared" si="1"/>
        <v>0</v>
      </c>
      <c r="J17" s="69"/>
      <c r="K17" s="70"/>
      <c r="L17" s="71"/>
      <c r="M17" s="70"/>
      <c r="N17" s="64">
        <f t="shared" si="2"/>
        <v>0</v>
      </c>
      <c r="O17" s="65">
        <f t="shared" si="3"/>
        <v>0</v>
      </c>
    </row>
    <row r="18" spans="1:15" hidden="1" x14ac:dyDescent="0.3">
      <c r="A18" s="66">
        <v>15</v>
      </c>
      <c r="B18" s="67"/>
      <c r="C18" s="68"/>
      <c r="D18" s="69"/>
      <c r="E18" s="70"/>
      <c r="F18" s="71"/>
      <c r="G18" s="70"/>
      <c r="H18" s="64">
        <f t="shared" si="0"/>
        <v>0</v>
      </c>
      <c r="I18" s="65">
        <f t="shared" si="1"/>
        <v>0</v>
      </c>
      <c r="J18" s="69"/>
      <c r="K18" s="70"/>
      <c r="L18" s="71"/>
      <c r="M18" s="70"/>
      <c r="N18" s="64">
        <f t="shared" si="2"/>
        <v>0</v>
      </c>
      <c r="O18" s="65">
        <f t="shared" si="3"/>
        <v>0</v>
      </c>
    </row>
    <row r="19" spans="1:15" hidden="1" x14ac:dyDescent="0.3">
      <c r="A19" s="66">
        <v>16</v>
      </c>
      <c r="B19" s="72"/>
      <c r="C19" s="73"/>
      <c r="D19" s="74"/>
      <c r="E19" s="35"/>
      <c r="F19" s="75"/>
      <c r="G19" s="35"/>
      <c r="H19" s="64">
        <f t="shared" si="0"/>
        <v>0</v>
      </c>
      <c r="I19" s="65">
        <f t="shared" si="1"/>
        <v>0</v>
      </c>
      <c r="J19" s="74"/>
      <c r="K19" s="35"/>
      <c r="L19" s="75"/>
      <c r="M19" s="35"/>
      <c r="N19" s="64">
        <f t="shared" si="2"/>
        <v>0</v>
      </c>
      <c r="O19" s="65">
        <f t="shared" si="3"/>
        <v>0</v>
      </c>
    </row>
    <row r="20" spans="1:15" hidden="1" x14ac:dyDescent="0.3">
      <c r="A20" s="66">
        <v>17</v>
      </c>
      <c r="B20" s="72"/>
      <c r="C20" s="73"/>
      <c r="D20" s="74"/>
      <c r="E20" s="35"/>
      <c r="F20" s="75"/>
      <c r="G20" s="35"/>
      <c r="H20" s="64">
        <f t="shared" si="0"/>
        <v>0</v>
      </c>
      <c r="I20" s="65">
        <f t="shared" si="1"/>
        <v>0</v>
      </c>
      <c r="J20" s="74"/>
      <c r="K20" s="35"/>
      <c r="L20" s="75"/>
      <c r="M20" s="35"/>
      <c r="N20" s="64">
        <f t="shared" si="2"/>
        <v>0</v>
      </c>
      <c r="O20" s="65">
        <f t="shared" si="3"/>
        <v>0</v>
      </c>
    </row>
    <row r="21" spans="1:15" hidden="1" x14ac:dyDescent="0.3">
      <c r="A21" s="66">
        <v>18</v>
      </c>
      <c r="B21" s="72"/>
      <c r="C21" s="73"/>
      <c r="D21" s="74"/>
      <c r="E21" s="35"/>
      <c r="F21" s="75"/>
      <c r="G21" s="35"/>
      <c r="H21" s="64">
        <f t="shared" si="0"/>
        <v>0</v>
      </c>
      <c r="I21" s="65">
        <f t="shared" si="1"/>
        <v>0</v>
      </c>
      <c r="J21" s="74"/>
      <c r="K21" s="35"/>
      <c r="L21" s="75"/>
      <c r="M21" s="35"/>
      <c r="N21" s="64">
        <f t="shared" si="2"/>
        <v>0</v>
      </c>
      <c r="O21" s="65">
        <f t="shared" si="3"/>
        <v>0</v>
      </c>
    </row>
    <row r="22" spans="1:15" hidden="1" x14ac:dyDescent="0.3">
      <c r="A22" s="66">
        <v>19</v>
      </c>
      <c r="B22" s="72"/>
      <c r="C22" s="73"/>
      <c r="D22" s="74"/>
      <c r="E22" s="35"/>
      <c r="F22" s="75"/>
      <c r="G22" s="35"/>
      <c r="H22" s="64">
        <f t="shared" si="0"/>
        <v>0</v>
      </c>
      <c r="I22" s="65">
        <f t="shared" si="1"/>
        <v>0</v>
      </c>
      <c r="J22" s="74"/>
      <c r="K22" s="35"/>
      <c r="L22" s="75"/>
      <c r="M22" s="35"/>
      <c r="N22" s="64">
        <f t="shared" si="2"/>
        <v>0</v>
      </c>
      <c r="O22" s="65">
        <f t="shared" si="3"/>
        <v>0</v>
      </c>
    </row>
    <row r="23" spans="1:15" hidden="1" x14ac:dyDescent="0.3">
      <c r="A23" s="66">
        <v>20</v>
      </c>
      <c r="B23" s="72"/>
      <c r="C23" s="73"/>
      <c r="D23" s="74"/>
      <c r="E23" s="35"/>
      <c r="F23" s="75"/>
      <c r="G23" s="35"/>
      <c r="H23" s="64">
        <f t="shared" si="0"/>
        <v>0</v>
      </c>
      <c r="I23" s="65">
        <f t="shared" si="1"/>
        <v>0</v>
      </c>
      <c r="J23" s="74"/>
      <c r="K23" s="35"/>
      <c r="L23" s="75"/>
      <c r="M23" s="35"/>
      <c r="N23" s="64">
        <f t="shared" si="2"/>
        <v>0</v>
      </c>
      <c r="O23" s="65">
        <f t="shared" si="3"/>
        <v>0</v>
      </c>
    </row>
    <row r="24" spans="1:15" hidden="1" x14ac:dyDescent="0.3">
      <c r="A24" s="66">
        <v>21</v>
      </c>
      <c r="B24" s="72"/>
      <c r="C24" s="73"/>
      <c r="D24" s="74"/>
      <c r="E24" s="35"/>
      <c r="F24" s="75"/>
      <c r="G24" s="35"/>
      <c r="H24" s="64">
        <f t="shared" si="0"/>
        <v>0</v>
      </c>
      <c r="I24" s="95">
        <f t="shared" si="1"/>
        <v>0</v>
      </c>
      <c r="J24" s="74"/>
      <c r="K24" s="35"/>
      <c r="L24" s="75"/>
      <c r="M24" s="35"/>
      <c r="N24" s="64">
        <f t="shared" si="2"/>
        <v>0</v>
      </c>
      <c r="O24" s="65">
        <f t="shared" si="3"/>
        <v>0</v>
      </c>
    </row>
    <row r="25" spans="1:15" ht="15" hidden="1" thickBot="1" x14ac:dyDescent="0.35">
      <c r="A25" s="76">
        <v>22</v>
      </c>
      <c r="B25" s="77"/>
      <c r="C25" s="78"/>
      <c r="D25" s="79"/>
      <c r="E25" s="36"/>
      <c r="F25" s="80"/>
      <c r="G25" s="36"/>
      <c r="H25" s="94">
        <f t="shared" si="0"/>
        <v>0</v>
      </c>
      <c r="I25" s="81">
        <f t="shared" si="1"/>
        <v>0</v>
      </c>
      <c r="J25" s="79"/>
      <c r="K25" s="36"/>
      <c r="L25" s="80"/>
      <c r="M25" s="36"/>
      <c r="N25" s="94">
        <f t="shared" si="2"/>
        <v>0</v>
      </c>
      <c r="O25" s="81">
        <f t="shared" si="3"/>
        <v>0</v>
      </c>
    </row>
    <row r="27" spans="1:15" x14ac:dyDescent="0.3">
      <c r="A27" s="19" t="s">
        <v>11</v>
      </c>
    </row>
    <row r="28" spans="1:15" x14ac:dyDescent="0.3">
      <c r="A28" s="15" t="s">
        <v>8</v>
      </c>
      <c r="B28" s="96" t="s">
        <v>36</v>
      </c>
      <c r="C28" s="96"/>
      <c r="D28" s="96"/>
      <c r="E28" s="96"/>
      <c r="F28" s="96"/>
      <c r="G28" s="96"/>
      <c r="H28" s="96"/>
      <c r="I28" s="96"/>
    </row>
    <row r="29" spans="1:15" x14ac:dyDescent="0.3">
      <c r="A29" s="15" t="s">
        <v>9</v>
      </c>
      <c r="B29" s="96" t="s">
        <v>37</v>
      </c>
      <c r="C29" s="96"/>
      <c r="D29" s="96"/>
      <c r="E29" s="96"/>
      <c r="F29" s="96"/>
      <c r="G29" s="96"/>
      <c r="H29" s="96"/>
      <c r="I29" s="96"/>
    </row>
    <row r="30" spans="1:15" x14ac:dyDescent="0.3">
      <c r="A30" s="15" t="s">
        <v>38</v>
      </c>
      <c r="B30" s="96" t="s">
        <v>39</v>
      </c>
      <c r="C30" s="96"/>
      <c r="D30" s="96"/>
      <c r="E30" s="96"/>
      <c r="F30" s="96"/>
      <c r="G30" s="96"/>
      <c r="H30" s="96"/>
      <c r="I30" s="96"/>
    </row>
    <row r="31" spans="1:15" x14ac:dyDescent="0.3">
      <c r="A31" s="15" t="s">
        <v>40</v>
      </c>
      <c r="B31" s="96" t="s">
        <v>41</v>
      </c>
      <c r="C31" s="96"/>
      <c r="D31" s="96"/>
      <c r="E31" s="96"/>
      <c r="F31" s="96"/>
      <c r="G31" s="96"/>
      <c r="H31" s="96"/>
      <c r="I31" s="96"/>
    </row>
    <row r="32" spans="1:15" x14ac:dyDescent="0.3">
      <c r="A32" s="15" t="s">
        <v>13</v>
      </c>
      <c r="B32" s="96" t="s">
        <v>62</v>
      </c>
      <c r="C32" s="96"/>
      <c r="D32" s="96"/>
      <c r="E32" s="96"/>
      <c r="F32" s="96"/>
      <c r="G32" s="96"/>
      <c r="H32" s="96"/>
      <c r="I32" s="96"/>
    </row>
    <row r="33" spans="1:9" x14ac:dyDescent="0.3">
      <c r="A33" s="15" t="s">
        <v>42</v>
      </c>
      <c r="B33" s="96" t="s">
        <v>63</v>
      </c>
      <c r="C33" s="96"/>
      <c r="D33" s="96"/>
      <c r="E33" s="96"/>
      <c r="F33" s="96"/>
      <c r="G33" s="96"/>
      <c r="H33" s="96"/>
      <c r="I33" s="96"/>
    </row>
    <row r="34" spans="1:9" x14ac:dyDescent="0.3">
      <c r="A34" s="15" t="s">
        <v>43</v>
      </c>
      <c r="B34" s="96" t="s">
        <v>44</v>
      </c>
      <c r="C34" s="96"/>
      <c r="D34" s="96"/>
      <c r="E34" s="96"/>
      <c r="F34" s="96"/>
      <c r="G34" s="96"/>
      <c r="H34" s="96"/>
      <c r="I34" s="96"/>
    </row>
    <row r="35" spans="1:9" x14ac:dyDescent="0.3">
      <c r="A35" s="15" t="s">
        <v>10</v>
      </c>
      <c r="B35" s="96" t="s">
        <v>45</v>
      </c>
      <c r="C35" s="96"/>
      <c r="D35" s="96"/>
      <c r="E35" s="96"/>
      <c r="F35" s="96"/>
      <c r="G35" s="96"/>
      <c r="H35" s="96"/>
      <c r="I35" s="96"/>
    </row>
    <row r="36" spans="1:9" x14ac:dyDescent="0.3">
      <c r="A36" s="15" t="s">
        <v>14</v>
      </c>
      <c r="B36" s="96" t="s">
        <v>64</v>
      </c>
      <c r="C36" s="96"/>
      <c r="D36" s="96"/>
      <c r="E36" s="96"/>
      <c r="F36" s="96"/>
      <c r="G36" s="96"/>
      <c r="H36" s="96"/>
      <c r="I36" s="96"/>
    </row>
    <row r="37" spans="1:9" x14ac:dyDescent="0.3">
      <c r="A37" s="15" t="s">
        <v>46</v>
      </c>
      <c r="B37" s="96" t="s">
        <v>65</v>
      </c>
      <c r="C37" s="96"/>
      <c r="D37" s="96"/>
      <c r="E37" s="96"/>
      <c r="F37" s="96"/>
      <c r="G37" s="96"/>
      <c r="H37" s="96"/>
      <c r="I37" s="96"/>
    </row>
  </sheetData>
  <pageMargins left="0.7" right="0.7" top="0.75" bottom="0.75" header="0.3" footer="0.3"/>
  <pageSetup scale="80" fitToWidth="0" orientation="landscape" horizontalDpi="300" verticalDpi="300" r:id="rId1"/>
  <headerFooter>
    <oddHeader>&amp;RDPU 1-6  Attachment  1
Page &amp;P of 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Table 1 - Customer Count</vt:lpstr>
      <vt:lpstr>Table 2 - Incremental Costs</vt:lpstr>
      <vt:lpstr>Table 3 - Rate and Bill Impacts</vt:lpstr>
      <vt:lpstr>'Table 2 - Incremental Costs'!Print_Titles</vt:lpstr>
      <vt:lpstr>'Table 3 - Rate and Bill Impacts'!Print_Titles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Judge</dc:creator>
  <cp:lastModifiedBy>Asbury, Karen</cp:lastModifiedBy>
  <cp:lastPrinted>2020-07-07T01:19:33Z</cp:lastPrinted>
  <dcterms:created xsi:type="dcterms:W3CDTF">2020-05-12T02:32:03Z</dcterms:created>
  <dcterms:modified xsi:type="dcterms:W3CDTF">2020-07-07T01:19:38Z</dcterms:modified>
</cp:coreProperties>
</file>