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BAY STATE\2020\DPU 20-58 - Customer Assistance and Rate Planning (COVID-19)\Monthly Arrearage Report\7. July Report\"/>
    </mc:Choice>
  </mc:AlternateContent>
  <bookViews>
    <workbookView xWindow="-108" yWindow="-108" windowWidth="19416" windowHeight="10416" activeTab="1"/>
  </bookViews>
  <sheets>
    <sheet name="Glossary" sheetId="3" r:id="rId1"/>
    <sheet name="CMA July 2020" sheetId="18" r:id="rId2"/>
  </sheets>
  <definedNames>
    <definedName name="_xlnm.Print_Area" localSheetId="1">'CMA July 2020'!$A$1:$Z$160</definedName>
    <definedName name="_xlnm.Print_Area" localSheetId="0">Glossary!$A$1:$C$38</definedName>
    <definedName name="_xlnm.Print_Titles" localSheetId="1">'CMA July 2020'!$1:$9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3" l="1"/>
  <c r="A4" i="3"/>
  <c r="A5" i="3"/>
  <c r="A2" i="3"/>
  <c r="V142" i="18" l="1"/>
  <c r="U142" i="18"/>
  <c r="T142" i="18"/>
  <c r="S142" i="18"/>
  <c r="R142" i="18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C142" i="18"/>
  <c r="B142" i="18"/>
  <c r="AB141" i="18"/>
  <c r="AA141" i="18"/>
  <c r="Z141" i="18"/>
  <c r="Y141" i="18"/>
  <c r="X141" i="18"/>
  <c r="W141" i="18"/>
  <c r="V141" i="18"/>
  <c r="B141" i="18"/>
  <c r="AB140" i="18"/>
  <c r="AA140" i="18"/>
  <c r="Z140" i="18"/>
  <c r="Y140" i="18"/>
  <c r="X140" i="18"/>
  <c r="W140" i="18"/>
  <c r="V140" i="18"/>
  <c r="B140" i="18"/>
  <c r="AB139" i="18"/>
  <c r="AA139" i="18"/>
  <c r="Z139" i="18"/>
  <c r="Y139" i="18"/>
  <c r="X139" i="18"/>
  <c r="W139" i="18"/>
  <c r="V139" i="18"/>
  <c r="B139" i="18"/>
  <c r="AB138" i="18"/>
  <c r="AB142" i="18" s="1"/>
  <c r="AA138" i="18"/>
  <c r="AA142" i="18" s="1"/>
  <c r="Z138" i="18"/>
  <c r="Y138" i="18"/>
  <c r="X138" i="18"/>
  <c r="W138" i="18"/>
  <c r="V138" i="18"/>
  <c r="B138" i="18"/>
  <c r="AB137" i="18"/>
  <c r="AA137" i="18"/>
  <c r="Z137" i="18"/>
  <c r="Y137" i="18"/>
  <c r="Y142" i="18" s="1"/>
  <c r="X137" i="18"/>
  <c r="X142" i="18" s="1"/>
  <c r="W137" i="18"/>
  <c r="V137" i="18"/>
  <c r="B137" i="18"/>
  <c r="Z135" i="18"/>
  <c r="Y135" i="18"/>
  <c r="X135" i="18"/>
  <c r="W135" i="18"/>
  <c r="U135" i="18"/>
  <c r="T135" i="18"/>
  <c r="S135" i="18"/>
  <c r="R135" i="18"/>
  <c r="Q135" i="18"/>
  <c r="P135" i="18"/>
  <c r="O135" i="18"/>
  <c r="N135" i="18"/>
  <c r="M135" i="18"/>
  <c r="L135" i="18"/>
  <c r="K135" i="18"/>
  <c r="J135" i="18"/>
  <c r="I135" i="18"/>
  <c r="H135" i="18"/>
  <c r="G135" i="18"/>
  <c r="F135" i="18"/>
  <c r="E135" i="18"/>
  <c r="D135" i="18"/>
  <c r="C135" i="18"/>
  <c r="B135" i="18"/>
  <c r="AB134" i="18"/>
  <c r="AA134" i="18"/>
  <c r="Z134" i="18"/>
  <c r="Y134" i="18"/>
  <c r="X134" i="18"/>
  <c r="W134" i="18"/>
  <c r="V134" i="18"/>
  <c r="B134" i="18"/>
  <c r="AB133" i="18"/>
  <c r="AA133" i="18"/>
  <c r="Z133" i="18"/>
  <c r="Y133" i="18"/>
  <c r="X133" i="18"/>
  <c r="W133" i="18"/>
  <c r="V133" i="18"/>
  <c r="B133" i="18"/>
  <c r="AB132" i="18"/>
  <c r="AA132" i="18"/>
  <c r="Z132" i="18"/>
  <c r="Y132" i="18"/>
  <c r="X132" i="18"/>
  <c r="W132" i="18"/>
  <c r="V132" i="18"/>
  <c r="B132" i="18"/>
  <c r="AB131" i="18"/>
  <c r="AA131" i="18"/>
  <c r="Z131" i="18"/>
  <c r="Y131" i="18"/>
  <c r="X131" i="18"/>
  <c r="W131" i="18"/>
  <c r="V131" i="18"/>
  <c r="B131" i="18"/>
  <c r="AB130" i="18"/>
  <c r="AB135" i="18" s="1"/>
  <c r="AA130" i="18"/>
  <c r="AA135" i="18" s="1"/>
  <c r="Z130" i="18"/>
  <c r="Y130" i="18"/>
  <c r="X130" i="18"/>
  <c r="W130" i="18"/>
  <c r="V130" i="18"/>
  <c r="V135" i="18" s="1"/>
  <c r="B130" i="18"/>
  <c r="V128" i="18"/>
  <c r="U128" i="18"/>
  <c r="T128" i="18"/>
  <c r="S128" i="18"/>
  <c r="R128" i="18"/>
  <c r="Q128" i="18"/>
  <c r="P128" i="18"/>
  <c r="O128" i="18"/>
  <c r="N128" i="18"/>
  <c r="M128" i="18"/>
  <c r="L128" i="18"/>
  <c r="K128" i="18"/>
  <c r="J128" i="18"/>
  <c r="I128" i="18"/>
  <c r="H128" i="18"/>
  <c r="G128" i="18"/>
  <c r="F128" i="18"/>
  <c r="E128" i="18"/>
  <c r="D128" i="18"/>
  <c r="C128" i="18"/>
  <c r="B128" i="18"/>
  <c r="AB127" i="18"/>
  <c r="AA127" i="18"/>
  <c r="Z127" i="18"/>
  <c r="Y127" i="18"/>
  <c r="X127" i="18"/>
  <c r="W127" i="18"/>
  <c r="V127" i="18"/>
  <c r="B127" i="18"/>
  <c r="AB126" i="18"/>
  <c r="AA126" i="18"/>
  <c r="Z126" i="18"/>
  <c r="Y126" i="18"/>
  <c r="X126" i="18"/>
  <c r="W126" i="18"/>
  <c r="V126" i="18"/>
  <c r="B126" i="18"/>
  <c r="AB125" i="18"/>
  <c r="AA125" i="18"/>
  <c r="Z125" i="18"/>
  <c r="Y125" i="18"/>
  <c r="X125" i="18"/>
  <c r="W125" i="18"/>
  <c r="V125" i="18"/>
  <c r="B125" i="18"/>
  <c r="AB124" i="18"/>
  <c r="AB128" i="18" s="1"/>
  <c r="AA124" i="18"/>
  <c r="AA128" i="18" s="1"/>
  <c r="Z124" i="18"/>
  <c r="Y124" i="18"/>
  <c r="X124" i="18"/>
  <c r="W124" i="18"/>
  <c r="V124" i="18"/>
  <c r="B124" i="18"/>
  <c r="AB123" i="18"/>
  <c r="AA123" i="18"/>
  <c r="Z123" i="18"/>
  <c r="Z128" i="18" s="1"/>
  <c r="Y123" i="18"/>
  <c r="Y128" i="18" s="1"/>
  <c r="X123" i="18"/>
  <c r="X128" i="18" s="1"/>
  <c r="W123" i="18"/>
  <c r="V123" i="18"/>
  <c r="B123" i="18"/>
  <c r="B121" i="18"/>
  <c r="U120" i="18"/>
  <c r="T120" i="18"/>
  <c r="AA120" i="18" s="1"/>
  <c r="R120" i="18"/>
  <c r="Y120" i="18" s="1"/>
  <c r="M120" i="18"/>
  <c r="L120" i="18"/>
  <c r="K120" i="18"/>
  <c r="J120" i="18"/>
  <c r="E120" i="18"/>
  <c r="D120" i="18"/>
  <c r="C120" i="18"/>
  <c r="B120" i="18"/>
  <c r="U119" i="18"/>
  <c r="P119" i="18"/>
  <c r="O119" i="18"/>
  <c r="N119" i="18"/>
  <c r="M119" i="18"/>
  <c r="H119" i="18"/>
  <c r="G119" i="18"/>
  <c r="F119" i="18"/>
  <c r="E119" i="18"/>
  <c r="B119" i="18"/>
  <c r="R118" i="18"/>
  <c r="Q118" i="18"/>
  <c r="P118" i="18"/>
  <c r="K118" i="18"/>
  <c r="J118" i="18"/>
  <c r="I118" i="18"/>
  <c r="H118" i="18"/>
  <c r="C118" i="18"/>
  <c r="B118" i="18"/>
  <c r="U117" i="18"/>
  <c r="T117" i="18"/>
  <c r="AA117" i="18" s="1"/>
  <c r="N117" i="18"/>
  <c r="M117" i="18"/>
  <c r="L117" i="18"/>
  <c r="K117" i="18"/>
  <c r="F117" i="18"/>
  <c r="E117" i="18"/>
  <c r="D117" i="18"/>
  <c r="C117" i="18"/>
  <c r="B117" i="18"/>
  <c r="Q116" i="18"/>
  <c r="P116" i="18"/>
  <c r="O116" i="18"/>
  <c r="N116" i="18"/>
  <c r="I116" i="18"/>
  <c r="H116" i="18"/>
  <c r="H121" i="18" s="1"/>
  <c r="G116" i="18"/>
  <c r="F116" i="18"/>
  <c r="F121" i="18" s="1"/>
  <c r="B116" i="18"/>
  <c r="AB114" i="18"/>
  <c r="AA114" i="18"/>
  <c r="Z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B113" i="18"/>
  <c r="AA113" i="18"/>
  <c r="Z113" i="18"/>
  <c r="Y113" i="18"/>
  <c r="X113" i="18"/>
  <c r="W113" i="18"/>
  <c r="V113" i="18"/>
  <c r="B113" i="18"/>
  <c r="AB112" i="18"/>
  <c r="AA112" i="18"/>
  <c r="Z112" i="18"/>
  <c r="Y112" i="18"/>
  <c r="X112" i="18"/>
  <c r="W112" i="18"/>
  <c r="V112" i="18"/>
  <c r="B112" i="18"/>
  <c r="AB111" i="18"/>
  <c r="AA111" i="18"/>
  <c r="Z111" i="18"/>
  <c r="Y111" i="18"/>
  <c r="X111" i="18"/>
  <c r="W111" i="18"/>
  <c r="V111" i="18"/>
  <c r="B111" i="18"/>
  <c r="AB110" i="18"/>
  <c r="AA110" i="18"/>
  <c r="Z110" i="18"/>
  <c r="Y110" i="18"/>
  <c r="X110" i="18"/>
  <c r="W110" i="18"/>
  <c r="V110" i="18"/>
  <c r="B110" i="18"/>
  <c r="AB109" i="18"/>
  <c r="AA109" i="18"/>
  <c r="Z109" i="18"/>
  <c r="Y109" i="18"/>
  <c r="Y114" i="18" s="1"/>
  <c r="X109" i="18"/>
  <c r="X114" i="18" s="1"/>
  <c r="W109" i="18"/>
  <c r="W114" i="18" s="1"/>
  <c r="V109" i="18"/>
  <c r="V114" i="18" s="1"/>
  <c r="B109" i="18"/>
  <c r="Y107" i="18"/>
  <c r="X107" i="18"/>
  <c r="W107" i="18"/>
  <c r="V107" i="18"/>
  <c r="U107" i="18"/>
  <c r="T107" i="18"/>
  <c r="S107" i="18"/>
  <c r="R107" i="18"/>
  <c r="Q107" i="18"/>
  <c r="P107" i="18"/>
  <c r="O107" i="18"/>
  <c r="N107" i="18"/>
  <c r="M107" i="18"/>
  <c r="L107" i="18"/>
  <c r="K107" i="18"/>
  <c r="J107" i="18"/>
  <c r="I107" i="18"/>
  <c r="H107" i="18"/>
  <c r="G107" i="18"/>
  <c r="F107" i="18"/>
  <c r="E107" i="18"/>
  <c r="D107" i="18"/>
  <c r="C107" i="18"/>
  <c r="B107" i="18"/>
  <c r="AB106" i="18"/>
  <c r="AA106" i="18"/>
  <c r="Z106" i="18"/>
  <c r="Y106" i="18"/>
  <c r="X106" i="18"/>
  <c r="W106" i="18"/>
  <c r="V106" i="18"/>
  <c r="B106" i="18"/>
  <c r="AB105" i="18"/>
  <c r="AA105" i="18"/>
  <c r="Z105" i="18"/>
  <c r="Y105" i="18"/>
  <c r="X105" i="18"/>
  <c r="W105" i="18"/>
  <c r="V105" i="18"/>
  <c r="B105" i="18"/>
  <c r="AB104" i="18"/>
  <c r="AA104" i="18"/>
  <c r="Z104" i="18"/>
  <c r="Y104" i="18"/>
  <c r="X104" i="18"/>
  <c r="W104" i="18"/>
  <c r="V104" i="18"/>
  <c r="B104" i="18"/>
  <c r="AB103" i="18"/>
  <c r="AA103" i="18"/>
  <c r="Z103" i="18"/>
  <c r="Y103" i="18"/>
  <c r="X103" i="18"/>
  <c r="W103" i="18"/>
  <c r="V103" i="18"/>
  <c r="B103" i="18"/>
  <c r="AB102" i="18"/>
  <c r="AB107" i="18" s="1"/>
  <c r="AA102" i="18"/>
  <c r="AA107" i="18" s="1"/>
  <c r="Z102" i="18"/>
  <c r="Z107" i="18" s="1"/>
  <c r="Y102" i="18"/>
  <c r="X102" i="18"/>
  <c r="W102" i="18"/>
  <c r="V102" i="18"/>
  <c r="B102" i="18"/>
  <c r="U100" i="18"/>
  <c r="T100" i="18"/>
  <c r="R100" i="18"/>
  <c r="Q100" i="18"/>
  <c r="M100" i="18"/>
  <c r="L100" i="18"/>
  <c r="K100" i="18"/>
  <c r="J100" i="18"/>
  <c r="I100" i="18"/>
  <c r="E100" i="18"/>
  <c r="D100" i="18"/>
  <c r="C100" i="18"/>
  <c r="B100" i="18"/>
  <c r="X99" i="18"/>
  <c r="U99" i="18"/>
  <c r="AB99" i="18" s="1"/>
  <c r="T99" i="18"/>
  <c r="AA99" i="18" s="1"/>
  <c r="S99" i="18"/>
  <c r="Z99" i="18" s="1"/>
  <c r="R99" i="18"/>
  <c r="Q99" i="18"/>
  <c r="Q120" i="18" s="1"/>
  <c r="X120" i="18" s="1"/>
  <c r="P99" i="18"/>
  <c r="P120" i="18" s="1"/>
  <c r="W120" i="18" s="1"/>
  <c r="O99" i="18"/>
  <c r="V99" i="18" s="1"/>
  <c r="N99" i="18"/>
  <c r="N120" i="18" s="1"/>
  <c r="M99" i="18"/>
  <c r="L99" i="18"/>
  <c r="K99" i="18"/>
  <c r="J99" i="18"/>
  <c r="I99" i="18"/>
  <c r="I120" i="18" s="1"/>
  <c r="H99" i="18"/>
  <c r="H120" i="18" s="1"/>
  <c r="G99" i="18"/>
  <c r="G120" i="18" s="1"/>
  <c r="F99" i="18"/>
  <c r="F120" i="18" s="1"/>
  <c r="E99" i="18"/>
  <c r="D99" i="18"/>
  <c r="C99" i="18"/>
  <c r="B99" i="18"/>
  <c r="AA98" i="18"/>
  <c r="U98" i="18"/>
  <c r="T98" i="18"/>
  <c r="T119" i="18" s="1"/>
  <c r="AA119" i="18" s="1"/>
  <c r="S98" i="18"/>
  <c r="S119" i="18" s="1"/>
  <c r="Z119" i="18" s="1"/>
  <c r="R98" i="18"/>
  <c r="Y98" i="18" s="1"/>
  <c r="Q98" i="18"/>
  <c r="X98" i="18" s="1"/>
  <c r="P98" i="18"/>
  <c r="W98" i="18" s="1"/>
  <c r="O98" i="18"/>
  <c r="V98" i="18" s="1"/>
  <c r="N98" i="18"/>
  <c r="M98" i="18"/>
  <c r="L98" i="18"/>
  <c r="L119" i="18" s="1"/>
  <c r="K98" i="18"/>
  <c r="K119" i="18" s="1"/>
  <c r="J98" i="18"/>
  <c r="J119" i="18" s="1"/>
  <c r="I98" i="18"/>
  <c r="I119" i="18" s="1"/>
  <c r="H98" i="18"/>
  <c r="G98" i="18"/>
  <c r="F98" i="18"/>
  <c r="E98" i="18"/>
  <c r="D98" i="18"/>
  <c r="D119" i="18" s="1"/>
  <c r="C98" i="18"/>
  <c r="C119" i="18" s="1"/>
  <c r="B98" i="18"/>
  <c r="V97" i="18"/>
  <c r="U97" i="18"/>
  <c r="AB97" i="18" s="1"/>
  <c r="T97" i="18"/>
  <c r="AA97" i="18" s="1"/>
  <c r="S97" i="18"/>
  <c r="Z97" i="18" s="1"/>
  <c r="R97" i="18"/>
  <c r="Y97" i="18" s="1"/>
  <c r="Q97" i="18"/>
  <c r="X97" i="18" s="1"/>
  <c r="P97" i="18"/>
  <c r="O97" i="18"/>
  <c r="O118" i="18" s="1"/>
  <c r="V118" i="18" s="1"/>
  <c r="N97" i="18"/>
  <c r="N118" i="18" s="1"/>
  <c r="M97" i="18"/>
  <c r="M118" i="18" s="1"/>
  <c r="L97" i="18"/>
  <c r="L118" i="18" s="1"/>
  <c r="K97" i="18"/>
  <c r="J97" i="18"/>
  <c r="I97" i="18"/>
  <c r="H97" i="18"/>
  <c r="G97" i="18"/>
  <c r="G118" i="18" s="1"/>
  <c r="F97" i="18"/>
  <c r="F118" i="18" s="1"/>
  <c r="E97" i="18"/>
  <c r="E118" i="18" s="1"/>
  <c r="D97" i="18"/>
  <c r="D118" i="18" s="1"/>
  <c r="C97" i="18"/>
  <c r="B97" i="18"/>
  <c r="Y96" i="18"/>
  <c r="U96" i="18"/>
  <c r="AB96" i="18" s="1"/>
  <c r="T96" i="18"/>
  <c r="AA96" i="18" s="1"/>
  <c r="S96" i="18"/>
  <c r="S117" i="18" s="1"/>
  <c r="Z117" i="18" s="1"/>
  <c r="R96" i="18"/>
  <c r="R117" i="18" s="1"/>
  <c r="Y117" i="18" s="1"/>
  <c r="Q96" i="18"/>
  <c r="Q117" i="18" s="1"/>
  <c r="X117" i="18" s="1"/>
  <c r="P96" i="18"/>
  <c r="W96" i="18" s="1"/>
  <c r="O96" i="18"/>
  <c r="V96" i="18" s="1"/>
  <c r="N96" i="18"/>
  <c r="M96" i="18"/>
  <c r="L96" i="18"/>
  <c r="K96" i="18"/>
  <c r="J96" i="18"/>
  <c r="J117" i="18" s="1"/>
  <c r="I96" i="18"/>
  <c r="I117" i="18" s="1"/>
  <c r="H96" i="18"/>
  <c r="H117" i="18" s="1"/>
  <c r="G96" i="18"/>
  <c r="G117" i="18" s="1"/>
  <c r="F96" i="18"/>
  <c r="E96" i="18"/>
  <c r="D96" i="18"/>
  <c r="C96" i="18"/>
  <c r="B96" i="18"/>
  <c r="AB95" i="18"/>
  <c r="U95" i="18"/>
  <c r="U116" i="18" s="1"/>
  <c r="T95" i="18"/>
  <c r="T116" i="18" s="1"/>
  <c r="S95" i="18"/>
  <c r="Z95" i="18" s="1"/>
  <c r="R95" i="18"/>
  <c r="Y95" i="18" s="1"/>
  <c r="Q95" i="18"/>
  <c r="X95" i="18" s="1"/>
  <c r="P95" i="18"/>
  <c r="W95" i="18" s="1"/>
  <c r="O95" i="18"/>
  <c r="V95" i="18" s="1"/>
  <c r="N95" i="18"/>
  <c r="M95" i="18"/>
  <c r="M116" i="18" s="1"/>
  <c r="L95" i="18"/>
  <c r="L116" i="18" s="1"/>
  <c r="K95" i="18"/>
  <c r="K116" i="18" s="1"/>
  <c r="J95" i="18"/>
  <c r="J116" i="18" s="1"/>
  <c r="I95" i="18"/>
  <c r="H95" i="18"/>
  <c r="G95" i="18"/>
  <c r="F95" i="18"/>
  <c r="E95" i="18"/>
  <c r="E116" i="18" s="1"/>
  <c r="D95" i="18"/>
  <c r="D116" i="18" s="1"/>
  <c r="C95" i="18"/>
  <c r="C116" i="18" s="1"/>
  <c r="B95" i="18"/>
  <c r="B93" i="18"/>
  <c r="B92" i="18"/>
  <c r="B91" i="18"/>
  <c r="B90" i="18"/>
  <c r="B89" i="18"/>
  <c r="B88" i="18"/>
  <c r="AB86" i="18"/>
  <c r="W86" i="18"/>
  <c r="V86" i="18"/>
  <c r="U86" i="18"/>
  <c r="T86" i="18"/>
  <c r="S86" i="18"/>
  <c r="S100" i="18" s="1"/>
  <c r="R86" i="18"/>
  <c r="Q86" i="18"/>
  <c r="P86" i="18"/>
  <c r="P100" i="18" s="1"/>
  <c r="O86" i="18"/>
  <c r="O100" i="18" s="1"/>
  <c r="N86" i="18"/>
  <c r="N100" i="18" s="1"/>
  <c r="M86" i="18"/>
  <c r="L86" i="18"/>
  <c r="K86" i="18"/>
  <c r="J86" i="18"/>
  <c r="I86" i="18"/>
  <c r="H86" i="18"/>
  <c r="H100" i="18" s="1"/>
  <c r="G86" i="18"/>
  <c r="G100" i="18" s="1"/>
  <c r="F86" i="18"/>
  <c r="F100" i="18" s="1"/>
  <c r="E86" i="18"/>
  <c r="D86" i="18"/>
  <c r="C86" i="18"/>
  <c r="B86" i="18"/>
  <c r="AB85" i="18"/>
  <c r="AA85" i="18"/>
  <c r="Z85" i="18"/>
  <c r="Y85" i="18"/>
  <c r="X85" i="18"/>
  <c r="W85" i="18"/>
  <c r="V85" i="18"/>
  <c r="B85" i="18"/>
  <c r="AB84" i="18"/>
  <c r="AA84" i="18"/>
  <c r="Z84" i="18"/>
  <c r="Y84" i="18"/>
  <c r="X84" i="18"/>
  <c r="W84" i="18"/>
  <c r="V84" i="18"/>
  <c r="B84" i="18"/>
  <c r="AB83" i="18"/>
  <c r="AA83" i="18"/>
  <c r="Z83" i="18"/>
  <c r="Y83" i="18"/>
  <c r="X83" i="18"/>
  <c r="W83" i="18"/>
  <c r="V83" i="18"/>
  <c r="B83" i="18"/>
  <c r="AB82" i="18"/>
  <c r="AA82" i="18"/>
  <c r="Z82" i="18"/>
  <c r="Y82" i="18"/>
  <c r="X82" i="18"/>
  <c r="W82" i="18"/>
  <c r="V82" i="18"/>
  <c r="B82" i="18"/>
  <c r="AB81" i="18"/>
  <c r="AA81" i="18"/>
  <c r="AA86" i="18" s="1"/>
  <c r="Z81" i="18"/>
  <c r="Z86" i="18" s="1"/>
  <c r="Y81" i="18"/>
  <c r="Y86" i="18" s="1"/>
  <c r="X81" i="18"/>
  <c r="X86" i="18" s="1"/>
  <c r="W81" i="18"/>
  <c r="V81" i="18"/>
  <c r="B81" i="18"/>
  <c r="AA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AB78" i="18"/>
  <c r="AA78" i="18"/>
  <c r="Z78" i="18"/>
  <c r="Y78" i="18"/>
  <c r="X78" i="18"/>
  <c r="W78" i="18"/>
  <c r="V78" i="18"/>
  <c r="B78" i="18"/>
  <c r="AB77" i="18"/>
  <c r="AA77" i="18"/>
  <c r="Z77" i="18"/>
  <c r="Y77" i="18"/>
  <c r="X77" i="18"/>
  <c r="W77" i="18"/>
  <c r="V77" i="18"/>
  <c r="B77" i="18"/>
  <c r="AB76" i="18"/>
  <c r="AA76" i="18"/>
  <c r="Z76" i="18"/>
  <c r="Y76" i="18"/>
  <c r="X76" i="18"/>
  <c r="W76" i="18"/>
  <c r="V76" i="18"/>
  <c r="B76" i="18"/>
  <c r="AB75" i="18"/>
  <c r="AB79" i="18" s="1"/>
  <c r="AA75" i="18"/>
  <c r="Z75" i="18"/>
  <c r="Y75" i="18"/>
  <c r="X75" i="18"/>
  <c r="W75" i="18"/>
  <c r="V75" i="18"/>
  <c r="B75" i="18"/>
  <c r="AB74" i="18"/>
  <c r="AA74" i="18"/>
  <c r="Z74" i="18"/>
  <c r="Y74" i="18"/>
  <c r="Y79" i="18" s="1"/>
  <c r="X74" i="18"/>
  <c r="X79" i="18" s="1"/>
  <c r="W74" i="18"/>
  <c r="W79" i="18" s="1"/>
  <c r="V74" i="18"/>
  <c r="V79" i="18" s="1"/>
  <c r="B74" i="18"/>
  <c r="U72" i="18"/>
  <c r="T72" i="18"/>
  <c r="S72" i="18"/>
  <c r="R72" i="18"/>
  <c r="Q72" i="18"/>
  <c r="B72" i="18"/>
  <c r="V71" i="18"/>
  <c r="P71" i="18"/>
  <c r="W71" i="18" s="1"/>
  <c r="O71" i="18"/>
  <c r="N71" i="18"/>
  <c r="M71" i="18"/>
  <c r="L71" i="18"/>
  <c r="K71" i="18"/>
  <c r="J71" i="18"/>
  <c r="I71" i="18"/>
  <c r="AB71" i="18" s="1"/>
  <c r="H71" i="18"/>
  <c r="AA71" i="18" s="1"/>
  <c r="G71" i="18"/>
  <c r="Z71" i="18" s="1"/>
  <c r="F71" i="18"/>
  <c r="Y71" i="18" s="1"/>
  <c r="E71" i="18"/>
  <c r="X71" i="18" s="1"/>
  <c r="D71" i="18"/>
  <c r="C71" i="18"/>
  <c r="B71" i="18"/>
  <c r="AB70" i="18"/>
  <c r="AA70" i="18"/>
  <c r="P70" i="18"/>
  <c r="W70" i="18" s="1"/>
  <c r="O70" i="18"/>
  <c r="V70" i="18" s="1"/>
  <c r="N70" i="18"/>
  <c r="M70" i="18"/>
  <c r="L70" i="18"/>
  <c r="K70" i="18"/>
  <c r="J70" i="18"/>
  <c r="I70" i="18"/>
  <c r="H70" i="18"/>
  <c r="G70" i="18"/>
  <c r="Z70" i="18" s="1"/>
  <c r="F70" i="18"/>
  <c r="Y70" i="18" s="1"/>
  <c r="E70" i="18"/>
  <c r="X70" i="18" s="1"/>
  <c r="D70" i="18"/>
  <c r="C70" i="18"/>
  <c r="B70" i="18"/>
  <c r="Y69" i="18"/>
  <c r="X69" i="18"/>
  <c r="W69" i="18"/>
  <c r="P69" i="18"/>
  <c r="O69" i="18"/>
  <c r="N69" i="18"/>
  <c r="M69" i="18"/>
  <c r="L69" i="18"/>
  <c r="K69" i="18"/>
  <c r="K72" i="18" s="1"/>
  <c r="J69" i="18"/>
  <c r="J72" i="18" s="1"/>
  <c r="I69" i="18"/>
  <c r="AB69" i="18" s="1"/>
  <c r="H69" i="18"/>
  <c r="AA69" i="18" s="1"/>
  <c r="G69" i="18"/>
  <c r="Z69" i="18" s="1"/>
  <c r="F69" i="18"/>
  <c r="E69" i="18"/>
  <c r="D69" i="18"/>
  <c r="C69" i="18"/>
  <c r="V69" i="18" s="1"/>
  <c r="B69" i="18"/>
  <c r="V68" i="18"/>
  <c r="P68" i="18"/>
  <c r="P72" i="18" s="1"/>
  <c r="O68" i="18"/>
  <c r="O72" i="18" s="1"/>
  <c r="N68" i="18"/>
  <c r="M68" i="18"/>
  <c r="L68" i="18"/>
  <c r="K68" i="18"/>
  <c r="J68" i="18"/>
  <c r="I68" i="18"/>
  <c r="I72" i="18" s="1"/>
  <c r="H68" i="18"/>
  <c r="H72" i="18" s="1"/>
  <c r="G68" i="18"/>
  <c r="G72" i="18" s="1"/>
  <c r="F68" i="18"/>
  <c r="Y68" i="18" s="1"/>
  <c r="E68" i="18"/>
  <c r="X68" i="18" s="1"/>
  <c r="D68" i="18"/>
  <c r="C68" i="18"/>
  <c r="B68" i="18"/>
  <c r="AA67" i="18"/>
  <c r="Z67" i="18"/>
  <c r="Y67" i="18"/>
  <c r="P67" i="18"/>
  <c r="O67" i="18"/>
  <c r="N67" i="18"/>
  <c r="N72" i="18" s="1"/>
  <c r="M67" i="18"/>
  <c r="M72" i="18" s="1"/>
  <c r="L67" i="18"/>
  <c r="L72" i="18" s="1"/>
  <c r="K67" i="18"/>
  <c r="J67" i="18"/>
  <c r="I67" i="18"/>
  <c r="AB67" i="18" s="1"/>
  <c r="H67" i="18"/>
  <c r="G67" i="18"/>
  <c r="F67" i="18"/>
  <c r="F72" i="18" s="1"/>
  <c r="E67" i="18"/>
  <c r="X67" i="18" s="1"/>
  <c r="D67" i="18"/>
  <c r="W67" i="18" s="1"/>
  <c r="C67" i="18"/>
  <c r="V67" i="18" s="1"/>
  <c r="B67" i="18"/>
  <c r="X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AB64" i="18"/>
  <c r="AA64" i="18"/>
  <c r="Z64" i="18"/>
  <c r="Y64" i="18"/>
  <c r="X64" i="18"/>
  <c r="W64" i="18"/>
  <c r="V64" i="18"/>
  <c r="B64" i="18"/>
  <c r="AB63" i="18"/>
  <c r="AA63" i="18"/>
  <c r="Z63" i="18"/>
  <c r="Y63" i="18"/>
  <c r="X63" i="18"/>
  <c r="W63" i="18"/>
  <c r="V63" i="18"/>
  <c r="B63" i="18"/>
  <c r="AB62" i="18"/>
  <c r="AA62" i="18"/>
  <c r="Z62" i="18"/>
  <c r="Y62" i="18"/>
  <c r="X62" i="18"/>
  <c r="W62" i="18"/>
  <c r="V62" i="18"/>
  <c r="B62" i="18"/>
  <c r="AB61" i="18"/>
  <c r="AA61" i="18"/>
  <c r="Z61" i="18"/>
  <c r="Y61" i="18"/>
  <c r="Y65" i="18" s="1"/>
  <c r="X61" i="18"/>
  <c r="W61" i="18"/>
  <c r="V61" i="18"/>
  <c r="B61" i="18"/>
  <c r="AB60" i="18"/>
  <c r="AB65" i="18" s="1"/>
  <c r="AA60" i="18"/>
  <c r="AA65" i="18" s="1"/>
  <c r="Z60" i="18"/>
  <c r="Y60" i="18"/>
  <c r="X60" i="18"/>
  <c r="W60" i="18"/>
  <c r="W65" i="18" s="1"/>
  <c r="V60" i="18"/>
  <c r="V65" i="18" s="1"/>
  <c r="B60" i="18"/>
  <c r="X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B57" i="18"/>
  <c r="AA57" i="18"/>
  <c r="Z57" i="18"/>
  <c r="Y57" i="18"/>
  <c r="X57" i="18"/>
  <c r="W57" i="18"/>
  <c r="V57" i="18"/>
  <c r="B57" i="18"/>
  <c r="AB56" i="18"/>
  <c r="AA56" i="18"/>
  <c r="Z56" i="18"/>
  <c r="Y56" i="18"/>
  <c r="X56" i="18"/>
  <c r="W56" i="18"/>
  <c r="V56" i="18"/>
  <c r="B56" i="18"/>
  <c r="AB55" i="18"/>
  <c r="AA55" i="18"/>
  <c r="Z55" i="18"/>
  <c r="Y55" i="18"/>
  <c r="X55" i="18"/>
  <c r="W55" i="18"/>
  <c r="V55" i="18"/>
  <c r="B55" i="18"/>
  <c r="AB54" i="18"/>
  <c r="AA54" i="18"/>
  <c r="Z54" i="18"/>
  <c r="Y54" i="18"/>
  <c r="Y58" i="18" s="1"/>
  <c r="X54" i="18"/>
  <c r="W54" i="18"/>
  <c r="V54" i="18"/>
  <c r="B54" i="18"/>
  <c r="AB53" i="18"/>
  <c r="AB58" i="18" s="1"/>
  <c r="AA53" i="18"/>
  <c r="AA58" i="18" s="1"/>
  <c r="Z53" i="18"/>
  <c r="Y53" i="18"/>
  <c r="X53" i="18"/>
  <c r="W53" i="18"/>
  <c r="W58" i="18" s="1"/>
  <c r="V53" i="18"/>
  <c r="V58" i="18" s="1"/>
  <c r="B53" i="18"/>
  <c r="X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B50" i="18"/>
  <c r="AA50" i="18"/>
  <c r="Z50" i="18"/>
  <c r="Y50" i="18"/>
  <c r="X50" i="18"/>
  <c r="W50" i="18"/>
  <c r="V50" i="18"/>
  <c r="B50" i="18"/>
  <c r="AB49" i="18"/>
  <c r="AA49" i="18"/>
  <c r="Z49" i="18"/>
  <c r="Y49" i="18"/>
  <c r="X49" i="18"/>
  <c r="W49" i="18"/>
  <c r="V49" i="18"/>
  <c r="B49" i="18"/>
  <c r="AB48" i="18"/>
  <c r="AA48" i="18"/>
  <c r="Z48" i="18"/>
  <c r="Y48" i="18"/>
  <c r="X48" i="18"/>
  <c r="W48" i="18"/>
  <c r="V48" i="18"/>
  <c r="B48" i="18"/>
  <c r="AB47" i="18"/>
  <c r="AA47" i="18"/>
  <c r="Z47" i="18"/>
  <c r="Y47" i="18"/>
  <c r="Y51" i="18" s="1"/>
  <c r="X47" i="18"/>
  <c r="W47" i="18"/>
  <c r="V47" i="18"/>
  <c r="B47" i="18"/>
  <c r="AB46" i="18"/>
  <c r="AB51" i="18" s="1"/>
  <c r="AA46" i="18"/>
  <c r="AA51" i="18" s="1"/>
  <c r="Z46" i="18"/>
  <c r="Y46" i="18"/>
  <c r="X46" i="18"/>
  <c r="W46" i="18"/>
  <c r="W51" i="18" s="1"/>
  <c r="V46" i="18"/>
  <c r="V51" i="18" s="1"/>
  <c r="B46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B43" i="18"/>
  <c r="AA43" i="18"/>
  <c r="Z43" i="18"/>
  <c r="Y43" i="18"/>
  <c r="X43" i="18"/>
  <c r="W43" i="18"/>
  <c r="V43" i="18"/>
  <c r="B43" i="18"/>
  <c r="AB42" i="18"/>
  <c r="AA42" i="18"/>
  <c r="Z42" i="18"/>
  <c r="Y42" i="18"/>
  <c r="X42" i="18"/>
  <c r="W42" i="18"/>
  <c r="V42" i="18"/>
  <c r="B42" i="18"/>
  <c r="AB41" i="18"/>
  <c r="AA41" i="18"/>
  <c r="Z41" i="18"/>
  <c r="Y41" i="18"/>
  <c r="X41" i="18"/>
  <c r="W41" i="18"/>
  <c r="V41" i="18"/>
  <c r="B41" i="18"/>
  <c r="AB40" i="18"/>
  <c r="AA40" i="18"/>
  <c r="Z40" i="18"/>
  <c r="Y40" i="18"/>
  <c r="X40" i="18"/>
  <c r="W40" i="18"/>
  <c r="V40" i="18"/>
  <c r="B40" i="18"/>
  <c r="AB39" i="18"/>
  <c r="AB44" i="18" s="1"/>
  <c r="AA39" i="18"/>
  <c r="AA44" i="18" s="1"/>
  <c r="Z39" i="18"/>
  <c r="Z44" i="18" s="1"/>
  <c r="Y39" i="18"/>
  <c r="X39" i="18"/>
  <c r="W39" i="18"/>
  <c r="V39" i="18"/>
  <c r="B39" i="18"/>
  <c r="AB37" i="18"/>
  <c r="AA37" i="18"/>
  <c r="Z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B36" i="18"/>
  <c r="AA36" i="18"/>
  <c r="Z36" i="18"/>
  <c r="Y36" i="18"/>
  <c r="X36" i="18"/>
  <c r="W36" i="18"/>
  <c r="V36" i="18"/>
  <c r="B36" i="18"/>
  <c r="AB35" i="18"/>
  <c r="AA35" i="18"/>
  <c r="Z35" i="18"/>
  <c r="Y35" i="18"/>
  <c r="X35" i="18"/>
  <c r="W35" i="18"/>
  <c r="V35" i="18"/>
  <c r="B35" i="18"/>
  <c r="AB34" i="18"/>
  <c r="AA34" i="18"/>
  <c r="Z34" i="18"/>
  <c r="Y34" i="18"/>
  <c r="X34" i="18"/>
  <c r="W34" i="18"/>
  <c r="V34" i="18"/>
  <c r="B34" i="18"/>
  <c r="AB33" i="18"/>
  <c r="AA33" i="18"/>
  <c r="Z33" i="18"/>
  <c r="Y33" i="18"/>
  <c r="X33" i="18"/>
  <c r="W33" i="18"/>
  <c r="V33" i="18"/>
  <c r="B33" i="18"/>
  <c r="AB32" i="18"/>
  <c r="AA32" i="18"/>
  <c r="Z32" i="18"/>
  <c r="Y32" i="18"/>
  <c r="Y37" i="18" s="1"/>
  <c r="X32" i="18"/>
  <c r="X37" i="18" s="1"/>
  <c r="W32" i="18"/>
  <c r="W37" i="18" s="1"/>
  <c r="V32" i="18"/>
  <c r="V37" i="18" s="1"/>
  <c r="B32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B29" i="18"/>
  <c r="AA29" i="18"/>
  <c r="Z29" i="18"/>
  <c r="Y29" i="18"/>
  <c r="X29" i="18"/>
  <c r="W29" i="18"/>
  <c r="V29" i="18"/>
  <c r="B29" i="18"/>
  <c r="AB28" i="18"/>
  <c r="AA28" i="18"/>
  <c r="Z28" i="18"/>
  <c r="Y28" i="18"/>
  <c r="X28" i="18"/>
  <c r="W28" i="18"/>
  <c r="V28" i="18"/>
  <c r="B28" i="18"/>
  <c r="AB27" i="18"/>
  <c r="AA27" i="18"/>
  <c r="Z27" i="18"/>
  <c r="Y27" i="18"/>
  <c r="X27" i="18"/>
  <c r="W27" i="18"/>
  <c r="V27" i="18"/>
  <c r="B27" i="18"/>
  <c r="AB26" i="18"/>
  <c r="AA26" i="18"/>
  <c r="Z26" i="18"/>
  <c r="Y26" i="18"/>
  <c r="X26" i="18"/>
  <c r="W26" i="18"/>
  <c r="V26" i="18"/>
  <c r="B26" i="18"/>
  <c r="AB25" i="18"/>
  <c r="AB30" i="18" s="1"/>
  <c r="AA25" i="18"/>
  <c r="AA30" i="18" s="1"/>
  <c r="Z25" i="18"/>
  <c r="Z30" i="18" s="1"/>
  <c r="Y25" i="18"/>
  <c r="X25" i="18"/>
  <c r="W25" i="18"/>
  <c r="V25" i="18"/>
  <c r="B25" i="18"/>
  <c r="AB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B22" i="18"/>
  <c r="AA22" i="18"/>
  <c r="Z22" i="18"/>
  <c r="Y22" i="18"/>
  <c r="X22" i="18"/>
  <c r="W22" i="18"/>
  <c r="V22" i="18"/>
  <c r="B22" i="18"/>
  <c r="AB21" i="18"/>
  <c r="AA21" i="18"/>
  <c r="Z21" i="18"/>
  <c r="Y21" i="18"/>
  <c r="X21" i="18"/>
  <c r="W21" i="18"/>
  <c r="V21" i="18"/>
  <c r="B21" i="18"/>
  <c r="AB20" i="18"/>
  <c r="AA20" i="18"/>
  <c r="Z20" i="18"/>
  <c r="Y20" i="18"/>
  <c r="X20" i="18"/>
  <c r="W20" i="18"/>
  <c r="V20" i="18"/>
  <c r="B20" i="18"/>
  <c r="AB19" i="18"/>
  <c r="AA19" i="18"/>
  <c r="Z19" i="18"/>
  <c r="Y19" i="18"/>
  <c r="X19" i="18"/>
  <c r="W19" i="18"/>
  <c r="V19" i="18"/>
  <c r="V23" i="18" s="1"/>
  <c r="B19" i="18"/>
  <c r="AB18" i="18"/>
  <c r="AA18" i="18"/>
  <c r="AA23" i="18" s="1"/>
  <c r="Z18" i="18"/>
  <c r="Z23" i="18" s="1"/>
  <c r="Y18" i="18"/>
  <c r="Y23" i="18" s="1"/>
  <c r="X18" i="18"/>
  <c r="X23" i="18" s="1"/>
  <c r="W18" i="18"/>
  <c r="W23" i="18" s="1"/>
  <c r="V18" i="18"/>
  <c r="B18" i="18"/>
  <c r="A17" i="18"/>
  <c r="A24" i="18" s="1"/>
  <c r="A31" i="18" s="1"/>
  <c r="A38" i="18" s="1"/>
  <c r="A45" i="18" s="1"/>
  <c r="A52" i="18" s="1"/>
  <c r="A59" i="18" s="1"/>
  <c r="A66" i="18" s="1"/>
  <c r="A73" i="18" s="1"/>
  <c r="A80" i="18" s="1"/>
  <c r="A87" i="18" s="1"/>
  <c r="A94" i="18" s="1"/>
  <c r="A101" i="18" s="1"/>
  <c r="A108" i="18" s="1"/>
  <c r="A115" i="18" s="1"/>
  <c r="A122" i="18" s="1"/>
  <c r="A129" i="18" s="1"/>
  <c r="A136" i="18" s="1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AB15" i="18"/>
  <c r="AA15" i="18"/>
  <c r="Z15" i="18"/>
  <c r="Y15" i="18"/>
  <c r="X15" i="18"/>
  <c r="W15" i="18"/>
  <c r="V15" i="18"/>
  <c r="AB14" i="18"/>
  <c r="AA14" i="18"/>
  <c r="Z14" i="18"/>
  <c r="Y14" i="18"/>
  <c r="X14" i="18"/>
  <c r="W14" i="18"/>
  <c r="V14" i="18"/>
  <c r="AB13" i="18"/>
  <c r="AB16" i="18" s="1"/>
  <c r="AA13" i="18"/>
  <c r="Z13" i="18"/>
  <c r="Y13" i="18"/>
  <c r="X13" i="18"/>
  <c r="W13" i="18"/>
  <c r="V13" i="18"/>
  <c r="V16" i="18" s="1"/>
  <c r="AB12" i="18"/>
  <c r="AA12" i="18"/>
  <c r="Z12" i="18"/>
  <c r="Y12" i="18"/>
  <c r="X12" i="18"/>
  <c r="W12" i="18"/>
  <c r="V12" i="18"/>
  <c r="AB11" i="18"/>
  <c r="AA11" i="18"/>
  <c r="AA16" i="18" s="1"/>
  <c r="Z11" i="18"/>
  <c r="Z16" i="18" s="1"/>
  <c r="Y11" i="18"/>
  <c r="Y16" i="18" s="1"/>
  <c r="X11" i="18"/>
  <c r="X16" i="18" s="1"/>
  <c r="W11" i="18"/>
  <c r="W16" i="18" s="1"/>
  <c r="V11" i="18"/>
  <c r="Z142" i="18" l="1"/>
  <c r="S120" i="18"/>
  <c r="Z120" i="18" s="1"/>
  <c r="S118" i="18"/>
  <c r="Z79" i="18"/>
  <c r="Z65" i="18"/>
  <c r="Z58" i="18"/>
  <c r="Z51" i="18"/>
  <c r="AB72" i="18"/>
  <c r="Z118" i="18"/>
  <c r="V72" i="18"/>
  <c r="Q121" i="18"/>
  <c r="AB119" i="18"/>
  <c r="C121" i="18"/>
  <c r="W118" i="18"/>
  <c r="J121" i="18"/>
  <c r="D121" i="18"/>
  <c r="L121" i="18"/>
  <c r="AA116" i="18"/>
  <c r="AA121" i="18" s="1"/>
  <c r="I121" i="18"/>
  <c r="AB117" i="18"/>
  <c r="X118" i="18"/>
  <c r="AB120" i="18"/>
  <c r="X72" i="18"/>
  <c r="G121" i="18"/>
  <c r="K121" i="18"/>
  <c r="E121" i="18"/>
  <c r="M121" i="18"/>
  <c r="U121" i="18"/>
  <c r="AB116" i="18"/>
  <c r="N121" i="18"/>
  <c r="Y118" i="18"/>
  <c r="X100" i="18"/>
  <c r="V119" i="18"/>
  <c r="Y72" i="18"/>
  <c r="AB100" i="18"/>
  <c r="V100" i="18"/>
  <c r="P121" i="18"/>
  <c r="W119" i="18"/>
  <c r="AA95" i="18"/>
  <c r="AA100" i="18" s="1"/>
  <c r="X96" i="18"/>
  <c r="Z98" i="18"/>
  <c r="W99" i="18"/>
  <c r="X116" i="18"/>
  <c r="X121" i="18" s="1"/>
  <c r="W68" i="18"/>
  <c r="W72" i="18" s="1"/>
  <c r="D72" i="18"/>
  <c r="Z96" i="18"/>
  <c r="Z100" i="18" s="1"/>
  <c r="W97" i="18"/>
  <c r="W100" i="18" s="1"/>
  <c r="AB98" i="18"/>
  <c r="Y99" i="18"/>
  <c r="Y100" i="18" s="1"/>
  <c r="R116" i="18"/>
  <c r="O117" i="18"/>
  <c r="V117" i="18" s="1"/>
  <c r="T118" i="18"/>
  <c r="AA118" i="18" s="1"/>
  <c r="Q119" i="18"/>
  <c r="X119" i="18" s="1"/>
  <c r="W128" i="18"/>
  <c r="W142" i="18"/>
  <c r="E72" i="18"/>
  <c r="S116" i="18"/>
  <c r="P117" i="18"/>
  <c r="W117" i="18" s="1"/>
  <c r="U118" i="18"/>
  <c r="AB118" i="18" s="1"/>
  <c r="R119" i="18"/>
  <c r="Y119" i="18" s="1"/>
  <c r="O120" i="18"/>
  <c r="V120" i="18" s="1"/>
  <c r="C72" i="18"/>
  <c r="Z68" i="18"/>
  <c r="Z72" i="18" s="1"/>
  <c r="AA68" i="18"/>
  <c r="AA72" i="18" s="1"/>
  <c r="V116" i="18"/>
  <c r="AB68" i="18"/>
  <c r="W116" i="18"/>
  <c r="W121" i="18" s="1"/>
  <c r="AB121" i="18" l="1"/>
  <c r="S121" i="18"/>
  <c r="Z116" i="18"/>
  <c r="Z121" i="18" s="1"/>
  <c r="V121" i="18"/>
  <c r="O121" i="18"/>
  <c r="Y116" i="18"/>
  <c r="Y121" i="18" s="1"/>
  <c r="R121" i="18"/>
  <c r="T121" i="18"/>
</calcChain>
</file>

<file path=xl/sharedStrings.xml><?xml version="1.0" encoding="utf-8"?>
<sst xmlns="http://schemas.openxmlformats.org/spreadsheetml/2006/main" count="290" uniqueCount="119">
  <si>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</si>
  <si>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</si>
  <si>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</si>
  <si>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</si>
  <si>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</si>
  <si>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</si>
  <si>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</si>
  <si>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</si>
  <si>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</si>
  <si>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</si>
  <si>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</si>
  <si>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</si>
  <si>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</si>
  <si>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</si>
  <si>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</si>
  <si>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</si>
  <si>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</si>
  <si>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</si>
  <si>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</si>
  <si>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</si>
  <si>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</si>
  <si>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</si>
  <si>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</si>
  <si>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</si>
  <si>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</si>
  <si>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</si>
  <si>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</si>
  <si>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</si>
  <si>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</si>
  <si>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</si>
  <si>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Columbia Gas of Massachusetts</t>
  </si>
  <si>
    <t>n/a</t>
  </si>
  <si>
    <t>2019 / 2020 Variance (2020 minus 2019)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</si>
  <si>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</si>
  <si>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</si>
  <si>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</si>
  <si>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</si>
  <si>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</si>
  <si>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</si>
  <si>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</si>
  <si>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</si>
  <si>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</si>
  <si>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</si>
  <si>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</si>
  <si>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</si>
  <si>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</si>
  <si>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</si>
  <si>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</si>
  <si>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</si>
  <si>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</si>
  <si>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</si>
  <si>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</si>
  <si>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</si>
  <si>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</si>
  <si>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</si>
  <si>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</si>
  <si>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</si>
  <si>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</si>
  <si>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</si>
  <si>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</si>
  <si>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Shaelacollins@NiSource.com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</si>
  <si>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</si>
  <si>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</si>
  <si>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</si>
  <si>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</si>
  <si>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</si>
  <si>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</si>
  <si>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</si>
  <si>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</si>
  <si>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</si>
  <si>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</si>
  <si>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</si>
  <si>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</si>
  <si>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</si>
  <si>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</si>
  <si>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</si>
  <si>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</si>
  <si>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</si>
  <si>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</si>
  <si>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</si>
  <si>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</si>
  <si>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</si>
  <si>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</si>
  <si>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</si>
  <si>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</si>
  <si>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</si>
  <si>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</si>
  <si>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</si>
  <si>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</si>
  <si>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</si>
  <si>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</si>
  <si>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</si>
  <si>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</si>
  <si>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</si>
  <si>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</si>
  <si>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</si>
  <si>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</si>
  <si>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</si>
  <si>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</si>
  <si>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</si>
  <si>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</si>
  <si>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</si>
  <si>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</si>
  <si>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</si>
  <si>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</si>
  <si>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</si>
  <si>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</si>
  <si>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</si>
  <si>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</si>
  <si>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</si>
  <si>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</si>
  <si>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</si>
  <si>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</si>
  <si>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</si>
  <si>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</si>
  <si>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</si>
  <si>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Shaela Collins, Director Regulatory Policy</t>
  </si>
  <si>
    <t>June</t>
  </si>
  <si>
    <t>March 2019 -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</si>
</sst>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9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5" fillId="0" borderId="8" xfId="0" applyFont="1" applyBorder="1" applyAlignment="1" applyProtection="1">
      <alignment horizontal="centerContinuous"/>
    </xf>
    <xf numFmtId="0" fontId="5" fillId="0" borderId="11" xfId="0" applyFont="1" applyBorder="1" applyAlignment="1" applyProtection="1">
      <alignment horizontal="centerContinuous"/>
    </xf>
    <xf numFmtId="0" fontId="5" fillId="0" borderId="17" xfId="0" applyFont="1" applyBorder="1" applyAlignment="1" applyProtection="1">
      <alignment horizontal="centerContinuous"/>
    </xf>
    <xf numFmtId="0" fontId="5" fillId="0" borderId="5" xfId="0" applyFont="1" applyBorder="1"/>
    <xf numFmtId="0" fontId="2" fillId="0" borderId="0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38" fontId="4" fillId="0" borderId="22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 wrapText="1"/>
    </xf>
    <xf numFmtId="38" fontId="0" fillId="0" borderId="9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38" fontId="4" fillId="0" borderId="10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6" fontId="4" fillId="0" borderId="2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 wrapText="1"/>
    </xf>
    <xf numFmtId="164" fontId="0" fillId="0" borderId="13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4" fillId="0" borderId="29" xfId="0" applyNumberFormat="1" applyFont="1" applyBorder="1" applyAlignment="1">
      <alignment horizontal="right"/>
    </xf>
    <xf numFmtId="38" fontId="4" fillId="0" borderId="33" xfId="0" applyNumberFormat="1" applyFont="1" applyBorder="1" applyAlignment="1">
      <alignment horizontal="right"/>
    </xf>
    <xf numFmtId="38" fontId="4" fillId="0" borderId="3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38" fontId="8" fillId="0" borderId="26" xfId="0" applyNumberFormat="1" applyFont="1" applyBorder="1" applyAlignment="1">
      <alignment horizontal="right"/>
    </xf>
    <xf numFmtId="38" fontId="8" fillId="0" borderId="27" xfId="0" applyNumberFormat="1" applyFont="1" applyBorder="1" applyAlignment="1">
      <alignment horizontal="right"/>
    </xf>
    <xf numFmtId="38" fontId="8" fillId="0" borderId="29" xfId="0" applyNumberFormat="1" applyFont="1" applyBorder="1" applyAlignment="1">
      <alignment horizontal="right"/>
    </xf>
    <xf numFmtId="38" fontId="4" fillId="0" borderId="14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38" fontId="4" fillId="0" borderId="44" xfId="0" applyNumberFormat="1" applyFont="1" applyBorder="1" applyAlignment="1">
      <alignment horizontal="right"/>
    </xf>
    <xf numFmtId="6" fontId="4" fillId="0" borderId="28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38" fontId="8" fillId="0" borderId="14" xfId="0" applyNumberFormat="1" applyFont="1" applyBorder="1" applyAlignment="1">
      <alignment horizontal="right"/>
    </xf>
    <xf numFmtId="38" fontId="8" fillId="0" borderId="10" xfId="0" applyNumberFormat="1" applyFont="1" applyBorder="1" applyAlignment="1">
      <alignment horizontal="right"/>
    </xf>
    <xf numFmtId="38" fontId="8" fillId="0" borderId="15" xfId="0" applyNumberFormat="1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165" fontId="4" fillId="0" borderId="16" xfId="2" applyNumberFormat="1" applyFont="1" applyBorder="1" applyAlignment="1">
      <alignment horizontal="center"/>
    </xf>
    <xf numFmtId="165" fontId="4" fillId="0" borderId="21" xfId="2" applyNumberFormat="1" applyFont="1" applyBorder="1" applyAlignment="1">
      <alignment horizontal="center"/>
    </xf>
    <xf numFmtId="165" fontId="4" fillId="0" borderId="13" xfId="2" applyNumberFormat="1" applyFont="1" applyBorder="1" applyAlignment="1">
      <alignment horizontal="center"/>
    </xf>
    <xf numFmtId="166" fontId="4" fillId="0" borderId="26" xfId="1" applyNumberFormat="1" applyFont="1" applyBorder="1" applyAlignment="1">
      <alignment horizontal="center"/>
    </xf>
    <xf numFmtId="166" fontId="4" fillId="0" borderId="27" xfId="1" applyNumberFormat="1" applyFont="1" applyBorder="1" applyAlignment="1">
      <alignment horizontal="center"/>
    </xf>
    <xf numFmtId="166" fontId="4" fillId="0" borderId="24" xfId="1" applyNumberFormat="1" applyFont="1" applyBorder="1" applyAlignment="1">
      <alignment horizontal="center"/>
    </xf>
    <xf numFmtId="166" fontId="4" fillId="0" borderId="29" xfId="1" applyNumberFormat="1" applyFont="1" applyBorder="1" applyAlignment="1">
      <alignment horizontal="center"/>
    </xf>
    <xf numFmtId="166" fontId="4" fillId="0" borderId="34" xfId="1" applyNumberFormat="1" applyFont="1" applyBorder="1" applyAlignment="1">
      <alignment horizontal="center"/>
    </xf>
    <xf numFmtId="38" fontId="4" fillId="0" borderId="24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38" fontId="4" fillId="0" borderId="10" xfId="0" applyNumberFormat="1" applyFont="1" applyBorder="1" applyAlignment="1">
      <alignment horizontal="right" wrapText="1"/>
    </xf>
    <xf numFmtId="38" fontId="0" fillId="0" borderId="10" xfId="0" applyNumberFormat="1" applyFont="1" applyBorder="1" applyAlignment="1">
      <alignment horizontal="right"/>
    </xf>
    <xf numFmtId="38" fontId="8" fillId="0" borderId="27" xfId="0" applyNumberFormat="1" applyFont="1" applyBorder="1" applyAlignment="1">
      <alignment horizontal="center"/>
    </xf>
    <xf numFmtId="38" fontId="8" fillId="0" borderId="24" xfId="0" applyNumberFormat="1" applyFont="1" applyBorder="1" applyAlignment="1">
      <alignment horizontal="right"/>
    </xf>
    <xf numFmtId="38" fontId="8" fillId="0" borderId="10" xfId="0" applyNumberFormat="1" applyFont="1" applyBorder="1" applyAlignment="1">
      <alignment horizontal="center"/>
    </xf>
    <xf numFmtId="38" fontId="8" fillId="0" borderId="12" xfId="0" applyNumberFormat="1" applyFont="1" applyBorder="1" applyAlignment="1">
      <alignment horizontal="center"/>
    </xf>
    <xf numFmtId="166" fontId="4" fillId="0" borderId="50" xfId="1" applyNumberFormat="1" applyFont="1" applyBorder="1" applyAlignment="1">
      <alignment horizontal="center"/>
    </xf>
    <xf numFmtId="166" fontId="4" fillId="0" borderId="27" xfId="1" applyNumberFormat="1" applyFont="1" applyBorder="1" applyAlignment="1">
      <alignment horizontal="right"/>
    </xf>
    <xf numFmtId="166" fontId="4" fillId="0" borderId="24" xfId="1" applyNumberFormat="1" applyFont="1" applyBorder="1" applyAlignment="1">
      <alignment horizontal="right"/>
    </xf>
    <xf numFmtId="166" fontId="4" fillId="0" borderId="27" xfId="1" applyNumberFormat="1" applyFont="1" applyBorder="1" applyAlignment="1">
      <alignment horizontal="right" wrapText="1"/>
    </xf>
    <xf numFmtId="166" fontId="0" fillId="0" borderId="27" xfId="1" applyNumberFormat="1" applyFont="1" applyBorder="1" applyAlignment="1">
      <alignment horizontal="right"/>
    </xf>
    <xf numFmtId="166" fontId="0" fillId="0" borderId="24" xfId="1" applyNumberFormat="1" applyFont="1" applyBorder="1" applyAlignment="1">
      <alignment horizontal="right"/>
    </xf>
    <xf numFmtId="166" fontId="9" fillId="0" borderId="24" xfId="1" applyNumberFormat="1" applyFont="1" applyBorder="1" applyAlignment="1">
      <alignment horizontal="right"/>
    </xf>
    <xf numFmtId="6" fontId="4" fillId="0" borderId="12" xfId="2" applyNumberFormat="1" applyFont="1" applyBorder="1" applyAlignment="1">
      <alignment horizontal="right"/>
    </xf>
    <xf numFmtId="6" fontId="8" fillId="0" borderId="12" xfId="2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4" fillId="0" borderId="19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6" fontId="4" fillId="0" borderId="12" xfId="0" applyNumberFormat="1" applyFont="1" applyBorder="1" applyAlignment="1">
      <alignment horizontal="right"/>
    </xf>
    <xf numFmtId="6" fontId="9" fillId="0" borderId="19" xfId="2" applyNumberFormat="1" applyFont="1" applyBorder="1" applyAlignment="1">
      <alignment horizontal="right"/>
    </xf>
    <xf numFmtId="6" fontId="9" fillId="0" borderId="12" xfId="2" applyNumberFormat="1" applyFont="1" applyBorder="1" applyAlignment="1">
      <alignment horizontal="right"/>
    </xf>
    <xf numFmtId="6" fontId="9" fillId="0" borderId="42" xfId="2" applyNumberFormat="1" applyFont="1" applyBorder="1" applyAlignment="1">
      <alignment horizontal="right"/>
    </xf>
    <xf numFmtId="6" fontId="8" fillId="0" borderId="12" xfId="0" applyNumberFormat="1" applyFont="1" applyBorder="1" applyAlignment="1">
      <alignment horizontal="right"/>
    </xf>
    <xf numFmtId="6" fontId="4" fillId="0" borderId="33" xfId="2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6" fontId="4" fillId="0" borderId="34" xfId="0" applyNumberFormat="1" applyFont="1" applyBorder="1" applyAlignment="1">
      <alignment horizontal="right"/>
    </xf>
    <xf numFmtId="6" fontId="4" fillId="0" borderId="20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38" xfId="2" applyNumberFormat="1" applyFont="1" applyBorder="1" applyAlignment="1">
      <alignment horizontal="right"/>
    </xf>
    <xf numFmtId="6" fontId="9" fillId="0" borderId="20" xfId="2" applyNumberFormat="1" applyFont="1" applyBorder="1" applyAlignment="1">
      <alignment horizontal="right"/>
    </xf>
    <xf numFmtId="6" fontId="9" fillId="0" borderId="16" xfId="2" applyNumberFormat="1" applyFont="1" applyBorder="1" applyAlignment="1">
      <alignment horizontal="right"/>
    </xf>
    <xf numFmtId="6" fontId="4" fillId="0" borderId="16" xfId="0" applyNumberFormat="1" applyFont="1" applyBorder="1" applyAlignment="1"/>
    <xf numFmtId="6" fontId="8" fillId="0" borderId="16" xfId="0" applyNumberFormat="1" applyFont="1" applyBorder="1" applyAlignment="1"/>
    <xf numFmtId="6" fontId="4" fillId="0" borderId="21" xfId="2" applyNumberFormat="1" applyFont="1" applyBorder="1" applyAlignment="1">
      <alignment horizontal="right"/>
    </xf>
    <xf numFmtId="6" fontId="9" fillId="0" borderId="21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4" fillId="0" borderId="31" xfId="2" applyNumberFormat="1" applyFont="1" applyBorder="1" applyAlignment="1">
      <alignment horizontal="right"/>
    </xf>
    <xf numFmtId="6" fontId="4" fillId="0" borderId="36" xfId="2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right" wrapText="1"/>
    </xf>
    <xf numFmtId="6" fontId="0" fillId="0" borderId="41" xfId="0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9" fillId="0" borderId="13" xfId="2" applyNumberFormat="1" applyFont="1" applyBorder="1" applyAlignment="1">
      <alignment horizontal="right"/>
    </xf>
    <xf numFmtId="6" fontId="4" fillId="0" borderId="43" xfId="2" applyNumberFormat="1" applyFont="1" applyBorder="1" applyAlignment="1">
      <alignment horizontal="right"/>
    </xf>
    <xf numFmtId="6" fontId="4" fillId="0" borderId="39" xfId="2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4" fillId="0" borderId="30" xfId="0" applyNumberFormat="1" applyFont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46" xfId="2" applyNumberFormat="1" applyFont="1" applyBorder="1" applyAlignment="1">
      <alignment horizontal="right"/>
    </xf>
    <xf numFmtId="6" fontId="8" fillId="0" borderId="20" xfId="2" applyNumberFormat="1" applyFont="1" applyBorder="1" applyAlignment="1">
      <alignment horizontal="right"/>
    </xf>
    <xf numFmtId="6" fontId="4" fillId="0" borderId="30" xfId="2" applyNumberFormat="1" applyFont="1" applyBorder="1" applyAlignment="1">
      <alignment horizontal="right"/>
    </xf>
    <xf numFmtId="166" fontId="4" fillId="0" borderId="12" xfId="1" applyNumberFormat="1" applyFont="1" applyBorder="1" applyAlignment="1">
      <alignment horizontal="center"/>
    </xf>
    <xf numFmtId="166" fontId="8" fillId="0" borderId="24" xfId="1" applyNumberFormat="1" applyFont="1" applyBorder="1" applyAlignment="1">
      <alignment horizontal="right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2" fillId="0" borderId="53" xfId="0" applyFont="1" applyBorder="1"/>
    <xf numFmtId="38" fontId="0" fillId="0" borderId="45" xfId="0" applyNumberFormat="1" applyFont="1" applyBorder="1" applyAlignment="1">
      <alignment horizontal="center"/>
    </xf>
    <xf numFmtId="0" fontId="4" fillId="0" borderId="54" xfId="0" applyFont="1" applyBorder="1" applyAlignment="1">
      <alignment horizontal="left" indent="2"/>
    </xf>
    <xf numFmtId="38" fontId="4" fillId="0" borderId="48" xfId="0" applyNumberFormat="1" applyFont="1" applyBorder="1" applyAlignment="1">
      <alignment horizontal="right"/>
    </xf>
    <xf numFmtId="38" fontId="8" fillId="0" borderId="48" xfId="0" applyNumberFormat="1" applyFont="1" applyBorder="1" applyAlignment="1">
      <alignment horizontal="right"/>
    </xf>
    <xf numFmtId="0" fontId="4" fillId="0" borderId="55" xfId="0" applyFont="1" applyBorder="1" applyAlignment="1">
      <alignment horizontal="left" indent="2"/>
    </xf>
    <xf numFmtId="38" fontId="4" fillId="0" borderId="50" xfId="0" applyNumberFormat="1" applyFont="1" applyBorder="1" applyAlignment="1">
      <alignment horizontal="right"/>
    </xf>
    <xf numFmtId="0" fontId="2" fillId="0" borderId="54" xfId="0" applyFont="1" applyBorder="1"/>
    <xf numFmtId="0" fontId="0" fillId="0" borderId="56" xfId="0" applyFont="1" applyBorder="1" applyAlignment="1">
      <alignment horizontal="right"/>
    </xf>
    <xf numFmtId="38" fontId="4" fillId="0" borderId="46" xfId="0" applyNumberFormat="1" applyFont="1" applyBorder="1" applyAlignment="1">
      <alignment horizontal="right"/>
    </xf>
    <xf numFmtId="0" fontId="2" fillId="0" borderId="57" xfId="0" applyFont="1" applyBorder="1"/>
    <xf numFmtId="38" fontId="0" fillId="0" borderId="46" xfId="0" applyNumberFormat="1" applyFont="1" applyBorder="1" applyAlignment="1">
      <alignment horizontal="right"/>
    </xf>
    <xf numFmtId="6" fontId="4" fillId="0" borderId="56" xfId="0" applyNumberFormat="1" applyFont="1" applyBorder="1" applyAlignment="1">
      <alignment horizontal="center"/>
    </xf>
    <xf numFmtId="6" fontId="4" fillId="0" borderId="47" xfId="2" applyNumberFormat="1" applyFont="1" applyBorder="1" applyAlignment="1">
      <alignment horizontal="right"/>
    </xf>
    <xf numFmtId="6" fontId="8" fillId="0" borderId="47" xfId="2" applyNumberFormat="1" applyFont="1" applyBorder="1" applyAlignment="1">
      <alignment horizontal="right"/>
    </xf>
    <xf numFmtId="6" fontId="4" fillId="0" borderId="50" xfId="2" applyNumberFormat="1" applyFont="1" applyBorder="1" applyAlignment="1">
      <alignment horizontal="right"/>
    </xf>
    <xf numFmtId="0" fontId="4" fillId="0" borderId="56" xfId="0" applyFont="1" applyBorder="1" applyAlignment="1">
      <alignment horizontal="center"/>
    </xf>
    <xf numFmtId="166" fontId="4" fillId="0" borderId="46" xfId="1" applyNumberFormat="1" applyFont="1" applyBorder="1" applyAlignment="1">
      <alignment horizontal="center"/>
    </xf>
    <xf numFmtId="6" fontId="4" fillId="0" borderId="40" xfId="0" applyNumberFormat="1" applyFont="1" applyBorder="1" applyAlignment="1"/>
    <xf numFmtId="3" fontId="4" fillId="0" borderId="49" xfId="0" applyNumberFormat="1" applyFont="1" applyBorder="1" applyAlignment="1">
      <alignment horizontal="center"/>
    </xf>
    <xf numFmtId="0" fontId="2" fillId="0" borderId="58" xfId="0" applyFont="1" applyBorder="1"/>
    <xf numFmtId="0" fontId="0" fillId="0" borderId="40" xfId="0" applyFont="1" applyBorder="1" applyAlignment="1">
      <alignment horizontal="center"/>
    </xf>
    <xf numFmtId="0" fontId="2" fillId="0" borderId="59" xfId="0" applyFont="1" applyBorder="1"/>
    <xf numFmtId="6" fontId="0" fillId="0" borderId="60" xfId="0" applyNumberFormat="1" applyFont="1" applyBorder="1" applyAlignment="1">
      <alignment horizontal="right"/>
    </xf>
    <xf numFmtId="164" fontId="0" fillId="0" borderId="40" xfId="0" applyNumberFormat="1" applyFont="1" applyBorder="1" applyAlignment="1">
      <alignment horizontal="center"/>
    </xf>
    <xf numFmtId="166" fontId="4" fillId="0" borderId="48" xfId="1" applyNumberFormat="1" applyFont="1" applyBorder="1" applyAlignment="1">
      <alignment horizontal="right"/>
    </xf>
    <xf numFmtId="166" fontId="8" fillId="0" borderId="48" xfId="1" applyNumberFormat="1" applyFont="1" applyBorder="1" applyAlignment="1">
      <alignment horizontal="right"/>
    </xf>
    <xf numFmtId="0" fontId="2" fillId="0" borderId="61" xfId="0" applyFont="1" applyBorder="1"/>
    <xf numFmtId="166" fontId="0" fillId="0" borderId="56" xfId="1" applyNumberFormat="1" applyFont="1" applyBorder="1" applyAlignment="1">
      <alignment horizontal="right"/>
    </xf>
    <xf numFmtId="166" fontId="9" fillId="0" borderId="48" xfId="1" applyNumberFormat="1" applyFont="1" applyBorder="1" applyAlignment="1">
      <alignment horizontal="right"/>
    </xf>
    <xf numFmtId="166" fontId="4" fillId="0" borderId="56" xfId="1" applyNumberFormat="1" applyFont="1" applyBorder="1" applyAlignment="1">
      <alignment horizontal="right"/>
    </xf>
    <xf numFmtId="0" fontId="2" fillId="0" borderId="61" xfId="0" applyFont="1" applyFill="1" applyBorder="1"/>
    <xf numFmtId="166" fontId="0" fillId="0" borderId="48" xfId="1" applyNumberFormat="1" applyFont="1" applyBorder="1" applyAlignment="1">
      <alignment horizontal="right"/>
    </xf>
    <xf numFmtId="0" fontId="2" fillId="0" borderId="62" xfId="0" applyFont="1" applyFill="1" applyBorder="1"/>
    <xf numFmtId="166" fontId="0" fillId="0" borderId="63" xfId="1" applyNumberFormat="1" applyFont="1" applyBorder="1" applyAlignment="1">
      <alignment horizontal="right"/>
    </xf>
    <xf numFmtId="166" fontId="0" fillId="0" borderId="64" xfId="1" applyNumberFormat="1" applyFont="1" applyBorder="1" applyAlignment="1">
      <alignment horizontal="right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8" fillId="0" borderId="6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4" fillId="0" borderId="68" xfId="0" applyNumberFormat="1" applyFont="1" applyBorder="1" applyAlignment="1">
      <alignment horizontal="center"/>
    </xf>
    <xf numFmtId="38" fontId="8" fillId="0" borderId="6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38" fontId="8" fillId="0" borderId="4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right"/>
    </xf>
    <xf numFmtId="6" fontId="8" fillId="0" borderId="43" xfId="0" applyNumberFormat="1" applyFont="1" applyBorder="1" applyAlignment="1">
      <alignment horizontal="right"/>
    </xf>
    <xf numFmtId="6" fontId="4" fillId="0" borderId="69" xfId="0" applyNumberFormat="1" applyFont="1" applyBorder="1" applyAlignment="1">
      <alignment horizontal="right"/>
    </xf>
    <xf numFmtId="0" fontId="4" fillId="0" borderId="7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4" fillId="0" borderId="39" xfId="0" applyNumberFormat="1" applyFont="1" applyBorder="1" applyAlignment="1"/>
    <xf numFmtId="6" fontId="8" fillId="0" borderId="39" xfId="0" applyNumberFormat="1" applyFont="1" applyBorder="1" applyAlignment="1"/>
    <xf numFmtId="6" fontId="4" fillId="0" borderId="71" xfId="2" applyNumberFormat="1" applyFont="1" applyBorder="1" applyAlignment="1">
      <alignment horizontal="right"/>
    </xf>
    <xf numFmtId="6" fontId="8" fillId="0" borderId="71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6" fontId="4" fillId="0" borderId="72" xfId="0" applyNumberFormat="1" applyFont="1" applyBorder="1" applyAlignment="1">
      <alignment horizontal="right"/>
    </xf>
    <xf numFmtId="6" fontId="9" fillId="0" borderId="71" xfId="2" applyNumberFormat="1" applyFont="1" applyBorder="1" applyAlignment="1">
      <alignment horizontal="right"/>
    </xf>
    <xf numFmtId="164" fontId="4" fillId="0" borderId="71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166" fontId="4" fillId="0" borderId="66" xfId="1" applyNumberFormat="1" applyFont="1" applyBorder="1" applyAlignment="1">
      <alignment horizontal="right"/>
    </xf>
    <xf numFmtId="38" fontId="4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right"/>
    </xf>
    <xf numFmtId="38" fontId="8" fillId="0" borderId="75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38" fontId="4" fillId="0" borderId="77" xfId="0" applyNumberFormat="1" applyFont="1" applyBorder="1" applyAlignment="1">
      <alignment horizontal="right"/>
    </xf>
    <xf numFmtId="6" fontId="4" fillId="0" borderId="75" xfId="0" applyNumberFormat="1" applyFont="1" applyBorder="1" applyAlignment="1">
      <alignment horizontal="center"/>
    </xf>
    <xf numFmtId="6" fontId="4" fillId="0" borderId="77" xfId="2" applyNumberFormat="1" applyFont="1" applyBorder="1" applyAlignment="1">
      <alignment horizontal="right"/>
    </xf>
    <xf numFmtId="6" fontId="8" fillId="0" borderId="77" xfId="2" applyNumberFormat="1" applyFont="1" applyBorder="1" applyAlignment="1">
      <alignment horizontal="right"/>
    </xf>
    <xf numFmtId="6" fontId="4" fillId="0" borderId="76" xfId="2" applyNumberFormat="1" applyFont="1" applyBorder="1" applyAlignment="1">
      <alignment horizontal="right"/>
    </xf>
    <xf numFmtId="0" fontId="4" fillId="0" borderId="75" xfId="0" applyFont="1" applyBorder="1" applyAlignment="1">
      <alignment horizontal="center"/>
    </xf>
    <xf numFmtId="166" fontId="4" fillId="0" borderId="77" xfId="1" applyNumberFormat="1" applyFont="1" applyBorder="1" applyAlignment="1">
      <alignment horizontal="center"/>
    </xf>
    <xf numFmtId="6" fontId="4" fillId="0" borderId="78" xfId="0" applyNumberFormat="1" applyFont="1" applyBorder="1" applyAlignment="1"/>
    <xf numFmtId="6" fontId="4" fillId="0" borderId="79" xfId="0" applyNumberFormat="1" applyFont="1" applyBorder="1" applyAlignment="1">
      <alignment horizontal="right"/>
    </xf>
    <xf numFmtId="6" fontId="4" fillId="0" borderId="57" xfId="2" applyNumberFormat="1" applyFont="1" applyBorder="1" applyAlignment="1">
      <alignment horizontal="right"/>
    </xf>
    <xf numFmtId="164" fontId="4" fillId="0" borderId="78" xfId="0" applyNumberFormat="1" applyFont="1" applyBorder="1" applyAlignment="1">
      <alignment horizontal="center"/>
    </xf>
    <xf numFmtId="166" fontId="4" fillId="0" borderId="75" xfId="1" applyNumberFormat="1" applyFont="1" applyBorder="1" applyAlignment="1">
      <alignment horizontal="right"/>
    </xf>
    <xf numFmtId="6" fontId="4" fillId="0" borderId="80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8" fillId="0" borderId="19" xfId="2" applyNumberFormat="1" applyFont="1" applyBorder="1" applyAlignment="1">
      <alignment horizontal="right"/>
    </xf>
    <xf numFmtId="6" fontId="8" fillId="0" borderId="42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6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right" wrapText="1"/>
    </xf>
    <xf numFmtId="38" fontId="8" fillId="0" borderId="19" xfId="0" applyNumberFormat="1" applyFont="1" applyBorder="1" applyAlignment="1">
      <alignment horizontal="right"/>
    </xf>
    <xf numFmtId="38" fontId="8" fillId="0" borderId="12" xfId="0" applyNumberFormat="1" applyFont="1" applyBorder="1" applyAlignment="1">
      <alignment horizontal="right"/>
    </xf>
    <xf numFmtId="38" fontId="8" fillId="0" borderId="42" xfId="0" applyNumberFormat="1" applyFont="1" applyBorder="1" applyAlignment="1">
      <alignment horizontal="right"/>
    </xf>
    <xf numFmtId="6" fontId="4" fillId="0" borderId="2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38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 wrapText="1"/>
    </xf>
    <xf numFmtId="38" fontId="4" fillId="0" borderId="75" xfId="1" applyNumberFormat="1" applyFont="1" applyBorder="1" applyAlignment="1">
      <alignment horizontal="right"/>
    </xf>
    <xf numFmtId="38" fontId="4" fillId="0" borderId="24" xfId="1" applyNumberFormat="1" applyFont="1" applyBorder="1" applyAlignment="1">
      <alignment horizontal="right"/>
    </xf>
    <xf numFmtId="38" fontId="8" fillId="0" borderId="75" xfId="1" applyNumberFormat="1" applyFont="1" applyBorder="1" applyAlignment="1">
      <alignment horizontal="right"/>
    </xf>
    <xf numFmtId="38" fontId="8" fillId="0" borderId="24" xfId="1" applyNumberFormat="1" applyFont="1" applyBorder="1" applyAlignment="1">
      <alignment horizontal="right"/>
    </xf>
    <xf numFmtId="38" fontId="4" fillId="0" borderId="23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4" fillId="0" borderId="16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4" fillId="0" borderId="71" xfId="1" applyNumberFormat="1" applyFont="1" applyBorder="1" applyAlignment="1">
      <alignment horizontal="right"/>
    </xf>
    <xf numFmtId="38" fontId="9" fillId="0" borderId="23" xfId="1" applyNumberFormat="1" applyFont="1" applyBorder="1" applyAlignment="1">
      <alignment horizontal="right"/>
    </xf>
    <xf numFmtId="38" fontId="9" fillId="0" borderId="13" xfId="1" applyNumberFormat="1" applyFont="1" applyBorder="1" applyAlignment="1">
      <alignment horizontal="right"/>
    </xf>
    <xf numFmtId="38" fontId="9" fillId="0" borderId="16" xfId="1" applyNumberFormat="1" applyFont="1" applyBorder="1" applyAlignment="1">
      <alignment horizontal="right"/>
    </xf>
    <xf numFmtId="38" fontId="9" fillId="0" borderId="21" xfId="1" applyNumberFormat="1" applyFont="1" applyBorder="1" applyAlignment="1">
      <alignment horizontal="right"/>
    </xf>
    <xf numFmtId="38" fontId="9" fillId="0" borderId="71" xfId="1" applyNumberFormat="1" applyFont="1" applyBorder="1" applyAlignment="1">
      <alignment horizontal="right"/>
    </xf>
    <xf numFmtId="38" fontId="4" fillId="0" borderId="33" xfId="1" applyNumberFormat="1" applyFont="1" applyBorder="1" applyAlignment="1">
      <alignment horizontal="right"/>
    </xf>
    <xf numFmtId="38" fontId="4" fillId="0" borderId="34" xfId="1" applyNumberFormat="1" applyFont="1" applyBorder="1" applyAlignment="1">
      <alignment horizontal="right"/>
    </xf>
    <xf numFmtId="38" fontId="4" fillId="0" borderId="44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38" fontId="4" fillId="0" borderId="7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70" xfId="1" applyNumberFormat="1" applyFont="1" applyBorder="1" applyAlignment="1">
      <alignment horizontal="right"/>
    </xf>
    <xf numFmtId="38" fontId="9" fillId="0" borderId="27" xfId="1" applyNumberFormat="1" applyFont="1" applyBorder="1" applyAlignment="1">
      <alignment horizontal="right"/>
    </xf>
    <xf numFmtId="38" fontId="9" fillId="0" borderId="24" xfId="1" applyNumberFormat="1" applyFont="1" applyBorder="1" applyAlignment="1">
      <alignment horizontal="right"/>
    </xf>
    <xf numFmtId="38" fontId="9" fillId="0" borderId="70" xfId="1" applyNumberFormat="1" applyFont="1" applyBorder="1" applyAlignment="1">
      <alignment horizontal="right"/>
    </xf>
    <xf numFmtId="38" fontId="9" fillId="0" borderId="75" xfId="1" applyNumberFormat="1" applyFont="1" applyBorder="1" applyAlignment="1">
      <alignment horizontal="right"/>
    </xf>
    <xf numFmtId="38" fontId="4" fillId="0" borderId="68" xfId="1" applyNumberFormat="1" applyFont="1" applyBorder="1" applyAlignment="1">
      <alignment horizontal="right"/>
    </xf>
    <xf numFmtId="38" fontId="0" fillId="0" borderId="75" xfId="1" applyNumberFormat="1" applyFont="1" applyBorder="1" applyAlignment="1">
      <alignment horizontal="right"/>
    </xf>
    <xf numFmtId="38" fontId="0" fillId="0" borderId="24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38" fontId="0" fillId="0" borderId="73" xfId="1" applyNumberFormat="1" applyFont="1" applyBorder="1" applyAlignment="1">
      <alignment horizontal="right"/>
    </xf>
    <xf numFmtId="38" fontId="0" fillId="0" borderId="81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5" xfId="1" applyNumberFormat="1" applyFont="1" applyBorder="1" applyAlignment="1">
      <alignment horizontal="right"/>
    </xf>
    <xf numFmtId="38" fontId="9" fillId="0" borderId="26" xfId="1" applyNumberFormat="1" applyFont="1" applyBorder="1" applyAlignment="1">
      <alignment horizontal="right"/>
    </xf>
    <xf numFmtId="38" fontId="9" fillId="0" borderId="25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54" xfId="0" applyFont="1" applyFill="1" applyBorder="1" applyAlignment="1">
      <alignment horizontal="left" indent="2"/>
    </xf>
    <xf numFmtId="38" fontId="4" fillId="0" borderId="23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4" fillId="0" borderId="16" xfId="1" applyNumberFormat="1" applyFont="1" applyFill="1" applyBorder="1" applyAlignment="1">
      <alignment horizontal="right"/>
    </xf>
    <xf numFmtId="38" fontId="9" fillId="0" borderId="23" xfId="1" applyNumberFormat="1" applyFont="1" applyFill="1" applyBorder="1" applyAlignment="1">
      <alignment horizontal="right"/>
    </xf>
    <xf numFmtId="38" fontId="9" fillId="0" borderId="13" xfId="1" applyNumberFormat="1" applyFont="1" applyFill="1" applyBorder="1" applyAlignment="1">
      <alignment horizontal="right"/>
    </xf>
    <xf numFmtId="38" fontId="9" fillId="0" borderId="16" xfId="1" applyNumberFormat="1" applyFont="1" applyFill="1" applyBorder="1" applyAlignment="1">
      <alignment horizontal="right"/>
    </xf>
    <xf numFmtId="0" fontId="4" fillId="0" borderId="55" xfId="0" applyFont="1" applyFill="1" applyBorder="1" applyAlignment="1">
      <alignment horizontal="left" indent="2"/>
    </xf>
    <xf numFmtId="38" fontId="4" fillId="0" borderId="33" xfId="1" applyNumberFormat="1" applyFont="1" applyFill="1" applyBorder="1" applyAlignment="1">
      <alignment horizontal="right"/>
    </xf>
    <xf numFmtId="38" fontId="4" fillId="0" borderId="34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37" xfId="0" applyFont="1" applyBorder="1" applyAlignment="1" applyProtection="1">
      <protection locked="0"/>
    </xf>
    <xf numFmtId="0" fontId="0" fillId="0" borderId="0" xfId="0" applyBorder="1" applyAlignment="1"/>
    <xf numFmtId="0" fontId="3" fillId="0" borderId="83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3" xfId="2" applyNumberFormat="1" applyFont="1" applyFill="1" applyBorder="1" applyAlignment="1">
      <alignment horizontal="right"/>
    </xf>
    <xf numFmtId="6" fontId="9" fillId="0" borderId="13" xfId="2" applyNumberFormat="1" applyFont="1" applyFill="1" applyBorder="1" applyAlignment="1">
      <alignment horizontal="right"/>
    </xf>
    <xf numFmtId="6" fontId="4" fillId="0" borderId="20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21" xfId="2" applyNumberFormat="1" applyFont="1" applyFill="1" applyBorder="1" applyAlignment="1">
      <alignment horizontal="right"/>
    </xf>
    <xf numFmtId="6" fontId="8" fillId="0" borderId="20" xfId="2" applyNumberFormat="1" applyFont="1" applyFill="1" applyBorder="1" applyAlignment="1">
      <alignment horizontal="right"/>
    </xf>
    <xf numFmtId="6" fontId="9" fillId="0" borderId="16" xfId="2" applyNumberFormat="1" applyFont="1" applyFill="1" applyBorder="1" applyAlignment="1">
      <alignment horizontal="right"/>
    </xf>
    <xf numFmtId="6" fontId="9" fillId="0" borderId="21" xfId="2" applyNumberFormat="1" applyFont="1" applyFill="1" applyBorder="1" applyAlignment="1">
      <alignment horizontal="right"/>
    </xf>
    <xf numFmtId="0" fontId="12" fillId="0" borderId="82" xfId="3" applyFont="1" applyFill="1" applyBorder="1" applyAlignment="1" applyProtection="1">
      <alignment horizontal="left"/>
      <protection locked="0"/>
    </xf>
    <xf numFmtId="0" fontId="1" fillId="0" borderId="82" xfId="0" applyFont="1" applyFill="1" applyBorder="1" applyAlignment="1">
      <alignment horizontal="left"/>
    </xf>
    <xf numFmtId="15" fontId="3" fillId="0" borderId="37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Continuous"/>
    </xf>
    <xf numFmtId="38" fontId="4" fillId="0" borderId="9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7" xfId="0" applyNumberFormat="1" applyFont="1" applyFill="1" applyBorder="1" applyAlignment="1">
      <alignment horizontal="right"/>
    </xf>
    <xf numFmtId="38" fontId="8" fillId="0" borderId="27" xfId="0" applyNumberFormat="1" applyFont="1" applyFill="1" applyBorder="1" applyAlignment="1">
      <alignment horizontal="right"/>
    </xf>
    <xf numFmtId="38" fontId="4" fillId="0" borderId="34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38" fontId="4" fillId="0" borderId="10" xfId="0" applyNumberFormat="1" applyFont="1" applyFill="1" applyBorder="1" applyAlignment="1">
      <alignment horizontal="right"/>
    </xf>
    <xf numFmtId="38" fontId="8" fillId="0" borderId="10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6" fontId="4" fillId="0" borderId="24" xfId="0" applyNumberFormat="1" applyFont="1" applyFill="1" applyBorder="1" applyAlignment="1">
      <alignment horizontal="right"/>
    </xf>
    <xf numFmtId="6" fontId="4" fillId="0" borderId="12" xfId="2" applyNumberFormat="1" applyFont="1" applyFill="1" applyBorder="1" applyAlignment="1">
      <alignment horizontal="right"/>
    </xf>
    <xf numFmtId="6" fontId="9" fillId="0" borderId="12" xfId="2" applyNumberFormat="1" applyFont="1" applyFill="1" applyBorder="1" applyAlignment="1">
      <alignment horizontal="right"/>
    </xf>
    <xf numFmtId="6" fontId="8" fillId="0" borderId="12" xfId="2" applyNumberFormat="1" applyFont="1" applyFill="1" applyBorder="1" applyAlignment="1">
      <alignment horizontal="right"/>
    </xf>
    <xf numFmtId="6" fontId="4" fillId="0" borderId="34" xfId="2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/>
    </xf>
    <xf numFmtId="38" fontId="8" fillId="0" borderId="1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9" fillId="0" borderId="16" xfId="2" applyNumberFormat="1" applyFont="1" applyFill="1" applyBorder="1" applyAlignment="1"/>
    <xf numFmtId="6" fontId="4" fillId="0" borderId="16" xfId="0" applyNumberFormat="1" applyFont="1" applyFill="1" applyBorder="1" applyAlignment="1">
      <alignment horizontal="right"/>
    </xf>
    <xf numFmtId="6" fontId="4" fillId="0" borderId="16" xfId="0" applyNumberFormat="1" applyFont="1" applyFill="1" applyBorder="1" applyAlignment="1">
      <alignment horizontal="center"/>
    </xf>
    <xf numFmtId="6" fontId="4" fillId="0" borderId="13" xfId="0" applyNumberFormat="1" applyFont="1" applyFill="1" applyBorder="1" applyAlignment="1">
      <alignment horizontal="center"/>
    </xf>
    <xf numFmtId="6" fontId="8" fillId="0" borderId="16" xfId="2" applyNumberFormat="1" applyFont="1" applyFill="1" applyBorder="1" applyAlignment="1">
      <alignment horizontal="right"/>
    </xf>
    <xf numFmtId="6" fontId="4" fillId="0" borderId="31" xfId="2" applyNumberFormat="1" applyFont="1" applyFill="1" applyBorder="1" applyAlignment="1">
      <alignment horizontal="right"/>
    </xf>
    <xf numFmtId="6" fontId="4" fillId="0" borderId="39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6" fontId="4" fillId="0" borderId="31" xfId="0" applyNumberFormat="1" applyFont="1" applyFill="1" applyBorder="1" applyAlignment="1">
      <alignment horizontal="right"/>
    </xf>
    <xf numFmtId="166" fontId="4" fillId="0" borderId="27" xfId="1" applyNumberFormat="1" applyFont="1" applyFill="1" applyBorder="1" applyAlignment="1">
      <alignment horizontal="center"/>
    </xf>
    <xf numFmtId="38" fontId="4" fillId="0" borderId="24" xfId="1" applyNumberFormat="1" applyFont="1" applyFill="1" applyBorder="1" applyAlignment="1">
      <alignment horizontal="right"/>
    </xf>
    <xf numFmtId="38" fontId="9" fillId="0" borderId="24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14" fontId="3" fillId="0" borderId="7" xfId="0" applyNumberFormat="1" applyFont="1" applyFill="1" applyBorder="1" applyAlignment="1" applyProtection="1">
      <alignment horizontal="center" vertical="center"/>
      <protection locked="0"/>
    </xf>
    <xf numFmtId="6" fontId="4" fillId="0" borderId="20" xfId="2" applyNumberFormat="1" applyFont="1" applyFill="1" applyBorder="1" applyAlignment="1"/>
    <xf numFmtId="6" fontId="4" fillId="0" borderId="38" xfId="2" applyNumberFormat="1" applyFont="1" applyFill="1" applyBorder="1" applyAlignment="1"/>
    <xf numFmtId="6" fontId="9" fillId="0" borderId="20" xfId="2" applyNumberFormat="1" applyFont="1" applyFill="1" applyBorder="1" applyAlignment="1"/>
    <xf numFmtId="6" fontId="9" fillId="0" borderId="38" xfId="2" applyNumberFormat="1" applyFont="1" applyFill="1" applyBorder="1" applyAlignment="1"/>
    <xf numFmtId="0" fontId="4" fillId="0" borderId="0" xfId="0" applyFont="1" applyFill="1"/>
    <xf numFmtId="10" fontId="4" fillId="0" borderId="0" xfId="4" applyNumberFormat="1" applyFont="1" applyFill="1" applyBorder="1" applyAlignment="1">
      <alignment horizontal="right"/>
    </xf>
    <xf numFmtId="167" fontId="4" fillId="0" borderId="0" xfId="4" applyNumberFormat="1" applyFont="1" applyFill="1" applyBorder="1" applyAlignment="1">
      <alignment horizontal="right"/>
    </xf>
    <xf numFmtId="0" fontId="3" fillId="0" borderId="7" xfId="0" quotePrefix="1" applyFont="1" applyFill="1" applyBorder="1" applyAlignment="1" applyProtection="1">
      <alignment horizontal="center" vertical="center"/>
      <protection locked="0"/>
    </xf>
    <xf numFmtId="16" fontId="3" fillId="0" borderId="7" xfId="0" quotePrefix="1" applyNumberFormat="1" applyFont="1" applyFill="1" applyBorder="1" applyAlignment="1" applyProtection="1">
      <alignment horizontal="center" vertical="center"/>
      <protection locked="0"/>
    </xf>
    <xf numFmtId="6" fontId="4" fillId="0" borderId="24" xfId="0" applyNumberFormat="1" applyFont="1" applyFill="1" applyBorder="1" applyAlignment="1">
      <alignment horizontal="center"/>
    </xf>
    <xf numFmtId="6" fontId="4" fillId="0" borderId="12" xfId="0" applyNumberFormat="1" applyFont="1" applyFill="1" applyBorder="1" applyAlignment="1">
      <alignment horizontal="right"/>
    </xf>
    <xf numFmtId="6" fontId="8" fillId="0" borderId="12" xfId="0" applyNumberFormat="1" applyFont="1" applyFill="1" applyBorder="1" applyAlignment="1">
      <alignment horizontal="right"/>
    </xf>
    <xf numFmtId="6" fontId="4" fillId="0" borderId="34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6" fontId="4" fillId="0" borderId="16" xfId="0" applyNumberFormat="1" applyFont="1" applyFill="1" applyBorder="1" applyAlignment="1"/>
    <xf numFmtId="6" fontId="8" fillId="0" borderId="16" xfId="0" applyNumberFormat="1" applyFont="1" applyFill="1" applyBorder="1" applyAlignment="1"/>
    <xf numFmtId="6" fontId="4" fillId="0" borderId="43" xfId="2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27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38" fontId="9" fillId="0" borderId="27" xfId="1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51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0" fillId="0" borderId="5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37" xfId="0" applyFont="1" applyBorder="1" applyAlignment="1" applyProtection="1">
      <alignment horizontal="left"/>
      <protection locked="0"/>
    </xf>
    <xf numFmtId="0" fontId="1" fillId="0" borderId="37" xfId="0" applyFont="1" applyBorder="1" applyAlignment="1">
      <alignment horizontal="left"/>
    </xf>
    <xf numFmtId="0" fontId="11" fillId="0" borderId="37" xfId="0" applyFont="1" applyFill="1" applyBorder="1" applyAlignment="1" applyProtection="1">
      <alignment horizontal="left"/>
      <protection locked="0"/>
    </xf>
    <xf numFmtId="0" fontId="1" fillId="0" borderId="37" xfId="0" applyFont="1" applyFill="1" applyBorder="1" applyAlignment="1">
      <alignment horizontal="left"/>
    </xf>
    <xf numFmtId="15" fontId="11" fillId="0" borderId="2" xfId="0" quotePrefix="1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51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aelacollins@NiSour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9" sqref="D19"/>
    </sheetView>
  </sheetViews>
  <sheetFormatPr defaultRowHeight="14.4" x14ac:dyDescent="0.3"/>
  <cols>
    <col min="1" max="1" width="45.21875" style="296" customWidth="1"/>
    <col min="2" max="2" width="114" style="296" customWidth="1"/>
    <col min="3" max="3" width="1.21875" customWidth="1"/>
  </cols>
  <sheetData>
    <row r="1" spans="1:3" ht="15" thickBot="1" x14ac:dyDescent="0.35">
      <c r="A1" s="375" t="s">
        <v>84</v>
      </c>
      <c r="B1" s="376"/>
    </row>
    <row r="2" spans="1:3" ht="15" thickBot="1" x14ac:dyDescent="0.35">
      <c r="A2" s="3" t="str">
        <f>'CMA July 2020'!B2</f>
        <v>Company</v>
      </c>
      <c r="B2" s="304" t="s">
        <v>30</v>
      </c>
      <c r="C2" s="303"/>
    </row>
    <row r="3" spans="1:3" ht="15.6" thickTop="1" thickBot="1" x14ac:dyDescent="0.35">
      <c r="A3" s="3" t="str">
        <f>'CMA July 2020'!B3</f>
        <v>Contact Name</v>
      </c>
      <c r="B3" s="302" t="s">
        <v>116</v>
      </c>
    </row>
    <row r="4" spans="1:3" ht="15.6" thickTop="1" thickBot="1" x14ac:dyDescent="0.35">
      <c r="A4" s="3" t="str">
        <f>'CMA July 2020'!B4</f>
        <v>Contact Information</v>
      </c>
      <c r="B4" s="302" t="s">
        <v>60</v>
      </c>
    </row>
    <row r="5" spans="1:3" ht="15" thickTop="1" x14ac:dyDescent="0.3">
      <c r="A5" s="3" t="str">
        <f>'CMA July 2020'!B5</f>
        <v>Date</v>
      </c>
      <c r="B5" s="316" t="s">
        <v>118</v>
      </c>
    </row>
    <row r="6" spans="1:3" ht="15" thickBot="1" x14ac:dyDescent="0.35"/>
    <row r="7" spans="1:3" ht="15" thickBot="1" x14ac:dyDescent="0.35">
      <c r="A7" s="377" t="s">
        <v>80</v>
      </c>
      <c r="B7" s="378"/>
    </row>
    <row r="8" spans="1:3" x14ac:dyDescent="0.3">
      <c r="A8" s="305" t="s">
        <v>79</v>
      </c>
      <c r="B8" s="299" t="s">
        <v>78</v>
      </c>
    </row>
    <row r="9" spans="1:3" x14ac:dyDescent="0.3">
      <c r="A9" s="305" t="s">
        <v>77</v>
      </c>
      <c r="B9" s="299" t="s">
        <v>76</v>
      </c>
    </row>
    <row r="10" spans="1:3" x14ac:dyDescent="0.3">
      <c r="A10" s="305" t="s">
        <v>75</v>
      </c>
      <c r="B10" s="299" t="s">
        <v>74</v>
      </c>
    </row>
    <row r="11" spans="1:3" ht="14.4" customHeight="1" x14ac:dyDescent="0.3">
      <c r="A11" s="305" t="s">
        <v>73</v>
      </c>
      <c r="B11" s="299" t="s">
        <v>72</v>
      </c>
    </row>
    <row r="12" spans="1:3" ht="14.4" customHeight="1" x14ac:dyDescent="0.3">
      <c r="A12" s="305" t="s">
        <v>71</v>
      </c>
      <c r="B12" s="299" t="s">
        <v>70</v>
      </c>
    </row>
    <row r="13" spans="1:3" ht="15" customHeight="1" x14ac:dyDescent="0.3">
      <c r="A13" s="297"/>
      <c r="B13" s="297"/>
    </row>
    <row r="14" spans="1:3" x14ac:dyDescent="0.3">
      <c r="A14" s="297"/>
      <c r="B14" s="297"/>
    </row>
    <row r="15" spans="1:3" ht="15" thickBot="1" x14ac:dyDescent="0.35">
      <c r="A15" s="297"/>
      <c r="B15" s="297"/>
    </row>
    <row r="16" spans="1:3" ht="15" thickBot="1" x14ac:dyDescent="0.35">
      <c r="A16" s="377" t="s">
        <v>69</v>
      </c>
      <c r="B16" s="378"/>
    </row>
    <row r="17" spans="1:2" x14ac:dyDescent="0.3">
      <c r="A17" s="298" t="s">
        <v>97</v>
      </c>
      <c r="B17" s="295" t="s">
        <v>88</v>
      </c>
    </row>
    <row r="18" spans="1:2" x14ac:dyDescent="0.3">
      <c r="A18" s="298" t="s">
        <v>98</v>
      </c>
      <c r="B18" s="295" t="s">
        <v>81</v>
      </c>
    </row>
    <row r="19" spans="1:2" x14ac:dyDescent="0.3">
      <c r="A19" s="298" t="s">
        <v>99</v>
      </c>
      <c r="B19" s="295" t="s">
        <v>89</v>
      </c>
    </row>
    <row r="20" spans="1:2" x14ac:dyDescent="0.3">
      <c r="A20" s="298" t="s">
        <v>100</v>
      </c>
      <c r="B20" s="295" t="s">
        <v>90</v>
      </c>
    </row>
    <row r="21" spans="1:2" x14ac:dyDescent="0.3">
      <c r="A21" s="298" t="s">
        <v>110</v>
      </c>
      <c r="B21" s="295" t="s">
        <v>91</v>
      </c>
    </row>
    <row r="22" spans="1:2" x14ac:dyDescent="0.3">
      <c r="A22" s="298" t="s">
        <v>109</v>
      </c>
      <c r="B22" s="295" t="s">
        <v>92</v>
      </c>
    </row>
    <row r="23" spans="1:2" x14ac:dyDescent="0.3">
      <c r="A23" s="298" t="s">
        <v>108</v>
      </c>
      <c r="B23" s="295" t="s">
        <v>93</v>
      </c>
    </row>
    <row r="24" spans="1:2" x14ac:dyDescent="0.3">
      <c r="A24" s="298" t="s">
        <v>107</v>
      </c>
      <c r="B24" s="295" t="s">
        <v>94</v>
      </c>
    </row>
    <row r="25" spans="1:2" x14ac:dyDescent="0.3">
      <c r="A25" s="298" t="s">
        <v>106</v>
      </c>
      <c r="B25" s="295" t="s">
        <v>82</v>
      </c>
    </row>
    <row r="26" spans="1:2" x14ac:dyDescent="0.3">
      <c r="A26" s="298" t="s">
        <v>105</v>
      </c>
      <c r="B26" s="295" t="s">
        <v>68</v>
      </c>
    </row>
    <row r="27" spans="1:2" x14ac:dyDescent="0.3">
      <c r="A27" s="298" t="s">
        <v>104</v>
      </c>
      <c r="B27" s="295" t="s">
        <v>67</v>
      </c>
    </row>
    <row r="28" spans="1:2" x14ac:dyDescent="0.3">
      <c r="A28" s="298" t="s">
        <v>66</v>
      </c>
      <c r="B28" s="295" t="s">
        <v>65</v>
      </c>
    </row>
    <row r="29" spans="1:2" x14ac:dyDescent="0.3">
      <c r="A29" s="298" t="s">
        <v>103</v>
      </c>
      <c r="B29" s="295" t="s">
        <v>86</v>
      </c>
    </row>
    <row r="30" spans="1:2" x14ac:dyDescent="0.3">
      <c r="A30" s="298" t="s">
        <v>102</v>
      </c>
      <c r="B30" s="295" t="s">
        <v>64</v>
      </c>
    </row>
    <row r="31" spans="1:2" x14ac:dyDescent="0.3">
      <c r="A31" s="298" t="s">
        <v>101</v>
      </c>
      <c r="B31" s="295" t="s">
        <v>63</v>
      </c>
    </row>
    <row r="32" spans="1:2" x14ac:dyDescent="0.3">
      <c r="A32" s="298" t="s">
        <v>111</v>
      </c>
      <c r="B32" s="295" t="s">
        <v>62</v>
      </c>
    </row>
    <row r="33" spans="1:2" x14ac:dyDescent="0.3">
      <c r="A33" s="300" t="s">
        <v>112</v>
      </c>
      <c r="B33" s="301" t="s">
        <v>85</v>
      </c>
    </row>
    <row r="34" spans="1:2" x14ac:dyDescent="0.3">
      <c r="A34" s="300" t="s">
        <v>113</v>
      </c>
      <c r="B34" s="301" t="s">
        <v>61</v>
      </c>
    </row>
    <row r="35" spans="1:2" x14ac:dyDescent="0.3">
      <c r="A35" s="300" t="s">
        <v>114</v>
      </c>
      <c r="B35" s="301" t="s">
        <v>83</v>
      </c>
    </row>
    <row r="37" spans="1:2" x14ac:dyDescent="0.3">
      <c r="A37" s="223" t="s">
        <v>96</v>
      </c>
    </row>
    <row r="38" spans="1:2" x14ac:dyDescent="0.3">
      <c r="A38" s="223" t="s">
        <v>95</v>
      </c>
    </row>
    <row r="39" spans="1:2" x14ac:dyDescent="0.3">
      <c r="A39" s="223"/>
    </row>
    <row r="40" spans="1:2" ht="15" hidden="1" thickBot="1" x14ac:dyDescent="0.35">
      <c r="A40" s="377"/>
      <c r="B40" s="378"/>
    </row>
    <row r="41" spans="1:2" hidden="1" x14ac:dyDescent="0.3">
      <c r="A41" s="297"/>
      <c r="B41" s="297"/>
    </row>
    <row r="42" spans="1:2" hidden="1" x14ac:dyDescent="0.3">
      <c r="A42" s="297"/>
      <c r="B42" s="297"/>
    </row>
    <row r="43" spans="1:2" hidden="1" x14ac:dyDescent="0.3">
      <c r="A43" s="297"/>
      <c r="B43" s="297"/>
    </row>
    <row r="44" spans="1:2" hidden="1" x14ac:dyDescent="0.3">
      <c r="A44" s="297"/>
      <c r="B44" s="297"/>
    </row>
    <row r="45" spans="1:2" hidden="1" x14ac:dyDescent="0.3">
      <c r="A45" s="297"/>
      <c r="B45" s="297"/>
    </row>
    <row r="46" spans="1:2" hidden="1" x14ac:dyDescent="0.3">
      <c r="A46" s="297"/>
      <c r="B46" s="297"/>
    </row>
    <row r="47" spans="1:2" hidden="1" x14ac:dyDescent="0.3">
      <c r="A47" s="297"/>
      <c r="B47" s="297"/>
    </row>
    <row r="48" spans="1:2" hidden="1" x14ac:dyDescent="0.3">
      <c r="A48" s="297"/>
      <c r="B48" s="297"/>
    </row>
    <row r="49" spans="1:3" hidden="1" x14ac:dyDescent="0.3">
      <c r="A49" s="297"/>
      <c r="B49" s="297"/>
    </row>
    <row r="50" spans="1:3" hidden="1" x14ac:dyDescent="0.3">
      <c r="A50" s="297"/>
      <c r="B50" s="297"/>
    </row>
    <row r="51" spans="1:3" hidden="1" x14ac:dyDescent="0.3">
      <c r="A51" s="297"/>
      <c r="B51" s="297"/>
    </row>
    <row r="52" spans="1:3" hidden="1" x14ac:dyDescent="0.3">
      <c r="A52" s="297"/>
      <c r="B52" s="297"/>
    </row>
    <row r="53" spans="1:3" hidden="1" x14ac:dyDescent="0.3">
      <c r="A53" s="297"/>
      <c r="B53" s="297"/>
    </row>
    <row r="54" spans="1:3" s="296" customFormat="1" hidden="1" x14ac:dyDescent="0.3">
      <c r="C54"/>
    </row>
    <row r="55" spans="1:3" s="296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3"/>
  <sheetViews>
    <sheetView tabSelected="1" zoomScaleNormal="100" workbookViewId="0">
      <pane xSplit="2" ySplit="9" topLeftCell="H10" activePane="bottomRight" state="frozen"/>
      <selection pane="topRight" activeCell="C1" sqref="C1"/>
      <selection pane="bottomLeft" activeCell="A9" sqref="A9"/>
      <selection pane="bottomRight" activeCell="W4" sqref="W4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2.5546875" style="1" customWidth="1"/>
    <col min="16" max="19" width="12.5546875" style="222" customWidth="1"/>
    <col min="20" max="21" width="12.5546875" style="1" hidden="1" customWidth="1"/>
    <col min="22" max="22" width="12.5546875" style="1" customWidth="1"/>
    <col min="23" max="23" width="12" style="1" bestFit="1" customWidth="1"/>
    <col min="24" max="25" width="11" style="1" bestFit="1" customWidth="1"/>
    <col min="26" max="26" width="12.33203125" style="1" customWidth="1"/>
    <col min="27" max="28" width="14.88671875" style="1" hidden="1" customWidth="1"/>
    <col min="29" max="16384" width="9.21875" style="1"/>
  </cols>
  <sheetData>
    <row r="1" spans="1:34" ht="15.6" thickTop="1" thickBot="1" x14ac:dyDescent="0.35">
      <c r="B1" s="381" t="s">
        <v>15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22"/>
      <c r="Y1" s="22"/>
      <c r="Z1" s="22"/>
      <c r="AA1" s="22"/>
      <c r="AB1" s="23"/>
    </row>
    <row r="2" spans="1:34" ht="27.6" customHeight="1" thickTop="1" thickBot="1" x14ac:dyDescent="0.35">
      <c r="B2" s="3" t="s">
        <v>0</v>
      </c>
      <c r="C2" s="383" t="s">
        <v>30</v>
      </c>
      <c r="D2" s="384"/>
      <c r="E2" s="384"/>
      <c r="F2" s="384"/>
      <c r="G2" s="384"/>
      <c r="H2" s="384"/>
      <c r="I2" s="384"/>
      <c r="J2" s="4"/>
      <c r="K2" s="5"/>
      <c r="L2" s="5"/>
      <c r="M2" s="5"/>
      <c r="N2" s="5"/>
      <c r="O2" s="5"/>
      <c r="P2" s="317"/>
      <c r="Q2" s="317"/>
      <c r="R2" s="317"/>
      <c r="S2" s="317"/>
      <c r="T2" s="5"/>
      <c r="U2" s="5"/>
      <c r="V2" s="5"/>
      <c r="W2" s="6"/>
    </row>
    <row r="3" spans="1:34" ht="27.6" customHeight="1" thickTop="1" thickBot="1" x14ac:dyDescent="0.35">
      <c r="B3" s="3" t="s">
        <v>59</v>
      </c>
      <c r="C3" s="385" t="s">
        <v>116</v>
      </c>
      <c r="D3" s="386"/>
      <c r="E3" s="386"/>
      <c r="F3" s="386"/>
      <c r="G3" s="386"/>
      <c r="H3" s="386"/>
      <c r="I3" s="386"/>
      <c r="J3" s="4"/>
      <c r="K3" s="7"/>
      <c r="L3" s="7"/>
      <c r="M3" s="7"/>
      <c r="N3" s="7"/>
      <c r="O3" s="7"/>
      <c r="P3" s="318"/>
      <c r="Q3" s="318"/>
      <c r="R3" s="318"/>
      <c r="S3" s="318"/>
      <c r="T3" s="7"/>
      <c r="U3" s="7"/>
      <c r="V3" s="7"/>
      <c r="W3" s="8"/>
    </row>
    <row r="4" spans="1:34" ht="27.6" customHeight="1" thickTop="1" thickBot="1" x14ac:dyDescent="0.35">
      <c r="B4" s="3" t="s">
        <v>1</v>
      </c>
      <c r="C4" s="314" t="s">
        <v>60</v>
      </c>
      <c r="D4" s="315"/>
      <c r="E4" s="315"/>
      <c r="F4" s="315"/>
      <c r="G4" s="315"/>
      <c r="H4" s="315"/>
      <c r="I4" s="315"/>
      <c r="J4" s="4"/>
      <c r="K4" s="7"/>
      <c r="L4" s="7"/>
      <c r="M4" s="7"/>
      <c r="N4" s="7"/>
      <c r="O4" s="7"/>
      <c r="P4" s="318"/>
      <c r="Q4" s="318"/>
      <c r="R4" s="318"/>
      <c r="S4" s="318"/>
      <c r="T4" s="7"/>
      <c r="U4" s="7"/>
      <c r="V4" s="7"/>
      <c r="W4" s="8"/>
    </row>
    <row r="5" spans="1:34" ht="27.6" customHeight="1" thickTop="1" thickBot="1" x14ac:dyDescent="0.35">
      <c r="B5" s="3" t="s">
        <v>45</v>
      </c>
      <c r="C5" s="387" t="s">
        <v>118</v>
      </c>
      <c r="D5" s="388"/>
      <c r="E5" s="388"/>
      <c r="F5" s="388"/>
      <c r="G5" s="388"/>
      <c r="H5" s="388"/>
      <c r="I5" s="388"/>
      <c r="J5" s="4"/>
      <c r="K5" s="7"/>
      <c r="L5" s="7"/>
      <c r="M5" s="7"/>
      <c r="N5" s="7"/>
      <c r="O5" s="7"/>
      <c r="P5" s="318"/>
      <c r="Q5" s="318"/>
      <c r="R5" s="318"/>
      <c r="S5" s="318"/>
      <c r="T5" s="7"/>
      <c r="U5" s="7"/>
      <c r="V5" s="7"/>
      <c r="W5" s="9"/>
    </row>
    <row r="6" spans="1:34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318"/>
      <c r="Q6" s="318"/>
      <c r="R6" s="318"/>
      <c r="S6" s="318"/>
      <c r="T6" s="7"/>
      <c r="U6" s="7"/>
      <c r="V6" s="7"/>
      <c r="W6" s="9"/>
    </row>
    <row r="7" spans="1:34" ht="15" thickBot="1" x14ac:dyDescent="0.35">
      <c r="B7" s="11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319"/>
      <c r="Q7" s="357"/>
      <c r="R7" s="357"/>
      <c r="S7" s="357"/>
      <c r="T7" s="12"/>
      <c r="U7" s="12"/>
      <c r="V7" s="12"/>
      <c r="W7" s="13"/>
    </row>
    <row r="8" spans="1:34" s="2" customFormat="1" ht="15" thickBot="1" x14ac:dyDescent="0.35">
      <c r="B8" s="14"/>
      <c r="C8" s="15">
        <v>2019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8">
        <v>2020</v>
      </c>
      <c r="P8" s="320"/>
      <c r="Q8" s="320"/>
      <c r="R8" s="320"/>
      <c r="S8" s="320"/>
      <c r="T8" s="16"/>
      <c r="U8" s="19"/>
      <c r="V8" s="389" t="s">
        <v>32</v>
      </c>
      <c r="W8" s="390"/>
      <c r="X8" s="390"/>
      <c r="Y8" s="390"/>
      <c r="Z8" s="390"/>
      <c r="AA8" s="390"/>
      <c r="AB8" s="391"/>
      <c r="AC8" s="379"/>
      <c r="AD8" s="380"/>
      <c r="AE8" s="380"/>
    </row>
    <row r="9" spans="1:34" ht="15" thickBot="1" x14ac:dyDescent="0.35">
      <c r="B9" s="20"/>
      <c r="C9" s="139" t="s">
        <v>8</v>
      </c>
      <c r="D9" s="140" t="s">
        <v>9</v>
      </c>
      <c r="E9" s="140" t="s">
        <v>13</v>
      </c>
      <c r="F9" s="140" t="s">
        <v>10</v>
      </c>
      <c r="G9" s="140" t="s">
        <v>14</v>
      </c>
      <c r="H9" s="140" t="s">
        <v>2</v>
      </c>
      <c r="I9" s="140" t="s">
        <v>12</v>
      </c>
      <c r="J9" s="140" t="s">
        <v>3</v>
      </c>
      <c r="K9" s="140" t="s">
        <v>4</v>
      </c>
      <c r="L9" s="140" t="s">
        <v>5</v>
      </c>
      <c r="M9" s="140" t="s">
        <v>6</v>
      </c>
      <c r="N9" s="141" t="s">
        <v>7</v>
      </c>
      <c r="O9" s="142" t="s">
        <v>8</v>
      </c>
      <c r="P9" s="352" t="s">
        <v>9</v>
      </c>
      <c r="Q9" s="360" t="s">
        <v>13</v>
      </c>
      <c r="R9" s="361" t="s">
        <v>10</v>
      </c>
      <c r="S9" s="361" t="s">
        <v>11</v>
      </c>
      <c r="T9" s="140" t="s">
        <v>2</v>
      </c>
      <c r="U9" s="143" t="s">
        <v>12</v>
      </c>
      <c r="V9" s="139" t="s">
        <v>8</v>
      </c>
      <c r="W9" s="140" t="s">
        <v>9</v>
      </c>
      <c r="X9" s="140" t="s">
        <v>13</v>
      </c>
      <c r="Y9" s="140" t="s">
        <v>117</v>
      </c>
      <c r="Z9" s="140" t="s">
        <v>11</v>
      </c>
      <c r="AA9" s="140" t="s">
        <v>2</v>
      </c>
      <c r="AB9" s="141" t="s">
        <v>12</v>
      </c>
      <c r="AC9" s="374"/>
      <c r="AD9" s="374"/>
      <c r="AE9" s="374"/>
      <c r="AF9" s="374"/>
      <c r="AG9" s="374"/>
      <c r="AH9" s="374"/>
    </row>
    <row r="10" spans="1:34" x14ac:dyDescent="0.3">
      <c r="A10" s="374">
        <v>1</v>
      </c>
      <c r="B10" s="144" t="s">
        <v>38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4"/>
      <c r="P10" s="321"/>
      <c r="Q10" s="321"/>
      <c r="R10" s="321"/>
      <c r="S10" s="321"/>
      <c r="T10" s="25"/>
      <c r="U10" s="180"/>
      <c r="V10" s="205"/>
      <c r="W10" s="27"/>
      <c r="X10" s="28"/>
      <c r="Y10" s="28"/>
      <c r="Z10" s="28"/>
      <c r="AA10" s="28"/>
      <c r="AB10" s="145"/>
    </row>
    <row r="11" spans="1:34" x14ac:dyDescent="0.3">
      <c r="A11" s="374"/>
      <c r="B11" s="146" t="s">
        <v>39</v>
      </c>
      <c r="C11" s="46">
        <v>253480</v>
      </c>
      <c r="D11" s="47">
        <v>254990</v>
      </c>
      <c r="E11" s="47">
        <v>254207</v>
      </c>
      <c r="F11" s="47">
        <v>254416</v>
      </c>
      <c r="G11" s="47">
        <v>252936</v>
      </c>
      <c r="H11" s="47">
        <v>253397</v>
      </c>
      <c r="I11" s="47">
        <v>254776</v>
      </c>
      <c r="J11" s="47">
        <v>255186</v>
      </c>
      <c r="K11" s="47">
        <v>256693</v>
      </c>
      <c r="L11" s="47">
        <v>257877</v>
      </c>
      <c r="M11" s="47">
        <v>256542</v>
      </c>
      <c r="N11" s="48">
        <v>256712</v>
      </c>
      <c r="O11" s="46">
        <v>257559</v>
      </c>
      <c r="P11" s="323">
        <v>259307</v>
      </c>
      <c r="Q11" s="323">
        <v>259642</v>
      </c>
      <c r="R11" s="323">
        <v>260587</v>
      </c>
      <c r="S11" s="323">
        <v>256792</v>
      </c>
      <c r="T11" s="29"/>
      <c r="U11" s="181"/>
      <c r="V11" s="206">
        <f t="shared" ref="V11:AB15" si="0">O11-C11</f>
        <v>4079</v>
      </c>
      <c r="W11" s="79">
        <f t="shared" si="0"/>
        <v>4317</v>
      </c>
      <c r="X11" s="79">
        <f t="shared" si="0"/>
        <v>5435</v>
      </c>
      <c r="Y11" s="79">
        <f t="shared" si="0"/>
        <v>6171</v>
      </c>
      <c r="Z11" s="48">
        <f t="shared" si="0"/>
        <v>3856</v>
      </c>
      <c r="AA11" s="79">
        <f t="shared" si="0"/>
        <v>-253397</v>
      </c>
      <c r="AB11" s="147">
        <f t="shared" si="0"/>
        <v>-254776</v>
      </c>
    </row>
    <row r="12" spans="1:34" x14ac:dyDescent="0.3">
      <c r="A12" s="374"/>
      <c r="B12" s="146" t="s">
        <v>40</v>
      </c>
      <c r="C12" s="46">
        <v>40590</v>
      </c>
      <c r="D12" s="47">
        <v>38581</v>
      </c>
      <c r="E12" s="47">
        <v>39274</v>
      </c>
      <c r="F12" s="47">
        <v>38721</v>
      </c>
      <c r="G12" s="47">
        <v>39528</v>
      </c>
      <c r="H12" s="47">
        <v>39143</v>
      </c>
      <c r="I12" s="47">
        <v>37878</v>
      </c>
      <c r="J12" s="47">
        <v>39209</v>
      </c>
      <c r="K12" s="47">
        <v>39295</v>
      </c>
      <c r="L12" s="47">
        <v>38785</v>
      </c>
      <c r="M12" s="47">
        <v>40620</v>
      </c>
      <c r="N12" s="48">
        <v>40784</v>
      </c>
      <c r="O12" s="46">
        <v>40343</v>
      </c>
      <c r="P12" s="323">
        <v>38970</v>
      </c>
      <c r="Q12" s="323">
        <v>39065</v>
      </c>
      <c r="R12" s="323">
        <v>38356</v>
      </c>
      <c r="S12" s="323">
        <v>42310</v>
      </c>
      <c r="T12" s="29"/>
      <c r="U12" s="181"/>
      <c r="V12" s="206">
        <f t="shared" si="0"/>
        <v>-247</v>
      </c>
      <c r="W12" s="79">
        <f t="shared" si="0"/>
        <v>389</v>
      </c>
      <c r="X12" s="79">
        <f t="shared" si="0"/>
        <v>-209</v>
      </c>
      <c r="Y12" s="79">
        <f t="shared" si="0"/>
        <v>-365</v>
      </c>
      <c r="Z12" s="48">
        <f t="shared" si="0"/>
        <v>2782</v>
      </c>
      <c r="AA12" s="79">
        <f t="shared" si="0"/>
        <v>-39143</v>
      </c>
      <c r="AB12" s="147">
        <f t="shared" si="0"/>
        <v>-37878</v>
      </c>
    </row>
    <row r="13" spans="1:34" x14ac:dyDescent="0.3">
      <c r="A13" s="374"/>
      <c r="B13" s="146" t="s">
        <v>41</v>
      </c>
      <c r="C13" s="46">
        <v>23504</v>
      </c>
      <c r="D13" s="47">
        <v>23312</v>
      </c>
      <c r="E13" s="47">
        <v>23087</v>
      </c>
      <c r="F13" s="47">
        <v>22900</v>
      </c>
      <c r="G13" s="47">
        <v>22787</v>
      </c>
      <c r="H13" s="47">
        <v>22725</v>
      </c>
      <c r="I13" s="47">
        <v>22731</v>
      </c>
      <c r="J13" s="47">
        <v>22929</v>
      </c>
      <c r="K13" s="47">
        <v>23336</v>
      </c>
      <c r="L13" s="47">
        <v>23448</v>
      </c>
      <c r="M13" s="47">
        <v>23496</v>
      </c>
      <c r="N13" s="48">
        <v>23485</v>
      </c>
      <c r="O13" s="46">
        <v>23493</v>
      </c>
      <c r="P13" s="323">
        <v>23498</v>
      </c>
      <c r="Q13" s="323">
        <v>23512</v>
      </c>
      <c r="R13" s="323">
        <v>23519</v>
      </c>
      <c r="S13" s="323">
        <v>23464</v>
      </c>
      <c r="T13" s="29"/>
      <c r="U13" s="181"/>
      <c r="V13" s="206">
        <f t="shared" si="0"/>
        <v>-11</v>
      </c>
      <c r="W13" s="79">
        <f t="shared" si="0"/>
        <v>186</v>
      </c>
      <c r="X13" s="79">
        <f t="shared" si="0"/>
        <v>425</v>
      </c>
      <c r="Y13" s="79">
        <f t="shared" si="0"/>
        <v>619</v>
      </c>
      <c r="Z13" s="48">
        <f t="shared" si="0"/>
        <v>677</v>
      </c>
      <c r="AA13" s="79">
        <f t="shared" si="0"/>
        <v>-22725</v>
      </c>
      <c r="AB13" s="147">
        <f t="shared" si="0"/>
        <v>-22731</v>
      </c>
    </row>
    <row r="14" spans="1:34" x14ac:dyDescent="0.3">
      <c r="A14" s="374"/>
      <c r="B14" s="146" t="s">
        <v>42</v>
      </c>
      <c r="C14" s="46">
        <v>6806</v>
      </c>
      <c r="D14" s="47">
        <v>6789</v>
      </c>
      <c r="E14" s="47">
        <v>6782</v>
      </c>
      <c r="F14" s="47">
        <v>6768</v>
      </c>
      <c r="G14" s="47">
        <v>6750</v>
      </c>
      <c r="H14" s="47">
        <v>6748</v>
      </c>
      <c r="I14" s="47">
        <v>6754</v>
      </c>
      <c r="J14" s="47">
        <v>6873</v>
      </c>
      <c r="K14" s="47">
        <v>6905</v>
      </c>
      <c r="L14" s="47">
        <v>6925</v>
      </c>
      <c r="M14" s="47">
        <v>6939</v>
      </c>
      <c r="N14" s="48">
        <v>6939</v>
      </c>
      <c r="O14" s="46">
        <v>6942</v>
      </c>
      <c r="P14" s="323">
        <v>6941</v>
      </c>
      <c r="Q14" s="323">
        <v>6940</v>
      </c>
      <c r="R14" s="323">
        <v>6942</v>
      </c>
      <c r="S14" s="323">
        <v>6944</v>
      </c>
      <c r="T14" s="29"/>
      <c r="U14" s="181"/>
      <c r="V14" s="206">
        <f t="shared" si="0"/>
        <v>136</v>
      </c>
      <c r="W14" s="79">
        <f t="shared" si="0"/>
        <v>152</v>
      </c>
      <c r="X14" s="79">
        <f t="shared" si="0"/>
        <v>158</v>
      </c>
      <c r="Y14" s="79">
        <f t="shared" si="0"/>
        <v>174</v>
      </c>
      <c r="Z14" s="48">
        <f t="shared" si="0"/>
        <v>194</v>
      </c>
      <c r="AA14" s="79">
        <f t="shared" si="0"/>
        <v>-6748</v>
      </c>
      <c r="AB14" s="147">
        <f t="shared" si="0"/>
        <v>-6754</v>
      </c>
    </row>
    <row r="15" spans="1:34" x14ac:dyDescent="0.3">
      <c r="A15" s="374"/>
      <c r="B15" s="146" t="s">
        <v>43</v>
      </c>
      <c r="C15" s="52">
        <v>982</v>
      </c>
      <c r="D15" s="53">
        <v>979</v>
      </c>
      <c r="E15" s="53">
        <v>980</v>
      </c>
      <c r="F15" s="53">
        <v>979</v>
      </c>
      <c r="G15" s="53">
        <v>980</v>
      </c>
      <c r="H15" s="53">
        <v>978</v>
      </c>
      <c r="I15" s="53">
        <v>977</v>
      </c>
      <c r="J15" s="53">
        <v>984</v>
      </c>
      <c r="K15" s="53">
        <v>994</v>
      </c>
      <c r="L15" s="53">
        <v>993</v>
      </c>
      <c r="M15" s="53">
        <v>993</v>
      </c>
      <c r="N15" s="54">
        <v>994</v>
      </c>
      <c r="O15" s="52">
        <v>995</v>
      </c>
      <c r="P15" s="324">
        <v>997</v>
      </c>
      <c r="Q15" s="324">
        <v>995</v>
      </c>
      <c r="R15" s="324">
        <v>997</v>
      </c>
      <c r="S15" s="324">
        <v>997</v>
      </c>
      <c r="T15" s="83"/>
      <c r="U15" s="182"/>
      <c r="V15" s="207">
        <f t="shared" si="0"/>
        <v>13</v>
      </c>
      <c r="W15" s="84">
        <f t="shared" si="0"/>
        <v>18</v>
      </c>
      <c r="X15" s="84">
        <f t="shared" si="0"/>
        <v>15</v>
      </c>
      <c r="Y15" s="84">
        <f t="shared" si="0"/>
        <v>18</v>
      </c>
      <c r="Z15" s="54">
        <f t="shared" si="0"/>
        <v>17</v>
      </c>
      <c r="AA15" s="84">
        <f t="shared" si="0"/>
        <v>-978</v>
      </c>
      <c r="AB15" s="148">
        <f t="shared" si="0"/>
        <v>-977</v>
      </c>
    </row>
    <row r="16" spans="1:34" ht="15" thickBot="1" x14ac:dyDescent="0.35">
      <c r="A16" s="374"/>
      <c r="B16" s="149" t="s">
        <v>27</v>
      </c>
      <c r="C16" s="49">
        <f>SUM(C11:C15)</f>
        <v>325362</v>
      </c>
      <c r="D16" s="50">
        <f>SUM(D11:D15)</f>
        <v>324651</v>
      </c>
      <c r="E16" s="50">
        <f t="shared" ref="E16:U16" si="1">SUM(E11:E15)</f>
        <v>324330</v>
      </c>
      <c r="F16" s="50">
        <f t="shared" si="1"/>
        <v>323784</v>
      </c>
      <c r="G16" s="50">
        <f t="shared" si="1"/>
        <v>322981</v>
      </c>
      <c r="H16" s="50">
        <f t="shared" si="1"/>
        <v>322991</v>
      </c>
      <c r="I16" s="50">
        <f t="shared" si="1"/>
        <v>323116</v>
      </c>
      <c r="J16" s="50">
        <f t="shared" si="1"/>
        <v>325181</v>
      </c>
      <c r="K16" s="50">
        <f t="shared" si="1"/>
        <v>327223</v>
      </c>
      <c r="L16" s="50">
        <f t="shared" si="1"/>
        <v>328028</v>
      </c>
      <c r="M16" s="50">
        <f t="shared" si="1"/>
        <v>328590</v>
      </c>
      <c r="N16" s="51">
        <f t="shared" si="1"/>
        <v>328914</v>
      </c>
      <c r="O16" s="50">
        <f t="shared" si="1"/>
        <v>329332</v>
      </c>
      <c r="P16" s="325">
        <f t="shared" si="1"/>
        <v>329713</v>
      </c>
      <c r="Q16" s="325">
        <f t="shared" si="1"/>
        <v>330154</v>
      </c>
      <c r="R16" s="325">
        <f t="shared" si="1"/>
        <v>330401</v>
      </c>
      <c r="S16" s="325">
        <f t="shared" si="1"/>
        <v>330507</v>
      </c>
      <c r="T16" s="30">
        <f t="shared" si="1"/>
        <v>0</v>
      </c>
      <c r="U16" s="183">
        <f t="shared" si="1"/>
        <v>0</v>
      </c>
      <c r="V16" s="208">
        <f>SUM(V11:V15)</f>
        <v>3970</v>
      </c>
      <c r="W16" s="50">
        <f>SUM(W11:W15)</f>
        <v>5062</v>
      </c>
      <c r="X16" s="50">
        <f t="shared" ref="X16:AB16" si="2">SUM(X11:X15)</f>
        <v>5824</v>
      </c>
      <c r="Y16" s="50">
        <f t="shared" si="2"/>
        <v>6617</v>
      </c>
      <c r="Z16" s="51">
        <f t="shared" si="2"/>
        <v>7526</v>
      </c>
      <c r="AA16" s="50">
        <f t="shared" si="2"/>
        <v>-322991</v>
      </c>
      <c r="AB16" s="150">
        <f t="shared" si="2"/>
        <v>-323116</v>
      </c>
    </row>
    <row r="17" spans="1:34" x14ac:dyDescent="0.3">
      <c r="A17" s="374">
        <f>+A10+1</f>
        <v>2</v>
      </c>
      <c r="B17" s="151" t="s">
        <v>36</v>
      </c>
      <c r="C17" s="227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28"/>
      <c r="O17" s="227"/>
      <c r="P17" s="326"/>
      <c r="Q17" s="326"/>
      <c r="R17" s="326"/>
      <c r="S17" s="326"/>
      <c r="T17" s="29"/>
      <c r="U17" s="180"/>
      <c r="V17" s="206"/>
      <c r="W17" s="229"/>
      <c r="X17" s="80"/>
      <c r="Y17" s="80"/>
      <c r="Z17" s="228"/>
      <c r="AA17" s="80"/>
      <c r="AB17" s="152"/>
    </row>
    <row r="18" spans="1:34" x14ac:dyDescent="0.3">
      <c r="A18" s="374"/>
      <c r="B18" s="146" t="str">
        <f>$B$11</f>
        <v>Residential [1]</v>
      </c>
      <c r="C18" s="55">
        <v>61678</v>
      </c>
      <c r="D18" s="56">
        <v>68702</v>
      </c>
      <c r="E18" s="56">
        <v>62743</v>
      </c>
      <c r="F18" s="56">
        <v>65388</v>
      </c>
      <c r="G18" s="56">
        <v>67100</v>
      </c>
      <c r="H18" s="56">
        <v>63283</v>
      </c>
      <c r="I18" s="56">
        <v>59573</v>
      </c>
      <c r="J18" s="56">
        <v>60088</v>
      </c>
      <c r="K18" s="56">
        <v>54555</v>
      </c>
      <c r="L18" s="56">
        <v>54598</v>
      </c>
      <c r="M18" s="56">
        <v>57052</v>
      </c>
      <c r="N18" s="57">
        <v>57058</v>
      </c>
      <c r="O18" s="55">
        <v>67200</v>
      </c>
      <c r="P18" s="327">
        <v>64999</v>
      </c>
      <c r="Q18" s="327">
        <v>61562</v>
      </c>
      <c r="R18" s="327">
        <v>65918</v>
      </c>
      <c r="S18" s="327">
        <v>59190</v>
      </c>
      <c r="T18" s="32"/>
      <c r="U18" s="184"/>
      <c r="V18" s="206">
        <f t="shared" ref="V18:AB22" si="3">O18-C18</f>
        <v>5522</v>
      </c>
      <c r="W18" s="79">
        <f t="shared" si="3"/>
        <v>-3703</v>
      </c>
      <c r="X18" s="79">
        <f t="shared" si="3"/>
        <v>-1181</v>
      </c>
      <c r="Y18" s="79">
        <f t="shared" si="3"/>
        <v>530</v>
      </c>
      <c r="Z18" s="57">
        <f t="shared" si="3"/>
        <v>-7910</v>
      </c>
      <c r="AA18" s="79">
        <f t="shared" si="3"/>
        <v>-63283</v>
      </c>
      <c r="AB18" s="147">
        <f t="shared" si="3"/>
        <v>-59573</v>
      </c>
      <c r="AC18" s="358"/>
      <c r="AD18" s="358"/>
      <c r="AE18" s="358"/>
      <c r="AF18" s="358"/>
      <c r="AG18" s="358"/>
      <c r="AH18" s="358"/>
    </row>
    <row r="19" spans="1:34" x14ac:dyDescent="0.3">
      <c r="A19" s="374"/>
      <c r="B19" s="146" t="str">
        <f>$B$12</f>
        <v>Low Income Residential [2]</v>
      </c>
      <c r="C19" s="55">
        <v>26176</v>
      </c>
      <c r="D19" s="56">
        <v>27760</v>
      </c>
      <c r="E19" s="56">
        <v>26473</v>
      </c>
      <c r="F19" s="56">
        <v>29023</v>
      </c>
      <c r="G19" s="56">
        <v>28744</v>
      </c>
      <c r="H19" s="56">
        <v>27137</v>
      </c>
      <c r="I19" s="56">
        <v>25762</v>
      </c>
      <c r="J19" s="56">
        <v>26712</v>
      </c>
      <c r="K19" s="56">
        <v>25414</v>
      </c>
      <c r="L19" s="56">
        <v>25393</v>
      </c>
      <c r="M19" s="56">
        <v>25105</v>
      </c>
      <c r="N19" s="57">
        <v>24108</v>
      </c>
      <c r="O19" s="55">
        <v>25477</v>
      </c>
      <c r="P19" s="327">
        <v>26116</v>
      </c>
      <c r="Q19" s="327">
        <v>26607</v>
      </c>
      <c r="R19" s="327">
        <v>28901</v>
      </c>
      <c r="S19" s="327">
        <v>29420</v>
      </c>
      <c r="T19" s="32"/>
      <c r="U19" s="184"/>
      <c r="V19" s="206">
        <f t="shared" si="3"/>
        <v>-699</v>
      </c>
      <c r="W19" s="79">
        <f t="shared" si="3"/>
        <v>-1644</v>
      </c>
      <c r="X19" s="79">
        <f t="shared" si="3"/>
        <v>134</v>
      </c>
      <c r="Y19" s="79">
        <f t="shared" si="3"/>
        <v>-122</v>
      </c>
      <c r="Z19" s="57">
        <f t="shared" si="3"/>
        <v>676</v>
      </c>
      <c r="AA19" s="79">
        <f t="shared" si="3"/>
        <v>-27137</v>
      </c>
      <c r="AB19" s="147">
        <f t="shared" si="3"/>
        <v>-25762</v>
      </c>
    </row>
    <row r="20" spans="1:34" x14ac:dyDescent="0.3">
      <c r="A20" s="374"/>
      <c r="B20" s="146" t="str">
        <f>$B$13</f>
        <v>Small C&amp;I [3]</v>
      </c>
      <c r="C20" s="55">
        <v>4359</v>
      </c>
      <c r="D20" s="56">
        <v>4886</v>
      </c>
      <c r="E20" s="56">
        <v>4906</v>
      </c>
      <c r="F20" s="56">
        <v>4649</v>
      </c>
      <c r="G20" s="56">
        <v>4995</v>
      </c>
      <c r="H20" s="56">
        <v>4706</v>
      </c>
      <c r="I20" s="56">
        <v>4358</v>
      </c>
      <c r="J20" s="56">
        <v>4420</v>
      </c>
      <c r="K20" s="56">
        <v>4184</v>
      </c>
      <c r="L20" s="56">
        <v>3980</v>
      </c>
      <c r="M20" s="56">
        <v>4160</v>
      </c>
      <c r="N20" s="57">
        <v>4569</v>
      </c>
      <c r="O20" s="55">
        <v>5146</v>
      </c>
      <c r="P20" s="327">
        <v>6251</v>
      </c>
      <c r="Q20" s="327">
        <v>6050</v>
      </c>
      <c r="R20" s="327">
        <v>5795</v>
      </c>
      <c r="S20" s="327">
        <v>5335</v>
      </c>
      <c r="T20" s="32"/>
      <c r="U20" s="184"/>
      <c r="V20" s="206">
        <f t="shared" si="3"/>
        <v>787</v>
      </c>
      <c r="W20" s="79">
        <f t="shared" si="3"/>
        <v>1365</v>
      </c>
      <c r="X20" s="79">
        <f t="shared" si="3"/>
        <v>1144</v>
      </c>
      <c r="Y20" s="79">
        <f t="shared" si="3"/>
        <v>1146</v>
      </c>
      <c r="Z20" s="57">
        <f t="shared" si="3"/>
        <v>340</v>
      </c>
      <c r="AA20" s="79">
        <f t="shared" si="3"/>
        <v>-4706</v>
      </c>
      <c r="AB20" s="147">
        <f t="shared" si="3"/>
        <v>-4358</v>
      </c>
      <c r="AC20" s="359"/>
      <c r="AD20" s="359"/>
      <c r="AE20" s="359"/>
      <c r="AF20" s="359"/>
      <c r="AG20" s="359"/>
      <c r="AH20" s="359"/>
    </row>
    <row r="21" spans="1:34" x14ac:dyDescent="0.3">
      <c r="A21" s="374"/>
      <c r="B21" s="146" t="str">
        <f>$B$14</f>
        <v>Medium C&amp;I [4]</v>
      </c>
      <c r="C21" s="55">
        <v>842</v>
      </c>
      <c r="D21" s="56">
        <v>1021</v>
      </c>
      <c r="E21" s="56">
        <v>1075</v>
      </c>
      <c r="F21" s="56">
        <v>1019</v>
      </c>
      <c r="G21" s="56">
        <v>1048</v>
      </c>
      <c r="H21" s="56">
        <v>997</v>
      </c>
      <c r="I21" s="56">
        <v>847</v>
      </c>
      <c r="J21" s="56">
        <v>899</v>
      </c>
      <c r="K21" s="56">
        <v>882</v>
      </c>
      <c r="L21" s="56">
        <v>781</v>
      </c>
      <c r="M21" s="56">
        <v>872</v>
      </c>
      <c r="N21" s="57">
        <v>1068</v>
      </c>
      <c r="O21" s="55">
        <v>1167</v>
      </c>
      <c r="P21" s="327">
        <v>1530</v>
      </c>
      <c r="Q21" s="327">
        <v>1411</v>
      </c>
      <c r="R21" s="327">
        <v>1366</v>
      </c>
      <c r="S21" s="327">
        <v>1190</v>
      </c>
      <c r="T21" s="32"/>
      <c r="U21" s="184"/>
      <c r="V21" s="206">
        <f t="shared" si="3"/>
        <v>325</v>
      </c>
      <c r="W21" s="79">
        <f t="shared" si="3"/>
        <v>509</v>
      </c>
      <c r="X21" s="79">
        <f t="shared" si="3"/>
        <v>336</v>
      </c>
      <c r="Y21" s="79">
        <f t="shared" si="3"/>
        <v>347</v>
      </c>
      <c r="Z21" s="57">
        <f t="shared" si="3"/>
        <v>142</v>
      </c>
      <c r="AA21" s="79">
        <f t="shared" si="3"/>
        <v>-997</v>
      </c>
      <c r="AB21" s="147">
        <f t="shared" si="3"/>
        <v>-847</v>
      </c>
    </row>
    <row r="22" spans="1:34" x14ac:dyDescent="0.3">
      <c r="A22" s="374"/>
      <c r="B22" s="146" t="str">
        <f>$B$15</f>
        <v>Large C&amp;I [5]</v>
      </c>
      <c r="C22" s="65">
        <v>77</v>
      </c>
      <c r="D22" s="66">
        <v>120</v>
      </c>
      <c r="E22" s="66">
        <v>106</v>
      </c>
      <c r="F22" s="66">
        <v>105</v>
      </c>
      <c r="G22" s="66">
        <v>119</v>
      </c>
      <c r="H22" s="66">
        <v>128</v>
      </c>
      <c r="I22" s="66">
        <v>118</v>
      </c>
      <c r="J22" s="66">
        <v>114</v>
      </c>
      <c r="K22" s="66">
        <v>104</v>
      </c>
      <c r="L22" s="66">
        <v>81</v>
      </c>
      <c r="M22" s="66">
        <v>103</v>
      </c>
      <c r="N22" s="67">
        <v>148</v>
      </c>
      <c r="O22" s="65">
        <v>152</v>
      </c>
      <c r="P22" s="328">
        <v>174</v>
      </c>
      <c r="Q22" s="328">
        <v>154</v>
      </c>
      <c r="R22" s="328">
        <v>180</v>
      </c>
      <c r="S22" s="328">
        <v>165</v>
      </c>
      <c r="T22" s="85"/>
      <c r="U22" s="185"/>
      <c r="V22" s="207">
        <f t="shared" si="3"/>
        <v>75</v>
      </c>
      <c r="W22" s="84">
        <f t="shared" si="3"/>
        <v>54</v>
      </c>
      <c r="X22" s="84">
        <f t="shared" si="3"/>
        <v>48</v>
      </c>
      <c r="Y22" s="84">
        <f t="shared" si="3"/>
        <v>75</v>
      </c>
      <c r="Z22" s="67">
        <f t="shared" si="3"/>
        <v>46</v>
      </c>
      <c r="AA22" s="84">
        <f t="shared" si="3"/>
        <v>-128</v>
      </c>
      <c r="AB22" s="148">
        <f t="shared" si="3"/>
        <v>-118</v>
      </c>
    </row>
    <row r="23" spans="1:34" x14ac:dyDescent="0.3">
      <c r="B23" s="146" t="str">
        <f>$B$16</f>
        <v>Total</v>
      </c>
      <c r="C23" s="58">
        <f>SUM(C18:C22)</f>
        <v>93132</v>
      </c>
      <c r="D23" s="59">
        <f>SUM(D18:D22)</f>
        <v>102489</v>
      </c>
      <c r="E23" s="59">
        <f t="shared" ref="E23:AB23" si="4">SUM(E18:E22)</f>
        <v>95303</v>
      </c>
      <c r="F23" s="59">
        <f t="shared" si="4"/>
        <v>100184</v>
      </c>
      <c r="G23" s="59">
        <f t="shared" si="4"/>
        <v>102006</v>
      </c>
      <c r="H23" s="59">
        <f t="shared" si="4"/>
        <v>96251</v>
      </c>
      <c r="I23" s="59">
        <f t="shared" si="4"/>
        <v>90658</v>
      </c>
      <c r="J23" s="59">
        <f t="shared" si="4"/>
        <v>92233</v>
      </c>
      <c r="K23" s="59">
        <f t="shared" si="4"/>
        <v>85139</v>
      </c>
      <c r="L23" s="59">
        <f t="shared" si="4"/>
        <v>84833</v>
      </c>
      <c r="M23" s="59">
        <f t="shared" si="4"/>
        <v>87292</v>
      </c>
      <c r="N23" s="57">
        <f t="shared" si="4"/>
        <v>86951</v>
      </c>
      <c r="O23" s="59">
        <f t="shared" si="4"/>
        <v>99142</v>
      </c>
      <c r="P23" s="329">
        <f t="shared" si="4"/>
        <v>99070</v>
      </c>
      <c r="Q23" s="329">
        <f t="shared" si="4"/>
        <v>95784</v>
      </c>
      <c r="R23" s="329">
        <f t="shared" si="4"/>
        <v>102160</v>
      </c>
      <c r="S23" s="329">
        <f t="shared" si="4"/>
        <v>95300</v>
      </c>
      <c r="T23" s="33">
        <f t="shared" si="4"/>
        <v>0</v>
      </c>
      <c r="U23" s="184">
        <f t="shared" si="4"/>
        <v>0</v>
      </c>
      <c r="V23" s="209">
        <f t="shared" si="4"/>
        <v>6010</v>
      </c>
      <c r="W23" s="59">
        <f t="shared" si="4"/>
        <v>-3419</v>
      </c>
      <c r="X23" s="59">
        <f t="shared" si="4"/>
        <v>481</v>
      </c>
      <c r="Y23" s="59">
        <f t="shared" si="4"/>
        <v>1976</v>
      </c>
      <c r="Z23" s="57">
        <f t="shared" si="4"/>
        <v>-6706</v>
      </c>
      <c r="AA23" s="59">
        <f t="shared" si="4"/>
        <v>-96251</v>
      </c>
      <c r="AB23" s="153">
        <f t="shared" si="4"/>
        <v>-90658</v>
      </c>
    </row>
    <row r="24" spans="1:34" x14ac:dyDescent="0.3">
      <c r="A24" s="374">
        <f>+A17+1</f>
        <v>3</v>
      </c>
      <c r="B24" s="154" t="s">
        <v>17</v>
      </c>
      <c r="C24" s="55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  <c r="O24" s="55"/>
      <c r="P24" s="327"/>
      <c r="Q24" s="327"/>
      <c r="R24" s="327"/>
      <c r="S24" s="327"/>
      <c r="T24" s="32"/>
      <c r="U24" s="184"/>
      <c r="V24" s="209"/>
      <c r="W24" s="81"/>
      <c r="X24" s="82"/>
      <c r="Y24" s="82"/>
      <c r="Z24" s="57"/>
      <c r="AA24" s="82"/>
      <c r="AB24" s="155"/>
    </row>
    <row r="25" spans="1:34" x14ac:dyDescent="0.3">
      <c r="B25" s="146" t="str">
        <f>$B$11</f>
        <v>Residential [1]</v>
      </c>
      <c r="C25" s="55">
        <v>31926</v>
      </c>
      <c r="D25" s="56">
        <v>34841</v>
      </c>
      <c r="E25" s="56">
        <v>23344</v>
      </c>
      <c r="F25" s="56">
        <v>26723</v>
      </c>
      <c r="G25" s="56">
        <v>28709</v>
      </c>
      <c r="H25" s="56">
        <v>23531</v>
      </c>
      <c r="I25" s="56">
        <v>22018</v>
      </c>
      <c r="J25" s="56">
        <v>25961</v>
      </c>
      <c r="K25" s="56">
        <v>22283</v>
      </c>
      <c r="L25" s="56">
        <v>26948</v>
      </c>
      <c r="M25" s="56">
        <v>28541</v>
      </c>
      <c r="N25" s="57">
        <v>28722</v>
      </c>
      <c r="O25" s="55">
        <v>34917</v>
      </c>
      <c r="P25" s="327">
        <v>26184</v>
      </c>
      <c r="Q25" s="327">
        <v>22226</v>
      </c>
      <c r="R25" s="327">
        <v>26136</v>
      </c>
      <c r="S25" s="327">
        <v>18438</v>
      </c>
      <c r="T25" s="32"/>
      <c r="U25" s="184"/>
      <c r="V25" s="206">
        <f t="shared" ref="V25:AB29" si="5">O25-C25</f>
        <v>2991</v>
      </c>
      <c r="W25" s="79">
        <f t="shared" si="5"/>
        <v>-8657</v>
      </c>
      <c r="X25" s="79">
        <f t="shared" si="5"/>
        <v>-1118</v>
      </c>
      <c r="Y25" s="79">
        <f t="shared" si="5"/>
        <v>-587</v>
      </c>
      <c r="Z25" s="57">
        <f t="shared" si="5"/>
        <v>-10271</v>
      </c>
      <c r="AA25" s="79">
        <f t="shared" si="5"/>
        <v>-23531</v>
      </c>
      <c r="AB25" s="147">
        <f t="shared" si="5"/>
        <v>-22018</v>
      </c>
    </row>
    <row r="26" spans="1:34" x14ac:dyDescent="0.3">
      <c r="B26" s="146" t="str">
        <f>$B$12</f>
        <v>Low Income Residential [2]</v>
      </c>
      <c r="C26" s="55">
        <v>8302</v>
      </c>
      <c r="D26" s="56">
        <v>8723</v>
      </c>
      <c r="E26" s="56">
        <v>6396</v>
      </c>
      <c r="F26" s="56">
        <v>9288</v>
      </c>
      <c r="G26" s="56">
        <v>5251</v>
      </c>
      <c r="H26" s="56">
        <v>3601</v>
      </c>
      <c r="I26" s="56">
        <v>3774</v>
      </c>
      <c r="J26" s="56">
        <v>4952</v>
      </c>
      <c r="K26" s="56">
        <v>4374</v>
      </c>
      <c r="L26" s="56">
        <v>6193</v>
      </c>
      <c r="M26" s="56">
        <v>6580</v>
      </c>
      <c r="N26" s="57">
        <v>7338</v>
      </c>
      <c r="O26" s="55">
        <v>9495</v>
      </c>
      <c r="P26" s="327">
        <v>8405</v>
      </c>
      <c r="Q26" s="327">
        <v>7130</v>
      </c>
      <c r="R26" s="327">
        <v>8529</v>
      </c>
      <c r="S26" s="327">
        <v>4122</v>
      </c>
      <c r="T26" s="32"/>
      <c r="U26" s="184"/>
      <c r="V26" s="206">
        <f t="shared" si="5"/>
        <v>1193</v>
      </c>
      <c r="W26" s="79">
        <f t="shared" si="5"/>
        <v>-318</v>
      </c>
      <c r="X26" s="79">
        <f t="shared" si="5"/>
        <v>734</v>
      </c>
      <c r="Y26" s="79">
        <f t="shared" si="5"/>
        <v>-759</v>
      </c>
      <c r="Z26" s="57">
        <f t="shared" si="5"/>
        <v>-1129</v>
      </c>
      <c r="AA26" s="79">
        <f t="shared" si="5"/>
        <v>-3601</v>
      </c>
      <c r="AB26" s="147">
        <f t="shared" si="5"/>
        <v>-3774</v>
      </c>
    </row>
    <row r="27" spans="1:34" x14ac:dyDescent="0.3">
      <c r="B27" s="146" t="str">
        <f>$B$13</f>
        <v>Small C&amp;I [3]</v>
      </c>
      <c r="C27" s="55">
        <v>2561</v>
      </c>
      <c r="D27" s="56">
        <v>2835</v>
      </c>
      <c r="E27" s="56">
        <v>2515</v>
      </c>
      <c r="F27" s="56">
        <v>2079</v>
      </c>
      <c r="G27" s="56">
        <v>2311</v>
      </c>
      <c r="H27" s="56">
        <v>1801</v>
      </c>
      <c r="I27" s="56">
        <v>1524</v>
      </c>
      <c r="J27" s="56">
        <v>1777</v>
      </c>
      <c r="K27" s="56">
        <v>1839</v>
      </c>
      <c r="L27" s="56">
        <v>2202</v>
      </c>
      <c r="M27" s="56">
        <v>2481</v>
      </c>
      <c r="N27" s="57">
        <v>2748</v>
      </c>
      <c r="O27" s="55">
        <v>3154</v>
      </c>
      <c r="P27" s="327">
        <v>3099</v>
      </c>
      <c r="Q27" s="327">
        <v>2302</v>
      </c>
      <c r="R27" s="327">
        <v>2174</v>
      </c>
      <c r="S27" s="327">
        <v>1525</v>
      </c>
      <c r="T27" s="32"/>
      <c r="U27" s="184"/>
      <c r="V27" s="206">
        <f t="shared" si="5"/>
        <v>593</v>
      </c>
      <c r="W27" s="79">
        <f t="shared" si="5"/>
        <v>264</v>
      </c>
      <c r="X27" s="79">
        <f t="shared" si="5"/>
        <v>-213</v>
      </c>
      <c r="Y27" s="79">
        <f t="shared" si="5"/>
        <v>95</v>
      </c>
      <c r="Z27" s="57">
        <f t="shared" si="5"/>
        <v>-786</v>
      </c>
      <c r="AA27" s="79">
        <f t="shared" si="5"/>
        <v>-1801</v>
      </c>
      <c r="AB27" s="147">
        <f t="shared" si="5"/>
        <v>-1524</v>
      </c>
    </row>
    <row r="28" spans="1:34" x14ac:dyDescent="0.3">
      <c r="B28" s="146" t="str">
        <f>$B$14</f>
        <v>Medium C&amp;I [4]</v>
      </c>
      <c r="C28" s="55">
        <v>565</v>
      </c>
      <c r="D28" s="56">
        <v>696</v>
      </c>
      <c r="E28" s="56">
        <v>640</v>
      </c>
      <c r="F28" s="56">
        <v>569</v>
      </c>
      <c r="G28" s="56">
        <v>564</v>
      </c>
      <c r="H28" s="56">
        <v>496</v>
      </c>
      <c r="I28" s="56">
        <v>356</v>
      </c>
      <c r="J28" s="56">
        <v>463</v>
      </c>
      <c r="K28" s="56">
        <v>477</v>
      </c>
      <c r="L28" s="56">
        <v>519</v>
      </c>
      <c r="M28" s="56">
        <v>594</v>
      </c>
      <c r="N28" s="57">
        <v>760</v>
      </c>
      <c r="O28" s="55">
        <v>831</v>
      </c>
      <c r="P28" s="327">
        <v>901</v>
      </c>
      <c r="Q28" s="327">
        <v>687</v>
      </c>
      <c r="R28" s="327">
        <v>611</v>
      </c>
      <c r="S28" s="327">
        <v>421</v>
      </c>
      <c r="T28" s="32"/>
      <c r="U28" s="184"/>
      <c r="V28" s="206">
        <f t="shared" si="5"/>
        <v>266</v>
      </c>
      <c r="W28" s="79">
        <f t="shared" si="5"/>
        <v>205</v>
      </c>
      <c r="X28" s="79">
        <f t="shared" si="5"/>
        <v>47</v>
      </c>
      <c r="Y28" s="79">
        <f t="shared" si="5"/>
        <v>42</v>
      </c>
      <c r="Z28" s="57">
        <f t="shared" si="5"/>
        <v>-143</v>
      </c>
      <c r="AA28" s="79">
        <f t="shared" si="5"/>
        <v>-496</v>
      </c>
      <c r="AB28" s="147">
        <f t="shared" si="5"/>
        <v>-356</v>
      </c>
    </row>
    <row r="29" spans="1:34" x14ac:dyDescent="0.3">
      <c r="B29" s="146" t="str">
        <f>$B$15</f>
        <v>Large C&amp;I [5]</v>
      </c>
      <c r="C29" s="65">
        <v>47</v>
      </c>
      <c r="D29" s="66">
        <v>79</v>
      </c>
      <c r="E29" s="66">
        <v>63</v>
      </c>
      <c r="F29" s="66">
        <v>63</v>
      </c>
      <c r="G29" s="66">
        <v>81</v>
      </c>
      <c r="H29" s="66">
        <v>74</v>
      </c>
      <c r="I29" s="66">
        <v>63</v>
      </c>
      <c r="J29" s="66">
        <v>70</v>
      </c>
      <c r="K29" s="66">
        <v>60</v>
      </c>
      <c r="L29" s="66">
        <v>54</v>
      </c>
      <c r="M29" s="66">
        <v>79</v>
      </c>
      <c r="N29" s="67">
        <v>114</v>
      </c>
      <c r="O29" s="65">
        <v>106</v>
      </c>
      <c r="P29" s="328">
        <v>103</v>
      </c>
      <c r="Q29" s="328">
        <v>71</v>
      </c>
      <c r="R29" s="328">
        <v>95</v>
      </c>
      <c r="S29" s="328">
        <v>74</v>
      </c>
      <c r="T29" s="85"/>
      <c r="U29" s="185"/>
      <c r="V29" s="207">
        <f t="shared" si="5"/>
        <v>59</v>
      </c>
      <c r="W29" s="84">
        <f t="shared" si="5"/>
        <v>24</v>
      </c>
      <c r="X29" s="84">
        <f t="shared" si="5"/>
        <v>8</v>
      </c>
      <c r="Y29" s="84">
        <f t="shared" si="5"/>
        <v>32</v>
      </c>
      <c r="Z29" s="67">
        <f t="shared" si="5"/>
        <v>-7</v>
      </c>
      <c r="AA29" s="84">
        <f t="shared" si="5"/>
        <v>-74</v>
      </c>
      <c r="AB29" s="148">
        <f t="shared" si="5"/>
        <v>-63</v>
      </c>
    </row>
    <row r="30" spans="1:34" x14ac:dyDescent="0.3">
      <c r="B30" s="146" t="str">
        <f>$B$16</f>
        <v>Total</v>
      </c>
      <c r="C30" s="58">
        <f>SUM(C25:C29)</f>
        <v>43401</v>
      </c>
      <c r="D30" s="59">
        <f>SUM(D25:D29)</f>
        <v>47174</v>
      </c>
      <c r="E30" s="59">
        <f t="shared" ref="E30:AB30" si="6">SUM(E25:E29)</f>
        <v>32958</v>
      </c>
      <c r="F30" s="59">
        <f t="shared" si="6"/>
        <v>38722</v>
      </c>
      <c r="G30" s="59">
        <f t="shared" si="6"/>
        <v>36916</v>
      </c>
      <c r="H30" s="59">
        <f t="shared" si="6"/>
        <v>29503</v>
      </c>
      <c r="I30" s="59">
        <f t="shared" si="6"/>
        <v>27735</v>
      </c>
      <c r="J30" s="59">
        <f t="shared" si="6"/>
        <v>33223</v>
      </c>
      <c r="K30" s="59">
        <f t="shared" si="6"/>
        <v>29033</v>
      </c>
      <c r="L30" s="59">
        <f t="shared" si="6"/>
        <v>35916</v>
      </c>
      <c r="M30" s="59">
        <f t="shared" si="6"/>
        <v>38275</v>
      </c>
      <c r="N30" s="60">
        <f t="shared" si="6"/>
        <v>39682</v>
      </c>
      <c r="O30" s="59">
        <f t="shared" si="6"/>
        <v>48503</v>
      </c>
      <c r="P30" s="329">
        <f t="shared" si="6"/>
        <v>38692</v>
      </c>
      <c r="Q30" s="329">
        <f t="shared" si="6"/>
        <v>32416</v>
      </c>
      <c r="R30" s="329">
        <f t="shared" si="6"/>
        <v>37545</v>
      </c>
      <c r="S30" s="329">
        <f t="shared" si="6"/>
        <v>24580</v>
      </c>
      <c r="T30" s="33">
        <f t="shared" si="6"/>
        <v>0</v>
      </c>
      <c r="U30" s="186">
        <f t="shared" si="6"/>
        <v>0</v>
      </c>
      <c r="V30" s="209">
        <f t="shared" si="6"/>
        <v>5102</v>
      </c>
      <c r="W30" s="59">
        <f t="shared" si="6"/>
        <v>-8482</v>
      </c>
      <c r="X30" s="59">
        <f t="shared" si="6"/>
        <v>-542</v>
      </c>
      <c r="Y30" s="59">
        <f t="shared" si="6"/>
        <v>-1177</v>
      </c>
      <c r="Z30" s="60">
        <f t="shared" si="6"/>
        <v>-12336</v>
      </c>
      <c r="AA30" s="59">
        <f t="shared" si="6"/>
        <v>-29503</v>
      </c>
      <c r="AB30" s="153">
        <f t="shared" si="6"/>
        <v>-27735</v>
      </c>
    </row>
    <row r="31" spans="1:34" x14ac:dyDescent="0.3">
      <c r="A31" s="374">
        <f>+A24+1</f>
        <v>4</v>
      </c>
      <c r="B31" s="154" t="s">
        <v>18</v>
      </c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0"/>
      <c r="O31" s="59"/>
      <c r="P31" s="329"/>
      <c r="Q31" s="329"/>
      <c r="R31" s="329"/>
      <c r="S31" s="329"/>
      <c r="T31" s="33"/>
      <c r="U31" s="186"/>
      <c r="V31" s="209"/>
      <c r="W31" s="59"/>
      <c r="X31" s="59"/>
      <c r="Y31" s="59"/>
      <c r="Z31" s="60"/>
      <c r="AA31" s="59"/>
      <c r="AB31" s="153"/>
    </row>
    <row r="32" spans="1:34" x14ac:dyDescent="0.3">
      <c r="A32" s="374"/>
      <c r="B32" s="146" t="str">
        <f>$B$11</f>
        <v>Residential [1]</v>
      </c>
      <c r="C32" s="58">
        <v>12955</v>
      </c>
      <c r="D32" s="59">
        <v>15564</v>
      </c>
      <c r="E32" s="59">
        <v>16914</v>
      </c>
      <c r="F32" s="59">
        <v>13219</v>
      </c>
      <c r="G32" s="59">
        <v>11574</v>
      </c>
      <c r="H32" s="59">
        <v>12648</v>
      </c>
      <c r="I32" s="59">
        <v>10188</v>
      </c>
      <c r="J32" s="59">
        <v>9749</v>
      </c>
      <c r="K32" s="59">
        <v>10513</v>
      </c>
      <c r="L32" s="59">
        <v>7632</v>
      </c>
      <c r="M32" s="59">
        <v>12345</v>
      </c>
      <c r="N32" s="60">
        <v>12834</v>
      </c>
      <c r="O32" s="59">
        <v>12559</v>
      </c>
      <c r="P32" s="329">
        <v>15531</v>
      </c>
      <c r="Q32" s="329">
        <v>11595</v>
      </c>
      <c r="R32" s="329">
        <v>9495</v>
      </c>
      <c r="S32" s="329">
        <v>11486</v>
      </c>
      <c r="T32" s="33"/>
      <c r="U32" s="186"/>
      <c r="V32" s="206">
        <f t="shared" ref="V32:AB36" si="7">O32-C32</f>
        <v>-396</v>
      </c>
      <c r="W32" s="79">
        <f t="shared" si="7"/>
        <v>-33</v>
      </c>
      <c r="X32" s="79">
        <f t="shared" si="7"/>
        <v>-5319</v>
      </c>
      <c r="Y32" s="79">
        <f t="shared" si="7"/>
        <v>-3724</v>
      </c>
      <c r="Z32" s="60">
        <f t="shared" si="7"/>
        <v>-88</v>
      </c>
      <c r="AA32" s="79">
        <f t="shared" si="7"/>
        <v>-12648</v>
      </c>
      <c r="AB32" s="147">
        <f t="shared" si="7"/>
        <v>-10188</v>
      </c>
    </row>
    <row r="33" spans="1:34" x14ac:dyDescent="0.3">
      <c r="A33" s="374"/>
      <c r="B33" s="146" t="str">
        <f>$B$12</f>
        <v>Low Income Residential [2]</v>
      </c>
      <c r="C33" s="58">
        <v>4812</v>
      </c>
      <c r="D33" s="59">
        <v>5874</v>
      </c>
      <c r="E33" s="59">
        <v>6223</v>
      </c>
      <c r="F33" s="59">
        <v>4642</v>
      </c>
      <c r="G33" s="59">
        <v>6501</v>
      </c>
      <c r="H33" s="59">
        <v>3593</v>
      </c>
      <c r="I33" s="59">
        <v>2404</v>
      </c>
      <c r="J33" s="59">
        <v>2693</v>
      </c>
      <c r="K33" s="59">
        <v>3212</v>
      </c>
      <c r="L33" s="59">
        <v>2511</v>
      </c>
      <c r="M33" s="59">
        <v>3913</v>
      </c>
      <c r="N33" s="60">
        <v>3706</v>
      </c>
      <c r="O33" s="59">
        <v>4396</v>
      </c>
      <c r="P33" s="329">
        <v>5300</v>
      </c>
      <c r="Q33" s="329">
        <v>5188</v>
      </c>
      <c r="R33" s="329">
        <v>4716</v>
      </c>
      <c r="S33" s="329">
        <v>7326</v>
      </c>
      <c r="T33" s="33"/>
      <c r="U33" s="186"/>
      <c r="V33" s="206">
        <f t="shared" si="7"/>
        <v>-416</v>
      </c>
      <c r="W33" s="79">
        <f t="shared" si="7"/>
        <v>-574</v>
      </c>
      <c r="X33" s="79">
        <f t="shared" si="7"/>
        <v>-1035</v>
      </c>
      <c r="Y33" s="79">
        <f t="shared" si="7"/>
        <v>74</v>
      </c>
      <c r="Z33" s="60">
        <f t="shared" si="7"/>
        <v>825</v>
      </c>
      <c r="AA33" s="79">
        <f t="shared" si="7"/>
        <v>-3593</v>
      </c>
      <c r="AB33" s="147">
        <f t="shared" si="7"/>
        <v>-2404</v>
      </c>
    </row>
    <row r="34" spans="1:34" x14ac:dyDescent="0.3">
      <c r="A34" s="374"/>
      <c r="B34" s="146" t="str">
        <f>$B$13</f>
        <v>Small C&amp;I [3]</v>
      </c>
      <c r="C34" s="58">
        <v>883</v>
      </c>
      <c r="D34" s="59">
        <v>1065</v>
      </c>
      <c r="E34" s="59">
        <v>1164</v>
      </c>
      <c r="F34" s="59">
        <v>1123</v>
      </c>
      <c r="G34" s="59">
        <v>895</v>
      </c>
      <c r="H34" s="59">
        <v>962</v>
      </c>
      <c r="I34" s="59">
        <v>720</v>
      </c>
      <c r="J34" s="59">
        <v>625</v>
      </c>
      <c r="K34" s="59">
        <v>649</v>
      </c>
      <c r="L34" s="59">
        <v>482</v>
      </c>
      <c r="M34" s="59">
        <v>734</v>
      </c>
      <c r="N34" s="60">
        <v>951</v>
      </c>
      <c r="O34" s="59">
        <v>892</v>
      </c>
      <c r="P34" s="329">
        <v>1599</v>
      </c>
      <c r="Q34" s="329">
        <v>1524</v>
      </c>
      <c r="R34" s="329">
        <v>1080</v>
      </c>
      <c r="S34" s="329">
        <v>1078</v>
      </c>
      <c r="T34" s="33"/>
      <c r="U34" s="186"/>
      <c r="V34" s="206">
        <f t="shared" si="7"/>
        <v>9</v>
      </c>
      <c r="W34" s="79">
        <f t="shared" si="7"/>
        <v>534</v>
      </c>
      <c r="X34" s="79">
        <f t="shared" si="7"/>
        <v>360</v>
      </c>
      <c r="Y34" s="79">
        <f t="shared" si="7"/>
        <v>-43</v>
      </c>
      <c r="Z34" s="60">
        <f t="shared" si="7"/>
        <v>183</v>
      </c>
      <c r="AA34" s="79">
        <f t="shared" si="7"/>
        <v>-962</v>
      </c>
      <c r="AB34" s="147">
        <f t="shared" si="7"/>
        <v>-720</v>
      </c>
    </row>
    <row r="35" spans="1:34" x14ac:dyDescent="0.3">
      <c r="A35" s="374"/>
      <c r="B35" s="146" t="str">
        <f>$B$14</f>
        <v>Medium C&amp;I [4]</v>
      </c>
      <c r="C35" s="58">
        <v>137</v>
      </c>
      <c r="D35" s="59">
        <v>173</v>
      </c>
      <c r="E35" s="59">
        <v>256</v>
      </c>
      <c r="F35" s="59">
        <v>217</v>
      </c>
      <c r="G35" s="59">
        <v>201</v>
      </c>
      <c r="H35" s="59">
        <v>183</v>
      </c>
      <c r="I35" s="59">
        <v>159</v>
      </c>
      <c r="J35" s="59">
        <v>138</v>
      </c>
      <c r="K35" s="59">
        <v>158</v>
      </c>
      <c r="L35" s="59">
        <v>86</v>
      </c>
      <c r="M35" s="59">
        <v>156</v>
      </c>
      <c r="N35" s="60">
        <v>189</v>
      </c>
      <c r="O35" s="59">
        <v>175</v>
      </c>
      <c r="P35" s="329">
        <v>390</v>
      </c>
      <c r="Q35" s="329">
        <v>368</v>
      </c>
      <c r="R35" s="329">
        <v>332</v>
      </c>
      <c r="S35" s="329">
        <v>283</v>
      </c>
      <c r="T35" s="33"/>
      <c r="U35" s="186"/>
      <c r="V35" s="206">
        <f t="shared" si="7"/>
        <v>38</v>
      </c>
      <c r="W35" s="79">
        <f t="shared" si="7"/>
        <v>217</v>
      </c>
      <c r="X35" s="79">
        <f t="shared" si="7"/>
        <v>112</v>
      </c>
      <c r="Y35" s="79">
        <f t="shared" si="7"/>
        <v>115</v>
      </c>
      <c r="Z35" s="60">
        <f t="shared" si="7"/>
        <v>82</v>
      </c>
      <c r="AA35" s="79">
        <f t="shared" si="7"/>
        <v>-183</v>
      </c>
      <c r="AB35" s="147">
        <f t="shared" si="7"/>
        <v>-159</v>
      </c>
    </row>
    <row r="36" spans="1:34" x14ac:dyDescent="0.3">
      <c r="A36" s="374"/>
      <c r="B36" s="146" t="str">
        <f>$B$15</f>
        <v>Large C&amp;I [5]</v>
      </c>
      <c r="C36" s="65">
        <v>14</v>
      </c>
      <c r="D36" s="66">
        <v>22</v>
      </c>
      <c r="E36" s="66">
        <v>25</v>
      </c>
      <c r="F36" s="66">
        <v>19</v>
      </c>
      <c r="G36" s="66">
        <v>12</v>
      </c>
      <c r="H36" s="66">
        <v>29</v>
      </c>
      <c r="I36" s="66">
        <v>22</v>
      </c>
      <c r="J36" s="66">
        <v>13</v>
      </c>
      <c r="K36" s="66">
        <v>23</v>
      </c>
      <c r="L36" s="66">
        <v>8</v>
      </c>
      <c r="M36" s="66">
        <v>12</v>
      </c>
      <c r="N36" s="67">
        <v>20</v>
      </c>
      <c r="O36" s="65">
        <v>27</v>
      </c>
      <c r="P36" s="328">
        <v>43</v>
      </c>
      <c r="Q36" s="328">
        <v>40</v>
      </c>
      <c r="R36" s="328">
        <v>41</v>
      </c>
      <c r="S36" s="336">
        <v>40</v>
      </c>
      <c r="T36" s="86"/>
      <c r="U36" s="187"/>
      <c r="V36" s="207">
        <f t="shared" si="7"/>
        <v>13</v>
      </c>
      <c r="W36" s="84">
        <f t="shared" si="7"/>
        <v>21</v>
      </c>
      <c r="X36" s="84">
        <f t="shared" si="7"/>
        <v>15</v>
      </c>
      <c r="Y36" s="84">
        <f t="shared" si="7"/>
        <v>22</v>
      </c>
      <c r="Z36" s="67">
        <f t="shared" si="7"/>
        <v>28</v>
      </c>
      <c r="AA36" s="84">
        <f t="shared" si="7"/>
        <v>-29</v>
      </c>
      <c r="AB36" s="148">
        <f t="shared" si="7"/>
        <v>-22</v>
      </c>
    </row>
    <row r="37" spans="1:34" x14ac:dyDescent="0.3">
      <c r="A37" s="374"/>
      <c r="B37" s="146" t="str">
        <f>$B$16</f>
        <v>Total</v>
      </c>
      <c r="C37" s="58">
        <f>SUM(C32:C36)</f>
        <v>18801</v>
      </c>
      <c r="D37" s="59">
        <f>SUM(D32:D36)</f>
        <v>22698</v>
      </c>
      <c r="E37" s="59">
        <f t="shared" ref="E37:N37" si="8">SUM(E32:E36)</f>
        <v>24582</v>
      </c>
      <c r="F37" s="59">
        <f t="shared" si="8"/>
        <v>19220</v>
      </c>
      <c r="G37" s="59">
        <f t="shared" si="8"/>
        <v>19183</v>
      </c>
      <c r="H37" s="59">
        <f t="shared" si="8"/>
        <v>17415</v>
      </c>
      <c r="I37" s="59">
        <f t="shared" si="8"/>
        <v>13493</v>
      </c>
      <c r="J37" s="59">
        <f t="shared" si="8"/>
        <v>13218</v>
      </c>
      <c r="K37" s="59">
        <f t="shared" si="8"/>
        <v>14555</v>
      </c>
      <c r="L37" s="59">
        <f t="shared" si="8"/>
        <v>10719</v>
      </c>
      <c r="M37" s="59">
        <f t="shared" si="8"/>
        <v>17160</v>
      </c>
      <c r="N37" s="60">
        <f t="shared" si="8"/>
        <v>17700</v>
      </c>
      <c r="O37" s="59">
        <f>SUM(O32:O36)</f>
        <v>18049</v>
      </c>
      <c r="P37" s="329">
        <f t="shared" ref="P37:AB37" si="9">SUM(P32:P36)</f>
        <v>22863</v>
      </c>
      <c r="Q37" s="329">
        <f t="shared" si="9"/>
        <v>18715</v>
      </c>
      <c r="R37" s="329">
        <f t="shared" si="9"/>
        <v>15664</v>
      </c>
      <c r="S37" s="329">
        <f t="shared" si="9"/>
        <v>20213</v>
      </c>
      <c r="T37" s="33">
        <f t="shared" si="9"/>
        <v>0</v>
      </c>
      <c r="U37" s="186">
        <f t="shared" si="9"/>
        <v>0</v>
      </c>
      <c r="V37" s="209">
        <f t="shared" si="9"/>
        <v>-752</v>
      </c>
      <c r="W37" s="59">
        <f t="shared" si="9"/>
        <v>165</v>
      </c>
      <c r="X37" s="59">
        <f t="shared" si="9"/>
        <v>-5867</v>
      </c>
      <c r="Y37" s="59">
        <f t="shared" si="9"/>
        <v>-3556</v>
      </c>
      <c r="Z37" s="60">
        <f t="shared" si="9"/>
        <v>1030</v>
      </c>
      <c r="AA37" s="59">
        <f t="shared" si="9"/>
        <v>-17415</v>
      </c>
      <c r="AB37" s="153">
        <f t="shared" si="9"/>
        <v>-13493</v>
      </c>
    </row>
    <row r="38" spans="1:34" x14ac:dyDescent="0.3">
      <c r="A38" s="374">
        <f>+A31+1</f>
        <v>5</v>
      </c>
      <c r="B38" s="154" t="s">
        <v>19</v>
      </c>
      <c r="C38" s="58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0"/>
      <c r="O38" s="59"/>
      <c r="P38" s="329"/>
      <c r="Q38" s="329"/>
      <c r="R38" s="329"/>
      <c r="S38" s="329"/>
      <c r="T38" s="33"/>
      <c r="U38" s="186"/>
      <c r="V38" s="209"/>
      <c r="W38" s="59"/>
      <c r="X38" s="59"/>
      <c r="Y38" s="59"/>
      <c r="Z38" s="60"/>
      <c r="AA38" s="59"/>
      <c r="AB38" s="153"/>
    </row>
    <row r="39" spans="1:34" x14ac:dyDescent="0.3">
      <c r="A39" s="374"/>
      <c r="B39" s="146" t="str">
        <f>$B$11</f>
        <v>Residential [1]</v>
      </c>
      <c r="C39" s="58">
        <v>16797</v>
      </c>
      <c r="D39" s="59">
        <v>18297</v>
      </c>
      <c r="E39" s="59">
        <v>22485</v>
      </c>
      <c r="F39" s="59">
        <v>25446</v>
      </c>
      <c r="G39" s="59">
        <v>26817</v>
      </c>
      <c r="H39" s="59">
        <v>27104</v>
      </c>
      <c r="I39" s="59">
        <v>27367</v>
      </c>
      <c r="J39" s="59">
        <v>24378</v>
      </c>
      <c r="K39" s="59">
        <v>21759</v>
      </c>
      <c r="L39" s="59">
        <v>20018</v>
      </c>
      <c r="M39" s="59">
        <v>16166</v>
      </c>
      <c r="N39" s="60">
        <v>15502</v>
      </c>
      <c r="O39" s="59">
        <v>19724</v>
      </c>
      <c r="P39" s="329">
        <v>23284</v>
      </c>
      <c r="Q39" s="329">
        <v>27741</v>
      </c>
      <c r="R39" s="329">
        <v>30287</v>
      </c>
      <c r="S39" s="329">
        <v>29266</v>
      </c>
      <c r="T39" s="33"/>
      <c r="U39" s="186"/>
      <c r="V39" s="206">
        <f t="shared" ref="V39:AB43" si="10">O39-C39</f>
        <v>2927</v>
      </c>
      <c r="W39" s="79">
        <f t="shared" si="10"/>
        <v>4987</v>
      </c>
      <c r="X39" s="79">
        <f t="shared" si="10"/>
        <v>5256</v>
      </c>
      <c r="Y39" s="79">
        <f t="shared" si="10"/>
        <v>4841</v>
      </c>
      <c r="Z39" s="60">
        <f t="shared" si="10"/>
        <v>2449</v>
      </c>
      <c r="AA39" s="79">
        <f t="shared" si="10"/>
        <v>-27104</v>
      </c>
      <c r="AB39" s="147">
        <f t="shared" si="10"/>
        <v>-27367</v>
      </c>
    </row>
    <row r="40" spans="1:34" x14ac:dyDescent="0.3">
      <c r="A40" s="374"/>
      <c r="B40" s="146" t="str">
        <f>$B$12</f>
        <v>Low Income Residential [2]</v>
      </c>
      <c r="C40" s="58">
        <v>13062</v>
      </c>
      <c r="D40" s="59">
        <v>13163</v>
      </c>
      <c r="E40" s="59">
        <v>13854</v>
      </c>
      <c r="F40" s="59">
        <v>15093</v>
      </c>
      <c r="G40" s="59">
        <v>16992</v>
      </c>
      <c r="H40" s="59">
        <v>19943</v>
      </c>
      <c r="I40" s="59">
        <v>19584</v>
      </c>
      <c r="J40" s="59">
        <v>19067</v>
      </c>
      <c r="K40" s="59">
        <v>17828</v>
      </c>
      <c r="L40" s="59">
        <v>16689</v>
      </c>
      <c r="M40" s="59">
        <v>14612</v>
      </c>
      <c r="N40" s="60">
        <v>13064</v>
      </c>
      <c r="O40" s="59">
        <v>11586</v>
      </c>
      <c r="P40" s="329">
        <v>12411</v>
      </c>
      <c r="Q40" s="329">
        <v>14289</v>
      </c>
      <c r="R40" s="329">
        <v>15656</v>
      </c>
      <c r="S40" s="329">
        <v>17972</v>
      </c>
      <c r="T40" s="33"/>
      <c r="U40" s="186"/>
      <c r="V40" s="206">
        <f t="shared" si="10"/>
        <v>-1476</v>
      </c>
      <c r="W40" s="79">
        <f t="shared" si="10"/>
        <v>-752</v>
      </c>
      <c r="X40" s="79">
        <f t="shared" si="10"/>
        <v>435</v>
      </c>
      <c r="Y40" s="79">
        <f t="shared" si="10"/>
        <v>563</v>
      </c>
      <c r="Z40" s="60">
        <f t="shared" si="10"/>
        <v>980</v>
      </c>
      <c r="AA40" s="79">
        <f t="shared" si="10"/>
        <v>-19943</v>
      </c>
      <c r="AB40" s="147">
        <f t="shared" si="10"/>
        <v>-19584</v>
      </c>
    </row>
    <row r="41" spans="1:34" x14ac:dyDescent="0.3">
      <c r="A41" s="374"/>
      <c r="B41" s="146" t="str">
        <f>$B$13</f>
        <v>Small C&amp;I [3]</v>
      </c>
      <c r="C41" s="58">
        <v>915</v>
      </c>
      <c r="D41" s="59">
        <v>986</v>
      </c>
      <c r="E41" s="59">
        <v>1227</v>
      </c>
      <c r="F41" s="59">
        <v>1447</v>
      </c>
      <c r="G41" s="59">
        <v>1789</v>
      </c>
      <c r="H41" s="59">
        <v>1943</v>
      </c>
      <c r="I41" s="59">
        <v>2114</v>
      </c>
      <c r="J41" s="59">
        <v>2018</v>
      </c>
      <c r="K41" s="59">
        <v>1696</v>
      </c>
      <c r="L41" s="59">
        <v>1296</v>
      </c>
      <c r="M41" s="59">
        <v>945</v>
      </c>
      <c r="N41" s="60">
        <v>870</v>
      </c>
      <c r="O41" s="59">
        <v>1100</v>
      </c>
      <c r="P41" s="329">
        <v>1553</v>
      </c>
      <c r="Q41" s="329">
        <v>2224</v>
      </c>
      <c r="R41" s="329">
        <v>2541</v>
      </c>
      <c r="S41" s="329">
        <v>2732</v>
      </c>
      <c r="T41" s="33"/>
      <c r="U41" s="186"/>
      <c r="V41" s="206">
        <f t="shared" si="10"/>
        <v>185</v>
      </c>
      <c r="W41" s="79">
        <f t="shared" si="10"/>
        <v>567</v>
      </c>
      <c r="X41" s="79">
        <f t="shared" si="10"/>
        <v>997</v>
      </c>
      <c r="Y41" s="79">
        <f t="shared" si="10"/>
        <v>1094</v>
      </c>
      <c r="Z41" s="60">
        <f t="shared" si="10"/>
        <v>943</v>
      </c>
      <c r="AA41" s="79">
        <f t="shared" si="10"/>
        <v>-1943</v>
      </c>
      <c r="AB41" s="147">
        <f t="shared" si="10"/>
        <v>-2114</v>
      </c>
    </row>
    <row r="42" spans="1:34" x14ac:dyDescent="0.3">
      <c r="A42" s="374"/>
      <c r="B42" s="146" t="str">
        <f>$B$14</f>
        <v>Medium C&amp;I [4]</v>
      </c>
      <c r="C42" s="58">
        <v>140</v>
      </c>
      <c r="D42" s="59">
        <v>152</v>
      </c>
      <c r="E42" s="59">
        <v>179</v>
      </c>
      <c r="F42" s="59">
        <v>233</v>
      </c>
      <c r="G42" s="59">
        <v>283</v>
      </c>
      <c r="H42" s="59">
        <v>318</v>
      </c>
      <c r="I42" s="59">
        <v>332</v>
      </c>
      <c r="J42" s="59">
        <v>298</v>
      </c>
      <c r="K42" s="59">
        <v>247</v>
      </c>
      <c r="L42" s="59">
        <v>176</v>
      </c>
      <c r="M42" s="59">
        <v>122</v>
      </c>
      <c r="N42" s="60">
        <v>119</v>
      </c>
      <c r="O42" s="59">
        <v>161</v>
      </c>
      <c r="P42" s="329">
        <v>239</v>
      </c>
      <c r="Q42" s="329">
        <v>356</v>
      </c>
      <c r="R42" s="329">
        <v>423</v>
      </c>
      <c r="S42" s="329">
        <v>486</v>
      </c>
      <c r="T42" s="33"/>
      <c r="U42" s="186"/>
      <c r="V42" s="206">
        <f t="shared" si="10"/>
        <v>21</v>
      </c>
      <c r="W42" s="79">
        <f t="shared" si="10"/>
        <v>87</v>
      </c>
      <c r="X42" s="79">
        <f t="shared" si="10"/>
        <v>177</v>
      </c>
      <c r="Y42" s="79">
        <f t="shared" si="10"/>
        <v>190</v>
      </c>
      <c r="Z42" s="60">
        <f t="shared" si="10"/>
        <v>203</v>
      </c>
      <c r="AA42" s="79">
        <f t="shared" si="10"/>
        <v>-318</v>
      </c>
      <c r="AB42" s="147">
        <f t="shared" si="10"/>
        <v>-332</v>
      </c>
    </row>
    <row r="43" spans="1:34" x14ac:dyDescent="0.3">
      <c r="A43" s="374"/>
      <c r="B43" s="146" t="str">
        <f>$B$15</f>
        <v>Large C&amp;I [5]</v>
      </c>
      <c r="C43" s="65">
        <v>16</v>
      </c>
      <c r="D43" s="66">
        <v>19</v>
      </c>
      <c r="E43" s="66">
        <v>18</v>
      </c>
      <c r="F43" s="66">
        <v>23</v>
      </c>
      <c r="G43" s="66">
        <v>26</v>
      </c>
      <c r="H43" s="66">
        <v>25</v>
      </c>
      <c r="I43" s="66">
        <v>33</v>
      </c>
      <c r="J43" s="66">
        <v>31</v>
      </c>
      <c r="K43" s="66">
        <v>21</v>
      </c>
      <c r="L43" s="66">
        <v>19</v>
      </c>
      <c r="M43" s="66">
        <v>12</v>
      </c>
      <c r="N43" s="67">
        <v>14</v>
      </c>
      <c r="O43" s="65">
        <v>19</v>
      </c>
      <c r="P43" s="328">
        <v>28</v>
      </c>
      <c r="Q43" s="328">
        <v>43</v>
      </c>
      <c r="R43" s="328">
        <v>44</v>
      </c>
      <c r="S43" s="336">
        <v>51</v>
      </c>
      <c r="T43" s="86"/>
      <c r="U43" s="187"/>
      <c r="V43" s="207">
        <f t="shared" si="10"/>
        <v>3</v>
      </c>
      <c r="W43" s="84">
        <f t="shared" si="10"/>
        <v>9</v>
      </c>
      <c r="X43" s="84">
        <f t="shared" si="10"/>
        <v>25</v>
      </c>
      <c r="Y43" s="84">
        <f t="shared" si="10"/>
        <v>21</v>
      </c>
      <c r="Z43" s="67">
        <f t="shared" si="10"/>
        <v>25</v>
      </c>
      <c r="AA43" s="84">
        <f t="shared" si="10"/>
        <v>-25</v>
      </c>
      <c r="AB43" s="148">
        <f t="shared" si="10"/>
        <v>-33</v>
      </c>
    </row>
    <row r="44" spans="1:34" ht="15" thickBot="1" x14ac:dyDescent="0.35">
      <c r="A44" s="374"/>
      <c r="B44" s="149" t="str">
        <f>$B$16</f>
        <v>Total</v>
      </c>
      <c r="C44" s="49">
        <f>SUM(C39:C43)</f>
        <v>30930</v>
      </c>
      <c r="D44" s="50">
        <f>SUM(D39:D43)</f>
        <v>32617</v>
      </c>
      <c r="E44" s="50">
        <f t="shared" ref="E44:AB44" si="11">SUM(E39:E43)</f>
        <v>37763</v>
      </c>
      <c r="F44" s="50">
        <f t="shared" si="11"/>
        <v>42242</v>
      </c>
      <c r="G44" s="50">
        <f t="shared" si="11"/>
        <v>45907</v>
      </c>
      <c r="H44" s="50">
        <f t="shared" si="11"/>
        <v>49333</v>
      </c>
      <c r="I44" s="50">
        <f t="shared" si="11"/>
        <v>49430</v>
      </c>
      <c r="J44" s="50">
        <f t="shared" si="11"/>
        <v>45792</v>
      </c>
      <c r="K44" s="50">
        <f t="shared" si="11"/>
        <v>41551</v>
      </c>
      <c r="L44" s="50">
        <f t="shared" si="11"/>
        <v>38198</v>
      </c>
      <c r="M44" s="50">
        <f t="shared" si="11"/>
        <v>31857</v>
      </c>
      <c r="N44" s="61">
        <f t="shared" si="11"/>
        <v>29569</v>
      </c>
      <c r="O44" s="50">
        <f t="shared" si="11"/>
        <v>32590</v>
      </c>
      <c r="P44" s="325">
        <f t="shared" si="11"/>
        <v>37515</v>
      </c>
      <c r="Q44" s="325">
        <f t="shared" si="11"/>
        <v>44653</v>
      </c>
      <c r="R44" s="325">
        <f t="shared" si="11"/>
        <v>48951</v>
      </c>
      <c r="S44" s="325">
        <f t="shared" si="11"/>
        <v>50507</v>
      </c>
      <c r="T44" s="30">
        <f t="shared" si="11"/>
        <v>0</v>
      </c>
      <c r="U44" s="188">
        <f t="shared" si="11"/>
        <v>0</v>
      </c>
      <c r="V44" s="208">
        <f t="shared" si="11"/>
        <v>1660</v>
      </c>
      <c r="W44" s="50">
        <f t="shared" si="11"/>
        <v>4898</v>
      </c>
      <c r="X44" s="50">
        <f t="shared" si="11"/>
        <v>6890</v>
      </c>
      <c r="Y44" s="50">
        <f t="shared" si="11"/>
        <v>6709</v>
      </c>
      <c r="Z44" s="61">
        <f t="shared" si="11"/>
        <v>4600</v>
      </c>
      <c r="AA44" s="50">
        <f t="shared" si="11"/>
        <v>-49333</v>
      </c>
      <c r="AB44" s="150">
        <f t="shared" si="11"/>
        <v>-49430</v>
      </c>
    </row>
    <row r="45" spans="1:34" x14ac:dyDescent="0.3">
      <c r="A45" s="374">
        <f>+A38+1</f>
        <v>6</v>
      </c>
      <c r="B45" s="151" t="s">
        <v>22</v>
      </c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  <c r="O45" s="63"/>
      <c r="P45" s="330"/>
      <c r="Q45" s="330"/>
      <c r="R45" s="330"/>
      <c r="S45" s="362"/>
      <c r="T45" s="34"/>
      <c r="U45" s="189"/>
      <c r="V45" s="210"/>
      <c r="W45" s="34"/>
      <c r="X45" s="34"/>
      <c r="Y45" s="34"/>
      <c r="Z45" s="64"/>
      <c r="AA45" s="34"/>
      <c r="AB45" s="156"/>
    </row>
    <row r="46" spans="1:34" x14ac:dyDescent="0.3">
      <c r="A46" s="374"/>
      <c r="B46" s="146" t="str">
        <f>$B$11</f>
        <v>Residential [1]</v>
      </c>
      <c r="C46" s="98">
        <v>11248650.529999999</v>
      </c>
      <c r="D46" s="94">
        <v>11057963.59</v>
      </c>
      <c r="E46" s="94">
        <v>4173798.83</v>
      </c>
      <c r="F46" s="94">
        <v>3933529.88</v>
      </c>
      <c r="G46" s="94">
        <v>2291927.96</v>
      </c>
      <c r="H46" s="94">
        <v>1270702</v>
      </c>
      <c r="I46" s="94">
        <v>1079402.1100000001</v>
      </c>
      <c r="J46" s="94">
        <v>1250541.93</v>
      </c>
      <c r="K46" s="94">
        <v>1369753.29</v>
      </c>
      <c r="L46" s="94">
        <v>3138832.73</v>
      </c>
      <c r="M46" s="94">
        <v>5816865.9000000004</v>
      </c>
      <c r="N46" s="99">
        <v>7043532.7400000002</v>
      </c>
      <c r="O46" s="94">
        <v>10363317.109999999</v>
      </c>
      <c r="P46" s="331">
        <v>6359752.0999999996</v>
      </c>
      <c r="Q46" s="331">
        <v>4425337.03</v>
      </c>
      <c r="R46" s="331">
        <v>4291359.1100000003</v>
      </c>
      <c r="S46" s="363">
        <v>1093514.83</v>
      </c>
      <c r="T46" s="100"/>
      <c r="U46" s="190"/>
      <c r="V46" s="211">
        <f t="shared" ref="V46:AB50" si="12">O46-C46</f>
        <v>-885333.41999999993</v>
      </c>
      <c r="W46" s="94">
        <f t="shared" si="12"/>
        <v>-4698211.49</v>
      </c>
      <c r="X46" s="94">
        <f t="shared" si="12"/>
        <v>251538.20000000019</v>
      </c>
      <c r="Y46" s="94">
        <f t="shared" si="12"/>
        <v>357829.23000000045</v>
      </c>
      <c r="Z46" s="99">
        <f t="shared" si="12"/>
        <v>-1198413.1299999999</v>
      </c>
      <c r="AA46" s="94">
        <f t="shared" si="12"/>
        <v>-1270702</v>
      </c>
      <c r="AB46" s="157">
        <f t="shared" si="12"/>
        <v>-1079402.1100000001</v>
      </c>
      <c r="AC46" s="358"/>
      <c r="AD46" s="358"/>
      <c r="AE46" s="358"/>
      <c r="AF46" s="358"/>
      <c r="AG46" s="358"/>
      <c r="AH46" s="358"/>
    </row>
    <row r="47" spans="1:34" x14ac:dyDescent="0.3">
      <c r="A47" s="374"/>
      <c r="B47" s="146" t="str">
        <f>$B$12</f>
        <v>Low Income Residential [2]</v>
      </c>
      <c r="C47" s="98">
        <v>3248210.29</v>
      </c>
      <c r="D47" s="94">
        <v>2458153.36</v>
      </c>
      <c r="E47" s="94">
        <v>1074445.3999999999</v>
      </c>
      <c r="F47" s="94">
        <v>829869.05</v>
      </c>
      <c r="G47" s="94">
        <v>1209553.73</v>
      </c>
      <c r="H47" s="94">
        <v>693291.88</v>
      </c>
      <c r="I47" s="94">
        <v>336024.34</v>
      </c>
      <c r="J47" s="94">
        <v>385496.77</v>
      </c>
      <c r="K47" s="94">
        <v>599330.4</v>
      </c>
      <c r="L47" s="94">
        <v>1486548.02</v>
      </c>
      <c r="M47" s="94">
        <v>2124335.6800000002</v>
      </c>
      <c r="N47" s="99">
        <v>1659609.92</v>
      </c>
      <c r="O47" s="94">
        <v>2335289.73</v>
      </c>
      <c r="P47" s="331">
        <v>1551944.93</v>
      </c>
      <c r="Q47" s="331">
        <v>1422475.65</v>
      </c>
      <c r="R47" s="331">
        <v>855748.34</v>
      </c>
      <c r="S47" s="363">
        <v>358440.99</v>
      </c>
      <c r="T47" s="100"/>
      <c r="U47" s="190"/>
      <c r="V47" s="211">
        <f t="shared" si="12"/>
        <v>-912920.56</v>
      </c>
      <c r="W47" s="94">
        <f t="shared" si="12"/>
        <v>-906208.42999999993</v>
      </c>
      <c r="X47" s="94">
        <f t="shared" si="12"/>
        <v>348030.25</v>
      </c>
      <c r="Y47" s="94">
        <f t="shared" si="12"/>
        <v>25879.289999999921</v>
      </c>
      <c r="Z47" s="99">
        <f t="shared" si="12"/>
        <v>-851112.74</v>
      </c>
      <c r="AA47" s="94">
        <f t="shared" si="12"/>
        <v>-693291.88</v>
      </c>
      <c r="AB47" s="157">
        <f t="shared" si="12"/>
        <v>-336024.34</v>
      </c>
    </row>
    <row r="48" spans="1:34" x14ac:dyDescent="0.3">
      <c r="A48" s="374"/>
      <c r="B48" s="146" t="str">
        <f>$B$13</f>
        <v>Small C&amp;I [3]</v>
      </c>
      <c r="C48" s="98">
        <v>1095611.97</v>
      </c>
      <c r="D48" s="94">
        <v>1008688.15</v>
      </c>
      <c r="E48" s="94">
        <v>415968.05</v>
      </c>
      <c r="F48" s="94">
        <v>224574.02</v>
      </c>
      <c r="G48" s="94">
        <v>105207.33</v>
      </c>
      <c r="H48" s="94">
        <v>73719.98</v>
      </c>
      <c r="I48" s="94">
        <v>90785.05</v>
      </c>
      <c r="J48" s="94">
        <v>63833.78</v>
      </c>
      <c r="K48" s="94">
        <v>85145.45</v>
      </c>
      <c r="L48" s="94">
        <v>158791.37</v>
      </c>
      <c r="M48" s="94">
        <v>507705.89</v>
      </c>
      <c r="N48" s="99">
        <v>879479.72</v>
      </c>
      <c r="O48" s="94">
        <v>1002832.39</v>
      </c>
      <c r="P48" s="331">
        <v>742713.27</v>
      </c>
      <c r="Q48" s="331">
        <v>524848.39</v>
      </c>
      <c r="R48" s="331">
        <v>305606</v>
      </c>
      <c r="S48" s="363">
        <v>84133.43</v>
      </c>
      <c r="T48" s="100"/>
      <c r="U48" s="190"/>
      <c r="V48" s="211">
        <f t="shared" si="12"/>
        <v>-92779.579999999958</v>
      </c>
      <c r="W48" s="94">
        <f t="shared" si="12"/>
        <v>-265974.88</v>
      </c>
      <c r="X48" s="94">
        <f t="shared" si="12"/>
        <v>108880.34000000003</v>
      </c>
      <c r="Y48" s="94">
        <f t="shared" si="12"/>
        <v>81031.98000000001</v>
      </c>
      <c r="Z48" s="99">
        <f t="shared" si="12"/>
        <v>-21073.900000000009</v>
      </c>
      <c r="AA48" s="94">
        <f t="shared" si="12"/>
        <v>-73719.98</v>
      </c>
      <c r="AB48" s="157">
        <f t="shared" si="12"/>
        <v>-90785.05</v>
      </c>
      <c r="AC48" s="359"/>
      <c r="AD48" s="359"/>
      <c r="AE48" s="359"/>
      <c r="AF48" s="359"/>
      <c r="AG48" s="359"/>
      <c r="AH48" s="359"/>
    </row>
    <row r="49" spans="1:34" x14ac:dyDescent="0.3">
      <c r="A49" s="374"/>
      <c r="B49" s="146" t="str">
        <f>$B$14</f>
        <v>Medium C&amp;I [4]</v>
      </c>
      <c r="C49" s="98">
        <v>982409.61</v>
      </c>
      <c r="D49" s="94">
        <v>968348.93</v>
      </c>
      <c r="E49" s="94">
        <v>453808.76</v>
      </c>
      <c r="F49" s="94">
        <v>267262.37</v>
      </c>
      <c r="G49" s="94">
        <v>158545.94</v>
      </c>
      <c r="H49" s="94">
        <v>125393.91</v>
      </c>
      <c r="I49" s="94">
        <v>89616.77</v>
      </c>
      <c r="J49" s="94">
        <v>119591.67999999999</v>
      </c>
      <c r="K49" s="94">
        <v>152945.54999999999</v>
      </c>
      <c r="L49" s="94">
        <v>297250.12</v>
      </c>
      <c r="M49" s="94">
        <v>572885.97</v>
      </c>
      <c r="N49" s="99">
        <v>1167901.82</v>
      </c>
      <c r="O49" s="94">
        <v>1023125.42</v>
      </c>
      <c r="P49" s="331">
        <v>961576.84</v>
      </c>
      <c r="Q49" s="331">
        <v>435041.36</v>
      </c>
      <c r="R49" s="331">
        <v>392889.78</v>
      </c>
      <c r="S49" s="363">
        <v>178294.76</v>
      </c>
      <c r="T49" s="100"/>
      <c r="U49" s="190"/>
      <c r="V49" s="211">
        <f t="shared" si="12"/>
        <v>40715.810000000056</v>
      </c>
      <c r="W49" s="94">
        <f t="shared" si="12"/>
        <v>-6772.0900000000838</v>
      </c>
      <c r="X49" s="94">
        <f t="shared" si="12"/>
        <v>-18767.400000000023</v>
      </c>
      <c r="Y49" s="94">
        <f t="shared" si="12"/>
        <v>125627.41000000003</v>
      </c>
      <c r="Z49" s="99">
        <f t="shared" si="12"/>
        <v>19748.820000000007</v>
      </c>
      <c r="AA49" s="94">
        <f t="shared" si="12"/>
        <v>-125393.91</v>
      </c>
      <c r="AB49" s="157">
        <f t="shared" si="12"/>
        <v>-89616.77</v>
      </c>
    </row>
    <row r="50" spans="1:34" ht="16.2" x14ac:dyDescent="0.45">
      <c r="A50" s="374"/>
      <c r="B50" s="146" t="str">
        <f>$B$15</f>
        <v>Large C&amp;I [5]</v>
      </c>
      <c r="C50" s="101">
        <v>520766.3</v>
      </c>
      <c r="D50" s="102">
        <v>783972.36</v>
      </c>
      <c r="E50" s="102">
        <v>867309.08</v>
      </c>
      <c r="F50" s="102">
        <v>368808.16</v>
      </c>
      <c r="G50" s="102">
        <v>252380.09</v>
      </c>
      <c r="H50" s="102">
        <v>101449.3</v>
      </c>
      <c r="I50" s="102">
        <v>148842.17000000001</v>
      </c>
      <c r="J50" s="102">
        <v>213906.19</v>
      </c>
      <c r="K50" s="102">
        <v>167045.85999999999</v>
      </c>
      <c r="L50" s="102">
        <v>409170.47</v>
      </c>
      <c r="M50" s="102">
        <v>463175.7</v>
      </c>
      <c r="N50" s="103">
        <v>897531.22</v>
      </c>
      <c r="O50" s="102">
        <v>1109990.51</v>
      </c>
      <c r="P50" s="332">
        <v>746437.06</v>
      </c>
      <c r="Q50" s="332">
        <v>803907.91</v>
      </c>
      <c r="R50" s="332">
        <v>594341.84</v>
      </c>
      <c r="S50" s="364">
        <v>304873.55</v>
      </c>
      <c r="T50" s="104"/>
      <c r="U50" s="191"/>
      <c r="V50" s="212">
        <f t="shared" si="12"/>
        <v>589224.21</v>
      </c>
      <c r="W50" s="95">
        <f t="shared" si="12"/>
        <v>-37535.29999999993</v>
      </c>
      <c r="X50" s="95">
        <f t="shared" si="12"/>
        <v>-63401.169999999925</v>
      </c>
      <c r="Y50" s="95">
        <f t="shared" si="12"/>
        <v>225533.68</v>
      </c>
      <c r="Z50" s="103">
        <f t="shared" si="12"/>
        <v>52493.459999999992</v>
      </c>
      <c r="AA50" s="95">
        <f t="shared" si="12"/>
        <v>-101449.3</v>
      </c>
      <c r="AB50" s="158">
        <f t="shared" si="12"/>
        <v>-148842.17000000001</v>
      </c>
    </row>
    <row r="51" spans="1:34" x14ac:dyDescent="0.3">
      <c r="A51" s="374"/>
      <c r="B51" s="146" t="str">
        <f>$B$16</f>
        <v>Total</v>
      </c>
      <c r="C51" s="98">
        <f>SUM(C46:C50)</f>
        <v>17095648.699999999</v>
      </c>
      <c r="D51" s="94">
        <f>SUM(D46:D50)</f>
        <v>16277126.389999999</v>
      </c>
      <c r="E51" s="94">
        <f t="shared" ref="E51:AB51" si="13">SUM(E46:E50)</f>
        <v>6985330.1200000001</v>
      </c>
      <c r="F51" s="94">
        <f t="shared" si="13"/>
        <v>5624043.4799999995</v>
      </c>
      <c r="G51" s="94">
        <f t="shared" si="13"/>
        <v>4017615.05</v>
      </c>
      <c r="H51" s="94">
        <f t="shared" si="13"/>
        <v>2264557.0699999998</v>
      </c>
      <c r="I51" s="94">
        <f t="shared" si="13"/>
        <v>1744670.4400000002</v>
      </c>
      <c r="J51" s="94">
        <f t="shared" si="13"/>
        <v>2033370.3499999999</v>
      </c>
      <c r="K51" s="94">
        <f t="shared" si="13"/>
        <v>2374220.5499999998</v>
      </c>
      <c r="L51" s="94">
        <f t="shared" si="13"/>
        <v>5490592.71</v>
      </c>
      <c r="M51" s="94">
        <f t="shared" si="13"/>
        <v>9484969.1400000006</v>
      </c>
      <c r="N51" s="99">
        <f t="shared" si="13"/>
        <v>11648055.420000002</v>
      </c>
      <c r="O51" s="94">
        <f t="shared" si="13"/>
        <v>15834555.16</v>
      </c>
      <c r="P51" s="331">
        <f t="shared" si="13"/>
        <v>10362424.199999999</v>
      </c>
      <c r="Q51" s="331">
        <f t="shared" si="13"/>
        <v>7611610.3399999999</v>
      </c>
      <c r="R51" s="331">
        <f t="shared" si="13"/>
        <v>6439945.0700000003</v>
      </c>
      <c r="S51" s="363">
        <f t="shared" si="13"/>
        <v>2019257.56</v>
      </c>
      <c r="T51" s="100">
        <f t="shared" si="13"/>
        <v>0</v>
      </c>
      <c r="U51" s="190">
        <f t="shared" si="13"/>
        <v>0</v>
      </c>
      <c r="V51" s="211">
        <f t="shared" si="13"/>
        <v>-1261093.54</v>
      </c>
      <c r="W51" s="94">
        <f t="shared" si="13"/>
        <v>-5914702.1899999995</v>
      </c>
      <c r="X51" s="94">
        <f t="shared" si="13"/>
        <v>626280.22000000032</v>
      </c>
      <c r="Y51" s="94">
        <f t="shared" si="13"/>
        <v>815901.59000000032</v>
      </c>
      <c r="Z51" s="99">
        <f t="shared" si="13"/>
        <v>-1998357.4899999998</v>
      </c>
      <c r="AA51" s="94">
        <f t="shared" si="13"/>
        <v>-2264557.0699999998</v>
      </c>
      <c r="AB51" s="134">
        <f t="shared" si="13"/>
        <v>-1744670.4400000002</v>
      </c>
    </row>
    <row r="52" spans="1:34" x14ac:dyDescent="0.3">
      <c r="A52" s="374">
        <f>+A45+1</f>
        <v>7</v>
      </c>
      <c r="B52" s="154" t="s">
        <v>23</v>
      </c>
      <c r="C52" s="98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9"/>
      <c r="O52" s="94"/>
      <c r="P52" s="331"/>
      <c r="Q52" s="331"/>
      <c r="R52" s="331"/>
      <c r="S52" s="363"/>
      <c r="T52" s="100"/>
      <c r="U52" s="190"/>
      <c r="V52" s="211"/>
      <c r="W52" s="94"/>
      <c r="X52" s="94"/>
      <c r="Y52" s="94"/>
      <c r="Z52" s="99"/>
      <c r="AA52" s="94"/>
      <c r="AB52" s="134"/>
    </row>
    <row r="53" spans="1:34" x14ac:dyDescent="0.3">
      <c r="A53" s="374"/>
      <c r="B53" s="146" t="str">
        <f>$B$11</f>
        <v>Residential [1]</v>
      </c>
      <c r="C53" s="98">
        <v>4849949.62</v>
      </c>
      <c r="D53" s="94">
        <v>6377158.7000000002</v>
      </c>
      <c r="E53" s="94">
        <v>6546772.8799999999</v>
      </c>
      <c r="F53" s="94">
        <v>3563189.4</v>
      </c>
      <c r="G53" s="94">
        <v>2173176.54</v>
      </c>
      <c r="H53" s="94">
        <v>1192653.6100000001</v>
      </c>
      <c r="I53" s="94">
        <v>651311.48</v>
      </c>
      <c r="J53" s="94">
        <v>557147.78</v>
      </c>
      <c r="K53" s="94">
        <v>707978.04</v>
      </c>
      <c r="L53" s="94">
        <v>612121.9</v>
      </c>
      <c r="M53" s="94">
        <v>2312757.6</v>
      </c>
      <c r="N53" s="99">
        <v>3474318.52</v>
      </c>
      <c r="O53" s="94">
        <v>4001437.8</v>
      </c>
      <c r="P53" s="331">
        <v>6379297.3200000003</v>
      </c>
      <c r="Q53" s="331">
        <v>4910874.28</v>
      </c>
      <c r="R53" s="331">
        <v>3154190.4</v>
      </c>
      <c r="S53" s="363">
        <v>2844033.47</v>
      </c>
      <c r="T53" s="100"/>
      <c r="U53" s="190"/>
      <c r="V53" s="211">
        <f t="shared" ref="V53:AB57" si="14">O53-C53</f>
        <v>-848511.8200000003</v>
      </c>
      <c r="W53" s="94">
        <f t="shared" si="14"/>
        <v>2138.6200000001118</v>
      </c>
      <c r="X53" s="94">
        <f t="shared" si="14"/>
        <v>-1635898.5999999996</v>
      </c>
      <c r="Y53" s="94">
        <f t="shared" si="14"/>
        <v>-408999</v>
      </c>
      <c r="Z53" s="99">
        <f t="shared" si="14"/>
        <v>670856.93000000017</v>
      </c>
      <c r="AA53" s="94">
        <f t="shared" si="14"/>
        <v>-1192653.6100000001</v>
      </c>
      <c r="AB53" s="157">
        <f t="shared" si="14"/>
        <v>-651311.48</v>
      </c>
      <c r="AC53" s="358"/>
      <c r="AD53" s="358"/>
      <c r="AE53" s="358"/>
      <c r="AF53" s="358"/>
      <c r="AG53" s="358"/>
      <c r="AH53" s="358"/>
    </row>
    <row r="54" spans="1:34" x14ac:dyDescent="0.3">
      <c r="A54" s="374"/>
      <c r="B54" s="146" t="str">
        <f>$B$12</f>
        <v>Low Income Residential [2]</v>
      </c>
      <c r="C54" s="98">
        <v>2339409.58</v>
      </c>
      <c r="D54" s="94">
        <v>2474192.02</v>
      </c>
      <c r="E54" s="94">
        <v>1775169.76</v>
      </c>
      <c r="F54" s="94">
        <v>1120315.6399999999</v>
      </c>
      <c r="G54" s="94">
        <v>996294.13</v>
      </c>
      <c r="H54" s="94">
        <v>1056357.8600000001</v>
      </c>
      <c r="I54" s="94">
        <v>593081.41</v>
      </c>
      <c r="J54" s="94">
        <v>366905.31</v>
      </c>
      <c r="K54" s="94">
        <v>415320.37</v>
      </c>
      <c r="L54" s="94">
        <v>521112.19</v>
      </c>
      <c r="M54" s="94">
        <v>1525086.99</v>
      </c>
      <c r="N54" s="99">
        <v>1923789.28</v>
      </c>
      <c r="O54" s="94">
        <v>1289267.21</v>
      </c>
      <c r="P54" s="331">
        <v>1691819.55</v>
      </c>
      <c r="Q54" s="331">
        <v>1587686.01</v>
      </c>
      <c r="R54" s="331">
        <v>837138.44</v>
      </c>
      <c r="S54" s="363">
        <v>981569.99</v>
      </c>
      <c r="T54" s="100"/>
      <c r="U54" s="190"/>
      <c r="V54" s="211">
        <f t="shared" si="14"/>
        <v>-1050142.3700000001</v>
      </c>
      <c r="W54" s="94">
        <f t="shared" si="14"/>
        <v>-782372.47</v>
      </c>
      <c r="X54" s="94">
        <f t="shared" si="14"/>
        <v>-187483.75</v>
      </c>
      <c r="Y54" s="94">
        <f t="shared" si="14"/>
        <v>-283177.19999999995</v>
      </c>
      <c r="Z54" s="99">
        <f t="shared" si="14"/>
        <v>-14724.140000000014</v>
      </c>
      <c r="AA54" s="94">
        <f t="shared" si="14"/>
        <v>-1056357.8600000001</v>
      </c>
      <c r="AB54" s="157">
        <f t="shared" si="14"/>
        <v>-593081.41</v>
      </c>
    </row>
    <row r="55" spans="1:34" x14ac:dyDescent="0.3">
      <c r="A55" s="374"/>
      <c r="B55" s="146" t="str">
        <f>$B$13</f>
        <v>Small C&amp;I [3]</v>
      </c>
      <c r="C55" s="98">
        <v>298138.15999999997</v>
      </c>
      <c r="D55" s="94">
        <v>454957.77</v>
      </c>
      <c r="E55" s="94">
        <v>411471.66</v>
      </c>
      <c r="F55" s="94">
        <v>173382.61</v>
      </c>
      <c r="G55" s="94">
        <v>61560.05</v>
      </c>
      <c r="H55" s="94">
        <v>19318.05</v>
      </c>
      <c r="I55" s="94">
        <v>20767</v>
      </c>
      <c r="J55" s="94">
        <v>31926.46</v>
      </c>
      <c r="K55" s="94">
        <v>41177.620000000003</v>
      </c>
      <c r="L55" s="94">
        <v>34392.379999999997</v>
      </c>
      <c r="M55" s="94">
        <v>99532.99</v>
      </c>
      <c r="N55" s="99">
        <v>209347.6</v>
      </c>
      <c r="O55" s="94">
        <v>269155.23</v>
      </c>
      <c r="P55" s="331">
        <v>611483.04</v>
      </c>
      <c r="Q55" s="331">
        <v>471893.46</v>
      </c>
      <c r="R55" s="331">
        <v>231928.26</v>
      </c>
      <c r="S55" s="363">
        <v>166020.92000000001</v>
      </c>
      <c r="T55" s="100"/>
      <c r="U55" s="190"/>
      <c r="V55" s="211">
        <f t="shared" si="14"/>
        <v>-28982.929999999993</v>
      </c>
      <c r="W55" s="94">
        <f t="shared" si="14"/>
        <v>156525.27000000002</v>
      </c>
      <c r="X55" s="94">
        <f t="shared" si="14"/>
        <v>60421.800000000047</v>
      </c>
      <c r="Y55" s="94">
        <f t="shared" si="14"/>
        <v>58545.650000000023</v>
      </c>
      <c r="Z55" s="99">
        <f t="shared" si="14"/>
        <v>104460.87000000001</v>
      </c>
      <c r="AA55" s="94">
        <f t="shared" si="14"/>
        <v>-19318.05</v>
      </c>
      <c r="AB55" s="157">
        <f t="shared" si="14"/>
        <v>-20767</v>
      </c>
      <c r="AC55" s="359"/>
      <c r="AD55" s="359"/>
      <c r="AE55" s="359"/>
      <c r="AF55" s="359"/>
      <c r="AG55" s="359"/>
      <c r="AH55" s="359"/>
    </row>
    <row r="56" spans="1:34" x14ac:dyDescent="0.3">
      <c r="A56" s="374"/>
      <c r="B56" s="146" t="str">
        <f>$B$14</f>
        <v>Medium C&amp;I [4]</v>
      </c>
      <c r="C56" s="98">
        <v>232833.38</v>
      </c>
      <c r="D56" s="94">
        <v>351696.88</v>
      </c>
      <c r="E56" s="94">
        <v>334037.56</v>
      </c>
      <c r="F56" s="94">
        <v>217262.17</v>
      </c>
      <c r="G56" s="94">
        <v>70628.179999999993</v>
      </c>
      <c r="H56" s="94">
        <v>29247.22</v>
      </c>
      <c r="I56" s="94">
        <v>19220</v>
      </c>
      <c r="J56" s="94">
        <v>22392.05</v>
      </c>
      <c r="K56" s="94">
        <v>48467.49</v>
      </c>
      <c r="L56" s="94">
        <v>47788.91</v>
      </c>
      <c r="M56" s="94">
        <v>122536.84</v>
      </c>
      <c r="N56" s="99">
        <v>172995.07</v>
      </c>
      <c r="O56" s="94">
        <v>277808.86</v>
      </c>
      <c r="P56" s="331">
        <v>545040.26</v>
      </c>
      <c r="Q56" s="331">
        <v>464235.73</v>
      </c>
      <c r="R56" s="331">
        <v>220792.62</v>
      </c>
      <c r="S56" s="363">
        <v>152363.99</v>
      </c>
      <c r="T56" s="100"/>
      <c r="U56" s="190"/>
      <c r="V56" s="211">
        <f t="shared" si="14"/>
        <v>44975.479999999981</v>
      </c>
      <c r="W56" s="94">
        <f t="shared" si="14"/>
        <v>193343.38</v>
      </c>
      <c r="X56" s="94">
        <f t="shared" si="14"/>
        <v>130198.16999999998</v>
      </c>
      <c r="Y56" s="94">
        <f t="shared" si="14"/>
        <v>3530.4499999999825</v>
      </c>
      <c r="Z56" s="99">
        <f t="shared" si="14"/>
        <v>81735.81</v>
      </c>
      <c r="AA56" s="94">
        <f t="shared" si="14"/>
        <v>-29247.22</v>
      </c>
      <c r="AB56" s="157">
        <f t="shared" si="14"/>
        <v>-19220</v>
      </c>
    </row>
    <row r="57" spans="1:34" ht="16.2" x14ac:dyDescent="0.45">
      <c r="A57" s="374"/>
      <c r="B57" s="146" t="str">
        <f>$B$15</f>
        <v>Large C&amp;I [5]</v>
      </c>
      <c r="C57" s="101">
        <v>130815.19</v>
      </c>
      <c r="D57" s="102">
        <v>342252.07</v>
      </c>
      <c r="E57" s="102">
        <v>237016.39</v>
      </c>
      <c r="F57" s="102">
        <v>113322.34</v>
      </c>
      <c r="G57" s="102">
        <v>190572.2</v>
      </c>
      <c r="H57" s="102">
        <v>156663.06</v>
      </c>
      <c r="I57" s="102">
        <v>47938.92</v>
      </c>
      <c r="J57" s="102">
        <v>54134.02</v>
      </c>
      <c r="K57" s="102">
        <v>73342.880000000005</v>
      </c>
      <c r="L57" s="102">
        <v>53665.11</v>
      </c>
      <c r="M57" s="102">
        <v>216711.06</v>
      </c>
      <c r="N57" s="103">
        <v>168215.63</v>
      </c>
      <c r="O57" s="102">
        <v>263396.89</v>
      </c>
      <c r="P57" s="332">
        <v>369299.05</v>
      </c>
      <c r="Q57" s="332">
        <v>335431.23</v>
      </c>
      <c r="R57" s="332">
        <v>445226.94</v>
      </c>
      <c r="S57" s="364">
        <v>232381.8</v>
      </c>
      <c r="T57" s="104"/>
      <c r="U57" s="191"/>
      <c r="V57" s="212">
        <f t="shared" si="14"/>
        <v>132581.70000000001</v>
      </c>
      <c r="W57" s="95">
        <f t="shared" si="14"/>
        <v>27046.979999999981</v>
      </c>
      <c r="X57" s="95">
        <f t="shared" si="14"/>
        <v>98414.839999999967</v>
      </c>
      <c r="Y57" s="95">
        <f t="shared" si="14"/>
        <v>331904.59999999998</v>
      </c>
      <c r="Z57" s="103">
        <f t="shared" si="14"/>
        <v>41809.599999999977</v>
      </c>
      <c r="AA57" s="95">
        <f t="shared" si="14"/>
        <v>-156663.06</v>
      </c>
      <c r="AB57" s="158">
        <f t="shared" si="14"/>
        <v>-47938.92</v>
      </c>
    </row>
    <row r="58" spans="1:34" x14ac:dyDescent="0.3">
      <c r="A58" s="374"/>
      <c r="B58" s="146" t="str">
        <f>$B$16</f>
        <v>Total</v>
      </c>
      <c r="C58" s="98">
        <f>SUM(C53:C57)</f>
        <v>7851145.9300000006</v>
      </c>
      <c r="D58" s="94">
        <f>SUM(D53:D57)</f>
        <v>10000257.440000001</v>
      </c>
      <c r="E58" s="94">
        <f t="shared" ref="E58:AB58" si="15">SUM(E53:E57)</f>
        <v>9304468.25</v>
      </c>
      <c r="F58" s="94">
        <f t="shared" si="15"/>
        <v>5187472.16</v>
      </c>
      <c r="G58" s="94">
        <f t="shared" si="15"/>
        <v>3492231.1</v>
      </c>
      <c r="H58" s="94">
        <f t="shared" si="15"/>
        <v>2454239.8000000003</v>
      </c>
      <c r="I58" s="94">
        <f t="shared" si="15"/>
        <v>1332318.81</v>
      </c>
      <c r="J58" s="94">
        <f t="shared" si="15"/>
        <v>1032505.6200000001</v>
      </c>
      <c r="K58" s="94">
        <f t="shared" si="15"/>
        <v>1286286.4000000004</v>
      </c>
      <c r="L58" s="94">
        <f t="shared" si="15"/>
        <v>1269080.49</v>
      </c>
      <c r="M58" s="94">
        <f t="shared" si="15"/>
        <v>4276625.4799999995</v>
      </c>
      <c r="N58" s="99">
        <f t="shared" si="15"/>
        <v>5948666.0999999996</v>
      </c>
      <c r="O58" s="94">
        <f t="shared" si="15"/>
        <v>6101065.9900000002</v>
      </c>
      <c r="P58" s="331">
        <f t="shared" si="15"/>
        <v>9596939.2200000007</v>
      </c>
      <c r="Q58" s="331">
        <f t="shared" si="15"/>
        <v>7770120.7100000009</v>
      </c>
      <c r="R58" s="331">
        <f t="shared" si="15"/>
        <v>4889276.66</v>
      </c>
      <c r="S58" s="363">
        <f t="shared" si="15"/>
        <v>4376370.17</v>
      </c>
      <c r="T58" s="100">
        <f t="shared" si="15"/>
        <v>0</v>
      </c>
      <c r="U58" s="190">
        <f t="shared" si="15"/>
        <v>0</v>
      </c>
      <c r="V58" s="211">
        <f t="shared" si="15"/>
        <v>-1750079.9400000004</v>
      </c>
      <c r="W58" s="94">
        <f t="shared" si="15"/>
        <v>-403318.21999999986</v>
      </c>
      <c r="X58" s="94">
        <f t="shared" si="15"/>
        <v>-1534347.5399999996</v>
      </c>
      <c r="Y58" s="94">
        <f t="shared" si="15"/>
        <v>-298195.5</v>
      </c>
      <c r="Z58" s="99">
        <f t="shared" si="15"/>
        <v>884139.07000000018</v>
      </c>
      <c r="AA58" s="94">
        <f t="shared" si="15"/>
        <v>-2454239.8000000003</v>
      </c>
      <c r="AB58" s="134">
        <f t="shared" si="15"/>
        <v>-1332318.81</v>
      </c>
    </row>
    <row r="59" spans="1:34" x14ac:dyDescent="0.3">
      <c r="A59" s="374">
        <f>+A52+1</f>
        <v>8</v>
      </c>
      <c r="B59" s="154" t="s">
        <v>24</v>
      </c>
      <c r="C59" s="98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9"/>
      <c r="O59" s="94"/>
      <c r="P59" s="331"/>
      <c r="Q59" s="331"/>
      <c r="R59" s="331"/>
      <c r="S59" s="363"/>
      <c r="T59" s="100"/>
      <c r="U59" s="190"/>
      <c r="V59" s="211"/>
      <c r="W59" s="94"/>
      <c r="X59" s="94"/>
      <c r="Y59" s="94"/>
      <c r="Z59" s="99"/>
      <c r="AA59" s="94"/>
      <c r="AB59" s="134"/>
    </row>
    <row r="60" spans="1:34" x14ac:dyDescent="0.3">
      <c r="A60" s="374"/>
      <c r="B60" s="146" t="str">
        <f>$B$11</f>
        <v>Residential [1]</v>
      </c>
      <c r="C60" s="98">
        <v>9277871.5700000003</v>
      </c>
      <c r="D60" s="94">
        <v>10692845.939999999</v>
      </c>
      <c r="E60" s="94">
        <v>13240152.439999999</v>
      </c>
      <c r="F60" s="94">
        <v>14907007.960000001</v>
      </c>
      <c r="G60" s="94">
        <v>14028430.189999999</v>
      </c>
      <c r="H60" s="94">
        <v>12953454.619999999</v>
      </c>
      <c r="I60" s="94">
        <v>11417784.529999999</v>
      </c>
      <c r="J60" s="94">
        <v>9842044.7599999998</v>
      </c>
      <c r="K60" s="94">
        <v>9529478.5800000001</v>
      </c>
      <c r="L60" s="94">
        <v>9415819.1799999997</v>
      </c>
      <c r="M60" s="94">
        <v>8969286.4100000001</v>
      </c>
      <c r="N60" s="99">
        <v>9367496.3499999996</v>
      </c>
      <c r="O60" s="94">
        <v>11985890.220000001</v>
      </c>
      <c r="P60" s="331">
        <v>14325551.01</v>
      </c>
      <c r="Q60" s="331">
        <v>16241394.939999999</v>
      </c>
      <c r="R60" s="331">
        <v>18775081.43</v>
      </c>
      <c r="S60" s="363">
        <v>19245447.329999998</v>
      </c>
      <c r="T60" s="100"/>
      <c r="U60" s="190"/>
      <c r="V60" s="211">
        <f t="shared" ref="V60:AB64" si="16">O60-C60</f>
        <v>2708018.6500000004</v>
      </c>
      <c r="W60" s="94">
        <f t="shared" si="16"/>
        <v>3632705.0700000003</v>
      </c>
      <c r="X60" s="94">
        <f t="shared" si="16"/>
        <v>3001242.5</v>
      </c>
      <c r="Y60" s="94">
        <f t="shared" si="16"/>
        <v>3868073.4699999988</v>
      </c>
      <c r="Z60" s="99">
        <f t="shared" si="16"/>
        <v>5217017.1399999987</v>
      </c>
      <c r="AA60" s="94">
        <f t="shared" si="16"/>
        <v>-12953454.619999999</v>
      </c>
      <c r="AB60" s="157">
        <f t="shared" si="16"/>
        <v>-11417784.529999999</v>
      </c>
      <c r="AC60" s="358"/>
      <c r="AD60" s="358"/>
      <c r="AE60" s="358"/>
      <c r="AF60" s="358"/>
      <c r="AG60" s="358"/>
      <c r="AH60" s="358"/>
    </row>
    <row r="61" spans="1:34" x14ac:dyDescent="0.3">
      <c r="A61" s="374"/>
      <c r="B61" s="146" t="str">
        <f>$B$12</f>
        <v>Low Income Residential [2]</v>
      </c>
      <c r="C61" s="98">
        <v>11214202.779999999</v>
      </c>
      <c r="D61" s="94">
        <v>11769889.02</v>
      </c>
      <c r="E61" s="94">
        <v>11305364.77</v>
      </c>
      <c r="F61" s="94">
        <v>10712494.9</v>
      </c>
      <c r="G61" s="94">
        <v>10038457.33</v>
      </c>
      <c r="H61" s="94">
        <v>9871546.7799999993</v>
      </c>
      <c r="I61" s="94">
        <v>9702638.1199999992</v>
      </c>
      <c r="J61" s="94">
        <v>10057341.65</v>
      </c>
      <c r="K61" s="94">
        <v>10125876.35</v>
      </c>
      <c r="L61" s="94">
        <v>10311951.07</v>
      </c>
      <c r="M61" s="94">
        <v>10404240.039999999</v>
      </c>
      <c r="N61" s="99">
        <v>10705368.369999999</v>
      </c>
      <c r="O61" s="94">
        <v>10763563.550000001</v>
      </c>
      <c r="P61" s="331">
        <v>11277546.77</v>
      </c>
      <c r="Q61" s="331">
        <v>10905739.9</v>
      </c>
      <c r="R61" s="331">
        <v>11126787.99</v>
      </c>
      <c r="S61" s="363">
        <v>13544670.859999999</v>
      </c>
      <c r="T61" s="100"/>
      <c r="U61" s="190"/>
      <c r="V61" s="211">
        <f t="shared" si="16"/>
        <v>-450639.22999999858</v>
      </c>
      <c r="W61" s="94">
        <f t="shared" si="16"/>
        <v>-492342.25</v>
      </c>
      <c r="X61" s="94">
        <f t="shared" si="16"/>
        <v>-399624.86999999918</v>
      </c>
      <c r="Y61" s="94">
        <f t="shared" si="16"/>
        <v>414293.08999999985</v>
      </c>
      <c r="Z61" s="99">
        <f t="shared" si="16"/>
        <v>3506213.5299999993</v>
      </c>
      <c r="AA61" s="94">
        <f t="shared" si="16"/>
        <v>-9871546.7799999993</v>
      </c>
      <c r="AB61" s="157">
        <f t="shared" si="16"/>
        <v>-9702638.1199999992</v>
      </c>
    </row>
    <row r="62" spans="1:34" x14ac:dyDescent="0.3">
      <c r="A62" s="374"/>
      <c r="B62" s="146" t="str">
        <f>$B$13</f>
        <v>Small C&amp;I [3]</v>
      </c>
      <c r="C62" s="98">
        <v>93932.35</v>
      </c>
      <c r="D62" s="94">
        <v>177261.97</v>
      </c>
      <c r="E62" s="94">
        <v>309301.92</v>
      </c>
      <c r="F62" s="94">
        <v>376557.21</v>
      </c>
      <c r="G62" s="94">
        <v>240343.91</v>
      </c>
      <c r="H62" s="94">
        <v>106724.94</v>
      </c>
      <c r="I62" s="94">
        <v>8764.16</v>
      </c>
      <c r="J62" s="94">
        <v>-28312.43</v>
      </c>
      <c r="K62" s="94">
        <v>43310.85</v>
      </c>
      <c r="L62" s="94">
        <v>132402.57999999999</v>
      </c>
      <c r="M62" s="94">
        <v>150256.48000000001</v>
      </c>
      <c r="N62" s="99">
        <v>150183.96</v>
      </c>
      <c r="O62" s="94">
        <v>261207.7</v>
      </c>
      <c r="P62" s="331">
        <v>512105.07</v>
      </c>
      <c r="Q62" s="331">
        <v>823105.19</v>
      </c>
      <c r="R62" s="331">
        <v>944201.38</v>
      </c>
      <c r="S62" s="363">
        <v>992009.99</v>
      </c>
      <c r="T62" s="100"/>
      <c r="U62" s="190"/>
      <c r="V62" s="211">
        <f t="shared" si="16"/>
        <v>167275.35</v>
      </c>
      <c r="W62" s="94">
        <f t="shared" si="16"/>
        <v>334843.09999999998</v>
      </c>
      <c r="X62" s="94">
        <f t="shared" si="16"/>
        <v>513803.26999999996</v>
      </c>
      <c r="Y62" s="94">
        <f t="shared" si="16"/>
        <v>567644.16999999993</v>
      </c>
      <c r="Z62" s="99">
        <f t="shared" si="16"/>
        <v>751666.08</v>
      </c>
      <c r="AA62" s="94">
        <f t="shared" si="16"/>
        <v>-106724.94</v>
      </c>
      <c r="AB62" s="157">
        <f t="shared" si="16"/>
        <v>-8764.16</v>
      </c>
      <c r="AC62" s="359"/>
      <c r="AD62" s="359"/>
      <c r="AE62" s="359"/>
      <c r="AF62" s="359"/>
      <c r="AG62" s="359"/>
      <c r="AH62" s="359"/>
    </row>
    <row r="63" spans="1:34" x14ac:dyDescent="0.3">
      <c r="A63" s="374"/>
      <c r="B63" s="146" t="str">
        <f>$B$14</f>
        <v>Medium C&amp;I [4]</v>
      </c>
      <c r="C63" s="98">
        <v>91179.16</v>
      </c>
      <c r="D63" s="94">
        <v>169948.26</v>
      </c>
      <c r="E63" s="94">
        <v>255591.26</v>
      </c>
      <c r="F63" s="94">
        <v>301781.09000000003</v>
      </c>
      <c r="G63" s="94">
        <v>241342.3</v>
      </c>
      <c r="H63" s="94">
        <v>147504.42000000001</v>
      </c>
      <c r="I63" s="94">
        <v>108980.35</v>
      </c>
      <c r="J63" s="94">
        <v>-1795.54</v>
      </c>
      <c r="K63" s="94">
        <v>32763.13</v>
      </c>
      <c r="L63" s="94">
        <v>77579.149999999994</v>
      </c>
      <c r="M63" s="94">
        <v>73915.94</v>
      </c>
      <c r="N63" s="99">
        <v>52987.75</v>
      </c>
      <c r="O63" s="94">
        <v>115138.36</v>
      </c>
      <c r="P63" s="331">
        <v>294307.05</v>
      </c>
      <c r="Q63" s="331">
        <v>467470.94</v>
      </c>
      <c r="R63" s="331">
        <v>590946.28</v>
      </c>
      <c r="S63" s="363">
        <v>608565.72</v>
      </c>
      <c r="T63" s="100"/>
      <c r="U63" s="190"/>
      <c r="V63" s="211">
        <f t="shared" si="16"/>
        <v>23959.199999999997</v>
      </c>
      <c r="W63" s="94">
        <f t="shared" si="16"/>
        <v>124358.78999999998</v>
      </c>
      <c r="X63" s="94">
        <f t="shared" si="16"/>
        <v>211879.67999999999</v>
      </c>
      <c r="Y63" s="94">
        <f t="shared" si="16"/>
        <v>289165.19</v>
      </c>
      <c r="Z63" s="99">
        <f t="shared" si="16"/>
        <v>367223.42</v>
      </c>
      <c r="AA63" s="94">
        <f t="shared" si="16"/>
        <v>-147504.42000000001</v>
      </c>
      <c r="AB63" s="157">
        <f t="shared" si="16"/>
        <v>-108980.35</v>
      </c>
    </row>
    <row r="64" spans="1:34" ht="16.2" x14ac:dyDescent="0.45">
      <c r="A64" s="374"/>
      <c r="B64" s="146" t="str">
        <f>$B$15</f>
        <v>Large C&amp;I [5]</v>
      </c>
      <c r="C64" s="101">
        <v>70975.86</v>
      </c>
      <c r="D64" s="102">
        <v>108018.77</v>
      </c>
      <c r="E64" s="102">
        <v>116110.2</v>
      </c>
      <c r="F64" s="102">
        <v>168134.76</v>
      </c>
      <c r="G64" s="102">
        <v>188503.98</v>
      </c>
      <c r="H64" s="102">
        <v>272534.45</v>
      </c>
      <c r="I64" s="102">
        <v>217536.81</v>
      </c>
      <c r="J64" s="102">
        <v>260793.38</v>
      </c>
      <c r="K64" s="102">
        <v>237354.71</v>
      </c>
      <c r="L64" s="102">
        <v>240672.01</v>
      </c>
      <c r="M64" s="102">
        <v>140306.18</v>
      </c>
      <c r="N64" s="103">
        <v>308298.83</v>
      </c>
      <c r="O64" s="102">
        <v>288818.05</v>
      </c>
      <c r="P64" s="332">
        <v>467115.22</v>
      </c>
      <c r="Q64" s="332">
        <v>446580.68</v>
      </c>
      <c r="R64" s="332">
        <v>494191.07</v>
      </c>
      <c r="S64" s="364">
        <v>743360.9</v>
      </c>
      <c r="T64" s="104"/>
      <c r="U64" s="191"/>
      <c r="V64" s="212">
        <f t="shared" si="16"/>
        <v>217842.19</v>
      </c>
      <c r="W64" s="95">
        <f t="shared" si="16"/>
        <v>359096.44999999995</v>
      </c>
      <c r="X64" s="95">
        <f t="shared" si="16"/>
        <v>330470.48</v>
      </c>
      <c r="Y64" s="95">
        <f t="shared" si="16"/>
        <v>326056.31</v>
      </c>
      <c r="Z64" s="103">
        <f t="shared" si="16"/>
        <v>554856.92000000004</v>
      </c>
      <c r="AA64" s="95">
        <f t="shared" si="16"/>
        <v>-272534.45</v>
      </c>
      <c r="AB64" s="158">
        <f t="shared" si="16"/>
        <v>-217536.81</v>
      </c>
    </row>
    <row r="65" spans="1:34" x14ac:dyDescent="0.3">
      <c r="A65" s="374"/>
      <c r="B65" s="146" t="str">
        <f>$B$16</f>
        <v>Total</v>
      </c>
      <c r="C65" s="98">
        <f>SUM(C60:C64)</f>
        <v>20748161.720000003</v>
      </c>
      <c r="D65" s="94">
        <f>SUM(D60:D64)</f>
        <v>22917963.960000001</v>
      </c>
      <c r="E65" s="94">
        <f t="shared" ref="E65:AB65" si="17">SUM(E60:E64)</f>
        <v>25226520.590000004</v>
      </c>
      <c r="F65" s="94">
        <f t="shared" si="17"/>
        <v>26465975.920000002</v>
      </c>
      <c r="G65" s="94">
        <f t="shared" si="17"/>
        <v>24737077.710000001</v>
      </c>
      <c r="H65" s="94">
        <f t="shared" si="17"/>
        <v>23351765.210000001</v>
      </c>
      <c r="I65" s="94">
        <f t="shared" si="17"/>
        <v>21455703.969999999</v>
      </c>
      <c r="J65" s="94">
        <f t="shared" si="17"/>
        <v>20130071.82</v>
      </c>
      <c r="K65" s="94">
        <f t="shared" si="17"/>
        <v>19968783.620000001</v>
      </c>
      <c r="L65" s="94">
        <f t="shared" si="17"/>
        <v>20178423.989999998</v>
      </c>
      <c r="M65" s="94">
        <f t="shared" si="17"/>
        <v>19738005.050000001</v>
      </c>
      <c r="N65" s="99">
        <f t="shared" si="17"/>
        <v>20584335.259999998</v>
      </c>
      <c r="O65" s="94">
        <f t="shared" si="17"/>
        <v>23414617.880000003</v>
      </c>
      <c r="P65" s="331">
        <f t="shared" si="17"/>
        <v>26876625.120000001</v>
      </c>
      <c r="Q65" s="331">
        <f t="shared" si="17"/>
        <v>28884291.650000002</v>
      </c>
      <c r="R65" s="331">
        <f t="shared" si="17"/>
        <v>31931208.150000002</v>
      </c>
      <c r="S65" s="363">
        <f t="shared" si="17"/>
        <v>35134054.799999997</v>
      </c>
      <c r="T65" s="100">
        <f t="shared" si="17"/>
        <v>0</v>
      </c>
      <c r="U65" s="190">
        <f t="shared" si="17"/>
        <v>0</v>
      </c>
      <c r="V65" s="211">
        <f t="shared" si="17"/>
        <v>2666456.160000002</v>
      </c>
      <c r="W65" s="94">
        <f t="shared" si="17"/>
        <v>3958661.16</v>
      </c>
      <c r="X65" s="94">
        <f t="shared" si="17"/>
        <v>3657771.060000001</v>
      </c>
      <c r="Y65" s="94">
        <f t="shared" si="17"/>
        <v>5465232.2299999986</v>
      </c>
      <c r="Z65" s="99">
        <f t="shared" si="17"/>
        <v>10396977.089999998</v>
      </c>
      <c r="AA65" s="94">
        <f t="shared" si="17"/>
        <v>-23351765.210000001</v>
      </c>
      <c r="AB65" s="134">
        <f t="shared" si="17"/>
        <v>-21455703.969999999</v>
      </c>
    </row>
    <row r="66" spans="1:34" x14ac:dyDescent="0.3">
      <c r="A66" s="374">
        <f>+A59+1</f>
        <v>9</v>
      </c>
      <c r="B66" s="154" t="s">
        <v>37</v>
      </c>
      <c r="C66" s="98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9"/>
      <c r="O66" s="94"/>
      <c r="P66" s="331"/>
      <c r="Q66" s="331"/>
      <c r="R66" s="331"/>
      <c r="S66" s="363"/>
      <c r="T66" s="100"/>
      <c r="U66" s="190"/>
      <c r="V66" s="211"/>
      <c r="W66" s="94"/>
      <c r="X66" s="94"/>
      <c r="Y66" s="94"/>
      <c r="Z66" s="99"/>
      <c r="AA66" s="94"/>
      <c r="AB66" s="134"/>
    </row>
    <row r="67" spans="1:34" x14ac:dyDescent="0.3">
      <c r="A67" s="374"/>
      <c r="B67" s="146" t="str">
        <f>$B$11</f>
        <v>Residential [1]</v>
      </c>
      <c r="C67" s="98">
        <f>C46+C53+C60</f>
        <v>25376471.719999999</v>
      </c>
      <c r="D67" s="94">
        <f>D46+D53+D60</f>
        <v>28127968.229999997</v>
      </c>
      <c r="E67" s="94">
        <f t="shared" ref="E67:O71" si="18">E46+E53+E60</f>
        <v>23960724.149999999</v>
      </c>
      <c r="F67" s="94">
        <f t="shared" si="18"/>
        <v>22403727.240000002</v>
      </c>
      <c r="G67" s="94">
        <f t="shared" si="18"/>
        <v>18493534.689999998</v>
      </c>
      <c r="H67" s="94">
        <f t="shared" si="18"/>
        <v>15416810.23</v>
      </c>
      <c r="I67" s="94">
        <f t="shared" si="18"/>
        <v>13148498.119999999</v>
      </c>
      <c r="J67" s="94">
        <f t="shared" si="18"/>
        <v>11649734.469999999</v>
      </c>
      <c r="K67" s="94">
        <f t="shared" si="18"/>
        <v>11607209.91</v>
      </c>
      <c r="L67" s="94">
        <f t="shared" si="18"/>
        <v>13166773.809999999</v>
      </c>
      <c r="M67" s="94">
        <f t="shared" si="18"/>
        <v>17098909.91</v>
      </c>
      <c r="N67" s="99">
        <f>N46+N53+N60</f>
        <v>19885347.609999999</v>
      </c>
      <c r="O67" s="98">
        <f>O46+O53+O60</f>
        <v>26350645.130000003</v>
      </c>
      <c r="P67" s="331">
        <f t="shared" ref="P67:P71" si="19">P46+P53+P60</f>
        <v>27064600.43</v>
      </c>
      <c r="Q67" s="331">
        <v>25577606.25</v>
      </c>
      <c r="R67" s="331">
        <v>26220630.940000001</v>
      </c>
      <c r="S67" s="363">
        <v>23182995.629999999</v>
      </c>
      <c r="T67" s="100"/>
      <c r="U67" s="190"/>
      <c r="V67" s="211">
        <f t="shared" ref="V67:AB71" si="20">O67-C67</f>
        <v>974173.41000000387</v>
      </c>
      <c r="W67" s="94">
        <f t="shared" si="20"/>
        <v>-1063367.799999997</v>
      </c>
      <c r="X67" s="94">
        <f t="shared" si="20"/>
        <v>1616882.1000000015</v>
      </c>
      <c r="Y67" s="94">
        <f t="shared" si="20"/>
        <v>3816903.6999999993</v>
      </c>
      <c r="Z67" s="99">
        <f t="shared" si="20"/>
        <v>4689460.9400000013</v>
      </c>
      <c r="AA67" s="94">
        <f t="shared" si="20"/>
        <v>-15416810.23</v>
      </c>
      <c r="AB67" s="157">
        <f t="shared" si="20"/>
        <v>-13148498.119999999</v>
      </c>
      <c r="AC67" s="358"/>
      <c r="AD67" s="358"/>
      <c r="AE67" s="358"/>
      <c r="AF67" s="358"/>
      <c r="AG67" s="358"/>
      <c r="AH67" s="358"/>
    </row>
    <row r="68" spans="1:34" x14ac:dyDescent="0.3">
      <c r="A68" s="374"/>
      <c r="B68" s="146" t="str">
        <f>$B$12</f>
        <v>Low Income Residential [2]</v>
      </c>
      <c r="C68" s="98">
        <f t="shared" ref="C68:D71" si="21">C47+C54+C61</f>
        <v>16801822.649999999</v>
      </c>
      <c r="D68" s="94">
        <f t="shared" si="21"/>
        <v>16702234.399999999</v>
      </c>
      <c r="E68" s="94">
        <f t="shared" si="18"/>
        <v>14154979.93</v>
      </c>
      <c r="F68" s="94">
        <f t="shared" si="18"/>
        <v>12662679.59</v>
      </c>
      <c r="G68" s="94">
        <f t="shared" si="18"/>
        <v>12244305.189999999</v>
      </c>
      <c r="H68" s="94">
        <f t="shared" si="18"/>
        <v>11621196.52</v>
      </c>
      <c r="I68" s="94">
        <f t="shared" si="18"/>
        <v>10631743.869999999</v>
      </c>
      <c r="J68" s="94">
        <f t="shared" si="18"/>
        <v>10809743.73</v>
      </c>
      <c r="K68" s="94">
        <f t="shared" si="18"/>
        <v>11140527.119999999</v>
      </c>
      <c r="L68" s="94">
        <f t="shared" si="18"/>
        <v>12319611.280000001</v>
      </c>
      <c r="M68" s="94">
        <f t="shared" si="18"/>
        <v>14053662.709999999</v>
      </c>
      <c r="N68" s="99">
        <f t="shared" si="18"/>
        <v>14288767.57</v>
      </c>
      <c r="O68" s="98">
        <f t="shared" si="18"/>
        <v>14388120.49</v>
      </c>
      <c r="P68" s="331">
        <f t="shared" si="19"/>
        <v>14521311.25</v>
      </c>
      <c r="Q68" s="331">
        <v>13915901.560000001</v>
      </c>
      <c r="R68" s="331">
        <v>12819674.77</v>
      </c>
      <c r="S68" s="363">
        <v>14884681.84</v>
      </c>
      <c r="T68" s="100"/>
      <c r="U68" s="190"/>
      <c r="V68" s="211">
        <f t="shared" si="20"/>
        <v>-2413702.1599999983</v>
      </c>
      <c r="W68" s="94">
        <f t="shared" si="20"/>
        <v>-2180923.1499999985</v>
      </c>
      <c r="X68" s="94">
        <f t="shared" si="20"/>
        <v>-239078.36999999918</v>
      </c>
      <c r="Y68" s="94">
        <f t="shared" si="20"/>
        <v>156995.1799999997</v>
      </c>
      <c r="Z68" s="99">
        <f t="shared" si="20"/>
        <v>2640376.6500000004</v>
      </c>
      <c r="AA68" s="94">
        <f t="shared" si="20"/>
        <v>-11621196.52</v>
      </c>
      <c r="AB68" s="157">
        <f t="shared" si="20"/>
        <v>-10631743.869999999</v>
      </c>
    </row>
    <row r="69" spans="1:34" x14ac:dyDescent="0.3">
      <c r="A69" s="374"/>
      <c r="B69" s="146" t="str">
        <f>$B$13</f>
        <v>Small C&amp;I [3]</v>
      </c>
      <c r="C69" s="98">
        <f t="shared" si="21"/>
        <v>1487682.48</v>
      </c>
      <c r="D69" s="94">
        <f t="shared" si="21"/>
        <v>1640907.89</v>
      </c>
      <c r="E69" s="94">
        <f t="shared" si="18"/>
        <v>1136741.6299999999</v>
      </c>
      <c r="F69" s="94">
        <f t="shared" si="18"/>
        <v>774513.84000000008</v>
      </c>
      <c r="G69" s="94">
        <f t="shared" si="18"/>
        <v>407111.29000000004</v>
      </c>
      <c r="H69" s="94">
        <f t="shared" si="18"/>
        <v>199762.97</v>
      </c>
      <c r="I69" s="94">
        <f t="shared" si="18"/>
        <v>120316.21</v>
      </c>
      <c r="J69" s="94">
        <f t="shared" si="18"/>
        <v>67447.81</v>
      </c>
      <c r="K69" s="94">
        <f t="shared" si="18"/>
        <v>169633.92000000001</v>
      </c>
      <c r="L69" s="94">
        <f t="shared" si="18"/>
        <v>325586.32999999996</v>
      </c>
      <c r="M69" s="94">
        <f t="shared" si="18"/>
        <v>757495.36</v>
      </c>
      <c r="N69" s="99">
        <f t="shared" si="18"/>
        <v>1239011.28</v>
      </c>
      <c r="O69" s="98">
        <f t="shared" si="18"/>
        <v>1533195.32</v>
      </c>
      <c r="P69" s="331">
        <f t="shared" si="19"/>
        <v>1866301.3800000001</v>
      </c>
      <c r="Q69" s="331">
        <v>1819847.04</v>
      </c>
      <c r="R69" s="331">
        <v>1481735.64</v>
      </c>
      <c r="S69" s="363">
        <v>1242164.3400000001</v>
      </c>
      <c r="T69" s="100"/>
      <c r="U69" s="190"/>
      <c r="V69" s="211">
        <f t="shared" si="20"/>
        <v>45512.840000000084</v>
      </c>
      <c r="W69" s="94">
        <f t="shared" si="20"/>
        <v>225393.49000000022</v>
      </c>
      <c r="X69" s="94">
        <f t="shared" si="20"/>
        <v>683105.41000000015</v>
      </c>
      <c r="Y69" s="94">
        <f t="shared" si="20"/>
        <v>707221.79999999981</v>
      </c>
      <c r="Z69" s="99">
        <f t="shared" si="20"/>
        <v>835053.05</v>
      </c>
      <c r="AA69" s="94">
        <f t="shared" si="20"/>
        <v>-199762.97</v>
      </c>
      <c r="AB69" s="157">
        <f t="shared" si="20"/>
        <v>-120316.21</v>
      </c>
      <c r="AC69" s="359"/>
      <c r="AD69" s="359"/>
      <c r="AE69" s="359"/>
      <c r="AF69" s="359"/>
      <c r="AG69" s="359"/>
      <c r="AH69" s="359"/>
    </row>
    <row r="70" spans="1:34" x14ac:dyDescent="0.3">
      <c r="A70" s="374"/>
      <c r="B70" s="146" t="str">
        <f>$B$14</f>
        <v>Medium C&amp;I [4]</v>
      </c>
      <c r="C70" s="98">
        <f t="shared" si="21"/>
        <v>1306422.1499999999</v>
      </c>
      <c r="D70" s="94">
        <f t="shared" si="21"/>
        <v>1489994.07</v>
      </c>
      <c r="E70" s="94">
        <f t="shared" si="18"/>
        <v>1043437.5800000001</v>
      </c>
      <c r="F70" s="94">
        <f t="shared" si="18"/>
        <v>786305.63000000012</v>
      </c>
      <c r="G70" s="94">
        <f t="shared" si="18"/>
        <v>470516.42</v>
      </c>
      <c r="H70" s="94">
        <f t="shared" si="18"/>
        <v>302145.55000000005</v>
      </c>
      <c r="I70" s="94">
        <f t="shared" si="18"/>
        <v>217817.12</v>
      </c>
      <c r="J70" s="94">
        <f t="shared" si="18"/>
        <v>140188.18999999997</v>
      </c>
      <c r="K70" s="94">
        <f t="shared" si="18"/>
        <v>234176.16999999998</v>
      </c>
      <c r="L70" s="94">
        <f t="shared" si="18"/>
        <v>422618.18000000005</v>
      </c>
      <c r="M70" s="94">
        <f t="shared" si="18"/>
        <v>769338.75</v>
      </c>
      <c r="N70" s="99">
        <f t="shared" si="18"/>
        <v>1393884.6400000001</v>
      </c>
      <c r="O70" s="98">
        <f t="shared" si="18"/>
        <v>1416072.6400000001</v>
      </c>
      <c r="P70" s="331">
        <f t="shared" si="19"/>
        <v>1800924.1500000001</v>
      </c>
      <c r="Q70" s="331">
        <v>1366748.03</v>
      </c>
      <c r="R70" s="331">
        <v>1204628.68</v>
      </c>
      <c r="S70" s="363">
        <v>939224.47</v>
      </c>
      <c r="T70" s="100"/>
      <c r="U70" s="190"/>
      <c r="V70" s="211">
        <f t="shared" si="20"/>
        <v>109650.49000000022</v>
      </c>
      <c r="W70" s="94">
        <f t="shared" si="20"/>
        <v>310930.08000000007</v>
      </c>
      <c r="X70" s="94">
        <f t="shared" si="20"/>
        <v>323310.44999999995</v>
      </c>
      <c r="Y70" s="94">
        <f t="shared" si="20"/>
        <v>418323.04999999981</v>
      </c>
      <c r="Z70" s="99">
        <f t="shared" si="20"/>
        <v>468708.05</v>
      </c>
      <c r="AA70" s="94">
        <f t="shared" si="20"/>
        <v>-302145.55000000005</v>
      </c>
      <c r="AB70" s="157">
        <f t="shared" si="20"/>
        <v>-217817.12</v>
      </c>
    </row>
    <row r="71" spans="1:34" x14ac:dyDescent="0.3">
      <c r="A71" s="374"/>
      <c r="B71" s="146" t="str">
        <f>$B$15</f>
        <v>Large C&amp;I [5]</v>
      </c>
      <c r="C71" s="224">
        <f t="shared" si="21"/>
        <v>722557.35</v>
      </c>
      <c r="D71" s="95">
        <f t="shared" si="21"/>
        <v>1234243.2</v>
      </c>
      <c r="E71" s="95">
        <f t="shared" si="18"/>
        <v>1220435.67</v>
      </c>
      <c r="F71" s="95">
        <f t="shared" si="18"/>
        <v>650265.26</v>
      </c>
      <c r="G71" s="95">
        <f t="shared" si="18"/>
        <v>631456.27</v>
      </c>
      <c r="H71" s="95">
        <f t="shared" si="18"/>
        <v>530646.81000000006</v>
      </c>
      <c r="I71" s="95">
        <f t="shared" si="18"/>
        <v>414317.9</v>
      </c>
      <c r="J71" s="95">
        <f t="shared" si="18"/>
        <v>528833.59000000008</v>
      </c>
      <c r="K71" s="95">
        <f t="shared" si="18"/>
        <v>477743.44999999995</v>
      </c>
      <c r="L71" s="95">
        <f t="shared" si="18"/>
        <v>703507.59</v>
      </c>
      <c r="M71" s="95">
        <f t="shared" si="18"/>
        <v>820192.94</v>
      </c>
      <c r="N71" s="225">
        <f t="shared" si="18"/>
        <v>1374045.6800000002</v>
      </c>
      <c r="O71" s="224">
        <f t="shared" si="18"/>
        <v>1662205.45</v>
      </c>
      <c r="P71" s="333">
        <f t="shared" si="19"/>
        <v>1582851.33</v>
      </c>
      <c r="Q71" s="333">
        <v>1585919.82</v>
      </c>
      <c r="R71" s="333">
        <v>1533759.85</v>
      </c>
      <c r="S71" s="364">
        <v>1280616.25</v>
      </c>
      <c r="T71" s="104"/>
      <c r="U71" s="191"/>
      <c r="V71" s="212">
        <f t="shared" si="20"/>
        <v>939648.1</v>
      </c>
      <c r="W71" s="95">
        <f t="shared" si="20"/>
        <v>348608.13000000012</v>
      </c>
      <c r="X71" s="95">
        <f t="shared" si="20"/>
        <v>365484.15000000014</v>
      </c>
      <c r="Y71" s="95">
        <f t="shared" si="20"/>
        <v>883494.59000000008</v>
      </c>
      <c r="Z71" s="225">
        <f t="shared" si="20"/>
        <v>649159.98</v>
      </c>
      <c r="AA71" s="95">
        <f t="shared" si="20"/>
        <v>-530646.81000000006</v>
      </c>
      <c r="AB71" s="158">
        <f t="shared" si="20"/>
        <v>-414317.9</v>
      </c>
    </row>
    <row r="72" spans="1:34" ht="15" thickBot="1" x14ac:dyDescent="0.35">
      <c r="A72" s="374"/>
      <c r="B72" s="149" t="str">
        <f>$B$16</f>
        <v>Total</v>
      </c>
      <c r="C72" s="105">
        <f>SUM(C67:C71)</f>
        <v>45694956.349999994</v>
      </c>
      <c r="D72" s="96">
        <f>SUM(D67:D71)</f>
        <v>49195347.789999999</v>
      </c>
      <c r="E72" s="96">
        <f t="shared" ref="E72:N72" si="22">SUM(E67:E71)</f>
        <v>41516318.960000001</v>
      </c>
      <c r="F72" s="96">
        <f t="shared" si="22"/>
        <v>37277491.560000002</v>
      </c>
      <c r="G72" s="96">
        <f t="shared" si="22"/>
        <v>32246923.859999996</v>
      </c>
      <c r="H72" s="96">
        <f t="shared" si="22"/>
        <v>28070562.079999998</v>
      </c>
      <c r="I72" s="96">
        <f t="shared" si="22"/>
        <v>24532693.219999999</v>
      </c>
      <c r="J72" s="96">
        <f t="shared" si="22"/>
        <v>23195947.789999999</v>
      </c>
      <c r="K72" s="96">
        <f t="shared" si="22"/>
        <v>23629290.570000004</v>
      </c>
      <c r="L72" s="96">
        <f t="shared" si="22"/>
        <v>26938097.189999998</v>
      </c>
      <c r="M72" s="96">
        <f t="shared" si="22"/>
        <v>33499599.669999998</v>
      </c>
      <c r="N72" s="106">
        <f t="shared" si="22"/>
        <v>38181056.780000001</v>
      </c>
      <c r="O72" s="105">
        <f>SUM(O67:O71)</f>
        <v>45350239.030000009</v>
      </c>
      <c r="P72" s="334">
        <f t="shared" ref="P72:AB72" si="23">SUM(P67:P71)</f>
        <v>46835988.539999999</v>
      </c>
      <c r="Q72" s="334">
        <f t="shared" si="23"/>
        <v>44266022.700000003</v>
      </c>
      <c r="R72" s="334">
        <f t="shared" si="23"/>
        <v>43260429.880000003</v>
      </c>
      <c r="S72" s="365">
        <f t="shared" si="23"/>
        <v>41529682.530000001</v>
      </c>
      <c r="T72" s="107">
        <f t="shared" si="23"/>
        <v>0</v>
      </c>
      <c r="U72" s="192">
        <f t="shared" si="23"/>
        <v>0</v>
      </c>
      <c r="V72" s="213">
        <f t="shared" si="23"/>
        <v>-344717.31999999413</v>
      </c>
      <c r="W72" s="96">
        <f t="shared" si="23"/>
        <v>-2359359.2499999953</v>
      </c>
      <c r="X72" s="96">
        <f t="shared" si="23"/>
        <v>2749703.740000003</v>
      </c>
      <c r="Y72" s="96">
        <f t="shared" si="23"/>
        <v>5982938.3199999984</v>
      </c>
      <c r="Z72" s="106">
        <f t="shared" si="23"/>
        <v>9282758.6700000018</v>
      </c>
      <c r="AA72" s="96">
        <f t="shared" si="23"/>
        <v>-28070562.079999998</v>
      </c>
      <c r="AB72" s="159">
        <f t="shared" si="23"/>
        <v>-24532693.219999999</v>
      </c>
    </row>
    <row r="73" spans="1:34" x14ac:dyDescent="0.3">
      <c r="A73" s="374">
        <f>+A66+1</f>
        <v>10</v>
      </c>
      <c r="B73" s="151" t="s">
        <v>35</v>
      </c>
      <c r="C73" s="42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43"/>
      <c r="O73" s="31"/>
      <c r="P73" s="335"/>
      <c r="Q73" s="335"/>
      <c r="R73" s="335"/>
      <c r="S73" s="335"/>
      <c r="T73" s="31"/>
      <c r="U73" s="193"/>
      <c r="V73" s="214"/>
      <c r="W73" s="31"/>
      <c r="X73" s="31"/>
      <c r="Y73" s="31"/>
      <c r="Z73" s="43"/>
      <c r="AA73" s="31"/>
      <c r="AB73" s="160"/>
    </row>
    <row r="74" spans="1:34" x14ac:dyDescent="0.3">
      <c r="A74" s="374"/>
      <c r="B74" s="146" t="str">
        <f>$B$11</f>
        <v>Residential [1]</v>
      </c>
      <c r="C74" s="58">
        <v>36524049</v>
      </c>
      <c r="D74" s="59">
        <v>22374072</v>
      </c>
      <c r="E74" s="59">
        <v>14153447</v>
      </c>
      <c r="F74" s="59">
        <v>6947996</v>
      </c>
      <c r="G74" s="59">
        <v>4527635</v>
      </c>
      <c r="H74" s="59">
        <v>3931647</v>
      </c>
      <c r="I74" s="59">
        <v>4442656</v>
      </c>
      <c r="J74" s="59">
        <v>7154128</v>
      </c>
      <c r="K74" s="59">
        <v>17362531</v>
      </c>
      <c r="L74" s="59">
        <v>32907479</v>
      </c>
      <c r="M74" s="59">
        <v>37014283</v>
      </c>
      <c r="N74" s="60">
        <v>37419482</v>
      </c>
      <c r="O74" s="59">
        <v>28326809</v>
      </c>
      <c r="P74" s="329">
        <v>23650726</v>
      </c>
      <c r="Q74" s="329">
        <v>17691643</v>
      </c>
      <c r="R74" s="329">
        <v>7135613</v>
      </c>
      <c r="S74" s="329">
        <v>4766398</v>
      </c>
      <c r="T74" s="33"/>
      <c r="U74" s="186"/>
      <c r="V74" s="206">
        <f t="shared" ref="V74:AB78" si="24">O74-C74</f>
        <v>-8197240</v>
      </c>
      <c r="W74" s="79">
        <f t="shared" si="24"/>
        <v>1276654</v>
      </c>
      <c r="X74" s="79">
        <f t="shared" si="24"/>
        <v>3538196</v>
      </c>
      <c r="Y74" s="79">
        <f t="shared" si="24"/>
        <v>187617</v>
      </c>
      <c r="Z74" s="60">
        <f t="shared" si="24"/>
        <v>238763</v>
      </c>
      <c r="AA74" s="79">
        <f t="shared" si="24"/>
        <v>-3931647</v>
      </c>
      <c r="AB74" s="147">
        <f t="shared" si="24"/>
        <v>-4442656</v>
      </c>
      <c r="AC74" s="358"/>
      <c r="AD74" s="358"/>
      <c r="AE74" s="358"/>
      <c r="AF74" s="358"/>
      <c r="AG74" s="358"/>
      <c r="AH74" s="358"/>
    </row>
    <row r="75" spans="1:34" x14ac:dyDescent="0.3">
      <c r="A75" s="374"/>
      <c r="B75" s="146" t="str">
        <f>$B$12</f>
        <v>Low Income Residential [2]</v>
      </c>
      <c r="C75" s="58">
        <v>6168343</v>
      </c>
      <c r="D75" s="59">
        <v>3769877</v>
      </c>
      <c r="E75" s="59">
        <v>2677781</v>
      </c>
      <c r="F75" s="59">
        <v>1468111</v>
      </c>
      <c r="G75" s="59">
        <v>797430</v>
      </c>
      <c r="H75" s="59">
        <v>695783</v>
      </c>
      <c r="I75" s="59">
        <v>702726</v>
      </c>
      <c r="J75" s="59">
        <v>1094080</v>
      </c>
      <c r="K75" s="59">
        <v>2708410</v>
      </c>
      <c r="L75" s="59">
        <v>4917231</v>
      </c>
      <c r="M75" s="59">
        <v>5746214</v>
      </c>
      <c r="N75" s="60">
        <v>6011062</v>
      </c>
      <c r="O75" s="59">
        <v>4766409</v>
      </c>
      <c r="P75" s="329">
        <v>3657195</v>
      </c>
      <c r="Q75" s="329">
        <v>2900736</v>
      </c>
      <c r="R75" s="329">
        <v>1249446</v>
      </c>
      <c r="S75" s="329">
        <v>864129</v>
      </c>
      <c r="T75" s="33"/>
      <c r="U75" s="186"/>
      <c r="V75" s="206">
        <f t="shared" si="24"/>
        <v>-1401934</v>
      </c>
      <c r="W75" s="79">
        <f t="shared" si="24"/>
        <v>-112682</v>
      </c>
      <c r="X75" s="79">
        <f t="shared" si="24"/>
        <v>222955</v>
      </c>
      <c r="Y75" s="79">
        <f t="shared" si="24"/>
        <v>-218665</v>
      </c>
      <c r="Z75" s="60">
        <f t="shared" si="24"/>
        <v>66699</v>
      </c>
      <c r="AA75" s="79">
        <f t="shared" si="24"/>
        <v>-695783</v>
      </c>
      <c r="AB75" s="147">
        <f t="shared" si="24"/>
        <v>-702726</v>
      </c>
    </row>
    <row r="76" spans="1:34" x14ac:dyDescent="0.3">
      <c r="A76" s="374"/>
      <c r="B76" s="146" t="str">
        <f>$B$13</f>
        <v>Small C&amp;I [3]</v>
      </c>
      <c r="C76" s="58">
        <v>6152995</v>
      </c>
      <c r="D76" s="59">
        <v>3549585</v>
      </c>
      <c r="E76" s="59">
        <v>1900084</v>
      </c>
      <c r="F76" s="59">
        <v>830515</v>
      </c>
      <c r="G76" s="59">
        <v>530971</v>
      </c>
      <c r="H76" s="59">
        <v>482381</v>
      </c>
      <c r="I76" s="59">
        <v>540273</v>
      </c>
      <c r="J76" s="59">
        <v>853177</v>
      </c>
      <c r="K76" s="59">
        <v>2223506</v>
      </c>
      <c r="L76" s="59">
        <v>4984659</v>
      </c>
      <c r="M76" s="59">
        <v>5852587</v>
      </c>
      <c r="N76" s="60">
        <v>5947426</v>
      </c>
      <c r="O76" s="59">
        <v>4329549</v>
      </c>
      <c r="P76" s="329">
        <v>3232788</v>
      </c>
      <c r="Q76" s="329">
        <v>2110966</v>
      </c>
      <c r="R76" s="329">
        <v>695630</v>
      </c>
      <c r="S76" s="329">
        <v>451435</v>
      </c>
      <c r="T76" s="33"/>
      <c r="U76" s="186"/>
      <c r="V76" s="206">
        <f t="shared" si="24"/>
        <v>-1823446</v>
      </c>
      <c r="W76" s="79">
        <f t="shared" si="24"/>
        <v>-316797</v>
      </c>
      <c r="X76" s="79">
        <f t="shared" si="24"/>
        <v>210882</v>
      </c>
      <c r="Y76" s="79">
        <f t="shared" si="24"/>
        <v>-134885</v>
      </c>
      <c r="Z76" s="60">
        <f t="shared" si="24"/>
        <v>-79536</v>
      </c>
      <c r="AA76" s="79">
        <f t="shared" si="24"/>
        <v>-482381</v>
      </c>
      <c r="AB76" s="147">
        <f t="shared" si="24"/>
        <v>-540273</v>
      </c>
      <c r="AC76" s="359"/>
      <c r="AD76" s="359"/>
      <c r="AE76" s="359"/>
      <c r="AF76" s="359"/>
      <c r="AG76" s="359"/>
      <c r="AH76" s="359"/>
    </row>
    <row r="77" spans="1:34" x14ac:dyDescent="0.3">
      <c r="A77" s="374"/>
      <c r="B77" s="146" t="str">
        <f>$B$14</f>
        <v>Medium C&amp;I [4]</v>
      </c>
      <c r="C77" s="58">
        <v>13447683</v>
      </c>
      <c r="D77" s="59">
        <v>8467368</v>
      </c>
      <c r="E77" s="59">
        <v>5461645</v>
      </c>
      <c r="F77" s="59">
        <v>3070202</v>
      </c>
      <c r="G77" s="59">
        <v>2109949</v>
      </c>
      <c r="H77" s="59">
        <v>1977767</v>
      </c>
      <c r="I77" s="59">
        <v>2187047</v>
      </c>
      <c r="J77" s="59">
        <v>3038722</v>
      </c>
      <c r="K77" s="59">
        <v>6182177</v>
      </c>
      <c r="L77" s="59">
        <v>11311208</v>
      </c>
      <c r="M77" s="59">
        <v>13064773</v>
      </c>
      <c r="N77" s="60">
        <v>13192852</v>
      </c>
      <c r="O77" s="59">
        <v>10210198</v>
      </c>
      <c r="P77" s="329">
        <v>7511197</v>
      </c>
      <c r="Q77" s="329">
        <v>5421306</v>
      </c>
      <c r="R77" s="329">
        <v>2381082</v>
      </c>
      <c r="S77" s="329">
        <v>1807153</v>
      </c>
      <c r="T77" s="33"/>
      <c r="U77" s="186"/>
      <c r="V77" s="206">
        <f t="shared" si="24"/>
        <v>-3237485</v>
      </c>
      <c r="W77" s="79">
        <f t="shared" si="24"/>
        <v>-956171</v>
      </c>
      <c r="X77" s="79">
        <f t="shared" si="24"/>
        <v>-40339</v>
      </c>
      <c r="Y77" s="79">
        <f t="shared" si="24"/>
        <v>-689120</v>
      </c>
      <c r="Z77" s="60">
        <f t="shared" si="24"/>
        <v>-302796</v>
      </c>
      <c r="AA77" s="79">
        <f t="shared" si="24"/>
        <v>-1977767</v>
      </c>
      <c r="AB77" s="147">
        <f t="shared" si="24"/>
        <v>-2187047</v>
      </c>
    </row>
    <row r="78" spans="1:34" x14ac:dyDescent="0.3">
      <c r="A78" s="374"/>
      <c r="B78" s="146" t="str">
        <f>$B$15</f>
        <v>Large C&amp;I [5]</v>
      </c>
      <c r="C78" s="230">
        <v>20096823</v>
      </c>
      <c r="D78" s="231">
        <v>17165087</v>
      </c>
      <c r="E78" s="231">
        <v>14009286</v>
      </c>
      <c r="F78" s="231">
        <v>9831576</v>
      </c>
      <c r="G78" s="231">
        <v>8561196</v>
      </c>
      <c r="H78" s="231">
        <v>18938213</v>
      </c>
      <c r="I78" s="231">
        <v>8395329</v>
      </c>
      <c r="J78" s="231">
        <v>8756996</v>
      </c>
      <c r="K78" s="231">
        <v>15925865</v>
      </c>
      <c r="L78" s="231">
        <v>20681772</v>
      </c>
      <c r="M78" s="231">
        <v>21215243</v>
      </c>
      <c r="N78" s="232">
        <v>20201735</v>
      </c>
      <c r="O78" s="231">
        <v>17206424</v>
      </c>
      <c r="P78" s="336">
        <v>15510043</v>
      </c>
      <c r="Q78" s="336">
        <v>12286498</v>
      </c>
      <c r="R78" s="336">
        <v>8672467.8000000007</v>
      </c>
      <c r="S78" s="336">
        <v>12126306</v>
      </c>
      <c r="T78" s="86"/>
      <c r="U78" s="187"/>
      <c r="V78" s="207">
        <f t="shared" si="24"/>
        <v>-2890399</v>
      </c>
      <c r="W78" s="84">
        <f t="shared" si="24"/>
        <v>-1655044</v>
      </c>
      <c r="X78" s="84">
        <f t="shared" si="24"/>
        <v>-1722788</v>
      </c>
      <c r="Y78" s="84">
        <f t="shared" si="24"/>
        <v>-1159108.1999999993</v>
      </c>
      <c r="Z78" s="232">
        <f t="shared" si="24"/>
        <v>3565110</v>
      </c>
      <c r="AA78" s="84">
        <f t="shared" si="24"/>
        <v>-18938213</v>
      </c>
      <c r="AB78" s="148">
        <f t="shared" si="24"/>
        <v>-8395329</v>
      </c>
    </row>
    <row r="79" spans="1:34" x14ac:dyDescent="0.3">
      <c r="A79" s="374"/>
      <c r="B79" s="146" t="str">
        <f>$B$16</f>
        <v>Total</v>
      </c>
      <c r="C79" s="58">
        <f>SUM(C74:C78)</f>
        <v>82389893</v>
      </c>
      <c r="D79" s="59">
        <f>SUM(D74:D78)</f>
        <v>55325989</v>
      </c>
      <c r="E79" s="59">
        <f t="shared" ref="E79:AB79" si="25">SUM(E74:E78)</f>
        <v>38202243</v>
      </c>
      <c r="F79" s="59">
        <f t="shared" si="25"/>
        <v>22148400</v>
      </c>
      <c r="G79" s="59">
        <f t="shared" si="25"/>
        <v>16527181</v>
      </c>
      <c r="H79" s="59">
        <f t="shared" si="25"/>
        <v>26025791</v>
      </c>
      <c r="I79" s="59">
        <f t="shared" si="25"/>
        <v>16268031</v>
      </c>
      <c r="J79" s="59">
        <f t="shared" si="25"/>
        <v>20897103</v>
      </c>
      <c r="K79" s="59">
        <f t="shared" si="25"/>
        <v>44402489</v>
      </c>
      <c r="L79" s="59">
        <f t="shared" si="25"/>
        <v>74802349</v>
      </c>
      <c r="M79" s="59">
        <f t="shared" si="25"/>
        <v>82893100</v>
      </c>
      <c r="N79" s="60">
        <f t="shared" si="25"/>
        <v>82772557</v>
      </c>
      <c r="O79" s="59">
        <f t="shared" si="25"/>
        <v>64839389</v>
      </c>
      <c r="P79" s="329">
        <f t="shared" si="25"/>
        <v>53561949</v>
      </c>
      <c r="Q79" s="329">
        <f t="shared" si="25"/>
        <v>40411149</v>
      </c>
      <c r="R79" s="329">
        <f t="shared" si="25"/>
        <v>20134238.800000001</v>
      </c>
      <c r="S79" s="329">
        <f t="shared" si="25"/>
        <v>20015421</v>
      </c>
      <c r="T79" s="33">
        <f t="shared" si="25"/>
        <v>0</v>
      </c>
      <c r="U79" s="186">
        <f t="shared" si="25"/>
        <v>0</v>
      </c>
      <c r="V79" s="206">
        <f t="shared" si="25"/>
        <v>-17550504</v>
      </c>
      <c r="W79" s="79">
        <f t="shared" si="25"/>
        <v>-1764040</v>
      </c>
      <c r="X79" s="79">
        <f t="shared" si="25"/>
        <v>2208906</v>
      </c>
      <c r="Y79" s="79">
        <f t="shared" si="25"/>
        <v>-2014161.1999999993</v>
      </c>
      <c r="Z79" s="60">
        <f t="shared" si="25"/>
        <v>3488240</v>
      </c>
      <c r="AA79" s="79">
        <f t="shared" si="25"/>
        <v>-26025791</v>
      </c>
      <c r="AB79" s="147">
        <f t="shared" si="25"/>
        <v>-16268031</v>
      </c>
    </row>
    <row r="80" spans="1:34" x14ac:dyDescent="0.3">
      <c r="A80" s="374">
        <f>+A73+1</f>
        <v>11</v>
      </c>
      <c r="B80" s="154" t="s">
        <v>26</v>
      </c>
      <c r="C80" s="68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70"/>
      <c r="O80" s="69"/>
      <c r="P80" s="337"/>
      <c r="Q80" s="337"/>
      <c r="R80" s="337"/>
      <c r="S80" s="366"/>
      <c r="T80" s="35"/>
      <c r="U80" s="194"/>
      <c r="V80" s="215"/>
      <c r="W80" s="137"/>
      <c r="X80" s="137"/>
      <c r="Y80" s="137"/>
      <c r="Z80" s="70"/>
      <c r="AA80" s="137"/>
      <c r="AB80" s="161"/>
    </row>
    <row r="81" spans="1:28" x14ac:dyDescent="0.3">
      <c r="A81" s="374"/>
      <c r="B81" s="284" t="str">
        <f>$B$11</f>
        <v>Residential [1]</v>
      </c>
      <c r="C81" s="353">
        <v>51520287.140000001</v>
      </c>
      <c r="D81" s="338">
        <v>32757777.579999998</v>
      </c>
      <c r="E81" s="338">
        <v>21115009.800000001</v>
      </c>
      <c r="F81" s="338">
        <v>11451333.68</v>
      </c>
      <c r="G81" s="338">
        <v>8432572.0399999991</v>
      </c>
      <c r="H81" s="338">
        <v>7518855.7000000002</v>
      </c>
      <c r="I81" s="338">
        <v>8154353.6100000003</v>
      </c>
      <c r="J81" s="338">
        <v>11226977.550000001</v>
      </c>
      <c r="K81" s="338">
        <v>24325777.57</v>
      </c>
      <c r="L81" s="338">
        <v>45040653.689999998</v>
      </c>
      <c r="M81" s="338">
        <v>50252174.060000002</v>
      </c>
      <c r="N81" s="354">
        <v>50746854.119999997</v>
      </c>
      <c r="O81" s="338">
        <v>39158946.759999998</v>
      </c>
      <c r="P81" s="338">
        <v>33270807.379999999</v>
      </c>
      <c r="Q81" s="338">
        <v>24651544.539999999</v>
      </c>
      <c r="R81" s="338">
        <v>11099014.99</v>
      </c>
      <c r="S81" s="367">
        <v>8338424.5099999998</v>
      </c>
      <c r="T81" s="113"/>
      <c r="U81" s="195"/>
      <c r="V81" s="211">
        <f t="shared" ref="V81:AB85" si="26">O81-C81</f>
        <v>-12361340.380000003</v>
      </c>
      <c r="W81" s="94">
        <f t="shared" si="26"/>
        <v>513029.80000000075</v>
      </c>
      <c r="X81" s="94">
        <f t="shared" si="26"/>
        <v>3536534.7399999984</v>
      </c>
      <c r="Y81" s="94">
        <f t="shared" si="26"/>
        <v>-352318.68999999948</v>
      </c>
      <c r="Z81" s="354">
        <f t="shared" si="26"/>
        <v>-94147.529999999329</v>
      </c>
      <c r="AA81" s="94">
        <f t="shared" si="26"/>
        <v>-7518855.7000000002</v>
      </c>
      <c r="AB81" s="157">
        <f t="shared" si="26"/>
        <v>-8154353.6100000003</v>
      </c>
    </row>
    <row r="82" spans="1:28" x14ac:dyDescent="0.3">
      <c r="A82" s="374"/>
      <c r="B82" s="284" t="str">
        <f>$B$12</f>
        <v>Low Income Residential [2]</v>
      </c>
      <c r="C82" s="353">
        <v>6560695.3499999996</v>
      </c>
      <c r="D82" s="338">
        <v>4148788.41</v>
      </c>
      <c r="E82" s="338">
        <v>3005372.2</v>
      </c>
      <c r="F82" s="338">
        <v>1764842.61</v>
      </c>
      <c r="G82" s="338">
        <v>1081568.18</v>
      </c>
      <c r="H82" s="338">
        <v>968966.43</v>
      </c>
      <c r="I82" s="338">
        <v>954941.41</v>
      </c>
      <c r="J82" s="338">
        <v>1285463.08</v>
      </c>
      <c r="K82" s="338">
        <v>2841274.85</v>
      </c>
      <c r="L82" s="338">
        <v>5064209.62</v>
      </c>
      <c r="M82" s="338">
        <v>5867187.46</v>
      </c>
      <c r="N82" s="354">
        <v>6126647.3399999999</v>
      </c>
      <c r="O82" s="338">
        <v>4941773.5599999996</v>
      </c>
      <c r="P82" s="338">
        <v>3861387.46</v>
      </c>
      <c r="Q82" s="338">
        <v>3026969.04</v>
      </c>
      <c r="R82" s="338">
        <v>1429265.04</v>
      </c>
      <c r="S82" s="367">
        <v>1097679.29</v>
      </c>
      <c r="T82" s="113"/>
      <c r="U82" s="195"/>
      <c r="V82" s="211">
        <f t="shared" si="26"/>
        <v>-1618921.79</v>
      </c>
      <c r="W82" s="94">
        <f t="shared" si="26"/>
        <v>-287400.95000000019</v>
      </c>
      <c r="X82" s="94">
        <f t="shared" si="26"/>
        <v>21596.839999999851</v>
      </c>
      <c r="Y82" s="94">
        <f t="shared" si="26"/>
        <v>-335577.57000000007</v>
      </c>
      <c r="Z82" s="354">
        <f t="shared" si="26"/>
        <v>16111.110000000102</v>
      </c>
      <c r="AA82" s="94">
        <f t="shared" si="26"/>
        <v>-968966.43</v>
      </c>
      <c r="AB82" s="157">
        <f t="shared" si="26"/>
        <v>-954941.41</v>
      </c>
    </row>
    <row r="83" spans="1:28" x14ac:dyDescent="0.3">
      <c r="A83" s="374"/>
      <c r="B83" s="284" t="str">
        <f>$B$13</f>
        <v>Small C&amp;I [3]</v>
      </c>
      <c r="C83" s="353">
        <v>7715647.4900000002</v>
      </c>
      <c r="D83" s="338">
        <v>4597306.25</v>
      </c>
      <c r="E83" s="338">
        <v>2523250.02</v>
      </c>
      <c r="F83" s="338">
        <v>1300518.48</v>
      </c>
      <c r="G83" s="338">
        <v>979847.65</v>
      </c>
      <c r="H83" s="338">
        <v>913709.08000000007</v>
      </c>
      <c r="I83" s="338">
        <v>961868.64999999991</v>
      </c>
      <c r="J83" s="338">
        <v>1271723.3599999999</v>
      </c>
      <c r="K83" s="338">
        <v>2850415.4899999998</v>
      </c>
      <c r="L83" s="338">
        <v>6144795.9399999995</v>
      </c>
      <c r="M83" s="338">
        <v>7155611.1200000001</v>
      </c>
      <c r="N83" s="354">
        <v>7251721.6699999999</v>
      </c>
      <c r="O83" s="338">
        <v>5377295.0099999998</v>
      </c>
      <c r="P83" s="338">
        <v>4119181</v>
      </c>
      <c r="Q83" s="338">
        <v>2731680.72</v>
      </c>
      <c r="R83" s="338">
        <v>1138505.8900000001</v>
      </c>
      <c r="S83" s="367">
        <v>886206.72</v>
      </c>
      <c r="T83" s="113"/>
      <c r="U83" s="195"/>
      <c r="V83" s="211">
        <f t="shared" si="26"/>
        <v>-2338352.4800000004</v>
      </c>
      <c r="W83" s="94">
        <f t="shared" si="26"/>
        <v>-478125.25</v>
      </c>
      <c r="X83" s="94">
        <f t="shared" si="26"/>
        <v>208430.70000000019</v>
      </c>
      <c r="Y83" s="94">
        <f t="shared" si="26"/>
        <v>-162012.58999999985</v>
      </c>
      <c r="Z83" s="354">
        <f t="shared" si="26"/>
        <v>-93640.930000000051</v>
      </c>
      <c r="AA83" s="94">
        <f t="shared" si="26"/>
        <v>-913709.08000000007</v>
      </c>
      <c r="AB83" s="157">
        <f t="shared" si="26"/>
        <v>-961868.64999999991</v>
      </c>
    </row>
    <row r="84" spans="1:28" x14ac:dyDescent="0.3">
      <c r="A84" s="374"/>
      <c r="B84" s="284" t="str">
        <f>$B$14</f>
        <v>Medium C&amp;I [4]</v>
      </c>
      <c r="C84" s="353">
        <v>10803327.15</v>
      </c>
      <c r="D84" s="338">
        <v>6923117.1200000001</v>
      </c>
      <c r="E84" s="338">
        <v>4310939.66</v>
      </c>
      <c r="F84" s="338">
        <v>2386999.7599999998</v>
      </c>
      <c r="G84" s="338">
        <v>1737136.8900000001</v>
      </c>
      <c r="H84" s="338">
        <v>1596991.71</v>
      </c>
      <c r="I84" s="338">
        <v>1708511.9</v>
      </c>
      <c r="J84" s="338">
        <v>2231477.8200000003</v>
      </c>
      <c r="K84" s="338">
        <v>4640643.4799999995</v>
      </c>
      <c r="L84" s="338">
        <v>8869193.2200000007</v>
      </c>
      <c r="M84" s="338">
        <v>10198115.959999999</v>
      </c>
      <c r="N84" s="354">
        <v>10288749.379999999</v>
      </c>
      <c r="O84" s="338">
        <v>8031369.5099999998</v>
      </c>
      <c r="P84" s="338">
        <v>6034123.1200000001</v>
      </c>
      <c r="Q84" s="338">
        <v>4216245.16</v>
      </c>
      <c r="R84" s="338">
        <v>1890430.46</v>
      </c>
      <c r="S84" s="367">
        <v>1484690.02</v>
      </c>
      <c r="T84" s="113"/>
      <c r="U84" s="195"/>
      <c r="V84" s="211">
        <f t="shared" si="26"/>
        <v>-2771957.6400000006</v>
      </c>
      <c r="W84" s="94">
        <f t="shared" si="26"/>
        <v>-888994</v>
      </c>
      <c r="X84" s="94">
        <f t="shared" si="26"/>
        <v>-94694.5</v>
      </c>
      <c r="Y84" s="94">
        <f t="shared" si="26"/>
        <v>-496569.29999999981</v>
      </c>
      <c r="Z84" s="354">
        <f t="shared" si="26"/>
        <v>-252446.87000000011</v>
      </c>
      <c r="AA84" s="94">
        <f t="shared" si="26"/>
        <v>-1596991.71</v>
      </c>
      <c r="AB84" s="157">
        <f t="shared" si="26"/>
        <v>-1708511.9</v>
      </c>
    </row>
    <row r="85" spans="1:28" ht="16.2" x14ac:dyDescent="0.45">
      <c r="A85" s="374"/>
      <c r="B85" s="284" t="str">
        <f>$B$15</f>
        <v>Large C&amp;I [5]</v>
      </c>
      <c r="C85" s="355">
        <v>8508765.6799999997</v>
      </c>
      <c r="D85" s="339">
        <v>6582117.5800000001</v>
      </c>
      <c r="E85" s="339">
        <v>5415658.5899999999</v>
      </c>
      <c r="F85" s="339">
        <v>3007161.56</v>
      </c>
      <c r="G85" s="339">
        <v>2373973.44</v>
      </c>
      <c r="H85" s="339">
        <v>2469556.86</v>
      </c>
      <c r="I85" s="339">
        <v>2462262.5299999998</v>
      </c>
      <c r="J85" s="339">
        <v>2638141.4800000004</v>
      </c>
      <c r="K85" s="339">
        <v>4738478.42</v>
      </c>
      <c r="L85" s="339">
        <v>8156364.29</v>
      </c>
      <c r="M85" s="339">
        <v>8514975</v>
      </c>
      <c r="N85" s="356">
        <v>8630106.4900000002</v>
      </c>
      <c r="O85" s="339">
        <v>7253344.7799999993</v>
      </c>
      <c r="P85" s="339">
        <v>6818754.75</v>
      </c>
      <c r="Q85" s="339">
        <v>4983024.24</v>
      </c>
      <c r="R85" s="339">
        <v>2690825.4899999998</v>
      </c>
      <c r="S85" s="368">
        <v>2256744.09</v>
      </c>
      <c r="T85" s="114"/>
      <c r="U85" s="196"/>
      <c r="V85" s="212">
        <f t="shared" si="26"/>
        <v>-1255420.9000000004</v>
      </c>
      <c r="W85" s="95">
        <f t="shared" si="26"/>
        <v>236637.16999999993</v>
      </c>
      <c r="X85" s="95">
        <f t="shared" si="26"/>
        <v>-432634.34999999963</v>
      </c>
      <c r="Y85" s="95">
        <f t="shared" si="26"/>
        <v>-316336.0700000003</v>
      </c>
      <c r="Z85" s="356">
        <f t="shared" si="26"/>
        <v>-117229.35000000009</v>
      </c>
      <c r="AA85" s="95">
        <f t="shared" si="26"/>
        <v>-2469556.86</v>
      </c>
      <c r="AB85" s="158">
        <f t="shared" si="26"/>
        <v>-2462262.5299999998</v>
      </c>
    </row>
    <row r="86" spans="1:28" x14ac:dyDescent="0.3">
      <c r="A86" s="374"/>
      <c r="B86" s="284" t="str">
        <f>$B$16</f>
        <v>Total</v>
      </c>
      <c r="C86" s="353">
        <f>SUM(C81:C85)</f>
        <v>85108722.810000002</v>
      </c>
      <c r="D86" s="338">
        <f>SUM(D81:D85)</f>
        <v>55009106.93999999</v>
      </c>
      <c r="E86" s="338">
        <f t="shared" ref="E86:AB86" si="27">SUM(E81:E85)</f>
        <v>36370230.269999996</v>
      </c>
      <c r="F86" s="338">
        <f t="shared" si="27"/>
        <v>19910856.09</v>
      </c>
      <c r="G86" s="338">
        <f t="shared" si="27"/>
        <v>14605098.199999999</v>
      </c>
      <c r="H86" s="338">
        <f t="shared" si="27"/>
        <v>13468079.780000001</v>
      </c>
      <c r="I86" s="338">
        <f t="shared" si="27"/>
        <v>14241938.1</v>
      </c>
      <c r="J86" s="338">
        <f t="shared" si="27"/>
        <v>18653783.289999999</v>
      </c>
      <c r="K86" s="338">
        <f t="shared" si="27"/>
        <v>39396589.810000002</v>
      </c>
      <c r="L86" s="338">
        <f t="shared" si="27"/>
        <v>73275216.75999999</v>
      </c>
      <c r="M86" s="338">
        <f t="shared" si="27"/>
        <v>81988063.599999994</v>
      </c>
      <c r="N86" s="354">
        <f t="shared" si="27"/>
        <v>83044078.999999985</v>
      </c>
      <c r="O86" s="338">
        <f t="shared" si="27"/>
        <v>64762729.619999997</v>
      </c>
      <c r="P86" s="338">
        <f t="shared" si="27"/>
        <v>54104253.709999993</v>
      </c>
      <c r="Q86" s="338">
        <f t="shared" si="27"/>
        <v>39609463.699999996</v>
      </c>
      <c r="R86" s="338">
        <f t="shared" si="27"/>
        <v>18248041.870000001</v>
      </c>
      <c r="S86" s="367">
        <f t="shared" si="27"/>
        <v>14063744.630000001</v>
      </c>
      <c r="T86" s="113">
        <f t="shared" si="27"/>
        <v>0</v>
      </c>
      <c r="U86" s="195">
        <f t="shared" si="27"/>
        <v>0</v>
      </c>
      <c r="V86" s="216">
        <f t="shared" si="27"/>
        <v>-20345993.190000005</v>
      </c>
      <c r="W86" s="113">
        <f t="shared" si="27"/>
        <v>-904853.22999999952</v>
      </c>
      <c r="X86" s="113">
        <f t="shared" si="27"/>
        <v>3239233.4299999988</v>
      </c>
      <c r="Y86" s="113">
        <f t="shared" si="27"/>
        <v>-1662814.2199999995</v>
      </c>
      <c r="Z86" s="354">
        <f t="shared" si="27"/>
        <v>-541353.56999999948</v>
      </c>
      <c r="AA86" s="113">
        <f t="shared" si="27"/>
        <v>-13468079.780000001</v>
      </c>
      <c r="AB86" s="162">
        <f t="shared" si="27"/>
        <v>-14241938.1</v>
      </c>
    </row>
    <row r="87" spans="1:28" x14ac:dyDescent="0.3">
      <c r="A87" s="374">
        <f>+A80+1</f>
        <v>12</v>
      </c>
      <c r="B87" s="154" t="s">
        <v>34</v>
      </c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5"/>
      <c r="O87" s="234"/>
      <c r="P87" s="340"/>
      <c r="Q87" s="340"/>
      <c r="R87" s="340"/>
      <c r="S87" s="341"/>
      <c r="T87" s="236"/>
      <c r="U87" s="237"/>
      <c r="V87" s="238"/>
      <c r="W87" s="236"/>
      <c r="X87" s="36"/>
      <c r="Y87" s="36"/>
      <c r="Z87" s="235"/>
      <c r="AA87" s="36"/>
      <c r="AB87" s="44"/>
    </row>
    <row r="88" spans="1:28" x14ac:dyDescent="0.3">
      <c r="A88" s="374"/>
      <c r="B88" s="146" t="str">
        <f>$B$11</f>
        <v>Residential [1]</v>
      </c>
      <c r="C88" s="239" t="s">
        <v>31</v>
      </c>
      <c r="D88" s="236" t="s">
        <v>31</v>
      </c>
      <c r="E88" s="236" t="s">
        <v>31</v>
      </c>
      <c r="F88" s="236" t="s">
        <v>31</v>
      </c>
      <c r="G88" s="236" t="s">
        <v>31</v>
      </c>
      <c r="H88" s="236" t="s">
        <v>31</v>
      </c>
      <c r="I88" s="236" t="s">
        <v>31</v>
      </c>
      <c r="J88" s="236" t="s">
        <v>31</v>
      </c>
      <c r="K88" s="236" t="s">
        <v>31</v>
      </c>
      <c r="L88" s="236" t="s">
        <v>31</v>
      </c>
      <c r="M88" s="236" t="s">
        <v>31</v>
      </c>
      <c r="N88" s="240" t="s">
        <v>31</v>
      </c>
      <c r="O88" s="236" t="s">
        <v>31</v>
      </c>
      <c r="P88" s="341" t="s">
        <v>31</v>
      </c>
      <c r="Q88" s="341" t="s">
        <v>31</v>
      </c>
      <c r="R88" s="341" t="s">
        <v>31</v>
      </c>
      <c r="S88" s="341" t="s">
        <v>31</v>
      </c>
      <c r="T88" s="236" t="s">
        <v>31</v>
      </c>
      <c r="U88" s="237" t="s">
        <v>31</v>
      </c>
      <c r="V88" s="241" t="s">
        <v>31</v>
      </c>
      <c r="W88" s="236" t="s">
        <v>31</v>
      </c>
      <c r="X88" s="45" t="s">
        <v>31</v>
      </c>
      <c r="Y88" s="45" t="s">
        <v>31</v>
      </c>
      <c r="Z88" s="240" t="s">
        <v>31</v>
      </c>
      <c r="AA88" s="45" t="s">
        <v>31</v>
      </c>
      <c r="AB88" s="163" t="s">
        <v>31</v>
      </c>
    </row>
    <row r="89" spans="1:28" x14ac:dyDescent="0.3">
      <c r="A89" s="374"/>
      <c r="B89" s="146" t="str">
        <f>$B$12</f>
        <v>Low Income Residential [2]</v>
      </c>
      <c r="C89" s="239" t="s">
        <v>31</v>
      </c>
      <c r="D89" s="236" t="s">
        <v>31</v>
      </c>
      <c r="E89" s="236" t="s">
        <v>31</v>
      </c>
      <c r="F89" s="236" t="s">
        <v>31</v>
      </c>
      <c r="G89" s="236" t="s">
        <v>31</v>
      </c>
      <c r="H89" s="236" t="s">
        <v>31</v>
      </c>
      <c r="I89" s="236" t="s">
        <v>31</v>
      </c>
      <c r="J89" s="236" t="s">
        <v>31</v>
      </c>
      <c r="K89" s="236" t="s">
        <v>31</v>
      </c>
      <c r="L89" s="236" t="s">
        <v>31</v>
      </c>
      <c r="M89" s="236" t="s">
        <v>31</v>
      </c>
      <c r="N89" s="240" t="s">
        <v>31</v>
      </c>
      <c r="O89" s="236" t="s">
        <v>31</v>
      </c>
      <c r="P89" s="341" t="s">
        <v>31</v>
      </c>
      <c r="Q89" s="341" t="s">
        <v>31</v>
      </c>
      <c r="R89" s="341" t="s">
        <v>31</v>
      </c>
      <c r="S89" s="341" t="s">
        <v>31</v>
      </c>
      <c r="T89" s="236" t="s">
        <v>31</v>
      </c>
      <c r="U89" s="237" t="s">
        <v>31</v>
      </c>
      <c r="V89" s="241" t="s">
        <v>31</v>
      </c>
      <c r="W89" s="236" t="s">
        <v>31</v>
      </c>
      <c r="X89" s="45" t="s">
        <v>31</v>
      </c>
      <c r="Y89" s="45" t="s">
        <v>31</v>
      </c>
      <c r="Z89" s="240" t="s">
        <v>31</v>
      </c>
      <c r="AA89" s="45" t="s">
        <v>31</v>
      </c>
      <c r="AB89" s="163" t="s">
        <v>31</v>
      </c>
    </row>
    <row r="90" spans="1:28" x14ac:dyDescent="0.3">
      <c r="A90" s="374"/>
      <c r="B90" s="146" t="str">
        <f>$B$13</f>
        <v>Small C&amp;I [3]</v>
      </c>
      <c r="C90" s="239" t="s">
        <v>31</v>
      </c>
      <c r="D90" s="236" t="s">
        <v>31</v>
      </c>
      <c r="E90" s="236" t="s">
        <v>31</v>
      </c>
      <c r="F90" s="236" t="s">
        <v>31</v>
      </c>
      <c r="G90" s="236" t="s">
        <v>31</v>
      </c>
      <c r="H90" s="236" t="s">
        <v>31</v>
      </c>
      <c r="I90" s="236" t="s">
        <v>31</v>
      </c>
      <c r="J90" s="236" t="s">
        <v>31</v>
      </c>
      <c r="K90" s="236" t="s">
        <v>31</v>
      </c>
      <c r="L90" s="236" t="s">
        <v>31</v>
      </c>
      <c r="M90" s="236" t="s">
        <v>31</v>
      </c>
      <c r="N90" s="240" t="s">
        <v>31</v>
      </c>
      <c r="O90" s="236" t="s">
        <v>31</v>
      </c>
      <c r="P90" s="341" t="s">
        <v>31</v>
      </c>
      <c r="Q90" s="341" t="s">
        <v>31</v>
      </c>
      <c r="R90" s="341" t="s">
        <v>31</v>
      </c>
      <c r="S90" s="341" t="s">
        <v>31</v>
      </c>
      <c r="T90" s="236" t="s">
        <v>31</v>
      </c>
      <c r="U90" s="237" t="s">
        <v>31</v>
      </c>
      <c r="V90" s="241" t="s">
        <v>31</v>
      </c>
      <c r="W90" s="236" t="s">
        <v>31</v>
      </c>
      <c r="X90" s="45" t="s">
        <v>31</v>
      </c>
      <c r="Y90" s="45" t="s">
        <v>31</v>
      </c>
      <c r="Z90" s="240" t="s">
        <v>31</v>
      </c>
      <c r="AA90" s="45" t="s">
        <v>31</v>
      </c>
      <c r="AB90" s="163" t="s">
        <v>31</v>
      </c>
    </row>
    <row r="91" spans="1:28" x14ac:dyDescent="0.3">
      <c r="A91" s="374"/>
      <c r="B91" s="146" t="str">
        <f>$B$14</f>
        <v>Medium C&amp;I [4]</v>
      </c>
      <c r="C91" s="239" t="s">
        <v>31</v>
      </c>
      <c r="D91" s="236" t="s">
        <v>31</v>
      </c>
      <c r="E91" s="236" t="s">
        <v>31</v>
      </c>
      <c r="F91" s="236" t="s">
        <v>31</v>
      </c>
      <c r="G91" s="236" t="s">
        <v>31</v>
      </c>
      <c r="H91" s="236" t="s">
        <v>31</v>
      </c>
      <c r="I91" s="236" t="s">
        <v>31</v>
      </c>
      <c r="J91" s="236" t="s">
        <v>31</v>
      </c>
      <c r="K91" s="236" t="s">
        <v>31</v>
      </c>
      <c r="L91" s="236" t="s">
        <v>31</v>
      </c>
      <c r="M91" s="236" t="s">
        <v>31</v>
      </c>
      <c r="N91" s="240" t="s">
        <v>31</v>
      </c>
      <c r="O91" s="236" t="s">
        <v>31</v>
      </c>
      <c r="P91" s="341" t="s">
        <v>31</v>
      </c>
      <c r="Q91" s="341" t="s">
        <v>31</v>
      </c>
      <c r="R91" s="341" t="s">
        <v>31</v>
      </c>
      <c r="S91" s="341" t="s">
        <v>31</v>
      </c>
      <c r="T91" s="236" t="s">
        <v>31</v>
      </c>
      <c r="U91" s="237" t="s">
        <v>31</v>
      </c>
      <c r="V91" s="241" t="s">
        <v>31</v>
      </c>
      <c r="W91" s="236" t="s">
        <v>31</v>
      </c>
      <c r="X91" s="45" t="s">
        <v>31</v>
      </c>
      <c r="Y91" s="45" t="s">
        <v>31</v>
      </c>
      <c r="Z91" s="240" t="s">
        <v>31</v>
      </c>
      <c r="AA91" s="45" t="s">
        <v>31</v>
      </c>
      <c r="AB91" s="163" t="s">
        <v>31</v>
      </c>
    </row>
    <row r="92" spans="1:28" x14ac:dyDescent="0.3">
      <c r="A92" s="374"/>
      <c r="B92" s="146" t="str">
        <f>$B$15</f>
        <v>Large C&amp;I [5]</v>
      </c>
      <c r="C92" s="239" t="s">
        <v>31</v>
      </c>
      <c r="D92" s="236" t="s">
        <v>31</v>
      </c>
      <c r="E92" s="236" t="s">
        <v>31</v>
      </c>
      <c r="F92" s="236" t="s">
        <v>31</v>
      </c>
      <c r="G92" s="236" t="s">
        <v>31</v>
      </c>
      <c r="H92" s="236" t="s">
        <v>31</v>
      </c>
      <c r="I92" s="236" t="s">
        <v>31</v>
      </c>
      <c r="J92" s="236" t="s">
        <v>31</v>
      </c>
      <c r="K92" s="236" t="s">
        <v>31</v>
      </c>
      <c r="L92" s="236" t="s">
        <v>31</v>
      </c>
      <c r="M92" s="236" t="s">
        <v>31</v>
      </c>
      <c r="N92" s="240" t="s">
        <v>31</v>
      </c>
      <c r="O92" s="236" t="s">
        <v>31</v>
      </c>
      <c r="P92" s="341" t="s">
        <v>31</v>
      </c>
      <c r="Q92" s="341" t="s">
        <v>31</v>
      </c>
      <c r="R92" s="341" t="s">
        <v>31</v>
      </c>
      <c r="S92" s="341" t="s">
        <v>31</v>
      </c>
      <c r="T92" s="236" t="s">
        <v>31</v>
      </c>
      <c r="U92" s="237" t="s">
        <v>31</v>
      </c>
      <c r="V92" s="241" t="s">
        <v>31</v>
      </c>
      <c r="W92" s="236" t="s">
        <v>31</v>
      </c>
      <c r="X92" s="45" t="s">
        <v>31</v>
      </c>
      <c r="Y92" s="45" t="s">
        <v>31</v>
      </c>
      <c r="Z92" s="240" t="s">
        <v>31</v>
      </c>
      <c r="AA92" s="45" t="s">
        <v>31</v>
      </c>
      <c r="AB92" s="163" t="s">
        <v>31</v>
      </c>
    </row>
    <row r="93" spans="1:28" x14ac:dyDescent="0.3">
      <c r="A93" s="374"/>
      <c r="B93" s="146" t="str">
        <f>$B$16</f>
        <v>Total</v>
      </c>
      <c r="C93" s="239" t="s">
        <v>31</v>
      </c>
      <c r="D93" s="236" t="s">
        <v>31</v>
      </c>
      <c r="E93" s="236" t="s">
        <v>31</v>
      </c>
      <c r="F93" s="236" t="s">
        <v>31</v>
      </c>
      <c r="G93" s="236" t="s">
        <v>31</v>
      </c>
      <c r="H93" s="236" t="s">
        <v>31</v>
      </c>
      <c r="I93" s="236" t="s">
        <v>31</v>
      </c>
      <c r="J93" s="236" t="s">
        <v>31</v>
      </c>
      <c r="K93" s="236" t="s">
        <v>31</v>
      </c>
      <c r="L93" s="236" t="s">
        <v>31</v>
      </c>
      <c r="M93" s="236" t="s">
        <v>31</v>
      </c>
      <c r="N93" s="240" t="s">
        <v>31</v>
      </c>
      <c r="O93" s="236" t="s">
        <v>31</v>
      </c>
      <c r="P93" s="341" t="s">
        <v>31</v>
      </c>
      <c r="Q93" s="341" t="s">
        <v>31</v>
      </c>
      <c r="R93" s="341" t="s">
        <v>31</v>
      </c>
      <c r="S93" s="341" t="s">
        <v>31</v>
      </c>
      <c r="T93" s="236" t="s">
        <v>31</v>
      </c>
      <c r="U93" s="237" t="s">
        <v>31</v>
      </c>
      <c r="V93" s="241" t="s">
        <v>31</v>
      </c>
      <c r="W93" s="236" t="s">
        <v>31</v>
      </c>
      <c r="X93" s="45" t="s">
        <v>31</v>
      </c>
      <c r="Y93" s="45" t="s">
        <v>31</v>
      </c>
      <c r="Z93" s="240" t="s">
        <v>31</v>
      </c>
      <c r="AA93" s="45" t="s">
        <v>31</v>
      </c>
      <c r="AB93" s="163" t="s">
        <v>31</v>
      </c>
    </row>
    <row r="94" spans="1:28" x14ac:dyDescent="0.3">
      <c r="A94" s="374">
        <f>+A87+1</f>
        <v>13</v>
      </c>
      <c r="B94" s="164" t="s">
        <v>28</v>
      </c>
      <c r="C94" s="242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4"/>
      <c r="O94" s="243"/>
      <c r="P94" s="342"/>
      <c r="Q94" s="342"/>
      <c r="R94" s="342"/>
      <c r="S94" s="342"/>
      <c r="T94" s="243"/>
      <c r="U94" s="245"/>
      <c r="V94" s="246"/>
      <c r="W94" s="247"/>
      <c r="X94" s="37"/>
      <c r="Y94" s="37"/>
      <c r="Z94" s="244"/>
      <c r="AA94" s="37"/>
      <c r="AB94" s="165"/>
    </row>
    <row r="95" spans="1:28" x14ac:dyDescent="0.3">
      <c r="A95" s="374"/>
      <c r="B95" s="146" t="str">
        <f>$B$11</f>
        <v>Residential [1]</v>
      </c>
      <c r="C95" s="108">
        <f>IF(C88="n/a", C81,C81+C88)</f>
        <v>51520287.140000001</v>
      </c>
      <c r="D95" s="109">
        <f t="shared" ref="D95:N95" si="28">IF(D88="n/a", D81,D81+D88)</f>
        <v>32757777.579999998</v>
      </c>
      <c r="E95" s="109">
        <f t="shared" si="28"/>
        <v>21115009.800000001</v>
      </c>
      <c r="F95" s="109">
        <f t="shared" si="28"/>
        <v>11451333.68</v>
      </c>
      <c r="G95" s="109">
        <f t="shared" si="28"/>
        <v>8432572.0399999991</v>
      </c>
      <c r="H95" s="109">
        <f t="shared" si="28"/>
        <v>7518855.7000000002</v>
      </c>
      <c r="I95" s="109">
        <f t="shared" si="28"/>
        <v>8154353.6100000003</v>
      </c>
      <c r="J95" s="109">
        <f t="shared" si="28"/>
        <v>11226977.550000001</v>
      </c>
      <c r="K95" s="109">
        <f t="shared" si="28"/>
        <v>24325777.57</v>
      </c>
      <c r="L95" s="109">
        <f t="shared" si="28"/>
        <v>45040653.689999998</v>
      </c>
      <c r="M95" s="109">
        <f t="shared" si="28"/>
        <v>50252174.060000002</v>
      </c>
      <c r="N95" s="115">
        <f t="shared" si="28"/>
        <v>50746854.119999997</v>
      </c>
      <c r="O95" s="109">
        <f>IF(O88="n/a", O81,O81+O88)</f>
        <v>39158946.759999998</v>
      </c>
      <c r="P95" s="309">
        <f t="shared" ref="P95:U100" si="29">IF(P88="n/a", P81,P81+P88)</f>
        <v>33270807.379999999</v>
      </c>
      <c r="Q95" s="309">
        <f t="shared" si="29"/>
        <v>24651544.539999999</v>
      </c>
      <c r="R95" s="309">
        <f t="shared" si="29"/>
        <v>11099014.99</v>
      </c>
      <c r="S95" s="309">
        <f t="shared" si="29"/>
        <v>8338424.5099999998</v>
      </c>
      <c r="T95" s="109">
        <f t="shared" si="29"/>
        <v>0</v>
      </c>
      <c r="U95" s="197">
        <f t="shared" si="29"/>
        <v>0</v>
      </c>
      <c r="V95" s="211">
        <f t="shared" ref="V95:AB99" si="30">O95-C95</f>
        <v>-12361340.380000003</v>
      </c>
      <c r="W95" s="94">
        <f t="shared" si="30"/>
        <v>513029.80000000075</v>
      </c>
      <c r="X95" s="94">
        <f t="shared" si="30"/>
        <v>3536534.7399999984</v>
      </c>
      <c r="Y95" s="94">
        <f t="shared" si="30"/>
        <v>-352318.68999999948</v>
      </c>
      <c r="Z95" s="115">
        <f t="shared" si="30"/>
        <v>-94147.529999999329</v>
      </c>
      <c r="AA95" s="94">
        <f t="shared" si="30"/>
        <v>-7518855.7000000002</v>
      </c>
      <c r="AB95" s="157">
        <f t="shared" si="30"/>
        <v>-8154353.6100000003</v>
      </c>
    </row>
    <row r="96" spans="1:28" x14ac:dyDescent="0.3">
      <c r="A96" s="374"/>
      <c r="B96" s="146" t="str">
        <f>$B$12</f>
        <v>Low Income Residential [2]</v>
      </c>
      <c r="C96" s="108">
        <f t="shared" ref="C96:O100" si="31">IF(C89="n/a", C82,C82+C89)</f>
        <v>6560695.3499999996</v>
      </c>
      <c r="D96" s="109">
        <f t="shared" si="31"/>
        <v>4148788.41</v>
      </c>
      <c r="E96" s="109">
        <f t="shared" si="31"/>
        <v>3005372.2</v>
      </c>
      <c r="F96" s="109">
        <f t="shared" si="31"/>
        <v>1764842.61</v>
      </c>
      <c r="G96" s="109">
        <f t="shared" si="31"/>
        <v>1081568.18</v>
      </c>
      <c r="H96" s="109">
        <f t="shared" si="31"/>
        <v>968966.43</v>
      </c>
      <c r="I96" s="109">
        <f t="shared" si="31"/>
        <v>954941.41</v>
      </c>
      <c r="J96" s="109">
        <f t="shared" si="31"/>
        <v>1285463.08</v>
      </c>
      <c r="K96" s="109">
        <f t="shared" si="31"/>
        <v>2841274.85</v>
      </c>
      <c r="L96" s="109">
        <f t="shared" si="31"/>
        <v>5064209.62</v>
      </c>
      <c r="M96" s="109">
        <f t="shared" si="31"/>
        <v>5867187.46</v>
      </c>
      <c r="N96" s="115">
        <f t="shared" si="31"/>
        <v>6126647.3399999999</v>
      </c>
      <c r="O96" s="109">
        <f t="shared" si="31"/>
        <v>4941773.5599999996</v>
      </c>
      <c r="P96" s="309">
        <f t="shared" si="29"/>
        <v>3861387.46</v>
      </c>
      <c r="Q96" s="309">
        <f t="shared" si="29"/>
        <v>3026969.04</v>
      </c>
      <c r="R96" s="309">
        <f t="shared" si="29"/>
        <v>1429265.04</v>
      </c>
      <c r="S96" s="309">
        <f t="shared" si="29"/>
        <v>1097679.29</v>
      </c>
      <c r="T96" s="109">
        <f t="shared" si="29"/>
        <v>0</v>
      </c>
      <c r="U96" s="197">
        <f t="shared" si="29"/>
        <v>0</v>
      </c>
      <c r="V96" s="211">
        <f t="shared" si="30"/>
        <v>-1618921.79</v>
      </c>
      <c r="W96" s="94">
        <f t="shared" si="30"/>
        <v>-287400.95000000019</v>
      </c>
      <c r="X96" s="94">
        <f t="shared" si="30"/>
        <v>21596.839999999851</v>
      </c>
      <c r="Y96" s="94">
        <f t="shared" si="30"/>
        <v>-335577.57000000007</v>
      </c>
      <c r="Z96" s="115">
        <f t="shared" si="30"/>
        <v>16111.110000000102</v>
      </c>
      <c r="AA96" s="94">
        <f t="shared" si="30"/>
        <v>-968966.43</v>
      </c>
      <c r="AB96" s="157">
        <f t="shared" si="30"/>
        <v>-954941.41</v>
      </c>
    </row>
    <row r="97" spans="1:28" x14ac:dyDescent="0.3">
      <c r="A97" s="374"/>
      <c r="B97" s="146" t="str">
        <f>$B$13</f>
        <v>Small C&amp;I [3]</v>
      </c>
      <c r="C97" s="108">
        <f t="shared" si="31"/>
        <v>7715647.4900000002</v>
      </c>
      <c r="D97" s="109">
        <f t="shared" si="31"/>
        <v>4597306.25</v>
      </c>
      <c r="E97" s="109">
        <f t="shared" si="31"/>
        <v>2523250.02</v>
      </c>
      <c r="F97" s="109">
        <f t="shared" si="31"/>
        <v>1300518.48</v>
      </c>
      <c r="G97" s="109">
        <f t="shared" si="31"/>
        <v>979847.65</v>
      </c>
      <c r="H97" s="109">
        <f t="shared" si="31"/>
        <v>913709.08000000007</v>
      </c>
      <c r="I97" s="109">
        <f t="shared" si="31"/>
        <v>961868.64999999991</v>
      </c>
      <c r="J97" s="109">
        <f t="shared" si="31"/>
        <v>1271723.3599999999</v>
      </c>
      <c r="K97" s="109">
        <f t="shared" si="31"/>
        <v>2850415.4899999998</v>
      </c>
      <c r="L97" s="109">
        <f t="shared" si="31"/>
        <v>6144795.9399999995</v>
      </c>
      <c r="M97" s="109">
        <f t="shared" si="31"/>
        <v>7155611.1200000001</v>
      </c>
      <c r="N97" s="115">
        <f t="shared" si="31"/>
        <v>7251721.6699999999</v>
      </c>
      <c r="O97" s="109">
        <f t="shared" si="31"/>
        <v>5377295.0099999998</v>
      </c>
      <c r="P97" s="309">
        <f t="shared" si="29"/>
        <v>4119181</v>
      </c>
      <c r="Q97" s="309">
        <f t="shared" si="29"/>
        <v>2731680.72</v>
      </c>
      <c r="R97" s="309">
        <f t="shared" si="29"/>
        <v>1138505.8900000001</v>
      </c>
      <c r="S97" s="309">
        <f t="shared" si="29"/>
        <v>886206.72</v>
      </c>
      <c r="T97" s="109">
        <f t="shared" si="29"/>
        <v>0</v>
      </c>
      <c r="U97" s="197">
        <f t="shared" si="29"/>
        <v>0</v>
      </c>
      <c r="V97" s="211">
        <f t="shared" si="30"/>
        <v>-2338352.4800000004</v>
      </c>
      <c r="W97" s="94">
        <f t="shared" si="30"/>
        <v>-478125.25</v>
      </c>
      <c r="X97" s="94">
        <f t="shared" si="30"/>
        <v>208430.70000000019</v>
      </c>
      <c r="Y97" s="94">
        <f t="shared" si="30"/>
        <v>-162012.58999999985</v>
      </c>
      <c r="Z97" s="115">
        <f t="shared" si="30"/>
        <v>-93640.930000000051</v>
      </c>
      <c r="AA97" s="94">
        <f t="shared" si="30"/>
        <v>-913709.08000000007</v>
      </c>
      <c r="AB97" s="157">
        <f t="shared" si="30"/>
        <v>-961868.64999999991</v>
      </c>
    </row>
    <row r="98" spans="1:28" x14ac:dyDescent="0.3">
      <c r="A98" s="374"/>
      <c r="B98" s="146" t="str">
        <f>$B$14</f>
        <v>Medium C&amp;I [4]</v>
      </c>
      <c r="C98" s="108">
        <f t="shared" si="31"/>
        <v>10803327.15</v>
      </c>
      <c r="D98" s="109">
        <f t="shared" si="31"/>
        <v>6923117.1200000001</v>
      </c>
      <c r="E98" s="109">
        <f t="shared" si="31"/>
        <v>4310939.66</v>
      </c>
      <c r="F98" s="109">
        <f t="shared" si="31"/>
        <v>2386999.7599999998</v>
      </c>
      <c r="G98" s="109">
        <f t="shared" si="31"/>
        <v>1737136.8900000001</v>
      </c>
      <c r="H98" s="109">
        <f t="shared" si="31"/>
        <v>1596991.71</v>
      </c>
      <c r="I98" s="109">
        <f t="shared" si="31"/>
        <v>1708511.9</v>
      </c>
      <c r="J98" s="109">
        <f t="shared" si="31"/>
        <v>2231477.8200000003</v>
      </c>
      <c r="K98" s="109">
        <f t="shared" si="31"/>
        <v>4640643.4799999995</v>
      </c>
      <c r="L98" s="109">
        <f t="shared" si="31"/>
        <v>8869193.2200000007</v>
      </c>
      <c r="M98" s="109">
        <f t="shared" si="31"/>
        <v>10198115.959999999</v>
      </c>
      <c r="N98" s="115">
        <f t="shared" si="31"/>
        <v>10288749.379999999</v>
      </c>
      <c r="O98" s="109">
        <f t="shared" si="31"/>
        <v>8031369.5099999998</v>
      </c>
      <c r="P98" s="309">
        <f t="shared" si="29"/>
        <v>6034123.1200000001</v>
      </c>
      <c r="Q98" s="309">
        <f t="shared" si="29"/>
        <v>4216245.16</v>
      </c>
      <c r="R98" s="309">
        <f t="shared" si="29"/>
        <v>1890430.46</v>
      </c>
      <c r="S98" s="309">
        <f t="shared" si="29"/>
        <v>1484690.02</v>
      </c>
      <c r="T98" s="109">
        <f t="shared" si="29"/>
        <v>0</v>
      </c>
      <c r="U98" s="197">
        <f t="shared" si="29"/>
        <v>0</v>
      </c>
      <c r="V98" s="211">
        <f t="shared" si="30"/>
        <v>-2771957.6400000006</v>
      </c>
      <c r="W98" s="94">
        <f t="shared" si="30"/>
        <v>-888994</v>
      </c>
      <c r="X98" s="94">
        <f t="shared" si="30"/>
        <v>-94694.5</v>
      </c>
      <c r="Y98" s="94">
        <f t="shared" si="30"/>
        <v>-496569.29999999981</v>
      </c>
      <c r="Z98" s="115">
        <f t="shared" si="30"/>
        <v>-252446.87000000011</v>
      </c>
      <c r="AA98" s="94">
        <f t="shared" si="30"/>
        <v>-1596991.71</v>
      </c>
      <c r="AB98" s="157">
        <f t="shared" si="30"/>
        <v>-1708511.9</v>
      </c>
    </row>
    <row r="99" spans="1:28" ht="16.2" x14ac:dyDescent="0.45">
      <c r="A99" s="374"/>
      <c r="B99" s="146" t="str">
        <f>$B$15</f>
        <v>Large C&amp;I [5]</v>
      </c>
      <c r="C99" s="135">
        <f t="shared" si="31"/>
        <v>8508765.6799999997</v>
      </c>
      <c r="D99" s="112">
        <f t="shared" si="31"/>
        <v>6582117.5800000001</v>
      </c>
      <c r="E99" s="112">
        <f t="shared" si="31"/>
        <v>5415658.5899999999</v>
      </c>
      <c r="F99" s="112">
        <f t="shared" si="31"/>
        <v>3007161.56</v>
      </c>
      <c r="G99" s="112">
        <f t="shared" si="31"/>
        <v>2373973.44</v>
      </c>
      <c r="H99" s="112">
        <f t="shared" si="31"/>
        <v>2469556.86</v>
      </c>
      <c r="I99" s="112">
        <f t="shared" si="31"/>
        <v>2462262.5299999998</v>
      </c>
      <c r="J99" s="112">
        <f t="shared" si="31"/>
        <v>2638141.4800000004</v>
      </c>
      <c r="K99" s="112">
        <f t="shared" si="31"/>
        <v>4738478.42</v>
      </c>
      <c r="L99" s="112">
        <f t="shared" si="31"/>
        <v>8156364.29</v>
      </c>
      <c r="M99" s="112">
        <f t="shared" si="31"/>
        <v>8514975</v>
      </c>
      <c r="N99" s="116">
        <f t="shared" si="31"/>
        <v>8630106.4900000002</v>
      </c>
      <c r="O99" s="117">
        <f t="shared" si="31"/>
        <v>7253344.7799999993</v>
      </c>
      <c r="P99" s="343">
        <f t="shared" si="29"/>
        <v>6818754.75</v>
      </c>
      <c r="Q99" s="343">
        <f t="shared" si="29"/>
        <v>4983024.24</v>
      </c>
      <c r="R99" s="343">
        <f t="shared" si="29"/>
        <v>2690825.4899999998</v>
      </c>
      <c r="S99" s="343">
        <f t="shared" si="29"/>
        <v>2256744.09</v>
      </c>
      <c r="T99" s="117">
        <f t="shared" si="29"/>
        <v>0</v>
      </c>
      <c r="U99" s="198">
        <f t="shared" si="29"/>
        <v>0</v>
      </c>
      <c r="V99" s="212">
        <f t="shared" si="30"/>
        <v>-1255420.9000000004</v>
      </c>
      <c r="W99" s="95">
        <f t="shared" si="30"/>
        <v>236637.16999999993</v>
      </c>
      <c r="X99" s="95">
        <f t="shared" si="30"/>
        <v>-432634.34999999963</v>
      </c>
      <c r="Y99" s="95">
        <f t="shared" si="30"/>
        <v>-316336.0700000003</v>
      </c>
      <c r="Z99" s="116">
        <f t="shared" si="30"/>
        <v>-117229.35000000009</v>
      </c>
      <c r="AA99" s="95">
        <f t="shared" si="30"/>
        <v>-2469556.86</v>
      </c>
      <c r="AB99" s="158">
        <f t="shared" si="30"/>
        <v>-2462262.5299999998</v>
      </c>
    </row>
    <row r="100" spans="1:28" ht="15" thickBot="1" x14ac:dyDescent="0.35">
      <c r="A100" s="374"/>
      <c r="B100" s="149" t="str">
        <f>$B$16</f>
        <v>Total</v>
      </c>
      <c r="C100" s="105">
        <f t="shared" si="31"/>
        <v>85108722.810000002</v>
      </c>
      <c r="D100" s="96">
        <f t="shared" si="31"/>
        <v>55009106.93999999</v>
      </c>
      <c r="E100" s="96">
        <f t="shared" si="31"/>
        <v>36370230.269999996</v>
      </c>
      <c r="F100" s="96">
        <f t="shared" si="31"/>
        <v>19910856.09</v>
      </c>
      <c r="G100" s="96">
        <f t="shared" si="31"/>
        <v>14605098.199999999</v>
      </c>
      <c r="H100" s="96">
        <f t="shared" si="31"/>
        <v>13468079.780000001</v>
      </c>
      <c r="I100" s="96">
        <f t="shared" si="31"/>
        <v>14241938.1</v>
      </c>
      <c r="J100" s="96">
        <f t="shared" si="31"/>
        <v>18653783.289999999</v>
      </c>
      <c r="K100" s="96">
        <f t="shared" si="31"/>
        <v>39396589.810000002</v>
      </c>
      <c r="L100" s="96">
        <f t="shared" si="31"/>
        <v>73275216.75999999</v>
      </c>
      <c r="M100" s="96">
        <f t="shared" si="31"/>
        <v>81988063.599999994</v>
      </c>
      <c r="N100" s="97">
        <f t="shared" si="31"/>
        <v>83044078.999999985</v>
      </c>
      <c r="O100" s="105">
        <f t="shared" si="31"/>
        <v>64762729.619999997</v>
      </c>
      <c r="P100" s="334">
        <f t="shared" si="29"/>
        <v>54104253.709999993</v>
      </c>
      <c r="Q100" s="334">
        <f t="shared" si="29"/>
        <v>39609463.699999996</v>
      </c>
      <c r="R100" s="334">
        <f t="shared" si="29"/>
        <v>18248041.870000001</v>
      </c>
      <c r="S100" s="334">
        <f t="shared" si="29"/>
        <v>14063744.630000001</v>
      </c>
      <c r="T100" s="96">
        <f t="shared" si="29"/>
        <v>0</v>
      </c>
      <c r="U100" s="199">
        <f t="shared" si="29"/>
        <v>0</v>
      </c>
      <c r="V100" s="213">
        <f>SUM(V95:V99)</f>
        <v>-20345993.190000005</v>
      </c>
      <c r="W100" s="96">
        <f>SUM(W95:W99)</f>
        <v>-904853.22999999952</v>
      </c>
      <c r="X100" s="96">
        <f t="shared" ref="X100:AB100" si="32">SUM(X95:X99)</f>
        <v>3239233.4299999988</v>
      </c>
      <c r="Y100" s="96">
        <f t="shared" si="32"/>
        <v>-1662814.2199999995</v>
      </c>
      <c r="Z100" s="97">
        <f t="shared" si="32"/>
        <v>-541353.56999999948</v>
      </c>
      <c r="AA100" s="96">
        <f t="shared" si="32"/>
        <v>-13468079.780000001</v>
      </c>
      <c r="AB100" s="159">
        <f t="shared" si="32"/>
        <v>-14241938.1</v>
      </c>
    </row>
    <row r="101" spans="1:28" x14ac:dyDescent="0.3">
      <c r="A101" s="374">
        <f>+A94+1</f>
        <v>14</v>
      </c>
      <c r="B101" s="166" t="s">
        <v>44</v>
      </c>
      <c r="C101" s="136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9"/>
      <c r="O101" s="120"/>
      <c r="P101" s="344"/>
      <c r="Q101" s="344"/>
      <c r="R101" s="344"/>
      <c r="S101" s="347"/>
      <c r="T101" s="121"/>
      <c r="U101" s="200"/>
      <c r="V101" s="217"/>
      <c r="W101" s="122"/>
      <c r="X101" s="123"/>
      <c r="Y101" s="123"/>
      <c r="Z101" s="119"/>
      <c r="AA101" s="123"/>
      <c r="AB101" s="167"/>
    </row>
    <row r="102" spans="1:28" x14ac:dyDescent="0.3">
      <c r="A102" s="374"/>
      <c r="B102" s="146" t="str">
        <f>$B$11</f>
        <v>Residential [1]</v>
      </c>
      <c r="C102" s="308">
        <v>50875981.189999998</v>
      </c>
      <c r="D102" s="306">
        <v>45746695.950000003</v>
      </c>
      <c r="E102" s="306">
        <v>29572242.190000001</v>
      </c>
      <c r="F102" s="309">
        <v>22063032.57</v>
      </c>
      <c r="G102" s="306">
        <v>19303682.239999998</v>
      </c>
      <c r="H102" s="306">
        <v>15790365.41</v>
      </c>
      <c r="I102" s="306">
        <v>14220171.68</v>
      </c>
      <c r="J102" s="306">
        <v>15455514.93</v>
      </c>
      <c r="K102" s="306">
        <v>14913538.5</v>
      </c>
      <c r="L102" s="306">
        <v>32552967.48</v>
      </c>
      <c r="M102" s="306">
        <v>38388223.490000002</v>
      </c>
      <c r="N102" s="310">
        <v>36567857.950000003</v>
      </c>
      <c r="O102" s="309">
        <v>43069224.939999998</v>
      </c>
      <c r="P102" s="306">
        <v>31495722.010000002</v>
      </c>
      <c r="Q102" s="306">
        <v>26579578.960000001</v>
      </c>
      <c r="R102" s="306">
        <v>24013481.59</v>
      </c>
      <c r="S102" s="306">
        <v>15489987.800000001</v>
      </c>
      <c r="T102" s="124"/>
      <c r="U102" s="197"/>
      <c r="V102" s="211">
        <f t="shared" ref="V102:AB106" si="33">O102-C102</f>
        <v>-7806756.25</v>
      </c>
      <c r="W102" s="94">
        <f t="shared" si="33"/>
        <v>-14250973.940000001</v>
      </c>
      <c r="X102" s="94">
        <f t="shared" si="33"/>
        <v>-2992663.2300000004</v>
      </c>
      <c r="Y102" s="94">
        <f t="shared" si="33"/>
        <v>1950449.0199999996</v>
      </c>
      <c r="Z102" s="310">
        <f t="shared" si="33"/>
        <v>-3813694.4399999976</v>
      </c>
      <c r="AA102" s="94">
        <f t="shared" si="33"/>
        <v>-15790365.41</v>
      </c>
      <c r="AB102" s="157">
        <f t="shared" si="33"/>
        <v>-14220171.68</v>
      </c>
    </row>
    <row r="103" spans="1:28" x14ac:dyDescent="0.3">
      <c r="A103" s="374"/>
      <c r="B103" s="146" t="str">
        <f>$B$12</f>
        <v>Low Income Residential [2]</v>
      </c>
      <c r="C103" s="308">
        <v>2540667.2200000002</v>
      </c>
      <c r="D103" s="306">
        <v>2287654.11</v>
      </c>
      <c r="E103" s="306">
        <v>2176109.2000000002</v>
      </c>
      <c r="F103" s="309">
        <v>1603093.55</v>
      </c>
      <c r="G103" s="306">
        <v>1647845.5</v>
      </c>
      <c r="H103" s="306">
        <v>1430519.13</v>
      </c>
      <c r="I103" s="306">
        <v>1351938.29</v>
      </c>
      <c r="J103" s="306">
        <v>1291221.17</v>
      </c>
      <c r="K103" s="306">
        <v>1035346.65</v>
      </c>
      <c r="L103" s="306">
        <v>1519151.04</v>
      </c>
      <c r="M103" s="306">
        <v>1760080.1</v>
      </c>
      <c r="N103" s="310">
        <v>1765121.17</v>
      </c>
      <c r="O103" s="309">
        <v>1974552.75</v>
      </c>
      <c r="P103" s="306">
        <v>1858203</v>
      </c>
      <c r="Q103" s="306">
        <v>1747924.23</v>
      </c>
      <c r="R103" s="306">
        <v>1562942.4</v>
      </c>
      <c r="S103" s="306">
        <v>1108054.95</v>
      </c>
      <c r="T103" s="124"/>
      <c r="U103" s="197"/>
      <c r="V103" s="211">
        <f t="shared" si="33"/>
        <v>-566114.4700000002</v>
      </c>
      <c r="W103" s="94">
        <f t="shared" si="33"/>
        <v>-429451.10999999987</v>
      </c>
      <c r="X103" s="94">
        <f t="shared" si="33"/>
        <v>-428184.9700000002</v>
      </c>
      <c r="Y103" s="94">
        <f t="shared" si="33"/>
        <v>-40151.15000000014</v>
      </c>
      <c r="Z103" s="310">
        <f t="shared" si="33"/>
        <v>-539790.55000000005</v>
      </c>
      <c r="AA103" s="94">
        <f t="shared" si="33"/>
        <v>-1430519.13</v>
      </c>
      <c r="AB103" s="157">
        <f t="shared" si="33"/>
        <v>-1351938.29</v>
      </c>
    </row>
    <row r="104" spans="1:28" x14ac:dyDescent="0.3">
      <c r="A104" s="374"/>
      <c r="B104" s="146" t="str">
        <f>$B$13</f>
        <v>Small C&amp;I [3]</v>
      </c>
      <c r="C104" s="308">
        <v>8950950.3399999999</v>
      </c>
      <c r="D104" s="306">
        <v>7351045.3899999997</v>
      </c>
      <c r="E104" s="306">
        <v>4077077.1</v>
      </c>
      <c r="F104" s="309">
        <v>2565401.7200000002</v>
      </c>
      <c r="G104" s="306">
        <v>1716688.87</v>
      </c>
      <c r="H104" s="306">
        <v>1276437.6399999999</v>
      </c>
      <c r="I104" s="306">
        <v>1123845.6299999999</v>
      </c>
      <c r="J104" s="306">
        <v>1277401.47</v>
      </c>
      <c r="K104" s="306">
        <v>1439835.09</v>
      </c>
      <c r="L104" s="306">
        <v>4119522.36</v>
      </c>
      <c r="M104" s="306">
        <v>5827607.4800000004</v>
      </c>
      <c r="N104" s="310">
        <v>5543867</v>
      </c>
      <c r="O104" s="309">
        <v>7307893.75</v>
      </c>
      <c r="P104" s="306">
        <v>4174805.8</v>
      </c>
      <c r="Q104" s="306">
        <v>3632350.98</v>
      </c>
      <c r="R104" s="306">
        <v>2977100.46</v>
      </c>
      <c r="S104" s="306">
        <v>1398191.41</v>
      </c>
      <c r="T104" s="124"/>
      <c r="U104" s="197"/>
      <c r="V104" s="211">
        <f t="shared" si="33"/>
        <v>-1643056.5899999999</v>
      </c>
      <c r="W104" s="94">
        <f t="shared" si="33"/>
        <v>-3176239.59</v>
      </c>
      <c r="X104" s="94">
        <f t="shared" si="33"/>
        <v>-444726.12000000011</v>
      </c>
      <c r="Y104" s="94">
        <f t="shared" si="33"/>
        <v>411698.73999999976</v>
      </c>
      <c r="Z104" s="310">
        <f t="shared" si="33"/>
        <v>-318497.4600000002</v>
      </c>
      <c r="AA104" s="94">
        <f t="shared" si="33"/>
        <v>-1276437.6399999999</v>
      </c>
      <c r="AB104" s="157">
        <f t="shared" si="33"/>
        <v>-1123845.6299999999</v>
      </c>
    </row>
    <row r="105" spans="1:28" x14ac:dyDescent="0.3">
      <c r="A105" s="374"/>
      <c r="B105" s="146" t="str">
        <f>$B$14</f>
        <v>Medium C&amp;I [4]</v>
      </c>
      <c r="C105" s="308">
        <v>12602929.76</v>
      </c>
      <c r="D105" s="306">
        <v>10700128.49</v>
      </c>
      <c r="E105" s="306">
        <v>6256680.5899999999</v>
      </c>
      <c r="F105" s="309">
        <v>3884715.89</v>
      </c>
      <c r="G105" s="306">
        <v>2784753.2</v>
      </c>
      <c r="H105" s="306">
        <v>2106321.71</v>
      </c>
      <c r="I105" s="306">
        <v>1817034.12</v>
      </c>
      <c r="J105" s="306">
        <v>2074624.08</v>
      </c>
      <c r="K105" s="306">
        <v>2081426.01</v>
      </c>
      <c r="L105" s="306">
        <v>6590773.46</v>
      </c>
      <c r="M105" s="306">
        <v>8798161.4000000004</v>
      </c>
      <c r="N105" s="310">
        <v>7698363.0199999996</v>
      </c>
      <c r="O105" s="309">
        <v>11138750.65</v>
      </c>
      <c r="P105" s="306">
        <v>6452902.7800000003</v>
      </c>
      <c r="Q105" s="306">
        <v>5795289.6600000001</v>
      </c>
      <c r="R105" s="306">
        <v>4182440.79</v>
      </c>
      <c r="S105" s="306">
        <v>2205357.6800000002</v>
      </c>
      <c r="T105" s="124"/>
      <c r="U105" s="197"/>
      <c r="V105" s="211">
        <f t="shared" si="33"/>
        <v>-1464179.1099999994</v>
      </c>
      <c r="W105" s="94">
        <f t="shared" si="33"/>
        <v>-4247225.71</v>
      </c>
      <c r="X105" s="94">
        <f t="shared" si="33"/>
        <v>-461390.9299999997</v>
      </c>
      <c r="Y105" s="94">
        <f t="shared" si="33"/>
        <v>297724.89999999991</v>
      </c>
      <c r="Z105" s="310">
        <f t="shared" si="33"/>
        <v>-579395.52</v>
      </c>
      <c r="AA105" s="94">
        <f t="shared" si="33"/>
        <v>-2106321.71</v>
      </c>
      <c r="AB105" s="157">
        <f t="shared" si="33"/>
        <v>-1817034.12</v>
      </c>
    </row>
    <row r="106" spans="1:28" ht="16.2" x14ac:dyDescent="0.45">
      <c r="A106" s="374"/>
      <c r="B106" s="146" t="str">
        <f>$B$15</f>
        <v>Large C&amp;I [5]</v>
      </c>
      <c r="C106" s="311">
        <v>10341387.140000001</v>
      </c>
      <c r="D106" s="307">
        <v>8543866.0099999998</v>
      </c>
      <c r="E106" s="307">
        <v>5762679.5499999998</v>
      </c>
      <c r="F106" s="312">
        <v>4513894.82</v>
      </c>
      <c r="G106" s="307">
        <v>3291035.88</v>
      </c>
      <c r="H106" s="307">
        <v>2403935.58</v>
      </c>
      <c r="I106" s="307">
        <v>2585394.19</v>
      </c>
      <c r="J106" s="307">
        <v>2750143.19</v>
      </c>
      <c r="K106" s="307">
        <v>2522290.58</v>
      </c>
      <c r="L106" s="307">
        <v>6513081.5</v>
      </c>
      <c r="M106" s="307">
        <v>7939687.4699999997</v>
      </c>
      <c r="N106" s="313">
        <v>6477263.6200000001</v>
      </c>
      <c r="O106" s="312">
        <v>9850757.0600000005</v>
      </c>
      <c r="P106" s="307">
        <v>6263925.5999999996</v>
      </c>
      <c r="Q106" s="307">
        <v>6179054.75</v>
      </c>
      <c r="R106" s="307">
        <v>4707605.4800000004</v>
      </c>
      <c r="S106" s="307">
        <v>2539234.35</v>
      </c>
      <c r="T106" s="125"/>
      <c r="U106" s="201"/>
      <c r="V106" s="212">
        <f t="shared" si="33"/>
        <v>-490630.08000000007</v>
      </c>
      <c r="W106" s="95">
        <f t="shared" si="33"/>
        <v>-2279940.41</v>
      </c>
      <c r="X106" s="95">
        <f t="shared" si="33"/>
        <v>416375.20000000019</v>
      </c>
      <c r="Y106" s="95">
        <f t="shared" si="33"/>
        <v>193710.66000000015</v>
      </c>
      <c r="Z106" s="313">
        <f t="shared" si="33"/>
        <v>-751801.5299999998</v>
      </c>
      <c r="AA106" s="95">
        <f t="shared" si="33"/>
        <v>-2403935.58</v>
      </c>
      <c r="AB106" s="158">
        <f t="shared" si="33"/>
        <v>-2585394.19</v>
      </c>
    </row>
    <row r="107" spans="1:28" x14ac:dyDescent="0.3">
      <c r="A107" s="374"/>
      <c r="B107" s="146" t="str">
        <f>$B$16</f>
        <v>Total</v>
      </c>
      <c r="C107" s="108">
        <f>SUM(C102:C106)</f>
        <v>85311915.650000006</v>
      </c>
      <c r="D107" s="94">
        <f t="shared" ref="D107:AB107" si="34">SUM(D102:D106)</f>
        <v>74629389.950000003</v>
      </c>
      <c r="E107" s="126">
        <f t="shared" si="34"/>
        <v>47844788.629999995</v>
      </c>
      <c r="F107" s="126">
        <f t="shared" si="34"/>
        <v>34630138.549999997</v>
      </c>
      <c r="G107" s="94">
        <f t="shared" si="34"/>
        <v>28744005.689999998</v>
      </c>
      <c r="H107" s="126">
        <f t="shared" si="34"/>
        <v>23007579.469999999</v>
      </c>
      <c r="I107" s="126">
        <f t="shared" si="34"/>
        <v>21098383.91</v>
      </c>
      <c r="J107" s="126">
        <f t="shared" si="34"/>
        <v>22848904.84</v>
      </c>
      <c r="K107" s="126">
        <f t="shared" si="34"/>
        <v>21992436.830000006</v>
      </c>
      <c r="L107" s="94">
        <f t="shared" si="34"/>
        <v>51295495.840000004</v>
      </c>
      <c r="M107" s="94">
        <f t="shared" si="34"/>
        <v>62713759.940000005</v>
      </c>
      <c r="N107" s="110">
        <f t="shared" si="34"/>
        <v>58052472.759999998</v>
      </c>
      <c r="O107" s="126">
        <f t="shared" si="34"/>
        <v>73341179.149999991</v>
      </c>
      <c r="P107" s="345">
        <f t="shared" si="34"/>
        <v>50245559.190000005</v>
      </c>
      <c r="Q107" s="345">
        <f t="shared" si="34"/>
        <v>43934198.579999998</v>
      </c>
      <c r="R107" s="345">
        <f t="shared" si="34"/>
        <v>37443570.719999999</v>
      </c>
      <c r="S107" s="369">
        <f t="shared" si="34"/>
        <v>22740826.190000001</v>
      </c>
      <c r="T107" s="94">
        <f t="shared" si="34"/>
        <v>0</v>
      </c>
      <c r="U107" s="127">
        <f t="shared" si="34"/>
        <v>0</v>
      </c>
      <c r="V107" s="218">
        <f t="shared" si="34"/>
        <v>-11970736.5</v>
      </c>
      <c r="W107" s="94">
        <f t="shared" si="34"/>
        <v>-24383830.760000002</v>
      </c>
      <c r="X107" s="128">
        <f t="shared" si="34"/>
        <v>-3910590.05</v>
      </c>
      <c r="Y107" s="128">
        <f t="shared" si="34"/>
        <v>2813432.1699999995</v>
      </c>
      <c r="Z107" s="110">
        <f t="shared" si="34"/>
        <v>-6003179.4999999963</v>
      </c>
      <c r="AA107" s="126">
        <f t="shared" si="34"/>
        <v>-23007579.469999999</v>
      </c>
      <c r="AB107" s="157">
        <f t="shared" si="34"/>
        <v>-21098383.91</v>
      </c>
    </row>
    <row r="108" spans="1:28" x14ac:dyDescent="0.3">
      <c r="A108" s="374">
        <f>+A101+1</f>
        <v>15</v>
      </c>
      <c r="B108" s="164" t="s">
        <v>25</v>
      </c>
      <c r="C108" s="38"/>
      <c r="D108" s="73"/>
      <c r="E108" s="73"/>
      <c r="F108" s="71"/>
      <c r="G108" s="73"/>
      <c r="H108" s="73"/>
      <c r="I108" s="73"/>
      <c r="J108" s="73"/>
      <c r="K108" s="73"/>
      <c r="L108" s="73"/>
      <c r="M108" s="73"/>
      <c r="N108" s="72"/>
      <c r="O108" s="71"/>
      <c r="P108" s="346"/>
      <c r="Q108" s="346"/>
      <c r="R108" s="346"/>
      <c r="S108" s="370"/>
      <c r="T108" s="39"/>
      <c r="U108" s="202"/>
      <c r="V108" s="219"/>
      <c r="W108" s="40"/>
      <c r="X108" s="41"/>
      <c r="Y108" s="41"/>
      <c r="Z108" s="72"/>
      <c r="AA108" s="41"/>
      <c r="AB108" s="168"/>
    </row>
    <row r="109" spans="1:28" x14ac:dyDescent="0.3">
      <c r="A109" s="374"/>
      <c r="B109" s="146" t="str">
        <f>$B$11</f>
        <v>Residential [1]</v>
      </c>
      <c r="C109" s="252">
        <v>231986</v>
      </c>
      <c r="D109" s="253">
        <v>245035</v>
      </c>
      <c r="E109" s="253">
        <v>213287</v>
      </c>
      <c r="F109" s="254">
        <v>207448</v>
      </c>
      <c r="G109" s="253">
        <v>231275</v>
      </c>
      <c r="H109" s="253">
        <v>216075</v>
      </c>
      <c r="I109" s="253">
        <v>204036</v>
      </c>
      <c r="J109" s="253">
        <v>222658</v>
      </c>
      <c r="K109" s="253">
        <v>180621</v>
      </c>
      <c r="L109" s="253">
        <v>257182</v>
      </c>
      <c r="M109" s="253">
        <v>225979</v>
      </c>
      <c r="N109" s="255">
        <v>204466</v>
      </c>
      <c r="O109" s="254">
        <v>245425</v>
      </c>
      <c r="P109" s="286">
        <v>216423</v>
      </c>
      <c r="Q109" s="286">
        <v>203417</v>
      </c>
      <c r="R109" s="286">
        <v>239028</v>
      </c>
      <c r="S109" s="286">
        <v>215132</v>
      </c>
      <c r="T109" s="253"/>
      <c r="U109" s="256"/>
      <c r="V109" s="248">
        <f t="shared" ref="V109:AB113" si="35">O109-C109</f>
        <v>13439</v>
      </c>
      <c r="W109" s="249">
        <f t="shared" si="35"/>
        <v>-28612</v>
      </c>
      <c r="X109" s="249">
        <f t="shared" si="35"/>
        <v>-9870</v>
      </c>
      <c r="Y109" s="249">
        <f t="shared" si="35"/>
        <v>31580</v>
      </c>
      <c r="Z109" s="255">
        <f t="shared" si="35"/>
        <v>-16143</v>
      </c>
      <c r="AA109" s="89">
        <f t="shared" si="35"/>
        <v>-216075</v>
      </c>
      <c r="AB109" s="169">
        <f t="shared" si="35"/>
        <v>-204036</v>
      </c>
    </row>
    <row r="110" spans="1:28" x14ac:dyDescent="0.3">
      <c r="A110" s="374"/>
      <c r="B110" s="146" t="str">
        <f>$B$12</f>
        <v>Low Income Residential [2]</v>
      </c>
      <c r="C110" s="252">
        <v>17880</v>
      </c>
      <c r="D110" s="253">
        <v>17853</v>
      </c>
      <c r="E110" s="253">
        <v>18317</v>
      </c>
      <c r="F110" s="254">
        <v>17066</v>
      </c>
      <c r="G110" s="253">
        <v>19012</v>
      </c>
      <c r="H110" s="253">
        <v>18419</v>
      </c>
      <c r="I110" s="253">
        <v>18494</v>
      </c>
      <c r="J110" s="253">
        <v>19228</v>
      </c>
      <c r="K110" s="253">
        <v>15351</v>
      </c>
      <c r="L110" s="253">
        <v>18029</v>
      </c>
      <c r="M110" s="253">
        <v>16715</v>
      </c>
      <c r="N110" s="255">
        <v>14908</v>
      </c>
      <c r="O110" s="254">
        <v>16262</v>
      </c>
      <c r="P110" s="286">
        <v>15835</v>
      </c>
      <c r="Q110" s="286">
        <v>15657</v>
      </c>
      <c r="R110" s="286">
        <v>16864</v>
      </c>
      <c r="S110" s="286">
        <v>15237</v>
      </c>
      <c r="T110" s="253"/>
      <c r="U110" s="256"/>
      <c r="V110" s="248">
        <f t="shared" si="35"/>
        <v>-1618</v>
      </c>
      <c r="W110" s="249">
        <f t="shared" si="35"/>
        <v>-2018</v>
      </c>
      <c r="X110" s="249">
        <f t="shared" si="35"/>
        <v>-2660</v>
      </c>
      <c r="Y110" s="249">
        <f t="shared" si="35"/>
        <v>-202</v>
      </c>
      <c r="Z110" s="255">
        <f t="shared" si="35"/>
        <v>-3775</v>
      </c>
      <c r="AA110" s="89">
        <f t="shared" si="35"/>
        <v>-18419</v>
      </c>
      <c r="AB110" s="169">
        <f t="shared" si="35"/>
        <v>-18494</v>
      </c>
    </row>
    <row r="111" spans="1:28" x14ac:dyDescent="0.3">
      <c r="A111" s="374"/>
      <c r="B111" s="146" t="str">
        <f>$B$13</f>
        <v>Small C&amp;I [3]</v>
      </c>
      <c r="C111" s="252">
        <v>22447</v>
      </c>
      <c r="D111" s="253">
        <v>23456</v>
      </c>
      <c r="E111" s="253">
        <v>20754</v>
      </c>
      <c r="F111" s="254">
        <v>19581</v>
      </c>
      <c r="G111" s="253">
        <v>21275</v>
      </c>
      <c r="H111" s="253">
        <v>20265</v>
      </c>
      <c r="I111" s="253">
        <v>19118</v>
      </c>
      <c r="J111" s="253">
        <v>20784</v>
      </c>
      <c r="K111" s="253">
        <v>16326</v>
      </c>
      <c r="L111" s="253">
        <v>24995</v>
      </c>
      <c r="M111" s="253">
        <v>21224</v>
      </c>
      <c r="N111" s="255">
        <v>18057</v>
      </c>
      <c r="O111" s="254">
        <v>23760</v>
      </c>
      <c r="P111" s="286">
        <v>18109</v>
      </c>
      <c r="Q111" s="286">
        <v>18485</v>
      </c>
      <c r="R111" s="286">
        <v>22042</v>
      </c>
      <c r="S111" s="286">
        <v>19074</v>
      </c>
      <c r="T111" s="253"/>
      <c r="U111" s="256"/>
      <c r="V111" s="248">
        <f t="shared" si="35"/>
        <v>1313</v>
      </c>
      <c r="W111" s="249">
        <f t="shared" si="35"/>
        <v>-5347</v>
      </c>
      <c r="X111" s="249">
        <f t="shared" si="35"/>
        <v>-2269</v>
      </c>
      <c r="Y111" s="249">
        <f t="shared" si="35"/>
        <v>2461</v>
      </c>
      <c r="Z111" s="255">
        <f t="shared" si="35"/>
        <v>-2201</v>
      </c>
      <c r="AA111" s="89">
        <f t="shared" si="35"/>
        <v>-20265</v>
      </c>
      <c r="AB111" s="169">
        <f t="shared" si="35"/>
        <v>-19118</v>
      </c>
    </row>
    <row r="112" spans="1:28" x14ac:dyDescent="0.3">
      <c r="A112" s="374"/>
      <c r="B112" s="146" t="str">
        <f>$B$14</f>
        <v>Medium C&amp;I [4]</v>
      </c>
      <c r="C112" s="252">
        <v>7009</v>
      </c>
      <c r="D112" s="253">
        <v>7439</v>
      </c>
      <c r="E112" s="253">
        <v>6597</v>
      </c>
      <c r="F112" s="254">
        <v>6148</v>
      </c>
      <c r="G112" s="253">
        <v>6984</v>
      </c>
      <c r="H112" s="253">
        <v>6641</v>
      </c>
      <c r="I112" s="253">
        <v>6240</v>
      </c>
      <c r="J112" s="253">
        <v>6751</v>
      </c>
      <c r="K112" s="253">
        <v>5102</v>
      </c>
      <c r="L112" s="253">
        <v>8148</v>
      </c>
      <c r="M112" s="253">
        <v>6842</v>
      </c>
      <c r="N112" s="255">
        <v>5553</v>
      </c>
      <c r="O112" s="254">
        <v>7939</v>
      </c>
      <c r="P112" s="286">
        <v>5795</v>
      </c>
      <c r="Q112" s="286">
        <v>6152</v>
      </c>
      <c r="R112" s="286">
        <v>7051</v>
      </c>
      <c r="S112" s="286">
        <v>6462</v>
      </c>
      <c r="T112" s="253"/>
      <c r="U112" s="256"/>
      <c r="V112" s="248">
        <f t="shared" si="35"/>
        <v>930</v>
      </c>
      <c r="W112" s="249">
        <f t="shared" si="35"/>
        <v>-1644</v>
      </c>
      <c r="X112" s="249">
        <f t="shared" si="35"/>
        <v>-445</v>
      </c>
      <c r="Y112" s="249">
        <f t="shared" si="35"/>
        <v>903</v>
      </c>
      <c r="Z112" s="255">
        <f t="shared" si="35"/>
        <v>-522</v>
      </c>
      <c r="AA112" s="89">
        <f t="shared" si="35"/>
        <v>-6641</v>
      </c>
      <c r="AB112" s="169">
        <f t="shared" si="35"/>
        <v>-6240</v>
      </c>
    </row>
    <row r="113" spans="1:33" ht="16.2" x14ac:dyDescent="0.45">
      <c r="A113" s="374"/>
      <c r="B113" s="146" t="str">
        <f>$B$15</f>
        <v>Large C&amp;I [5]</v>
      </c>
      <c r="C113" s="257">
        <v>1057</v>
      </c>
      <c r="D113" s="258">
        <v>1087</v>
      </c>
      <c r="E113" s="258">
        <v>974</v>
      </c>
      <c r="F113" s="259">
        <v>904</v>
      </c>
      <c r="G113" s="258">
        <v>1071</v>
      </c>
      <c r="H113" s="258">
        <v>979</v>
      </c>
      <c r="I113" s="258">
        <v>954</v>
      </c>
      <c r="J113" s="258">
        <v>1015</v>
      </c>
      <c r="K113" s="258">
        <v>778</v>
      </c>
      <c r="L113" s="258">
        <v>1224</v>
      </c>
      <c r="M113" s="258">
        <v>1048</v>
      </c>
      <c r="N113" s="260">
        <v>796</v>
      </c>
      <c r="O113" s="259">
        <v>1274</v>
      </c>
      <c r="P113" s="289">
        <v>856</v>
      </c>
      <c r="Q113" s="289">
        <v>920</v>
      </c>
      <c r="R113" s="289">
        <v>1096</v>
      </c>
      <c r="S113" s="289">
        <v>956</v>
      </c>
      <c r="T113" s="258"/>
      <c r="U113" s="261"/>
      <c r="V113" s="250">
        <f t="shared" si="35"/>
        <v>217</v>
      </c>
      <c r="W113" s="251">
        <f t="shared" si="35"/>
        <v>-231</v>
      </c>
      <c r="X113" s="251">
        <f t="shared" si="35"/>
        <v>-54</v>
      </c>
      <c r="Y113" s="251">
        <f t="shared" si="35"/>
        <v>192</v>
      </c>
      <c r="Z113" s="260">
        <f t="shared" si="35"/>
        <v>-115</v>
      </c>
      <c r="AA113" s="138">
        <f t="shared" si="35"/>
        <v>-979</v>
      </c>
      <c r="AB113" s="170">
        <f t="shared" si="35"/>
        <v>-954</v>
      </c>
    </row>
    <row r="114" spans="1:33" ht="15" thickBot="1" x14ac:dyDescent="0.35">
      <c r="A114" s="374"/>
      <c r="B114" s="149" t="str">
        <f>$B$16</f>
        <v>Total</v>
      </c>
      <c r="C114" s="262">
        <f>SUM(C109:C113)</f>
        <v>280379</v>
      </c>
      <c r="D114" s="263">
        <f>SUM(D109:D113)</f>
        <v>294870</v>
      </c>
      <c r="E114" s="263">
        <f t="shared" ref="E114:AB114" si="36">SUM(E109:E113)</f>
        <v>259929</v>
      </c>
      <c r="F114" s="263">
        <f t="shared" si="36"/>
        <v>251147</v>
      </c>
      <c r="G114" s="263">
        <f t="shared" si="36"/>
        <v>279617</v>
      </c>
      <c r="H114" s="263">
        <f t="shared" si="36"/>
        <v>262379</v>
      </c>
      <c r="I114" s="263">
        <f t="shared" si="36"/>
        <v>248842</v>
      </c>
      <c r="J114" s="263">
        <f t="shared" si="36"/>
        <v>270436</v>
      </c>
      <c r="K114" s="263">
        <f t="shared" si="36"/>
        <v>218178</v>
      </c>
      <c r="L114" s="263">
        <f t="shared" si="36"/>
        <v>309578</v>
      </c>
      <c r="M114" s="263">
        <f t="shared" si="36"/>
        <v>271808</v>
      </c>
      <c r="N114" s="264">
        <f t="shared" si="36"/>
        <v>243780</v>
      </c>
      <c r="O114" s="263">
        <f t="shared" si="36"/>
        <v>294660</v>
      </c>
      <c r="P114" s="293">
        <f t="shared" si="36"/>
        <v>257018</v>
      </c>
      <c r="Q114" s="293">
        <f t="shared" si="36"/>
        <v>244631</v>
      </c>
      <c r="R114" s="293">
        <f t="shared" si="36"/>
        <v>286081</v>
      </c>
      <c r="S114" s="293">
        <f t="shared" si="36"/>
        <v>256861</v>
      </c>
      <c r="T114" s="263">
        <f t="shared" si="36"/>
        <v>0</v>
      </c>
      <c r="U114" s="265">
        <f t="shared" si="36"/>
        <v>0</v>
      </c>
      <c r="V114" s="266">
        <f t="shared" si="36"/>
        <v>14281</v>
      </c>
      <c r="W114" s="263">
        <f t="shared" si="36"/>
        <v>-37852</v>
      </c>
      <c r="X114" s="263">
        <f t="shared" si="36"/>
        <v>-15298</v>
      </c>
      <c r="Y114" s="263">
        <f t="shared" si="36"/>
        <v>34934</v>
      </c>
      <c r="Z114" s="264">
        <f t="shared" si="36"/>
        <v>-22756</v>
      </c>
      <c r="AA114" s="78">
        <f t="shared" si="36"/>
        <v>-262379</v>
      </c>
      <c r="AB114" s="87">
        <f t="shared" si="36"/>
        <v>-248842</v>
      </c>
    </row>
    <row r="115" spans="1:33" x14ac:dyDescent="0.3">
      <c r="A115" s="374">
        <f>+A108+1</f>
        <v>16</v>
      </c>
      <c r="B115" s="171" t="s">
        <v>29</v>
      </c>
      <c r="C115" s="129"/>
      <c r="D115" s="121"/>
      <c r="E115" s="121"/>
      <c r="F115" s="130"/>
      <c r="G115" s="121"/>
      <c r="H115" s="121"/>
      <c r="I115" s="121"/>
      <c r="J115" s="121"/>
      <c r="K115" s="121"/>
      <c r="L115" s="121"/>
      <c r="M115" s="121"/>
      <c r="N115" s="131"/>
      <c r="O115" s="129"/>
      <c r="P115" s="347"/>
      <c r="Q115" s="347"/>
      <c r="R115" s="347"/>
      <c r="S115" s="347"/>
      <c r="T115" s="121"/>
      <c r="U115" s="200"/>
      <c r="V115" s="221"/>
      <c r="W115" s="132"/>
      <c r="X115" s="133"/>
      <c r="Y115" s="133"/>
      <c r="Z115" s="131"/>
      <c r="AA115" s="133"/>
      <c r="AB115" s="167"/>
    </row>
    <row r="116" spans="1:33" x14ac:dyDescent="0.3">
      <c r="A116" s="374"/>
      <c r="B116" s="146" t="str">
        <f>$B$11</f>
        <v>Residential [1]</v>
      </c>
      <c r="C116" s="108">
        <f>C95-C102</f>
        <v>644305.95000000298</v>
      </c>
      <c r="D116" s="109">
        <f>D95-D102</f>
        <v>-12988918.370000005</v>
      </c>
      <c r="E116" s="109">
        <f t="shared" ref="E116:U120" si="37">E95-E102</f>
        <v>-8457232.3900000006</v>
      </c>
      <c r="F116" s="109">
        <f t="shared" si="37"/>
        <v>-10611698.890000001</v>
      </c>
      <c r="G116" s="109">
        <f t="shared" si="37"/>
        <v>-10871110.199999999</v>
      </c>
      <c r="H116" s="109">
        <f t="shared" si="37"/>
        <v>-8271509.71</v>
      </c>
      <c r="I116" s="109">
        <f t="shared" si="37"/>
        <v>-6065818.0699999994</v>
      </c>
      <c r="J116" s="109">
        <f t="shared" si="37"/>
        <v>-4228537.379999999</v>
      </c>
      <c r="K116" s="109">
        <f t="shared" si="37"/>
        <v>9412239.0700000003</v>
      </c>
      <c r="L116" s="109">
        <f t="shared" si="37"/>
        <v>12487686.209999997</v>
      </c>
      <c r="M116" s="109">
        <f t="shared" si="37"/>
        <v>11863950.57</v>
      </c>
      <c r="N116" s="115">
        <f t="shared" si="37"/>
        <v>14178996.169999994</v>
      </c>
      <c r="O116" s="109">
        <f t="shared" si="37"/>
        <v>-3910278.1799999997</v>
      </c>
      <c r="P116" s="309">
        <f t="shared" si="37"/>
        <v>1775085.3699999973</v>
      </c>
      <c r="Q116" s="309">
        <f t="shared" si="37"/>
        <v>-1928034.4200000018</v>
      </c>
      <c r="R116" s="309">
        <f t="shared" si="37"/>
        <v>-12914466.6</v>
      </c>
      <c r="S116" s="309">
        <f t="shared" si="37"/>
        <v>-7151563.290000001</v>
      </c>
      <c r="T116" s="109">
        <f t="shared" si="37"/>
        <v>0</v>
      </c>
      <c r="U116" s="203">
        <f t="shared" si="37"/>
        <v>0</v>
      </c>
      <c r="V116" s="211">
        <f t="shared" ref="V116:AB120" si="38">O116-C116</f>
        <v>-4554584.1300000027</v>
      </c>
      <c r="W116" s="94">
        <f t="shared" si="38"/>
        <v>14764003.740000002</v>
      </c>
      <c r="X116" s="94">
        <f t="shared" si="38"/>
        <v>6529197.9699999988</v>
      </c>
      <c r="Y116" s="94">
        <f t="shared" si="38"/>
        <v>-2302767.709999999</v>
      </c>
      <c r="Z116" s="115">
        <f t="shared" si="38"/>
        <v>3719546.9099999983</v>
      </c>
      <c r="AA116" s="94">
        <f t="shared" si="38"/>
        <v>8271509.71</v>
      </c>
      <c r="AB116" s="157">
        <f t="shared" si="38"/>
        <v>6065818.0699999994</v>
      </c>
    </row>
    <row r="117" spans="1:33" x14ac:dyDescent="0.3">
      <c r="A117" s="374"/>
      <c r="B117" s="146" t="str">
        <f>$B$12</f>
        <v>Low Income Residential [2]</v>
      </c>
      <c r="C117" s="108">
        <f t="shared" ref="C117:D120" si="39">C96-C103</f>
        <v>4020028.1299999994</v>
      </c>
      <c r="D117" s="109">
        <f t="shared" si="39"/>
        <v>1861134.3000000003</v>
      </c>
      <c r="E117" s="109">
        <f t="shared" si="37"/>
        <v>829263</v>
      </c>
      <c r="F117" s="109">
        <f t="shared" si="37"/>
        <v>161749.06000000006</v>
      </c>
      <c r="G117" s="109">
        <f t="shared" si="37"/>
        <v>-566277.32000000007</v>
      </c>
      <c r="H117" s="109">
        <f t="shared" si="37"/>
        <v>-461552.69999999984</v>
      </c>
      <c r="I117" s="109">
        <f t="shared" si="37"/>
        <v>-396996.88</v>
      </c>
      <c r="J117" s="109">
        <f t="shared" si="37"/>
        <v>-5758.089999999851</v>
      </c>
      <c r="K117" s="109">
        <f t="shared" si="37"/>
        <v>1805928.2000000002</v>
      </c>
      <c r="L117" s="109">
        <f t="shared" si="37"/>
        <v>3545058.58</v>
      </c>
      <c r="M117" s="109">
        <f t="shared" si="37"/>
        <v>4107107.36</v>
      </c>
      <c r="N117" s="115">
        <f t="shared" si="37"/>
        <v>4361526.17</v>
      </c>
      <c r="O117" s="109">
        <f t="shared" si="37"/>
        <v>2967220.8099999996</v>
      </c>
      <c r="P117" s="309">
        <f t="shared" si="37"/>
        <v>2003184.46</v>
      </c>
      <c r="Q117" s="309">
        <f t="shared" si="37"/>
        <v>1279044.81</v>
      </c>
      <c r="R117" s="309">
        <f t="shared" si="37"/>
        <v>-133677.35999999987</v>
      </c>
      <c r="S117" s="309">
        <f t="shared" si="37"/>
        <v>-10375.659999999916</v>
      </c>
      <c r="T117" s="109">
        <f t="shared" si="37"/>
        <v>0</v>
      </c>
      <c r="U117" s="197">
        <f t="shared" si="37"/>
        <v>0</v>
      </c>
      <c r="V117" s="211">
        <f t="shared" si="38"/>
        <v>-1052807.3199999998</v>
      </c>
      <c r="W117" s="94">
        <f t="shared" si="38"/>
        <v>142050.15999999968</v>
      </c>
      <c r="X117" s="94">
        <f t="shared" si="38"/>
        <v>449781.81000000006</v>
      </c>
      <c r="Y117" s="94">
        <f t="shared" si="38"/>
        <v>-295426.41999999993</v>
      </c>
      <c r="Z117" s="115">
        <f t="shared" si="38"/>
        <v>555901.66000000015</v>
      </c>
      <c r="AA117" s="94">
        <f t="shared" si="38"/>
        <v>461552.69999999984</v>
      </c>
      <c r="AB117" s="157">
        <f t="shared" si="38"/>
        <v>396996.88</v>
      </c>
    </row>
    <row r="118" spans="1:33" x14ac:dyDescent="0.3">
      <c r="A118" s="374"/>
      <c r="B118" s="146" t="str">
        <f>$B$13</f>
        <v>Small C&amp;I [3]</v>
      </c>
      <c r="C118" s="108">
        <f>C97-C104</f>
        <v>-1235302.8499999996</v>
      </c>
      <c r="D118" s="109">
        <f t="shared" si="39"/>
        <v>-2753739.1399999997</v>
      </c>
      <c r="E118" s="109">
        <f t="shared" si="37"/>
        <v>-1553827.08</v>
      </c>
      <c r="F118" s="109">
        <f>F97-F104</f>
        <v>-1264883.2400000002</v>
      </c>
      <c r="G118" s="109">
        <f t="shared" si="37"/>
        <v>-736841.22000000009</v>
      </c>
      <c r="H118" s="109">
        <f t="shared" si="37"/>
        <v>-362728.55999999982</v>
      </c>
      <c r="I118" s="109">
        <f t="shared" si="37"/>
        <v>-161976.97999999998</v>
      </c>
      <c r="J118" s="109">
        <f t="shared" si="37"/>
        <v>-5678.1100000001024</v>
      </c>
      <c r="K118" s="109">
        <f t="shared" si="37"/>
        <v>1410580.3999999997</v>
      </c>
      <c r="L118" s="109">
        <f t="shared" si="37"/>
        <v>2025273.5799999996</v>
      </c>
      <c r="M118" s="109">
        <f t="shared" si="37"/>
        <v>1328003.6399999997</v>
      </c>
      <c r="N118" s="115">
        <f t="shared" si="37"/>
        <v>1707854.67</v>
      </c>
      <c r="O118" s="109">
        <f t="shared" si="37"/>
        <v>-1930598.7400000002</v>
      </c>
      <c r="P118" s="309">
        <f t="shared" si="37"/>
        <v>-55624.799999999814</v>
      </c>
      <c r="Q118" s="309">
        <f t="shared" si="37"/>
        <v>-900670.25999999978</v>
      </c>
      <c r="R118" s="309">
        <f t="shared" si="37"/>
        <v>-1838594.5699999998</v>
      </c>
      <c r="S118" s="309">
        <f t="shared" si="37"/>
        <v>-511984.68999999994</v>
      </c>
      <c r="T118" s="109">
        <f t="shared" si="37"/>
        <v>0</v>
      </c>
      <c r="U118" s="197">
        <f t="shared" si="37"/>
        <v>0</v>
      </c>
      <c r="V118" s="211">
        <f t="shared" si="38"/>
        <v>-695295.8900000006</v>
      </c>
      <c r="W118" s="94">
        <f t="shared" si="38"/>
        <v>2698114.34</v>
      </c>
      <c r="X118" s="94">
        <f t="shared" si="38"/>
        <v>653156.8200000003</v>
      </c>
      <c r="Y118" s="94">
        <f t="shared" si="38"/>
        <v>-573711.32999999961</v>
      </c>
      <c r="Z118" s="115">
        <f t="shared" si="38"/>
        <v>224856.53000000014</v>
      </c>
      <c r="AA118" s="94">
        <f t="shared" si="38"/>
        <v>362728.55999999982</v>
      </c>
      <c r="AB118" s="157">
        <f t="shared" si="38"/>
        <v>161976.97999999998</v>
      </c>
    </row>
    <row r="119" spans="1:33" x14ac:dyDescent="0.3">
      <c r="A119" s="374"/>
      <c r="B119" s="146" t="str">
        <f>$B$14</f>
        <v>Medium C&amp;I [4]</v>
      </c>
      <c r="C119" s="108">
        <f t="shared" si="39"/>
        <v>-1799602.6099999994</v>
      </c>
      <c r="D119" s="109">
        <f t="shared" si="39"/>
        <v>-3777011.37</v>
      </c>
      <c r="E119" s="109">
        <f t="shared" si="37"/>
        <v>-1945740.9299999997</v>
      </c>
      <c r="F119" s="109">
        <f t="shared" si="37"/>
        <v>-1497716.1300000004</v>
      </c>
      <c r="G119" s="109">
        <f t="shared" si="37"/>
        <v>-1047616.31</v>
      </c>
      <c r="H119" s="109">
        <f t="shared" si="37"/>
        <v>-509330</v>
      </c>
      <c r="I119" s="109">
        <f t="shared" si="37"/>
        <v>-108522.2200000002</v>
      </c>
      <c r="J119" s="109">
        <f t="shared" si="37"/>
        <v>156853.74000000022</v>
      </c>
      <c r="K119" s="109">
        <f t="shared" si="37"/>
        <v>2559217.4699999997</v>
      </c>
      <c r="L119" s="109">
        <f t="shared" si="37"/>
        <v>2278419.7600000007</v>
      </c>
      <c r="M119" s="109">
        <f t="shared" si="37"/>
        <v>1399954.5599999987</v>
      </c>
      <c r="N119" s="115">
        <f t="shared" si="37"/>
        <v>2590386.3599999994</v>
      </c>
      <c r="O119" s="109">
        <f t="shared" si="37"/>
        <v>-3107381.1400000006</v>
      </c>
      <c r="P119" s="309">
        <f t="shared" si="37"/>
        <v>-418779.66000000015</v>
      </c>
      <c r="Q119" s="309">
        <f t="shared" si="37"/>
        <v>-1579044.5</v>
      </c>
      <c r="R119" s="309">
        <f t="shared" si="37"/>
        <v>-2292010.33</v>
      </c>
      <c r="S119" s="309">
        <f t="shared" si="37"/>
        <v>-720667.66000000015</v>
      </c>
      <c r="T119" s="109">
        <f t="shared" si="37"/>
        <v>0</v>
      </c>
      <c r="U119" s="197">
        <f t="shared" si="37"/>
        <v>0</v>
      </c>
      <c r="V119" s="211">
        <f t="shared" si="38"/>
        <v>-1307778.5300000012</v>
      </c>
      <c r="W119" s="94">
        <f t="shared" si="38"/>
        <v>3358231.71</v>
      </c>
      <c r="X119" s="94">
        <f t="shared" si="38"/>
        <v>366696.4299999997</v>
      </c>
      <c r="Y119" s="94">
        <f t="shared" si="38"/>
        <v>-794294.19999999972</v>
      </c>
      <c r="Z119" s="115">
        <f t="shared" si="38"/>
        <v>326948.64999999991</v>
      </c>
      <c r="AA119" s="94">
        <f t="shared" si="38"/>
        <v>509330</v>
      </c>
      <c r="AB119" s="157">
        <f t="shared" si="38"/>
        <v>108522.2200000002</v>
      </c>
    </row>
    <row r="120" spans="1:33" ht="16.2" x14ac:dyDescent="0.45">
      <c r="A120" s="374"/>
      <c r="B120" s="146" t="str">
        <f>$B$15</f>
        <v>Large C&amp;I [5]</v>
      </c>
      <c r="C120" s="111">
        <f t="shared" si="39"/>
        <v>-1832621.4600000009</v>
      </c>
      <c r="D120" s="112">
        <f t="shared" si="39"/>
        <v>-1961748.4299999997</v>
      </c>
      <c r="E120" s="112">
        <f t="shared" si="37"/>
        <v>-347020.95999999996</v>
      </c>
      <c r="F120" s="112">
        <f t="shared" si="37"/>
        <v>-1506733.2600000002</v>
      </c>
      <c r="G120" s="112">
        <f t="shared" si="37"/>
        <v>-917062.44</v>
      </c>
      <c r="H120" s="112">
        <f t="shared" si="37"/>
        <v>65621.279999999795</v>
      </c>
      <c r="I120" s="112">
        <f t="shared" si="37"/>
        <v>-123131.66000000015</v>
      </c>
      <c r="J120" s="112">
        <f t="shared" si="37"/>
        <v>-112001.7099999995</v>
      </c>
      <c r="K120" s="112">
        <f t="shared" si="37"/>
        <v>2216187.84</v>
      </c>
      <c r="L120" s="112">
        <f t="shared" si="37"/>
        <v>1643282.79</v>
      </c>
      <c r="M120" s="112">
        <f t="shared" si="37"/>
        <v>575287.53000000026</v>
      </c>
      <c r="N120" s="116">
        <f t="shared" si="37"/>
        <v>2152842.87</v>
      </c>
      <c r="O120" s="112">
        <f t="shared" si="37"/>
        <v>-2597412.2800000012</v>
      </c>
      <c r="P120" s="312">
        <f t="shared" si="37"/>
        <v>554829.15000000037</v>
      </c>
      <c r="Q120" s="312">
        <f t="shared" si="37"/>
        <v>-1196030.5099999998</v>
      </c>
      <c r="R120" s="312">
        <f t="shared" si="37"/>
        <v>-2016779.9900000007</v>
      </c>
      <c r="S120" s="312">
        <f t="shared" si="37"/>
        <v>-282490.26000000024</v>
      </c>
      <c r="T120" s="112">
        <f t="shared" si="37"/>
        <v>0</v>
      </c>
      <c r="U120" s="201">
        <f t="shared" si="37"/>
        <v>0</v>
      </c>
      <c r="V120" s="212">
        <f t="shared" si="38"/>
        <v>-764790.8200000003</v>
      </c>
      <c r="W120" s="95">
        <f t="shared" si="38"/>
        <v>2516577.58</v>
      </c>
      <c r="X120" s="95">
        <f t="shared" si="38"/>
        <v>-849009.54999999981</v>
      </c>
      <c r="Y120" s="95">
        <f t="shared" si="38"/>
        <v>-510046.73000000045</v>
      </c>
      <c r="Z120" s="116">
        <f t="shared" si="38"/>
        <v>634572.1799999997</v>
      </c>
      <c r="AA120" s="95">
        <f t="shared" si="38"/>
        <v>-65621.279999999795</v>
      </c>
      <c r="AB120" s="158">
        <f t="shared" si="38"/>
        <v>123131.66000000015</v>
      </c>
    </row>
    <row r="121" spans="1:33" ht="15" thickBot="1" x14ac:dyDescent="0.35">
      <c r="A121" s="374"/>
      <c r="B121" s="149" t="str">
        <f>$B$16</f>
        <v>Total</v>
      </c>
      <c r="C121" s="105">
        <f>SUM(C116:C120)</f>
        <v>-203192.83999999799</v>
      </c>
      <c r="D121" s="96">
        <f>SUM(D116:D120)</f>
        <v>-19620283.010000005</v>
      </c>
      <c r="E121" s="96">
        <f t="shared" ref="E121:U121" si="40">SUM(E116:E120)</f>
        <v>-11474558.359999999</v>
      </c>
      <c r="F121" s="96">
        <f t="shared" si="40"/>
        <v>-14719282.460000001</v>
      </c>
      <c r="G121" s="96">
        <f t="shared" si="40"/>
        <v>-14138907.49</v>
      </c>
      <c r="H121" s="96">
        <f t="shared" si="40"/>
        <v>-9539499.6900000013</v>
      </c>
      <c r="I121" s="96">
        <f t="shared" si="40"/>
        <v>-6856445.8100000005</v>
      </c>
      <c r="J121" s="96">
        <f t="shared" si="40"/>
        <v>-4195121.5499999989</v>
      </c>
      <c r="K121" s="96">
        <f t="shared" si="40"/>
        <v>17404152.98</v>
      </c>
      <c r="L121" s="96">
        <f t="shared" si="40"/>
        <v>21979720.919999998</v>
      </c>
      <c r="M121" s="96">
        <f t="shared" si="40"/>
        <v>19274303.66</v>
      </c>
      <c r="N121" s="97">
        <f t="shared" si="40"/>
        <v>24991606.239999998</v>
      </c>
      <c r="O121" s="96">
        <f t="shared" si="40"/>
        <v>-8578449.5300000012</v>
      </c>
      <c r="P121" s="334">
        <f t="shared" si="40"/>
        <v>3858694.5199999977</v>
      </c>
      <c r="Q121" s="334">
        <f t="shared" si="40"/>
        <v>-4324734.8800000008</v>
      </c>
      <c r="R121" s="334">
        <f t="shared" si="40"/>
        <v>-19195528.850000001</v>
      </c>
      <c r="S121" s="334">
        <f t="shared" si="40"/>
        <v>-8677081.5600000005</v>
      </c>
      <c r="T121" s="96">
        <f t="shared" si="40"/>
        <v>0</v>
      </c>
      <c r="U121" s="199">
        <f t="shared" si="40"/>
        <v>0</v>
      </c>
      <c r="V121" s="213">
        <f>SUM(V116:V120)</f>
        <v>-8375256.6900000051</v>
      </c>
      <c r="W121" s="96">
        <f t="shared" ref="W121:AB121" si="41">SUM(W116:W120)</f>
        <v>23478977.530000001</v>
      </c>
      <c r="X121" s="96">
        <f t="shared" si="41"/>
        <v>7149823.4799999995</v>
      </c>
      <c r="Y121" s="96">
        <f t="shared" si="41"/>
        <v>-4476246.3899999987</v>
      </c>
      <c r="Z121" s="97">
        <f t="shared" si="41"/>
        <v>5461825.9299999978</v>
      </c>
      <c r="AA121" s="96">
        <f t="shared" si="41"/>
        <v>9539499.6900000013</v>
      </c>
      <c r="AB121" s="159">
        <f t="shared" si="41"/>
        <v>6856445.8100000005</v>
      </c>
    </row>
    <row r="122" spans="1:33" x14ac:dyDescent="0.3">
      <c r="A122" s="374">
        <f>+A115+1</f>
        <v>17</v>
      </c>
      <c r="B122" s="171" t="s">
        <v>16</v>
      </c>
      <c r="C122" s="74"/>
      <c r="D122" s="75"/>
      <c r="E122" s="75"/>
      <c r="F122" s="76"/>
      <c r="G122" s="75"/>
      <c r="H122" s="75"/>
      <c r="I122" s="75"/>
      <c r="J122" s="75"/>
      <c r="K122" s="75"/>
      <c r="L122" s="75"/>
      <c r="M122" s="75"/>
      <c r="N122" s="77"/>
      <c r="O122" s="74"/>
      <c r="P122" s="348"/>
      <c r="Q122" s="348"/>
      <c r="R122" s="348"/>
      <c r="S122" s="371"/>
      <c r="T122" s="88"/>
      <c r="U122" s="204"/>
      <c r="V122" s="220"/>
      <c r="W122" s="90"/>
      <c r="X122" s="91"/>
      <c r="Y122" s="91"/>
      <c r="Z122" s="77"/>
      <c r="AA122" s="91"/>
      <c r="AB122" s="172"/>
    </row>
    <row r="123" spans="1:33" x14ac:dyDescent="0.3">
      <c r="A123" s="374"/>
      <c r="B123" s="146" t="str">
        <f>$B$11</f>
        <v>Residential [1]</v>
      </c>
      <c r="C123" s="279">
        <v>43</v>
      </c>
      <c r="D123" s="267">
        <v>45</v>
      </c>
      <c r="E123" s="267">
        <v>54</v>
      </c>
      <c r="F123" s="249">
        <v>52</v>
      </c>
      <c r="G123" s="267">
        <v>47</v>
      </c>
      <c r="H123" s="249">
        <v>60</v>
      </c>
      <c r="I123" s="267">
        <v>60</v>
      </c>
      <c r="J123" s="249">
        <v>66</v>
      </c>
      <c r="K123" s="267">
        <v>67</v>
      </c>
      <c r="L123" s="249">
        <v>63</v>
      </c>
      <c r="M123" s="249">
        <v>50</v>
      </c>
      <c r="N123" s="280">
        <v>46</v>
      </c>
      <c r="O123" s="279">
        <v>44</v>
      </c>
      <c r="P123" s="349">
        <v>40</v>
      </c>
      <c r="Q123" s="349">
        <v>49</v>
      </c>
      <c r="R123" s="349">
        <v>38</v>
      </c>
      <c r="S123" s="372">
        <v>44</v>
      </c>
      <c r="T123" s="249"/>
      <c r="U123" s="268"/>
      <c r="V123" s="248">
        <f t="shared" ref="V123:AB127" si="42">O123-C123</f>
        <v>1</v>
      </c>
      <c r="W123" s="249">
        <f t="shared" si="42"/>
        <v>-5</v>
      </c>
      <c r="X123" s="249">
        <f t="shared" si="42"/>
        <v>-5</v>
      </c>
      <c r="Y123" s="249">
        <f t="shared" si="42"/>
        <v>-14</v>
      </c>
      <c r="Z123" s="280">
        <f t="shared" si="42"/>
        <v>-3</v>
      </c>
      <c r="AA123" s="89">
        <f t="shared" si="42"/>
        <v>-60</v>
      </c>
      <c r="AB123" s="169">
        <f t="shared" si="42"/>
        <v>-60</v>
      </c>
      <c r="AC123" s="358"/>
      <c r="AD123" s="358"/>
      <c r="AE123" s="358"/>
      <c r="AF123" s="358"/>
      <c r="AG123" s="358"/>
    </row>
    <row r="124" spans="1:33" x14ac:dyDescent="0.3">
      <c r="A124" s="374"/>
      <c r="B124" s="146" t="str">
        <f>$B$12</f>
        <v>Low Income Residential [2]</v>
      </c>
      <c r="C124" s="279">
        <v>997</v>
      </c>
      <c r="D124" s="267">
        <v>1085</v>
      </c>
      <c r="E124" s="267">
        <v>1511</v>
      </c>
      <c r="F124" s="249">
        <v>1541</v>
      </c>
      <c r="G124" s="267">
        <v>1363</v>
      </c>
      <c r="H124" s="249">
        <v>1465</v>
      </c>
      <c r="I124" s="267">
        <v>1467</v>
      </c>
      <c r="J124" s="249">
        <v>1345</v>
      </c>
      <c r="K124" s="267">
        <v>1184</v>
      </c>
      <c r="L124" s="249">
        <v>1035</v>
      </c>
      <c r="M124" s="249">
        <v>887</v>
      </c>
      <c r="N124" s="280">
        <v>814</v>
      </c>
      <c r="O124" s="279">
        <v>723</v>
      </c>
      <c r="P124" s="349">
        <v>654</v>
      </c>
      <c r="Q124" s="349">
        <v>625</v>
      </c>
      <c r="R124" s="349">
        <v>613</v>
      </c>
      <c r="S124" s="372">
        <v>642</v>
      </c>
      <c r="T124" s="249"/>
      <c r="U124" s="268"/>
      <c r="V124" s="248">
        <f t="shared" si="42"/>
        <v>-274</v>
      </c>
      <c r="W124" s="249">
        <f t="shared" si="42"/>
        <v>-431</v>
      </c>
      <c r="X124" s="249">
        <f t="shared" si="42"/>
        <v>-886</v>
      </c>
      <c r="Y124" s="249">
        <f t="shared" si="42"/>
        <v>-928</v>
      </c>
      <c r="Z124" s="280">
        <f t="shared" si="42"/>
        <v>-721</v>
      </c>
      <c r="AA124" s="89">
        <f t="shared" si="42"/>
        <v>-1465</v>
      </c>
      <c r="AB124" s="169">
        <f t="shared" si="42"/>
        <v>-1467</v>
      </c>
    </row>
    <row r="125" spans="1:33" x14ac:dyDescent="0.3">
      <c r="A125" s="374"/>
      <c r="B125" s="146" t="str">
        <f>$B$13</f>
        <v>Small C&amp;I [3]</v>
      </c>
      <c r="C125" s="279">
        <v>0</v>
      </c>
      <c r="D125" s="267">
        <v>0</v>
      </c>
      <c r="E125" s="267">
        <v>0</v>
      </c>
      <c r="F125" s="267">
        <v>0</v>
      </c>
      <c r="G125" s="267">
        <v>0</v>
      </c>
      <c r="H125" s="267">
        <v>0</v>
      </c>
      <c r="I125" s="267">
        <v>1</v>
      </c>
      <c r="J125" s="267">
        <v>0</v>
      </c>
      <c r="K125" s="267">
        <v>0</v>
      </c>
      <c r="L125" s="267">
        <v>0</v>
      </c>
      <c r="M125" s="267">
        <v>0</v>
      </c>
      <c r="N125" s="280">
        <v>0</v>
      </c>
      <c r="O125" s="279">
        <v>0</v>
      </c>
      <c r="P125" s="349">
        <v>0</v>
      </c>
      <c r="Q125" s="349">
        <v>0</v>
      </c>
      <c r="R125" s="349">
        <v>0</v>
      </c>
      <c r="S125" s="372">
        <v>0</v>
      </c>
      <c r="T125" s="249"/>
      <c r="U125" s="268"/>
      <c r="V125" s="248">
        <f t="shared" si="42"/>
        <v>0</v>
      </c>
      <c r="W125" s="249">
        <f t="shared" si="42"/>
        <v>0</v>
      </c>
      <c r="X125" s="249">
        <f t="shared" si="42"/>
        <v>0</v>
      </c>
      <c r="Y125" s="249">
        <f t="shared" si="42"/>
        <v>0</v>
      </c>
      <c r="Z125" s="280">
        <f t="shared" si="42"/>
        <v>0</v>
      </c>
      <c r="AA125" s="89">
        <f t="shared" si="42"/>
        <v>0</v>
      </c>
      <c r="AB125" s="169">
        <f t="shared" si="42"/>
        <v>-1</v>
      </c>
      <c r="AC125" s="359"/>
      <c r="AD125" s="359"/>
      <c r="AE125" s="359"/>
      <c r="AF125" s="359"/>
      <c r="AG125" s="359"/>
    </row>
    <row r="126" spans="1:33" x14ac:dyDescent="0.3">
      <c r="A126" s="374"/>
      <c r="B126" s="146" t="str">
        <f>$B$14</f>
        <v>Medium C&amp;I [4]</v>
      </c>
      <c r="C126" s="279">
        <v>0</v>
      </c>
      <c r="D126" s="267">
        <v>0</v>
      </c>
      <c r="E126" s="267">
        <v>0</v>
      </c>
      <c r="F126" s="267">
        <v>0</v>
      </c>
      <c r="G126" s="267">
        <v>0</v>
      </c>
      <c r="H126" s="267">
        <v>0</v>
      </c>
      <c r="I126" s="267">
        <v>0</v>
      </c>
      <c r="J126" s="267">
        <v>0</v>
      </c>
      <c r="K126" s="267">
        <v>0</v>
      </c>
      <c r="L126" s="267">
        <v>0</v>
      </c>
      <c r="M126" s="267">
        <v>0</v>
      </c>
      <c r="N126" s="280">
        <v>0</v>
      </c>
      <c r="O126" s="279">
        <v>0</v>
      </c>
      <c r="P126" s="349">
        <v>0</v>
      </c>
      <c r="Q126" s="349">
        <v>0</v>
      </c>
      <c r="R126" s="349">
        <v>0</v>
      </c>
      <c r="S126" s="372">
        <v>0</v>
      </c>
      <c r="T126" s="249"/>
      <c r="U126" s="268"/>
      <c r="V126" s="248">
        <f t="shared" si="42"/>
        <v>0</v>
      </c>
      <c r="W126" s="249">
        <f t="shared" si="42"/>
        <v>0</v>
      </c>
      <c r="X126" s="249">
        <f t="shared" si="42"/>
        <v>0</v>
      </c>
      <c r="Y126" s="249">
        <f t="shared" si="42"/>
        <v>0</v>
      </c>
      <c r="Z126" s="280">
        <f t="shared" si="42"/>
        <v>0</v>
      </c>
      <c r="AA126" s="89">
        <f t="shared" si="42"/>
        <v>0</v>
      </c>
      <c r="AB126" s="169">
        <f t="shared" si="42"/>
        <v>0</v>
      </c>
    </row>
    <row r="127" spans="1:33" ht="16.2" x14ac:dyDescent="0.45">
      <c r="A127" s="374"/>
      <c r="B127" s="146" t="str">
        <f>$B$15</f>
        <v>Large C&amp;I [5]</v>
      </c>
      <c r="C127" s="281">
        <v>0</v>
      </c>
      <c r="D127" s="269">
        <v>0</v>
      </c>
      <c r="E127" s="269">
        <v>0</v>
      </c>
      <c r="F127" s="269">
        <v>0</v>
      </c>
      <c r="G127" s="269">
        <v>0</v>
      </c>
      <c r="H127" s="269">
        <v>0</v>
      </c>
      <c r="I127" s="269">
        <v>0</v>
      </c>
      <c r="J127" s="269">
        <v>0</v>
      </c>
      <c r="K127" s="269">
        <v>0</v>
      </c>
      <c r="L127" s="269">
        <v>0</v>
      </c>
      <c r="M127" s="269">
        <v>0</v>
      </c>
      <c r="N127" s="282">
        <v>0</v>
      </c>
      <c r="O127" s="281">
        <v>0</v>
      </c>
      <c r="P127" s="350">
        <v>0</v>
      </c>
      <c r="Q127" s="350">
        <v>0</v>
      </c>
      <c r="R127" s="350">
        <v>0</v>
      </c>
      <c r="S127" s="373">
        <v>0</v>
      </c>
      <c r="T127" s="270"/>
      <c r="U127" s="271"/>
      <c r="V127" s="272">
        <f t="shared" si="42"/>
        <v>0</v>
      </c>
      <c r="W127" s="270">
        <f t="shared" si="42"/>
        <v>0</v>
      </c>
      <c r="X127" s="270">
        <f t="shared" si="42"/>
        <v>0</v>
      </c>
      <c r="Y127" s="270">
        <f t="shared" si="42"/>
        <v>0</v>
      </c>
      <c r="Z127" s="282">
        <f t="shared" si="42"/>
        <v>0</v>
      </c>
      <c r="AA127" s="93">
        <f t="shared" si="42"/>
        <v>0</v>
      </c>
      <c r="AB127" s="173">
        <f t="shared" si="42"/>
        <v>0</v>
      </c>
    </row>
    <row r="128" spans="1:33" x14ac:dyDescent="0.3">
      <c r="A128" s="374"/>
      <c r="B128" s="146" t="str">
        <f>$B$16</f>
        <v>Total</v>
      </c>
      <c r="C128" s="252">
        <f>SUM(C123:C127)</f>
        <v>1040</v>
      </c>
      <c r="D128" s="253">
        <f>SUM(D123:D127)</f>
        <v>1130</v>
      </c>
      <c r="E128" s="253">
        <f t="shared" ref="E128:AB128" si="43">SUM(E123:E127)</f>
        <v>1565</v>
      </c>
      <c r="F128" s="254">
        <f t="shared" si="43"/>
        <v>1593</v>
      </c>
      <c r="G128" s="253">
        <f t="shared" si="43"/>
        <v>1410</v>
      </c>
      <c r="H128" s="253">
        <f t="shared" si="43"/>
        <v>1525</v>
      </c>
      <c r="I128" s="253">
        <f t="shared" si="43"/>
        <v>1528</v>
      </c>
      <c r="J128" s="253">
        <f t="shared" si="43"/>
        <v>1411</v>
      </c>
      <c r="K128" s="253">
        <f t="shared" si="43"/>
        <v>1251</v>
      </c>
      <c r="L128" s="253">
        <f t="shared" si="43"/>
        <v>1098</v>
      </c>
      <c r="M128" s="253">
        <f t="shared" si="43"/>
        <v>937</v>
      </c>
      <c r="N128" s="255">
        <f t="shared" si="43"/>
        <v>860</v>
      </c>
      <c r="O128" s="249">
        <f t="shared" si="43"/>
        <v>767</v>
      </c>
      <c r="P128" s="349">
        <f t="shared" si="43"/>
        <v>694</v>
      </c>
      <c r="Q128" s="349">
        <f t="shared" si="43"/>
        <v>674</v>
      </c>
      <c r="R128" s="349">
        <f t="shared" si="43"/>
        <v>651</v>
      </c>
      <c r="S128" s="349">
        <f t="shared" si="43"/>
        <v>686</v>
      </c>
      <c r="T128" s="249">
        <f t="shared" si="43"/>
        <v>0</v>
      </c>
      <c r="U128" s="273">
        <f t="shared" si="43"/>
        <v>0</v>
      </c>
      <c r="V128" s="248">
        <f t="shared" si="43"/>
        <v>-273</v>
      </c>
      <c r="W128" s="249">
        <f t="shared" si="43"/>
        <v>-436</v>
      </c>
      <c r="X128" s="249">
        <f t="shared" si="43"/>
        <v>-891</v>
      </c>
      <c r="Y128" s="249">
        <f t="shared" si="43"/>
        <v>-942</v>
      </c>
      <c r="Z128" s="255">
        <f t="shared" si="43"/>
        <v>-724</v>
      </c>
      <c r="AA128" s="89">
        <f t="shared" si="43"/>
        <v>-1525</v>
      </c>
      <c r="AB128" s="174">
        <f t="shared" si="43"/>
        <v>-1528</v>
      </c>
    </row>
    <row r="129" spans="1:33" x14ac:dyDescent="0.3">
      <c r="A129" s="374">
        <f>+A122+1</f>
        <v>18</v>
      </c>
      <c r="B129" s="175" t="s">
        <v>20</v>
      </c>
      <c r="C129" s="252"/>
      <c r="D129" s="253"/>
      <c r="E129" s="253"/>
      <c r="F129" s="254"/>
      <c r="G129" s="253"/>
      <c r="H129" s="253"/>
      <c r="I129" s="253"/>
      <c r="J129" s="253"/>
      <c r="K129" s="253"/>
      <c r="L129" s="253"/>
      <c r="M129" s="253"/>
      <c r="N129" s="255"/>
      <c r="O129" s="249"/>
      <c r="P129" s="349"/>
      <c r="Q129" s="349"/>
      <c r="R129" s="349"/>
      <c r="S129" s="372"/>
      <c r="T129" s="249"/>
      <c r="U129" s="268"/>
      <c r="V129" s="274"/>
      <c r="W129" s="275"/>
      <c r="X129" s="275"/>
      <c r="Y129" s="275"/>
      <c r="Z129" s="255"/>
      <c r="AA129" s="92"/>
      <c r="AB129" s="176"/>
    </row>
    <row r="130" spans="1:33" x14ac:dyDescent="0.3">
      <c r="A130" s="374"/>
      <c r="B130" s="146" t="str">
        <f>$B$11</f>
        <v>Residential [1]</v>
      </c>
      <c r="C130" s="252">
        <v>80</v>
      </c>
      <c r="D130" s="253">
        <v>917</v>
      </c>
      <c r="E130" s="253">
        <v>665</v>
      </c>
      <c r="F130" s="254">
        <v>639</v>
      </c>
      <c r="G130" s="253">
        <v>983</v>
      </c>
      <c r="H130" s="253">
        <v>766</v>
      </c>
      <c r="I130" s="253">
        <v>1256</v>
      </c>
      <c r="J130" s="253">
        <v>181</v>
      </c>
      <c r="K130" s="253">
        <v>2</v>
      </c>
      <c r="L130" s="253">
        <v>3</v>
      </c>
      <c r="M130" s="253">
        <v>16</v>
      </c>
      <c r="N130" s="255">
        <v>6</v>
      </c>
      <c r="O130" s="249">
        <v>2</v>
      </c>
      <c r="P130" s="349">
        <v>0</v>
      </c>
      <c r="Q130" s="349">
        <v>0</v>
      </c>
      <c r="R130" s="349">
        <v>0</v>
      </c>
      <c r="S130" s="372">
        <v>0</v>
      </c>
      <c r="T130" s="249"/>
      <c r="U130" s="268"/>
      <c r="V130" s="248">
        <f t="shared" ref="V130:AB134" si="44">O130-C130</f>
        <v>-78</v>
      </c>
      <c r="W130" s="249">
        <f t="shared" si="44"/>
        <v>-917</v>
      </c>
      <c r="X130" s="249">
        <f t="shared" si="44"/>
        <v>-665</v>
      </c>
      <c r="Y130" s="249">
        <f t="shared" si="44"/>
        <v>-639</v>
      </c>
      <c r="Z130" s="255">
        <f t="shared" si="44"/>
        <v>-983</v>
      </c>
      <c r="AA130" s="89">
        <f t="shared" si="44"/>
        <v>-766</v>
      </c>
      <c r="AB130" s="169">
        <f t="shared" si="44"/>
        <v>-1256</v>
      </c>
    </row>
    <row r="131" spans="1:33" x14ac:dyDescent="0.3">
      <c r="A131" s="374"/>
      <c r="B131" s="146" t="str">
        <f>$B$12</f>
        <v>Low Income Residential [2]</v>
      </c>
      <c r="C131" s="252">
        <v>6</v>
      </c>
      <c r="D131" s="253">
        <v>18</v>
      </c>
      <c r="E131" s="253">
        <v>262</v>
      </c>
      <c r="F131" s="254">
        <v>237</v>
      </c>
      <c r="G131" s="253">
        <v>455</v>
      </c>
      <c r="H131" s="253">
        <v>313</v>
      </c>
      <c r="I131" s="253">
        <v>624</v>
      </c>
      <c r="J131" s="253">
        <v>70</v>
      </c>
      <c r="K131" s="253">
        <v>0</v>
      </c>
      <c r="L131" s="253">
        <v>0</v>
      </c>
      <c r="M131" s="253">
        <v>0</v>
      </c>
      <c r="N131" s="255">
        <v>0</v>
      </c>
      <c r="O131" s="249">
        <v>0</v>
      </c>
      <c r="P131" s="349">
        <v>0</v>
      </c>
      <c r="Q131" s="349">
        <v>0</v>
      </c>
      <c r="R131" s="349">
        <v>0</v>
      </c>
      <c r="S131" s="372">
        <v>0</v>
      </c>
      <c r="T131" s="249"/>
      <c r="U131" s="268"/>
      <c r="V131" s="248">
        <f t="shared" si="44"/>
        <v>-6</v>
      </c>
      <c r="W131" s="249">
        <f t="shared" si="44"/>
        <v>-18</v>
      </c>
      <c r="X131" s="249">
        <f t="shared" si="44"/>
        <v>-262</v>
      </c>
      <c r="Y131" s="249">
        <f t="shared" si="44"/>
        <v>-237</v>
      </c>
      <c r="Z131" s="255">
        <f t="shared" si="44"/>
        <v>-455</v>
      </c>
      <c r="AA131" s="89">
        <f t="shared" si="44"/>
        <v>-313</v>
      </c>
      <c r="AB131" s="169">
        <f t="shared" si="44"/>
        <v>-624</v>
      </c>
    </row>
    <row r="132" spans="1:33" x14ac:dyDescent="0.3">
      <c r="A132" s="283"/>
      <c r="B132" s="284" t="str">
        <f>$B$13</f>
        <v>Small C&amp;I [3]</v>
      </c>
      <c r="C132" s="285">
        <v>78</v>
      </c>
      <c r="D132" s="286">
        <v>105</v>
      </c>
      <c r="E132" s="286">
        <v>132</v>
      </c>
      <c r="F132" s="287">
        <v>105</v>
      </c>
      <c r="G132" s="286">
        <v>79</v>
      </c>
      <c r="H132" s="253">
        <v>62</v>
      </c>
      <c r="I132" s="253">
        <v>41</v>
      </c>
      <c r="J132" s="253">
        <v>1</v>
      </c>
      <c r="K132" s="253">
        <v>0</v>
      </c>
      <c r="L132" s="253">
        <v>1</v>
      </c>
      <c r="M132" s="253">
        <v>32</v>
      </c>
      <c r="N132" s="255">
        <v>58</v>
      </c>
      <c r="O132" s="249">
        <v>22</v>
      </c>
      <c r="P132" s="349">
        <v>0</v>
      </c>
      <c r="Q132" s="349">
        <v>0</v>
      </c>
      <c r="R132" s="349">
        <v>0</v>
      </c>
      <c r="S132" s="372">
        <v>0</v>
      </c>
      <c r="T132" s="249"/>
      <c r="U132" s="268"/>
      <c r="V132" s="248">
        <f t="shared" si="44"/>
        <v>-56</v>
      </c>
      <c r="W132" s="249">
        <f t="shared" si="44"/>
        <v>-105</v>
      </c>
      <c r="X132" s="249">
        <f t="shared" si="44"/>
        <v>-132</v>
      </c>
      <c r="Y132" s="249">
        <f t="shared" si="44"/>
        <v>-105</v>
      </c>
      <c r="Z132" s="255">
        <f t="shared" si="44"/>
        <v>-79</v>
      </c>
      <c r="AA132" s="89">
        <f t="shared" si="44"/>
        <v>-62</v>
      </c>
      <c r="AB132" s="169">
        <f t="shared" si="44"/>
        <v>-41</v>
      </c>
    </row>
    <row r="133" spans="1:33" x14ac:dyDescent="0.3">
      <c r="A133" s="283"/>
      <c r="B133" s="284" t="str">
        <f>$B$14</f>
        <v>Medium C&amp;I [4]</v>
      </c>
      <c r="C133" s="285">
        <v>6</v>
      </c>
      <c r="D133" s="286">
        <v>10</v>
      </c>
      <c r="E133" s="286">
        <v>9</v>
      </c>
      <c r="F133" s="287">
        <v>9</v>
      </c>
      <c r="G133" s="286">
        <v>7</v>
      </c>
      <c r="H133" s="253">
        <v>5</v>
      </c>
      <c r="I133" s="253">
        <v>7</v>
      </c>
      <c r="J133" s="253">
        <v>0</v>
      </c>
      <c r="K133" s="253">
        <v>0</v>
      </c>
      <c r="L133" s="253">
        <v>0</v>
      </c>
      <c r="M133" s="253">
        <v>3</v>
      </c>
      <c r="N133" s="255">
        <v>3</v>
      </c>
      <c r="O133" s="249">
        <v>1</v>
      </c>
      <c r="P133" s="349">
        <v>0</v>
      </c>
      <c r="Q133" s="349">
        <v>0</v>
      </c>
      <c r="R133" s="349">
        <v>0</v>
      </c>
      <c r="S133" s="372">
        <v>0</v>
      </c>
      <c r="T133" s="249"/>
      <c r="U133" s="268"/>
      <c r="V133" s="248">
        <f t="shared" si="44"/>
        <v>-5</v>
      </c>
      <c r="W133" s="249">
        <f t="shared" si="44"/>
        <v>-10</v>
      </c>
      <c r="X133" s="249">
        <f t="shared" si="44"/>
        <v>-9</v>
      </c>
      <c r="Y133" s="249">
        <f t="shared" si="44"/>
        <v>-9</v>
      </c>
      <c r="Z133" s="255">
        <f t="shared" si="44"/>
        <v>-7</v>
      </c>
      <c r="AA133" s="89">
        <f t="shared" si="44"/>
        <v>-5</v>
      </c>
      <c r="AB133" s="169">
        <f t="shared" si="44"/>
        <v>-7</v>
      </c>
    </row>
    <row r="134" spans="1:33" ht="16.2" x14ac:dyDescent="0.45">
      <c r="A134" s="283"/>
      <c r="B134" s="284" t="str">
        <f>$B$15</f>
        <v>Large C&amp;I [5]</v>
      </c>
      <c r="C134" s="288">
        <v>0</v>
      </c>
      <c r="D134" s="289">
        <v>1</v>
      </c>
      <c r="E134" s="289">
        <v>1</v>
      </c>
      <c r="F134" s="290">
        <v>0</v>
      </c>
      <c r="G134" s="289">
        <v>0</v>
      </c>
      <c r="H134" s="258">
        <v>0</v>
      </c>
      <c r="I134" s="258">
        <v>0</v>
      </c>
      <c r="J134" s="258">
        <v>0</v>
      </c>
      <c r="K134" s="258">
        <v>0</v>
      </c>
      <c r="L134" s="258">
        <v>0</v>
      </c>
      <c r="M134" s="258">
        <v>0</v>
      </c>
      <c r="N134" s="260">
        <v>0</v>
      </c>
      <c r="O134" s="270">
        <v>0</v>
      </c>
      <c r="P134" s="350">
        <v>0</v>
      </c>
      <c r="Q134" s="350">
        <v>0</v>
      </c>
      <c r="R134" s="350">
        <v>0</v>
      </c>
      <c r="S134" s="373">
        <v>0</v>
      </c>
      <c r="T134" s="270"/>
      <c r="U134" s="271"/>
      <c r="V134" s="272">
        <f t="shared" si="44"/>
        <v>0</v>
      </c>
      <c r="W134" s="270">
        <f t="shared" si="44"/>
        <v>-1</v>
      </c>
      <c r="X134" s="270">
        <f t="shared" si="44"/>
        <v>-1</v>
      </c>
      <c r="Y134" s="270">
        <f t="shared" si="44"/>
        <v>0</v>
      </c>
      <c r="Z134" s="260">
        <f t="shared" si="44"/>
        <v>0</v>
      </c>
      <c r="AA134" s="93">
        <f t="shared" si="44"/>
        <v>0</v>
      </c>
      <c r="AB134" s="173">
        <f t="shared" si="44"/>
        <v>0</v>
      </c>
    </row>
    <row r="135" spans="1:33" x14ac:dyDescent="0.3">
      <c r="A135" s="283"/>
      <c r="B135" s="284" t="str">
        <f>$B$16</f>
        <v>Total</v>
      </c>
      <c r="C135" s="285">
        <f>SUM(C130:C134)</f>
        <v>170</v>
      </c>
      <c r="D135" s="286">
        <f>SUM(D130:D134)</f>
        <v>1051</v>
      </c>
      <c r="E135" s="286">
        <f t="shared" ref="E135:U135" si="45">SUM(E130:E134)</f>
        <v>1069</v>
      </c>
      <c r="F135" s="287">
        <f t="shared" si="45"/>
        <v>990</v>
      </c>
      <c r="G135" s="286">
        <f t="shared" si="45"/>
        <v>1524</v>
      </c>
      <c r="H135" s="253">
        <f t="shared" si="45"/>
        <v>1146</v>
      </c>
      <c r="I135" s="253">
        <f t="shared" si="45"/>
        <v>1928</v>
      </c>
      <c r="J135" s="253">
        <f t="shared" si="45"/>
        <v>252</v>
      </c>
      <c r="K135" s="253">
        <f t="shared" si="45"/>
        <v>2</v>
      </c>
      <c r="L135" s="253">
        <f t="shared" si="45"/>
        <v>4</v>
      </c>
      <c r="M135" s="253">
        <f t="shared" si="45"/>
        <v>51</v>
      </c>
      <c r="N135" s="255">
        <f t="shared" si="45"/>
        <v>67</v>
      </c>
      <c r="O135" s="249">
        <f t="shared" si="45"/>
        <v>25</v>
      </c>
      <c r="P135" s="349">
        <f t="shared" si="45"/>
        <v>0</v>
      </c>
      <c r="Q135" s="349">
        <f t="shared" si="45"/>
        <v>0</v>
      </c>
      <c r="R135" s="349">
        <f t="shared" si="45"/>
        <v>0</v>
      </c>
      <c r="S135" s="372">
        <f t="shared" si="45"/>
        <v>0</v>
      </c>
      <c r="T135" s="249">
        <f t="shared" si="45"/>
        <v>0</v>
      </c>
      <c r="U135" s="268">
        <f t="shared" si="45"/>
        <v>0</v>
      </c>
      <c r="V135" s="274">
        <f>SUM(V130:V134)</f>
        <v>-145</v>
      </c>
      <c r="W135" s="275">
        <f>SUM(W130:W134)</f>
        <v>-1051</v>
      </c>
      <c r="X135" s="275">
        <f t="shared" ref="X135:AB135" si="46">SUM(X130:X134)</f>
        <v>-1069</v>
      </c>
      <c r="Y135" s="275">
        <f t="shared" si="46"/>
        <v>-990</v>
      </c>
      <c r="Z135" s="255">
        <f t="shared" si="46"/>
        <v>-1524</v>
      </c>
      <c r="AA135" s="92">
        <f t="shared" si="46"/>
        <v>-1146</v>
      </c>
      <c r="AB135" s="176">
        <f t="shared" si="46"/>
        <v>-1928</v>
      </c>
    </row>
    <row r="136" spans="1:33" x14ac:dyDescent="0.3">
      <c r="A136" s="283">
        <f>+A129+1</f>
        <v>19</v>
      </c>
      <c r="B136" s="177" t="s">
        <v>87</v>
      </c>
      <c r="C136" s="285"/>
      <c r="D136" s="286"/>
      <c r="E136" s="286"/>
      <c r="F136" s="287"/>
      <c r="G136" s="286"/>
      <c r="H136" s="253"/>
      <c r="I136" s="253"/>
      <c r="J136" s="253"/>
      <c r="K136" s="253"/>
      <c r="L136" s="253"/>
      <c r="M136" s="253"/>
      <c r="N136" s="255"/>
      <c r="O136" s="249"/>
      <c r="P136" s="349"/>
      <c r="Q136" s="349"/>
      <c r="R136" s="349"/>
      <c r="S136" s="372"/>
      <c r="T136" s="249"/>
      <c r="U136" s="268"/>
      <c r="V136" s="274"/>
      <c r="W136" s="275"/>
      <c r="X136" s="91"/>
      <c r="Y136" s="91"/>
      <c r="Z136" s="255"/>
      <c r="AA136" s="92"/>
      <c r="AB136" s="176"/>
    </row>
    <row r="137" spans="1:33" x14ac:dyDescent="0.3">
      <c r="A137" s="283"/>
      <c r="B137" s="284" t="str">
        <f>$B$11</f>
        <v>Residential [1]</v>
      </c>
      <c r="C137" s="285">
        <v>6071</v>
      </c>
      <c r="D137" s="286">
        <v>8434</v>
      </c>
      <c r="E137" s="286">
        <v>10246</v>
      </c>
      <c r="F137" s="287">
        <v>8801</v>
      </c>
      <c r="G137" s="286">
        <v>8537</v>
      </c>
      <c r="H137" s="253">
        <v>7773</v>
      </c>
      <c r="I137" s="253">
        <v>6476</v>
      </c>
      <c r="J137" s="253">
        <v>4489</v>
      </c>
      <c r="K137" s="253">
        <v>3143</v>
      </c>
      <c r="L137" s="253">
        <v>2139</v>
      </c>
      <c r="M137" s="253">
        <v>2751</v>
      </c>
      <c r="N137" s="255">
        <v>3727</v>
      </c>
      <c r="O137" s="249">
        <v>3018</v>
      </c>
      <c r="P137" s="349">
        <v>1624</v>
      </c>
      <c r="Q137" s="349">
        <v>1738</v>
      </c>
      <c r="R137" s="349">
        <v>1471</v>
      </c>
      <c r="S137" s="372">
        <v>1174</v>
      </c>
      <c r="T137" s="249"/>
      <c r="U137" s="268"/>
      <c r="V137" s="248">
        <f t="shared" ref="V137:AB141" si="47">O137-C137</f>
        <v>-3053</v>
      </c>
      <c r="W137" s="249">
        <f t="shared" si="47"/>
        <v>-6810</v>
      </c>
      <c r="X137" s="249">
        <f t="shared" si="47"/>
        <v>-8508</v>
      </c>
      <c r="Y137" s="249">
        <f t="shared" si="47"/>
        <v>-7330</v>
      </c>
      <c r="Z137" s="255">
        <f t="shared" si="47"/>
        <v>-7363</v>
      </c>
      <c r="AA137" s="89">
        <f t="shared" si="47"/>
        <v>-7773</v>
      </c>
      <c r="AB137" s="169">
        <f t="shared" si="47"/>
        <v>-6476</v>
      </c>
      <c r="AC137" s="358"/>
      <c r="AD137" s="358"/>
      <c r="AE137" s="358"/>
      <c r="AF137" s="358"/>
      <c r="AG137" s="358"/>
    </row>
    <row r="138" spans="1:33" x14ac:dyDescent="0.3">
      <c r="A138" s="283"/>
      <c r="B138" s="284" t="str">
        <f>$B$12</f>
        <v>Low Income Residential [2]</v>
      </c>
      <c r="C138" s="285">
        <v>1317</v>
      </c>
      <c r="D138" s="286">
        <v>1669</v>
      </c>
      <c r="E138" s="286">
        <v>3587</v>
      </c>
      <c r="F138" s="287">
        <v>3163</v>
      </c>
      <c r="G138" s="286">
        <v>3293</v>
      </c>
      <c r="H138" s="253">
        <v>3206</v>
      </c>
      <c r="I138" s="253">
        <v>2802</v>
      </c>
      <c r="J138" s="253">
        <v>2143</v>
      </c>
      <c r="K138" s="253">
        <v>726</v>
      </c>
      <c r="L138" s="253">
        <v>317</v>
      </c>
      <c r="M138" s="253">
        <v>293</v>
      </c>
      <c r="N138" s="255">
        <v>338</v>
      </c>
      <c r="O138" s="249">
        <v>351</v>
      </c>
      <c r="P138" s="349">
        <v>318</v>
      </c>
      <c r="Q138" s="349">
        <v>403</v>
      </c>
      <c r="R138" s="349">
        <v>394</v>
      </c>
      <c r="S138" s="372">
        <v>341</v>
      </c>
      <c r="T138" s="249"/>
      <c r="U138" s="268"/>
      <c r="V138" s="248">
        <f t="shared" si="47"/>
        <v>-966</v>
      </c>
      <c r="W138" s="249">
        <f t="shared" si="47"/>
        <v>-1351</v>
      </c>
      <c r="X138" s="249">
        <f t="shared" si="47"/>
        <v>-3184</v>
      </c>
      <c r="Y138" s="249">
        <f t="shared" si="47"/>
        <v>-2769</v>
      </c>
      <c r="Z138" s="255">
        <f t="shared" si="47"/>
        <v>-2952</v>
      </c>
      <c r="AA138" s="89">
        <f t="shared" si="47"/>
        <v>-3206</v>
      </c>
      <c r="AB138" s="169">
        <f t="shared" si="47"/>
        <v>-2802</v>
      </c>
    </row>
    <row r="139" spans="1:33" x14ac:dyDescent="0.3">
      <c r="A139" s="283"/>
      <c r="B139" s="284" t="str">
        <f>$B$13</f>
        <v>Small C&amp;I [3]</v>
      </c>
      <c r="C139" s="285">
        <v>134</v>
      </c>
      <c r="D139" s="286">
        <v>190</v>
      </c>
      <c r="E139" s="286">
        <v>208</v>
      </c>
      <c r="F139" s="287">
        <v>163</v>
      </c>
      <c r="G139" s="286">
        <v>135</v>
      </c>
      <c r="H139" s="253">
        <v>104</v>
      </c>
      <c r="I139" s="253">
        <v>89</v>
      </c>
      <c r="J139" s="253">
        <v>66</v>
      </c>
      <c r="K139" s="253">
        <v>53</v>
      </c>
      <c r="L139" s="253">
        <v>47</v>
      </c>
      <c r="M139" s="253">
        <v>64</v>
      </c>
      <c r="N139" s="255">
        <v>76</v>
      </c>
      <c r="O139" s="249">
        <v>44</v>
      </c>
      <c r="P139" s="349">
        <v>26</v>
      </c>
      <c r="Q139" s="349">
        <v>25</v>
      </c>
      <c r="R139" s="349">
        <v>26</v>
      </c>
      <c r="S139" s="372">
        <v>24</v>
      </c>
      <c r="T139" s="249"/>
      <c r="U139" s="268"/>
      <c r="V139" s="248">
        <f t="shared" si="47"/>
        <v>-90</v>
      </c>
      <c r="W139" s="249">
        <f t="shared" si="47"/>
        <v>-164</v>
      </c>
      <c r="X139" s="249">
        <f t="shared" si="47"/>
        <v>-183</v>
      </c>
      <c r="Y139" s="249">
        <f t="shared" si="47"/>
        <v>-137</v>
      </c>
      <c r="Z139" s="255">
        <f t="shared" si="47"/>
        <v>-111</v>
      </c>
      <c r="AA139" s="89">
        <f t="shared" si="47"/>
        <v>-104</v>
      </c>
      <c r="AB139" s="169">
        <f t="shared" si="47"/>
        <v>-89</v>
      </c>
      <c r="AC139" s="359"/>
      <c r="AD139" s="359"/>
      <c r="AE139" s="359"/>
      <c r="AF139" s="359"/>
      <c r="AG139" s="359"/>
    </row>
    <row r="140" spans="1:33" x14ac:dyDescent="0.3">
      <c r="A140" s="283"/>
      <c r="B140" s="284" t="str">
        <f>$B$14</f>
        <v>Medium C&amp;I [4]</v>
      </c>
      <c r="C140" s="285">
        <v>54</v>
      </c>
      <c r="D140" s="286">
        <v>62</v>
      </c>
      <c r="E140" s="286">
        <v>69</v>
      </c>
      <c r="F140" s="287">
        <v>59</v>
      </c>
      <c r="G140" s="286">
        <v>54</v>
      </c>
      <c r="H140" s="253">
        <v>48</v>
      </c>
      <c r="I140" s="253">
        <v>37</v>
      </c>
      <c r="J140" s="253">
        <v>23</v>
      </c>
      <c r="K140" s="253">
        <v>24</v>
      </c>
      <c r="L140" s="253">
        <v>27</v>
      </c>
      <c r="M140" s="253">
        <v>28</v>
      </c>
      <c r="N140" s="255">
        <v>39</v>
      </c>
      <c r="O140" s="249">
        <v>30</v>
      </c>
      <c r="P140" s="349">
        <v>10</v>
      </c>
      <c r="Q140" s="349">
        <v>10</v>
      </c>
      <c r="R140" s="349">
        <v>12</v>
      </c>
      <c r="S140" s="372">
        <v>16</v>
      </c>
      <c r="T140" s="249"/>
      <c r="U140" s="268"/>
      <c r="V140" s="248">
        <f t="shared" si="47"/>
        <v>-24</v>
      </c>
      <c r="W140" s="249">
        <f t="shared" si="47"/>
        <v>-52</v>
      </c>
      <c r="X140" s="249">
        <f t="shared" si="47"/>
        <v>-59</v>
      </c>
      <c r="Y140" s="249">
        <f t="shared" si="47"/>
        <v>-47</v>
      </c>
      <c r="Z140" s="255">
        <f t="shared" si="47"/>
        <v>-38</v>
      </c>
      <c r="AA140" s="89">
        <f t="shared" si="47"/>
        <v>-48</v>
      </c>
      <c r="AB140" s="169">
        <f t="shared" si="47"/>
        <v>-37</v>
      </c>
    </row>
    <row r="141" spans="1:33" ht="16.2" x14ac:dyDescent="0.45">
      <c r="A141" s="283"/>
      <c r="B141" s="284" t="str">
        <f>$B$15</f>
        <v>Large C&amp;I [5]</v>
      </c>
      <c r="C141" s="288">
        <v>5</v>
      </c>
      <c r="D141" s="289">
        <v>7</v>
      </c>
      <c r="E141" s="289">
        <v>8</v>
      </c>
      <c r="F141" s="290">
        <v>7</v>
      </c>
      <c r="G141" s="289">
        <v>6</v>
      </c>
      <c r="H141" s="258">
        <v>5</v>
      </c>
      <c r="I141" s="258">
        <v>3</v>
      </c>
      <c r="J141" s="258">
        <v>2</v>
      </c>
      <c r="K141" s="258">
        <v>3</v>
      </c>
      <c r="L141" s="258">
        <v>2</v>
      </c>
      <c r="M141" s="258">
        <v>3</v>
      </c>
      <c r="N141" s="260">
        <v>2</v>
      </c>
      <c r="O141" s="270">
        <v>1</v>
      </c>
      <c r="P141" s="350">
        <v>0</v>
      </c>
      <c r="Q141" s="350">
        <v>2</v>
      </c>
      <c r="R141" s="350">
        <v>0</v>
      </c>
      <c r="S141" s="373">
        <v>3</v>
      </c>
      <c r="T141" s="270"/>
      <c r="U141" s="271"/>
      <c r="V141" s="272">
        <f t="shared" si="47"/>
        <v>-4</v>
      </c>
      <c r="W141" s="270">
        <f t="shared" si="47"/>
        <v>-7</v>
      </c>
      <c r="X141" s="270">
        <f t="shared" si="47"/>
        <v>-6</v>
      </c>
      <c r="Y141" s="270">
        <f t="shared" si="47"/>
        <v>-7</v>
      </c>
      <c r="Z141" s="260">
        <f t="shared" si="47"/>
        <v>-3</v>
      </c>
      <c r="AA141" s="93">
        <f t="shared" si="47"/>
        <v>-5</v>
      </c>
      <c r="AB141" s="173">
        <f t="shared" si="47"/>
        <v>-3</v>
      </c>
    </row>
    <row r="142" spans="1:33" ht="15" thickBot="1" x14ac:dyDescent="0.35">
      <c r="A142" s="283"/>
      <c r="B142" s="291" t="str">
        <f>$B$16</f>
        <v>Total</v>
      </c>
      <c r="C142" s="292">
        <f>SUM(C137:C141)</f>
        <v>7581</v>
      </c>
      <c r="D142" s="293">
        <f>SUM(D137:D141)</f>
        <v>10362</v>
      </c>
      <c r="E142" s="293">
        <f t="shared" ref="E142:AB142" si="48">SUM(E137:E141)</f>
        <v>14118</v>
      </c>
      <c r="F142" s="293">
        <f t="shared" si="48"/>
        <v>12193</v>
      </c>
      <c r="G142" s="293">
        <f t="shared" si="48"/>
        <v>12025</v>
      </c>
      <c r="H142" s="263">
        <f t="shared" si="48"/>
        <v>11136</v>
      </c>
      <c r="I142" s="263">
        <f t="shared" si="48"/>
        <v>9407</v>
      </c>
      <c r="J142" s="263">
        <f t="shared" si="48"/>
        <v>6723</v>
      </c>
      <c r="K142" s="263">
        <f t="shared" si="48"/>
        <v>3949</v>
      </c>
      <c r="L142" s="263">
        <f t="shared" si="48"/>
        <v>2532</v>
      </c>
      <c r="M142" s="263">
        <f t="shared" si="48"/>
        <v>3139</v>
      </c>
      <c r="N142" s="264">
        <f t="shared" si="48"/>
        <v>4182</v>
      </c>
      <c r="O142" s="276">
        <f t="shared" si="48"/>
        <v>3444</v>
      </c>
      <c r="P142" s="351">
        <f t="shared" si="48"/>
        <v>1978</v>
      </c>
      <c r="Q142" s="351">
        <f t="shared" si="48"/>
        <v>2178</v>
      </c>
      <c r="R142" s="351">
        <f t="shared" si="48"/>
        <v>1903</v>
      </c>
      <c r="S142" s="351">
        <f t="shared" si="48"/>
        <v>1558</v>
      </c>
      <c r="T142" s="276">
        <f t="shared" si="48"/>
        <v>0</v>
      </c>
      <c r="U142" s="277">
        <f t="shared" si="48"/>
        <v>0</v>
      </c>
      <c r="V142" s="278">
        <f t="shared" si="48"/>
        <v>-4137</v>
      </c>
      <c r="W142" s="276">
        <f t="shared" si="48"/>
        <v>-8384</v>
      </c>
      <c r="X142" s="276">
        <f t="shared" si="48"/>
        <v>-11940</v>
      </c>
      <c r="Y142" s="276">
        <f t="shared" si="48"/>
        <v>-10290</v>
      </c>
      <c r="Z142" s="264">
        <f t="shared" si="48"/>
        <v>-10467</v>
      </c>
      <c r="AA142" s="178">
        <f t="shared" si="48"/>
        <v>-11136</v>
      </c>
      <c r="AB142" s="179">
        <f t="shared" si="48"/>
        <v>-9407</v>
      </c>
    </row>
    <row r="143" spans="1:33" x14ac:dyDescent="0.3">
      <c r="A143" s="283"/>
      <c r="B143" s="222"/>
      <c r="C143" s="222"/>
      <c r="D143" s="222"/>
      <c r="E143" s="222"/>
      <c r="F143" s="222"/>
      <c r="G143" s="222"/>
    </row>
    <row r="144" spans="1:33" x14ac:dyDescent="0.3">
      <c r="A144" s="222"/>
      <c r="B144" s="294" t="s">
        <v>33</v>
      </c>
      <c r="C144" s="222"/>
      <c r="D144" s="222"/>
      <c r="E144" s="222"/>
      <c r="F144" s="222"/>
      <c r="G144" s="222"/>
      <c r="P144" s="322"/>
    </row>
    <row r="145" spans="1:12" x14ac:dyDescent="0.3">
      <c r="A145" s="222"/>
      <c r="B145" s="223" t="s">
        <v>46</v>
      </c>
      <c r="C145" s="222"/>
      <c r="D145" s="222"/>
      <c r="E145" s="222"/>
      <c r="F145" s="222"/>
      <c r="G145" s="222"/>
      <c r="H145" s="222"/>
      <c r="I145" s="222"/>
    </row>
    <row r="146" spans="1:12" x14ac:dyDescent="0.3">
      <c r="A146" s="222"/>
      <c r="B146" s="223" t="s">
        <v>47</v>
      </c>
      <c r="C146" s="222"/>
      <c r="D146" s="222"/>
      <c r="E146" s="222"/>
      <c r="F146" s="222"/>
      <c r="G146" s="222"/>
      <c r="H146" s="222"/>
      <c r="I146" s="222"/>
    </row>
    <row r="147" spans="1:12" x14ac:dyDescent="0.3">
      <c r="A147" s="222"/>
      <c r="B147" s="223" t="s">
        <v>48</v>
      </c>
      <c r="C147" s="222"/>
      <c r="D147" s="222"/>
      <c r="E147" s="222"/>
      <c r="F147" s="222"/>
      <c r="G147" s="222"/>
      <c r="H147" s="222"/>
      <c r="I147" s="222"/>
    </row>
    <row r="148" spans="1:12" x14ac:dyDescent="0.3">
      <c r="A148" s="222"/>
      <c r="B148" s="223" t="s">
        <v>49</v>
      </c>
      <c r="C148" s="222"/>
      <c r="D148" s="222"/>
      <c r="E148" s="222"/>
      <c r="F148" s="222"/>
      <c r="G148" s="222"/>
      <c r="H148" s="222"/>
      <c r="I148" s="222"/>
    </row>
    <row r="149" spans="1:12" x14ac:dyDescent="0.3">
      <c r="A149" s="222"/>
      <c r="B149" s="222" t="s">
        <v>50</v>
      </c>
      <c r="C149" s="222"/>
      <c r="D149" s="222"/>
      <c r="E149" s="222"/>
      <c r="F149" s="222"/>
      <c r="G149" s="222"/>
      <c r="H149" s="222"/>
      <c r="I149" s="222"/>
    </row>
    <row r="150" spans="1:12" x14ac:dyDescent="0.3">
      <c r="A150" s="222"/>
      <c r="B150" s="222" t="s">
        <v>51</v>
      </c>
      <c r="C150" s="222"/>
      <c r="D150" s="222"/>
      <c r="E150" s="222"/>
      <c r="F150" s="222"/>
      <c r="G150" s="222"/>
      <c r="H150" s="222"/>
      <c r="I150" s="222"/>
    </row>
    <row r="151" spans="1:12" x14ac:dyDescent="0.3">
      <c r="A151" s="222"/>
      <c r="B151" s="222" t="s">
        <v>52</v>
      </c>
      <c r="C151" s="222"/>
      <c r="D151" s="222"/>
      <c r="E151" s="222"/>
      <c r="F151" s="222"/>
      <c r="G151" s="222"/>
      <c r="H151" s="222"/>
      <c r="I151" s="222"/>
    </row>
    <row r="152" spans="1:12" x14ac:dyDescent="0.3">
      <c r="A152" s="222"/>
      <c r="B152" s="222" t="s">
        <v>56</v>
      </c>
      <c r="C152" s="222"/>
      <c r="D152" s="222"/>
      <c r="E152" s="222"/>
      <c r="F152" s="222"/>
      <c r="G152" s="222"/>
      <c r="H152" s="222"/>
      <c r="I152" s="222"/>
    </row>
    <row r="153" spans="1:12" x14ac:dyDescent="0.3">
      <c r="A153" s="222"/>
      <c r="B153" s="222" t="s">
        <v>57</v>
      </c>
      <c r="C153" s="222"/>
      <c r="D153" s="222"/>
      <c r="E153" s="222"/>
      <c r="F153" s="222"/>
      <c r="G153" s="222"/>
      <c r="H153" s="222"/>
      <c r="I153" s="222"/>
    </row>
    <row r="154" spans="1:12" x14ac:dyDescent="0.3">
      <c r="A154" s="222"/>
      <c r="B154" s="222" t="s">
        <v>58</v>
      </c>
      <c r="C154" s="222"/>
      <c r="D154" s="222"/>
      <c r="E154" s="222"/>
      <c r="F154" s="222"/>
      <c r="G154" s="222"/>
      <c r="H154" s="222"/>
      <c r="I154" s="222"/>
    </row>
    <row r="155" spans="1:12" x14ac:dyDescent="0.3">
      <c r="A155" s="222"/>
      <c r="B155" s="223" t="s">
        <v>53</v>
      </c>
      <c r="C155" s="222"/>
      <c r="D155" s="222"/>
      <c r="E155" s="222"/>
      <c r="F155" s="222"/>
      <c r="G155" s="222"/>
      <c r="H155" s="222"/>
      <c r="I155" s="222"/>
      <c r="J155" s="222"/>
      <c r="K155" s="222"/>
      <c r="L155" s="222"/>
    </row>
    <row r="156" spans="1:12" x14ac:dyDescent="0.3">
      <c r="A156" s="222"/>
      <c r="B156" s="223" t="s">
        <v>115</v>
      </c>
      <c r="C156" s="222"/>
      <c r="D156" s="222"/>
      <c r="E156" s="222"/>
      <c r="F156" s="222"/>
      <c r="G156" s="222"/>
      <c r="H156" s="222"/>
      <c r="I156" s="222"/>
      <c r="J156" s="222"/>
      <c r="K156" s="222"/>
      <c r="L156" s="222"/>
    </row>
    <row r="157" spans="1:12" x14ac:dyDescent="0.3">
      <c r="A157" s="222"/>
      <c r="B157" s="223"/>
      <c r="C157" s="222"/>
      <c r="D157" s="222"/>
      <c r="E157" s="222"/>
      <c r="F157" s="222"/>
      <c r="G157" s="222"/>
      <c r="H157" s="222"/>
      <c r="I157" s="222"/>
      <c r="J157" s="222"/>
      <c r="K157" s="222"/>
      <c r="L157" s="222"/>
    </row>
    <row r="158" spans="1:12" x14ac:dyDescent="0.3">
      <c r="A158" s="222"/>
      <c r="B158" s="21" t="s">
        <v>21</v>
      </c>
      <c r="C158" s="222"/>
      <c r="D158" s="222"/>
      <c r="E158" s="222"/>
      <c r="F158" s="222"/>
      <c r="G158" s="222"/>
    </row>
    <row r="159" spans="1:12" x14ac:dyDescent="0.3">
      <c r="A159" s="222"/>
      <c r="B159" s="223" t="s">
        <v>54</v>
      </c>
      <c r="C159" s="222"/>
      <c r="D159" s="222"/>
      <c r="E159" s="222"/>
      <c r="F159" s="222"/>
      <c r="G159" s="222"/>
    </row>
    <row r="160" spans="1:12" x14ac:dyDescent="0.3">
      <c r="A160" s="222"/>
      <c r="B160" s="223" t="s">
        <v>55</v>
      </c>
      <c r="C160" s="222"/>
      <c r="D160" s="222"/>
      <c r="E160" s="222"/>
      <c r="F160" s="222"/>
      <c r="G160" s="222"/>
    </row>
    <row r="161" spans="1:7" s="222" customFormat="1" x14ac:dyDescent="0.3">
      <c r="B161" s="223"/>
    </row>
    <row r="162" spans="1:7" s="222" customFormat="1" x14ac:dyDescent="0.3">
      <c r="B162" s="223"/>
    </row>
    <row r="163" spans="1:7" x14ac:dyDescent="0.3">
      <c r="A163" s="222"/>
      <c r="B163" s="222"/>
      <c r="C163" s="222"/>
      <c r="D163" s="222"/>
      <c r="E163" s="222"/>
      <c r="F163" s="222"/>
      <c r="G163" s="222"/>
    </row>
  </sheetData>
  <mergeCells count="6">
    <mergeCell ref="AC8:AE8"/>
    <mergeCell ref="B1:W1"/>
    <mergeCell ref="C2:I2"/>
    <mergeCell ref="C3:I3"/>
    <mergeCell ref="C5:I5"/>
    <mergeCell ref="V8:AB8"/>
  </mergeCells>
  <hyperlinks>
    <hyperlink ref="C4" r:id="rId1"/>
  </hyperlinks>
  <pageMargins left="0.45" right="0.45" top="0.5" bottom="0.5" header="0.3" footer="0.3"/>
  <pageSetup scale="42" fitToHeight="0" orientation="landscape" r:id="rId2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2e695b4-9150-42fe-b9c3-37332672e6b0"/>
    <ds:schemaRef ds:uri="http://purl.org/dc/elements/1.1/"/>
    <ds:schemaRef ds:uri="http://schemas.microsoft.com/office/2006/metadata/properties"/>
    <ds:schemaRef ds:uri="f0d9c22b-fcf1-4ac5-af28-836ba5e16df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CMA July 2020</vt:lpstr>
      <vt:lpstr>'CMA July 2020'!Print_Area</vt:lpstr>
      <vt:lpstr>Glossary!Print_Area</vt:lpstr>
      <vt:lpstr>'CMA July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Kullberg \ Susan \ B</cp:lastModifiedBy>
  <cp:lastPrinted>2020-08-07T16:12:26Z</cp:lastPrinted>
  <dcterms:created xsi:type="dcterms:W3CDTF">2020-04-08T09:56:20Z</dcterms:created>
  <dcterms:modified xsi:type="dcterms:W3CDTF">2020-08-10T20:14:00Z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</Properties>
</file>