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kristen_gasparonis_eversource_com/Documents/Regulatory Affairs/COVID19/DPU Arrearage Spreadsheets/"/>
    </mc:Choice>
  </mc:AlternateContent>
  <xr:revisionPtr revIDLastSave="0" documentId="8_{8D357519-CF3B-4706-B3BF-AEF0F81328D2}" xr6:coauthVersionLast="41" xr6:coauthVersionMax="41" xr10:uidLastSave="{00000000-0000-0000-0000-000000000000}"/>
  <bookViews>
    <workbookView xWindow="-110" yWindow="-110" windowWidth="19420" windowHeight="10420" xr2:uid="{54AB9236-4E3F-4110-AF48-BDD6ADAC8624}"/>
  </bookViews>
  <sheets>
    <sheet name="Data WMA " sheetId="9" r:id="rId1"/>
    <sheet name="Data EMA Electric" sheetId="7" r:id="rId2"/>
    <sheet name="Data EMA Gas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0" i="8" l="1"/>
  <c r="AA11" i="8"/>
  <c r="AA12" i="8"/>
  <c r="AA13" i="8"/>
  <c r="AA14" i="8"/>
  <c r="AA15" i="8"/>
  <c r="AA17" i="8"/>
  <c r="AA18" i="8"/>
  <c r="AA19" i="8"/>
  <c r="AA20" i="8"/>
  <c r="AA21" i="8"/>
  <c r="AA22" i="8"/>
  <c r="AA24" i="8"/>
  <c r="AA25" i="8"/>
  <c r="AA26" i="8"/>
  <c r="AA27" i="8"/>
  <c r="AA28" i="8"/>
  <c r="AA29" i="8"/>
  <c r="AA31" i="8"/>
  <c r="AA32" i="8"/>
  <c r="AA33" i="8"/>
  <c r="AA34" i="8"/>
  <c r="AA35" i="8"/>
  <c r="AA36" i="8"/>
  <c r="AA38" i="8"/>
  <c r="AA39" i="8"/>
  <c r="AA40" i="8"/>
  <c r="AA41" i="8"/>
  <c r="AA42" i="8"/>
  <c r="AA43" i="8"/>
  <c r="AA45" i="8"/>
  <c r="AA46" i="8"/>
  <c r="AA47" i="8"/>
  <c r="AA48" i="8"/>
  <c r="AA49" i="8"/>
  <c r="AA50" i="8"/>
  <c r="AA52" i="8"/>
  <c r="AA53" i="8"/>
  <c r="AA54" i="8"/>
  <c r="AA55" i="8"/>
  <c r="AA56" i="8"/>
  <c r="AA57" i="8"/>
  <c r="AA59" i="8"/>
  <c r="AA60" i="8"/>
  <c r="AA61" i="8"/>
  <c r="AA62" i="8"/>
  <c r="AA63" i="8"/>
  <c r="AA64" i="8"/>
  <c r="AA66" i="8"/>
  <c r="AA67" i="8"/>
  <c r="AA68" i="8"/>
  <c r="AA69" i="8"/>
  <c r="AA70" i="8"/>
  <c r="AA71" i="8"/>
  <c r="AA73" i="8"/>
  <c r="AA74" i="8"/>
  <c r="AA75" i="8"/>
  <c r="AA76" i="8"/>
  <c r="AA77" i="8"/>
  <c r="AA78" i="8"/>
  <c r="AA80" i="8"/>
  <c r="AA81" i="8"/>
  <c r="AA82" i="8"/>
  <c r="AA83" i="8"/>
  <c r="AA84" i="8"/>
  <c r="AA85" i="8"/>
  <c r="AA87" i="8"/>
  <c r="AA88" i="8"/>
  <c r="AA89" i="8"/>
  <c r="AA90" i="8"/>
  <c r="AA91" i="8"/>
  <c r="AA92" i="8"/>
  <c r="AA94" i="8"/>
  <c r="AA95" i="8"/>
  <c r="AA96" i="8"/>
  <c r="AA97" i="8"/>
  <c r="AA98" i="8"/>
  <c r="AA99" i="8"/>
  <c r="AA101" i="8"/>
  <c r="AA102" i="8"/>
  <c r="AA103" i="8"/>
  <c r="AA104" i="8"/>
  <c r="AA105" i="8"/>
  <c r="AA106" i="8"/>
  <c r="AA108" i="8"/>
  <c r="AA109" i="8"/>
  <c r="AA110" i="8"/>
  <c r="AA111" i="8"/>
  <c r="AA112" i="8"/>
  <c r="AA113" i="8"/>
  <c r="AA115" i="8"/>
  <c r="AA116" i="8"/>
  <c r="AA117" i="8"/>
  <c r="AA118" i="8"/>
  <c r="AA119" i="8"/>
  <c r="AA120" i="8"/>
  <c r="AA122" i="8"/>
  <c r="AA123" i="8"/>
  <c r="AA124" i="8"/>
  <c r="AA125" i="8"/>
  <c r="AA126" i="8"/>
  <c r="AA127" i="8"/>
  <c r="AA129" i="8"/>
  <c r="AA130" i="8"/>
  <c r="AA131" i="8"/>
  <c r="AA132" i="8"/>
  <c r="AA133" i="8"/>
  <c r="AA134" i="8"/>
  <c r="AA136" i="8"/>
  <c r="AA137" i="8"/>
  <c r="AA138" i="8"/>
  <c r="AA139" i="8"/>
  <c r="AA140" i="8"/>
  <c r="AA141" i="8"/>
  <c r="T115" i="8"/>
  <c r="T116" i="8"/>
  <c r="T117" i="8"/>
  <c r="T118" i="8"/>
  <c r="T119" i="8"/>
  <c r="T120" i="8"/>
  <c r="T113" i="8"/>
  <c r="T106" i="8"/>
  <c r="AA10" i="7"/>
  <c r="AA11" i="7"/>
  <c r="AA12" i="7"/>
  <c r="AA13" i="7"/>
  <c r="AA14" i="7"/>
  <c r="AA15" i="7"/>
  <c r="AA17" i="7"/>
  <c r="AA18" i="7"/>
  <c r="AA19" i="7"/>
  <c r="AA20" i="7"/>
  <c r="AA21" i="7"/>
  <c r="AA22" i="7"/>
  <c r="AA24" i="7"/>
  <c r="AA25" i="7"/>
  <c r="AA26" i="7"/>
  <c r="AA27" i="7"/>
  <c r="AA28" i="7"/>
  <c r="AA29" i="7"/>
  <c r="AA31" i="7"/>
  <c r="AA32" i="7"/>
  <c r="AA33" i="7"/>
  <c r="AA34" i="7"/>
  <c r="AA35" i="7"/>
  <c r="AA36" i="7"/>
  <c r="AA38" i="7"/>
  <c r="AA39" i="7"/>
  <c r="AA40" i="7"/>
  <c r="AA41" i="7"/>
  <c r="AA42" i="7"/>
  <c r="AA43" i="7"/>
  <c r="AA45" i="7"/>
  <c r="AA46" i="7"/>
  <c r="AA47" i="7"/>
  <c r="AA48" i="7"/>
  <c r="AA49" i="7"/>
  <c r="AA50" i="7"/>
  <c r="AA52" i="7"/>
  <c r="AA53" i="7"/>
  <c r="AA54" i="7"/>
  <c r="AA55" i="7"/>
  <c r="AA56" i="7"/>
  <c r="AA57" i="7"/>
  <c r="AA59" i="7"/>
  <c r="AA60" i="7"/>
  <c r="AA61" i="7"/>
  <c r="AA62" i="7"/>
  <c r="AA63" i="7"/>
  <c r="AA64" i="7"/>
  <c r="AA66" i="7"/>
  <c r="AA67" i="7"/>
  <c r="AA68" i="7"/>
  <c r="AA69" i="7"/>
  <c r="AA70" i="7"/>
  <c r="AA71" i="7"/>
  <c r="AA73" i="7"/>
  <c r="AA74" i="7"/>
  <c r="AA75" i="7"/>
  <c r="AA76" i="7"/>
  <c r="AA77" i="7"/>
  <c r="AA78" i="7"/>
  <c r="AA80" i="7"/>
  <c r="AA81" i="7"/>
  <c r="AA82" i="7"/>
  <c r="AA83" i="7"/>
  <c r="AA84" i="7"/>
  <c r="AA85" i="7"/>
  <c r="AA87" i="7"/>
  <c r="AA88" i="7"/>
  <c r="AA89" i="7"/>
  <c r="AA90" i="7"/>
  <c r="AA91" i="7"/>
  <c r="AA92" i="7"/>
  <c r="AA94" i="7"/>
  <c r="AA95" i="7"/>
  <c r="AA96" i="7"/>
  <c r="AA97" i="7"/>
  <c r="AA98" i="7"/>
  <c r="AA99" i="7"/>
  <c r="AA101" i="7"/>
  <c r="AA102" i="7"/>
  <c r="AA103" i="7"/>
  <c r="AA104" i="7"/>
  <c r="AA105" i="7"/>
  <c r="AA106" i="7"/>
  <c r="AA108" i="7"/>
  <c r="AA109" i="7"/>
  <c r="AA110" i="7"/>
  <c r="AA111" i="7"/>
  <c r="AA112" i="7"/>
  <c r="AA113" i="7"/>
  <c r="AA115" i="7"/>
  <c r="AA116" i="7"/>
  <c r="AA117" i="7"/>
  <c r="AA118" i="7"/>
  <c r="AA119" i="7"/>
  <c r="AA120" i="7"/>
  <c r="AA122" i="7"/>
  <c r="AA123" i="7"/>
  <c r="AA124" i="7"/>
  <c r="AA125" i="7"/>
  <c r="AA126" i="7"/>
  <c r="AA127" i="7"/>
  <c r="AA129" i="7"/>
  <c r="AA130" i="7"/>
  <c r="AA131" i="7"/>
  <c r="AA132" i="7"/>
  <c r="AA133" i="7"/>
  <c r="AA134" i="7"/>
  <c r="AA136" i="7"/>
  <c r="AA137" i="7"/>
  <c r="AA138" i="7"/>
  <c r="AA139" i="7"/>
  <c r="AA140" i="7"/>
  <c r="AA141" i="7"/>
  <c r="T115" i="7"/>
  <c r="T116" i="7"/>
  <c r="T117" i="7"/>
  <c r="T118" i="7"/>
  <c r="T119" i="7"/>
  <c r="T120" i="7"/>
  <c r="T113" i="7"/>
  <c r="T106" i="7"/>
  <c r="T115" i="9"/>
  <c r="T116" i="9"/>
  <c r="T117" i="9"/>
  <c r="T120" i="9" s="1"/>
  <c r="T118" i="9"/>
  <c r="T119" i="9"/>
  <c r="T113" i="9"/>
  <c r="T106" i="9" l="1"/>
  <c r="T98" i="8" l="1"/>
  <c r="T97" i="8"/>
  <c r="T96" i="8"/>
  <c r="T95" i="8"/>
  <c r="T94" i="8"/>
  <c r="T99" i="8" s="1"/>
  <c r="T85" i="8"/>
  <c r="T78" i="8"/>
  <c r="T70" i="8"/>
  <c r="T69" i="8"/>
  <c r="T68" i="8"/>
  <c r="T67" i="8"/>
  <c r="T66" i="8"/>
  <c r="T71" i="8" s="1"/>
  <c r="T64" i="8"/>
  <c r="T57" i="8"/>
  <c r="T50" i="8"/>
  <c r="T43" i="8"/>
  <c r="T36" i="8"/>
  <c r="T29" i="8"/>
  <c r="T22" i="8"/>
  <c r="T21" i="8"/>
  <c r="T20" i="8"/>
  <c r="T19" i="8"/>
  <c r="T18" i="8"/>
  <c r="T17" i="8"/>
  <c r="T15" i="8"/>
  <c r="T98" i="7"/>
  <c r="T97" i="7"/>
  <c r="T96" i="7"/>
  <c r="T95" i="7"/>
  <c r="T94" i="7"/>
  <c r="T99" i="7" s="1"/>
  <c r="T92" i="7"/>
  <c r="T85" i="7"/>
  <c r="T78" i="7"/>
  <c r="T70" i="7"/>
  <c r="T69" i="7"/>
  <c r="T68" i="7"/>
  <c r="T67" i="7"/>
  <c r="T66" i="7"/>
  <c r="T71" i="7" s="1"/>
  <c r="T64" i="7"/>
  <c r="T57" i="7"/>
  <c r="T50" i="7"/>
  <c r="T43" i="7"/>
  <c r="T36" i="7"/>
  <c r="T29" i="7"/>
  <c r="T15" i="7"/>
  <c r="AA73" i="9" l="1"/>
  <c r="AA74" i="9"/>
  <c r="AA75" i="9"/>
  <c r="AA76" i="9"/>
  <c r="AA77" i="9"/>
  <c r="AA78" i="9"/>
  <c r="AA80" i="9"/>
  <c r="AA81" i="9"/>
  <c r="AA82" i="9"/>
  <c r="AA83" i="9"/>
  <c r="AA84" i="9"/>
  <c r="AA85" i="9"/>
  <c r="AA87" i="9"/>
  <c r="AA88" i="9"/>
  <c r="AA89" i="9"/>
  <c r="AA90" i="9"/>
  <c r="AA91" i="9"/>
  <c r="AA92" i="9"/>
  <c r="AA94" i="9"/>
  <c r="AA95" i="9"/>
  <c r="AA96" i="9"/>
  <c r="AA97" i="9"/>
  <c r="AA98" i="9"/>
  <c r="AA99" i="9"/>
  <c r="AA101" i="9"/>
  <c r="AA102" i="9"/>
  <c r="AA103" i="9"/>
  <c r="AA104" i="9"/>
  <c r="AA105" i="9"/>
  <c r="AA106" i="9"/>
  <c r="AA108" i="9"/>
  <c r="AA109" i="9"/>
  <c r="AA110" i="9"/>
  <c r="AA111" i="9"/>
  <c r="AA112" i="9"/>
  <c r="AA113" i="9"/>
  <c r="AA115" i="9"/>
  <c r="AA116" i="9"/>
  <c r="AA117" i="9"/>
  <c r="AA118" i="9"/>
  <c r="AA119" i="9"/>
  <c r="AA120" i="9"/>
  <c r="AA122" i="9"/>
  <c r="AA123" i="9"/>
  <c r="AA124" i="9"/>
  <c r="AA125" i="9"/>
  <c r="AA126" i="9"/>
  <c r="AA129" i="9"/>
  <c r="AA130" i="9"/>
  <c r="AA131" i="9"/>
  <c r="AA132" i="9"/>
  <c r="AA133" i="9"/>
  <c r="AA134" i="9"/>
  <c r="AA136" i="9"/>
  <c r="AA137" i="9"/>
  <c r="AA138" i="9"/>
  <c r="AA139" i="9"/>
  <c r="AA140" i="9"/>
  <c r="AA45" i="9"/>
  <c r="AA46" i="9"/>
  <c r="AA47" i="9"/>
  <c r="AA48" i="9"/>
  <c r="AA49" i="9"/>
  <c r="AA50" i="9"/>
  <c r="AA52" i="9"/>
  <c r="AA53" i="9"/>
  <c r="AA54" i="9"/>
  <c r="AA55" i="9"/>
  <c r="AA56" i="9"/>
  <c r="AA57" i="9"/>
  <c r="AA59" i="9"/>
  <c r="AA60" i="9"/>
  <c r="AA61" i="9"/>
  <c r="AA62" i="9"/>
  <c r="AA63" i="9"/>
  <c r="AA64" i="9"/>
  <c r="AA66" i="9"/>
  <c r="AA67" i="9"/>
  <c r="AA68" i="9"/>
  <c r="AA69" i="9"/>
  <c r="AA70" i="9"/>
  <c r="AA71" i="9"/>
  <c r="AA17" i="9"/>
  <c r="AA18" i="9"/>
  <c r="AA19" i="9"/>
  <c r="AA20" i="9"/>
  <c r="AA21" i="9"/>
  <c r="AA22" i="9"/>
  <c r="AA24" i="9"/>
  <c r="AA25" i="9"/>
  <c r="AA26" i="9"/>
  <c r="AA27" i="9"/>
  <c r="AA28" i="9"/>
  <c r="AA29" i="9"/>
  <c r="AA31" i="9"/>
  <c r="AA32" i="9"/>
  <c r="AA33" i="9"/>
  <c r="AA34" i="9"/>
  <c r="AA35" i="9"/>
  <c r="AA36" i="9"/>
  <c r="AA38" i="9"/>
  <c r="AA39" i="9"/>
  <c r="AA40" i="9"/>
  <c r="AA41" i="9"/>
  <c r="AA42" i="9"/>
  <c r="AA43" i="9"/>
  <c r="AA10" i="9"/>
  <c r="AA11" i="9"/>
  <c r="AA12" i="9"/>
  <c r="AA13" i="9"/>
  <c r="AA14" i="9"/>
  <c r="AA15" i="9"/>
  <c r="T99" i="9"/>
  <c r="T98" i="9"/>
  <c r="T97" i="9"/>
  <c r="T96" i="9"/>
  <c r="T95" i="9"/>
  <c r="T94" i="9"/>
  <c r="T92" i="9"/>
  <c r="T85" i="9"/>
  <c r="T78" i="9"/>
  <c r="T71" i="9"/>
  <c r="T64" i="9"/>
  <c r="T57" i="9"/>
  <c r="T50" i="9"/>
  <c r="T43" i="9"/>
  <c r="T36" i="9"/>
  <c r="T15" i="9"/>
  <c r="V46" i="9" l="1"/>
  <c r="T127" i="7" l="1"/>
  <c r="T141" i="7"/>
  <c r="T127" i="9"/>
  <c r="AA127" i="9" s="1"/>
  <c r="T141" i="8"/>
  <c r="T127" i="8"/>
  <c r="T141" i="9"/>
  <c r="AA141" i="9" s="1"/>
  <c r="W141" i="8" l="1"/>
  <c r="V141" i="8"/>
  <c r="Z140" i="8"/>
  <c r="Y140" i="8"/>
  <c r="X140" i="8"/>
  <c r="W140" i="8"/>
  <c r="V140" i="8"/>
  <c r="Z139" i="8"/>
  <c r="Y139" i="8"/>
  <c r="X139" i="8"/>
  <c r="W139" i="8"/>
  <c r="V139" i="8"/>
  <c r="Z138" i="8"/>
  <c r="Y138" i="8"/>
  <c r="X138" i="8"/>
  <c r="W138" i="8"/>
  <c r="V138" i="8"/>
  <c r="Z137" i="8"/>
  <c r="Y137" i="8"/>
  <c r="X137" i="8"/>
  <c r="W137" i="8"/>
  <c r="V137" i="8"/>
  <c r="Z136" i="8"/>
  <c r="Y136" i="8"/>
  <c r="X136" i="8"/>
  <c r="W136" i="8"/>
  <c r="V136" i="8"/>
  <c r="Z134" i="8"/>
  <c r="Y134" i="8"/>
  <c r="X134" i="8"/>
  <c r="W134" i="8"/>
  <c r="V134" i="8"/>
  <c r="Z133" i="8"/>
  <c r="Y133" i="8"/>
  <c r="X133" i="8"/>
  <c r="W133" i="8"/>
  <c r="V133" i="8"/>
  <c r="Z132" i="8"/>
  <c r="Y132" i="8"/>
  <c r="X132" i="8"/>
  <c r="W132" i="8"/>
  <c r="V132" i="8"/>
  <c r="Z131" i="8"/>
  <c r="Y131" i="8"/>
  <c r="X131" i="8"/>
  <c r="W131" i="8"/>
  <c r="V131" i="8"/>
  <c r="Z130" i="8"/>
  <c r="Y130" i="8"/>
  <c r="X130" i="8"/>
  <c r="W130" i="8"/>
  <c r="V130" i="8"/>
  <c r="Z129" i="8"/>
  <c r="Y129" i="8"/>
  <c r="X129" i="8"/>
  <c r="W129" i="8"/>
  <c r="V129" i="8"/>
  <c r="W127" i="8"/>
  <c r="V127" i="8"/>
  <c r="Z126" i="8"/>
  <c r="Y126" i="8"/>
  <c r="X126" i="8"/>
  <c r="W126" i="8"/>
  <c r="V126" i="8"/>
  <c r="Z125" i="8"/>
  <c r="Y125" i="8"/>
  <c r="X125" i="8"/>
  <c r="W125" i="8"/>
  <c r="V125" i="8"/>
  <c r="Z124" i="8"/>
  <c r="Y124" i="8"/>
  <c r="X124" i="8"/>
  <c r="W124" i="8"/>
  <c r="V124" i="8"/>
  <c r="Z123" i="8"/>
  <c r="Y123" i="8"/>
  <c r="X123" i="8"/>
  <c r="W123" i="8"/>
  <c r="V123" i="8"/>
  <c r="Z122" i="8"/>
  <c r="Y122" i="8"/>
  <c r="X122" i="8"/>
  <c r="W122" i="8"/>
  <c r="V122" i="8"/>
  <c r="W120" i="8"/>
  <c r="V120" i="8"/>
  <c r="W119" i="8"/>
  <c r="V119" i="8"/>
  <c r="W118" i="8"/>
  <c r="V118" i="8"/>
  <c r="W117" i="8"/>
  <c r="V117" i="8"/>
  <c r="W116" i="8"/>
  <c r="V116" i="8"/>
  <c r="W115" i="8"/>
  <c r="V115" i="8"/>
  <c r="W113" i="8"/>
  <c r="V113" i="8"/>
  <c r="Z112" i="8"/>
  <c r="Y112" i="8"/>
  <c r="X112" i="8"/>
  <c r="W112" i="8"/>
  <c r="V112" i="8"/>
  <c r="Z111" i="8"/>
  <c r="Y111" i="8"/>
  <c r="X111" i="8"/>
  <c r="W111" i="8"/>
  <c r="V111" i="8"/>
  <c r="Z110" i="8"/>
  <c r="Y110" i="8"/>
  <c r="X110" i="8"/>
  <c r="W110" i="8"/>
  <c r="V110" i="8"/>
  <c r="Z109" i="8"/>
  <c r="Y109" i="8"/>
  <c r="X109" i="8"/>
  <c r="W109" i="8"/>
  <c r="V109" i="8"/>
  <c r="Z108" i="8"/>
  <c r="Y108" i="8"/>
  <c r="X108" i="8"/>
  <c r="W108" i="8"/>
  <c r="V108" i="8"/>
  <c r="W106" i="8"/>
  <c r="V106" i="8"/>
  <c r="Z105" i="8"/>
  <c r="Y105" i="8"/>
  <c r="X105" i="8"/>
  <c r="W105" i="8"/>
  <c r="V105" i="8"/>
  <c r="Z104" i="8"/>
  <c r="Y104" i="8"/>
  <c r="X104" i="8"/>
  <c r="W104" i="8"/>
  <c r="V104" i="8"/>
  <c r="Z103" i="8"/>
  <c r="Y103" i="8"/>
  <c r="X103" i="8"/>
  <c r="W103" i="8"/>
  <c r="V103" i="8"/>
  <c r="Z102" i="8"/>
  <c r="Y102" i="8"/>
  <c r="X102" i="8"/>
  <c r="W102" i="8"/>
  <c r="V102" i="8"/>
  <c r="Z101" i="8"/>
  <c r="Y101" i="8"/>
  <c r="X101" i="8"/>
  <c r="W101" i="8"/>
  <c r="V101" i="8"/>
  <c r="Z99" i="8"/>
  <c r="Y99" i="8"/>
  <c r="X99" i="8"/>
  <c r="W99" i="8"/>
  <c r="V99" i="8"/>
  <c r="Z98" i="8"/>
  <c r="Y98" i="8"/>
  <c r="X98" i="8"/>
  <c r="W98" i="8"/>
  <c r="V98" i="8"/>
  <c r="Z97" i="8"/>
  <c r="Y97" i="8"/>
  <c r="X97" i="8"/>
  <c r="W97" i="8"/>
  <c r="V97" i="8"/>
  <c r="Z96" i="8"/>
  <c r="Y96" i="8"/>
  <c r="X96" i="8"/>
  <c r="W96" i="8"/>
  <c r="V96" i="8"/>
  <c r="Z95" i="8"/>
  <c r="Y95" i="8"/>
  <c r="X95" i="8"/>
  <c r="W95" i="8"/>
  <c r="V95" i="8"/>
  <c r="Z94" i="8"/>
  <c r="Y94" i="8"/>
  <c r="X94" i="8"/>
  <c r="W94" i="8"/>
  <c r="V94" i="8"/>
  <c r="Z92" i="8"/>
  <c r="Y92" i="8"/>
  <c r="X92" i="8"/>
  <c r="W92" i="8"/>
  <c r="V92" i="8"/>
  <c r="Z91" i="8"/>
  <c r="Y91" i="8"/>
  <c r="X91" i="8"/>
  <c r="W91" i="8"/>
  <c r="V91" i="8"/>
  <c r="Z90" i="8"/>
  <c r="Y90" i="8"/>
  <c r="X90" i="8"/>
  <c r="W90" i="8"/>
  <c r="V90" i="8"/>
  <c r="Z89" i="8"/>
  <c r="Y89" i="8"/>
  <c r="X89" i="8"/>
  <c r="W89" i="8"/>
  <c r="V89" i="8"/>
  <c r="Z88" i="8"/>
  <c r="Y88" i="8"/>
  <c r="X88" i="8"/>
  <c r="W88" i="8"/>
  <c r="V88" i="8"/>
  <c r="Z87" i="8"/>
  <c r="Y87" i="8"/>
  <c r="X87" i="8"/>
  <c r="W87" i="8"/>
  <c r="V87" i="8"/>
  <c r="Z85" i="8"/>
  <c r="Y85" i="8"/>
  <c r="X85" i="8"/>
  <c r="W85" i="8"/>
  <c r="V85" i="8"/>
  <c r="Z84" i="8"/>
  <c r="Y84" i="8"/>
  <c r="X84" i="8"/>
  <c r="W84" i="8"/>
  <c r="V84" i="8"/>
  <c r="Z83" i="8"/>
  <c r="Y83" i="8"/>
  <c r="X83" i="8"/>
  <c r="W83" i="8"/>
  <c r="V83" i="8"/>
  <c r="Z82" i="8"/>
  <c r="Y82" i="8"/>
  <c r="X82" i="8"/>
  <c r="W82" i="8"/>
  <c r="V82" i="8"/>
  <c r="Z81" i="8"/>
  <c r="Y81" i="8"/>
  <c r="X81" i="8"/>
  <c r="W81" i="8"/>
  <c r="V81" i="8"/>
  <c r="Z80" i="8"/>
  <c r="Y80" i="8"/>
  <c r="X80" i="8"/>
  <c r="W80" i="8"/>
  <c r="V80" i="8"/>
  <c r="Z78" i="8"/>
  <c r="Y78" i="8"/>
  <c r="X78" i="8"/>
  <c r="W78" i="8"/>
  <c r="V78" i="8"/>
  <c r="Z77" i="8"/>
  <c r="Y77" i="8"/>
  <c r="X77" i="8"/>
  <c r="W77" i="8"/>
  <c r="V77" i="8"/>
  <c r="Z76" i="8"/>
  <c r="Y76" i="8"/>
  <c r="X76" i="8"/>
  <c r="W76" i="8"/>
  <c r="V76" i="8"/>
  <c r="Z75" i="8"/>
  <c r="Y75" i="8"/>
  <c r="X75" i="8"/>
  <c r="W75" i="8"/>
  <c r="V75" i="8"/>
  <c r="Z74" i="8"/>
  <c r="Y74" i="8"/>
  <c r="X74" i="8"/>
  <c r="W74" i="8"/>
  <c r="V74" i="8"/>
  <c r="Z73" i="8"/>
  <c r="Y73" i="8"/>
  <c r="X73" i="8"/>
  <c r="W73" i="8"/>
  <c r="V73" i="8"/>
  <c r="Z71" i="8"/>
  <c r="Y71" i="8"/>
  <c r="X71" i="8"/>
  <c r="W71" i="8"/>
  <c r="V71" i="8"/>
  <c r="Z70" i="8"/>
  <c r="Y70" i="8"/>
  <c r="X70" i="8"/>
  <c r="W70" i="8"/>
  <c r="V70" i="8"/>
  <c r="Z69" i="8"/>
  <c r="Y69" i="8"/>
  <c r="X69" i="8"/>
  <c r="W69" i="8"/>
  <c r="V69" i="8"/>
  <c r="Z68" i="8"/>
  <c r="Y68" i="8"/>
  <c r="X68" i="8"/>
  <c r="W68" i="8"/>
  <c r="V68" i="8"/>
  <c r="Z67" i="8"/>
  <c r="Y67" i="8"/>
  <c r="X67" i="8"/>
  <c r="W67" i="8"/>
  <c r="V67" i="8"/>
  <c r="Z66" i="8"/>
  <c r="Y66" i="8"/>
  <c r="X66" i="8"/>
  <c r="W66" i="8"/>
  <c r="V66" i="8"/>
  <c r="Z64" i="8"/>
  <c r="Y64" i="8"/>
  <c r="X64" i="8"/>
  <c r="W64" i="8"/>
  <c r="V64" i="8"/>
  <c r="Z63" i="8"/>
  <c r="Y63" i="8"/>
  <c r="X63" i="8"/>
  <c r="W63" i="8"/>
  <c r="V63" i="8"/>
  <c r="Z62" i="8"/>
  <c r="Y62" i="8"/>
  <c r="X62" i="8"/>
  <c r="W62" i="8"/>
  <c r="V62" i="8"/>
  <c r="Z61" i="8"/>
  <c r="Y61" i="8"/>
  <c r="X61" i="8"/>
  <c r="W61" i="8"/>
  <c r="V61" i="8"/>
  <c r="Z60" i="8"/>
  <c r="Y60" i="8"/>
  <c r="X60" i="8"/>
  <c r="W60" i="8"/>
  <c r="V60" i="8"/>
  <c r="Z59" i="8"/>
  <c r="Y59" i="8"/>
  <c r="X59" i="8"/>
  <c r="W59" i="8"/>
  <c r="V59" i="8"/>
  <c r="Z57" i="8"/>
  <c r="Y57" i="8"/>
  <c r="X57" i="8"/>
  <c r="W57" i="8"/>
  <c r="V57" i="8"/>
  <c r="Z56" i="8"/>
  <c r="Y56" i="8"/>
  <c r="X56" i="8"/>
  <c r="W56" i="8"/>
  <c r="V56" i="8"/>
  <c r="Z55" i="8"/>
  <c r="Y55" i="8"/>
  <c r="X55" i="8"/>
  <c r="W55" i="8"/>
  <c r="V55" i="8"/>
  <c r="Z54" i="8"/>
  <c r="Y54" i="8"/>
  <c r="X54" i="8"/>
  <c r="W54" i="8"/>
  <c r="V54" i="8"/>
  <c r="Z53" i="8"/>
  <c r="Y53" i="8"/>
  <c r="X53" i="8"/>
  <c r="W53" i="8"/>
  <c r="V53" i="8"/>
  <c r="Z52" i="8"/>
  <c r="Y52" i="8"/>
  <c r="X52" i="8"/>
  <c r="W52" i="8"/>
  <c r="V52" i="8"/>
  <c r="Z50" i="8"/>
  <c r="Y50" i="8"/>
  <c r="X50" i="8"/>
  <c r="W50" i="8"/>
  <c r="V50" i="8"/>
  <c r="Z49" i="8"/>
  <c r="Y49" i="8"/>
  <c r="X49" i="8"/>
  <c r="W49" i="8"/>
  <c r="V49" i="8"/>
  <c r="Z48" i="8"/>
  <c r="Y48" i="8"/>
  <c r="X48" i="8"/>
  <c r="W48" i="8"/>
  <c r="V48" i="8"/>
  <c r="Z47" i="8"/>
  <c r="Y47" i="8"/>
  <c r="X47" i="8"/>
  <c r="W47" i="8"/>
  <c r="V47" i="8"/>
  <c r="Z46" i="8"/>
  <c r="Y46" i="8"/>
  <c r="X46" i="8"/>
  <c r="W46" i="8"/>
  <c r="V46" i="8"/>
  <c r="Z45" i="8"/>
  <c r="Y45" i="8"/>
  <c r="X45" i="8"/>
  <c r="W45" i="8"/>
  <c r="V45" i="8"/>
  <c r="Z43" i="8"/>
  <c r="Y43" i="8"/>
  <c r="X43" i="8"/>
  <c r="W43" i="8"/>
  <c r="V43" i="8"/>
  <c r="Z42" i="8"/>
  <c r="Y42" i="8"/>
  <c r="X42" i="8"/>
  <c r="W42" i="8"/>
  <c r="V42" i="8"/>
  <c r="Z41" i="8"/>
  <c r="Y41" i="8"/>
  <c r="X41" i="8"/>
  <c r="W41" i="8"/>
  <c r="V41" i="8"/>
  <c r="Z40" i="8"/>
  <c r="Y40" i="8"/>
  <c r="X40" i="8"/>
  <c r="W40" i="8"/>
  <c r="V40" i="8"/>
  <c r="Z39" i="8"/>
  <c r="Y39" i="8"/>
  <c r="X39" i="8"/>
  <c r="W39" i="8"/>
  <c r="V39" i="8"/>
  <c r="Z38" i="8"/>
  <c r="Y38" i="8"/>
  <c r="X38" i="8"/>
  <c r="W38" i="8"/>
  <c r="V38" i="8"/>
  <c r="Z36" i="8"/>
  <c r="Y36" i="8"/>
  <c r="X36" i="8"/>
  <c r="W36" i="8"/>
  <c r="V36" i="8"/>
  <c r="Z35" i="8"/>
  <c r="Y35" i="8"/>
  <c r="X35" i="8"/>
  <c r="W35" i="8"/>
  <c r="V35" i="8"/>
  <c r="Z34" i="8"/>
  <c r="Y34" i="8"/>
  <c r="X34" i="8"/>
  <c r="W34" i="8"/>
  <c r="V34" i="8"/>
  <c r="Z33" i="8"/>
  <c r="Y33" i="8"/>
  <c r="X33" i="8"/>
  <c r="W33" i="8"/>
  <c r="V33" i="8"/>
  <c r="Z32" i="8"/>
  <c r="Y32" i="8"/>
  <c r="X32" i="8"/>
  <c r="W32" i="8"/>
  <c r="V32" i="8"/>
  <c r="Z31" i="8"/>
  <c r="Y31" i="8"/>
  <c r="X31" i="8"/>
  <c r="W31" i="8"/>
  <c r="V31" i="8"/>
  <c r="Z29" i="8"/>
  <c r="Y29" i="8"/>
  <c r="X29" i="8"/>
  <c r="W29" i="8"/>
  <c r="V29" i="8"/>
  <c r="Z28" i="8"/>
  <c r="Y28" i="8"/>
  <c r="X28" i="8"/>
  <c r="W28" i="8"/>
  <c r="V28" i="8"/>
  <c r="Z27" i="8"/>
  <c r="Y27" i="8"/>
  <c r="X27" i="8"/>
  <c r="W27" i="8"/>
  <c r="V27" i="8"/>
  <c r="Z26" i="8"/>
  <c r="Y26" i="8"/>
  <c r="X26" i="8"/>
  <c r="W26" i="8"/>
  <c r="V26" i="8"/>
  <c r="Z25" i="8"/>
  <c r="Y25" i="8"/>
  <c r="X25" i="8"/>
  <c r="W25" i="8"/>
  <c r="V25" i="8"/>
  <c r="Z24" i="8"/>
  <c r="Y24" i="8"/>
  <c r="X24" i="8"/>
  <c r="W24" i="8"/>
  <c r="V24" i="8"/>
  <c r="Z22" i="8"/>
  <c r="Y22" i="8"/>
  <c r="X22" i="8"/>
  <c r="W22" i="8"/>
  <c r="V22" i="8"/>
  <c r="Z21" i="8"/>
  <c r="Y21" i="8"/>
  <c r="X21" i="8"/>
  <c r="W21" i="8"/>
  <c r="V21" i="8"/>
  <c r="Z20" i="8"/>
  <c r="Y20" i="8"/>
  <c r="X20" i="8"/>
  <c r="W20" i="8"/>
  <c r="V20" i="8"/>
  <c r="Z19" i="8"/>
  <c r="Y19" i="8"/>
  <c r="X19" i="8"/>
  <c r="W19" i="8"/>
  <c r="V19" i="8"/>
  <c r="Z18" i="8"/>
  <c r="Y18" i="8"/>
  <c r="X18" i="8"/>
  <c r="W18" i="8"/>
  <c r="V18" i="8"/>
  <c r="Z17" i="8"/>
  <c r="Y17" i="8"/>
  <c r="X17" i="8"/>
  <c r="W17" i="8"/>
  <c r="V17" i="8"/>
  <c r="Z15" i="8"/>
  <c r="Y15" i="8"/>
  <c r="X15" i="8"/>
  <c r="W15" i="8"/>
  <c r="V15" i="8"/>
  <c r="Z14" i="8"/>
  <c r="Y14" i="8"/>
  <c r="X14" i="8"/>
  <c r="W14" i="8"/>
  <c r="V14" i="8"/>
  <c r="Z13" i="8"/>
  <c r="Y13" i="8"/>
  <c r="X13" i="8"/>
  <c r="W13" i="8"/>
  <c r="V13" i="8"/>
  <c r="Z12" i="8"/>
  <c r="Y12" i="8"/>
  <c r="X12" i="8"/>
  <c r="W12" i="8"/>
  <c r="V12" i="8"/>
  <c r="Z11" i="8"/>
  <c r="Y11" i="8"/>
  <c r="X11" i="8"/>
  <c r="W11" i="8"/>
  <c r="V11" i="8"/>
  <c r="Z10" i="8"/>
  <c r="Y10" i="8"/>
  <c r="X10" i="8"/>
  <c r="W10" i="8"/>
  <c r="V10" i="8"/>
  <c r="W141" i="7"/>
  <c r="V141" i="7"/>
  <c r="Z140" i="7"/>
  <c r="Y140" i="7"/>
  <c r="X140" i="7"/>
  <c r="W140" i="7"/>
  <c r="V140" i="7"/>
  <c r="Z139" i="7"/>
  <c r="Y139" i="7"/>
  <c r="X139" i="7"/>
  <c r="W139" i="7"/>
  <c r="V139" i="7"/>
  <c r="Z138" i="7"/>
  <c r="Y138" i="7"/>
  <c r="X138" i="7"/>
  <c r="W138" i="7"/>
  <c r="V138" i="7"/>
  <c r="Z137" i="7"/>
  <c r="Y137" i="7"/>
  <c r="X137" i="7"/>
  <c r="W137" i="7"/>
  <c r="V137" i="7"/>
  <c r="Z136" i="7"/>
  <c r="Y136" i="7"/>
  <c r="X136" i="7"/>
  <c r="W136" i="7"/>
  <c r="V136" i="7"/>
  <c r="Z134" i="7"/>
  <c r="Y134" i="7"/>
  <c r="X134" i="7"/>
  <c r="W134" i="7"/>
  <c r="V134" i="7"/>
  <c r="Z133" i="7"/>
  <c r="Y133" i="7"/>
  <c r="X133" i="7"/>
  <c r="W133" i="7"/>
  <c r="V133" i="7"/>
  <c r="Z132" i="7"/>
  <c r="Y132" i="7"/>
  <c r="X132" i="7"/>
  <c r="W132" i="7"/>
  <c r="V132" i="7"/>
  <c r="Z131" i="7"/>
  <c r="Y131" i="7"/>
  <c r="X131" i="7"/>
  <c r="W131" i="7"/>
  <c r="V131" i="7"/>
  <c r="Z130" i="7"/>
  <c r="Y130" i="7"/>
  <c r="X130" i="7"/>
  <c r="W130" i="7"/>
  <c r="V130" i="7"/>
  <c r="Z129" i="7"/>
  <c r="Y129" i="7"/>
  <c r="X129" i="7"/>
  <c r="W129" i="7"/>
  <c r="V129" i="7"/>
  <c r="W127" i="7"/>
  <c r="V127" i="7"/>
  <c r="Z126" i="7"/>
  <c r="Y126" i="7"/>
  <c r="X126" i="7"/>
  <c r="W126" i="7"/>
  <c r="V126" i="7"/>
  <c r="Z125" i="7"/>
  <c r="Y125" i="7"/>
  <c r="X125" i="7"/>
  <c r="W125" i="7"/>
  <c r="V125" i="7"/>
  <c r="Z124" i="7"/>
  <c r="Y124" i="7"/>
  <c r="X124" i="7"/>
  <c r="W124" i="7"/>
  <c r="V124" i="7"/>
  <c r="Z123" i="7"/>
  <c r="Y123" i="7"/>
  <c r="X123" i="7"/>
  <c r="W123" i="7"/>
  <c r="V123" i="7"/>
  <c r="Z122" i="7"/>
  <c r="Y122" i="7"/>
  <c r="X122" i="7"/>
  <c r="W122" i="7"/>
  <c r="V122" i="7"/>
  <c r="W120" i="7"/>
  <c r="V120" i="7"/>
  <c r="W119" i="7"/>
  <c r="V119" i="7"/>
  <c r="W118" i="7"/>
  <c r="V118" i="7"/>
  <c r="W117" i="7"/>
  <c r="V117" i="7"/>
  <c r="W116" i="7"/>
  <c r="V116" i="7"/>
  <c r="W115" i="7"/>
  <c r="V115" i="7"/>
  <c r="W113" i="7"/>
  <c r="V113" i="7"/>
  <c r="Z112" i="7"/>
  <c r="Y112" i="7"/>
  <c r="X112" i="7"/>
  <c r="W112" i="7"/>
  <c r="V112" i="7"/>
  <c r="Z111" i="7"/>
  <c r="Y111" i="7"/>
  <c r="X111" i="7"/>
  <c r="W111" i="7"/>
  <c r="V111" i="7"/>
  <c r="Z110" i="7"/>
  <c r="Y110" i="7"/>
  <c r="X110" i="7"/>
  <c r="W110" i="7"/>
  <c r="V110" i="7"/>
  <c r="Z109" i="7"/>
  <c r="Y109" i="7"/>
  <c r="X109" i="7"/>
  <c r="W109" i="7"/>
  <c r="V109" i="7"/>
  <c r="Z108" i="7"/>
  <c r="Y108" i="7"/>
  <c r="X108" i="7"/>
  <c r="W108" i="7"/>
  <c r="V108" i="7"/>
  <c r="W106" i="7"/>
  <c r="V106" i="7"/>
  <c r="Z105" i="7"/>
  <c r="Y105" i="7"/>
  <c r="X105" i="7"/>
  <c r="W105" i="7"/>
  <c r="V105" i="7"/>
  <c r="Z104" i="7"/>
  <c r="Y104" i="7"/>
  <c r="X104" i="7"/>
  <c r="W104" i="7"/>
  <c r="V104" i="7"/>
  <c r="Z103" i="7"/>
  <c r="Y103" i="7"/>
  <c r="X103" i="7"/>
  <c r="W103" i="7"/>
  <c r="V103" i="7"/>
  <c r="Z102" i="7"/>
  <c r="Y102" i="7"/>
  <c r="X102" i="7"/>
  <c r="W102" i="7"/>
  <c r="V102" i="7"/>
  <c r="Z101" i="7"/>
  <c r="Y101" i="7"/>
  <c r="X101" i="7"/>
  <c r="W101" i="7"/>
  <c r="V101" i="7"/>
  <c r="Z99" i="7"/>
  <c r="Y99" i="7"/>
  <c r="X99" i="7"/>
  <c r="W99" i="7"/>
  <c r="V99" i="7"/>
  <c r="Z98" i="7"/>
  <c r="Y98" i="7"/>
  <c r="X98" i="7"/>
  <c r="W98" i="7"/>
  <c r="V98" i="7"/>
  <c r="Z97" i="7"/>
  <c r="Y97" i="7"/>
  <c r="X97" i="7"/>
  <c r="W97" i="7"/>
  <c r="V97" i="7"/>
  <c r="Z96" i="7"/>
  <c r="Y96" i="7"/>
  <c r="X96" i="7"/>
  <c r="W96" i="7"/>
  <c r="V96" i="7"/>
  <c r="Z95" i="7"/>
  <c r="Y95" i="7"/>
  <c r="X95" i="7"/>
  <c r="W95" i="7"/>
  <c r="V95" i="7"/>
  <c r="Z94" i="7"/>
  <c r="Y94" i="7"/>
  <c r="X94" i="7"/>
  <c r="W94" i="7"/>
  <c r="V94" i="7"/>
  <c r="Z92" i="7"/>
  <c r="Y92" i="7"/>
  <c r="X92" i="7"/>
  <c r="W92" i="7"/>
  <c r="V92" i="7"/>
  <c r="Z91" i="7"/>
  <c r="Y91" i="7"/>
  <c r="X91" i="7"/>
  <c r="W91" i="7"/>
  <c r="V91" i="7"/>
  <c r="Z90" i="7"/>
  <c r="Y90" i="7"/>
  <c r="X90" i="7"/>
  <c r="W90" i="7"/>
  <c r="V90" i="7"/>
  <c r="Z89" i="7"/>
  <c r="Y89" i="7"/>
  <c r="X89" i="7"/>
  <c r="W89" i="7"/>
  <c r="V89" i="7"/>
  <c r="Z88" i="7"/>
  <c r="Y88" i="7"/>
  <c r="X88" i="7"/>
  <c r="W88" i="7"/>
  <c r="V88" i="7"/>
  <c r="Z87" i="7"/>
  <c r="Y87" i="7"/>
  <c r="X87" i="7"/>
  <c r="W87" i="7"/>
  <c r="V87" i="7"/>
  <c r="Z85" i="7"/>
  <c r="Y85" i="7"/>
  <c r="X85" i="7"/>
  <c r="W85" i="7"/>
  <c r="V85" i="7"/>
  <c r="Z84" i="7"/>
  <c r="Y84" i="7"/>
  <c r="X84" i="7"/>
  <c r="W84" i="7"/>
  <c r="V84" i="7"/>
  <c r="Z83" i="7"/>
  <c r="Y83" i="7"/>
  <c r="X83" i="7"/>
  <c r="W83" i="7"/>
  <c r="V83" i="7"/>
  <c r="Z82" i="7"/>
  <c r="Y82" i="7"/>
  <c r="X82" i="7"/>
  <c r="W82" i="7"/>
  <c r="V82" i="7"/>
  <c r="Z81" i="7"/>
  <c r="Y81" i="7"/>
  <c r="X81" i="7"/>
  <c r="W81" i="7"/>
  <c r="V81" i="7"/>
  <c r="Z80" i="7"/>
  <c r="Y80" i="7"/>
  <c r="X80" i="7"/>
  <c r="W80" i="7"/>
  <c r="V80" i="7"/>
  <c r="Z78" i="7"/>
  <c r="Y78" i="7"/>
  <c r="X78" i="7"/>
  <c r="W78" i="7"/>
  <c r="V78" i="7"/>
  <c r="Z77" i="7"/>
  <c r="Y77" i="7"/>
  <c r="X77" i="7"/>
  <c r="W77" i="7"/>
  <c r="V77" i="7"/>
  <c r="Z76" i="7"/>
  <c r="Y76" i="7"/>
  <c r="X76" i="7"/>
  <c r="W76" i="7"/>
  <c r="V76" i="7"/>
  <c r="Z75" i="7"/>
  <c r="Y75" i="7"/>
  <c r="X75" i="7"/>
  <c r="W75" i="7"/>
  <c r="V75" i="7"/>
  <c r="Z74" i="7"/>
  <c r="Y74" i="7"/>
  <c r="X74" i="7"/>
  <c r="W74" i="7"/>
  <c r="V74" i="7"/>
  <c r="Z73" i="7"/>
  <c r="Y73" i="7"/>
  <c r="X73" i="7"/>
  <c r="W73" i="7"/>
  <c r="V73" i="7"/>
  <c r="Z71" i="7"/>
  <c r="Y71" i="7"/>
  <c r="X71" i="7"/>
  <c r="W71" i="7"/>
  <c r="V71" i="7"/>
  <c r="Z70" i="7"/>
  <c r="Y70" i="7"/>
  <c r="X70" i="7"/>
  <c r="W70" i="7"/>
  <c r="V70" i="7"/>
  <c r="Z69" i="7"/>
  <c r="Y69" i="7"/>
  <c r="X69" i="7"/>
  <c r="W69" i="7"/>
  <c r="V69" i="7"/>
  <c r="Z68" i="7"/>
  <c r="Y68" i="7"/>
  <c r="X68" i="7"/>
  <c r="W68" i="7"/>
  <c r="V68" i="7"/>
  <c r="Z67" i="7"/>
  <c r="Y67" i="7"/>
  <c r="X67" i="7"/>
  <c r="W67" i="7"/>
  <c r="V67" i="7"/>
  <c r="Z66" i="7"/>
  <c r="Y66" i="7"/>
  <c r="X66" i="7"/>
  <c r="W66" i="7"/>
  <c r="V66" i="7"/>
  <c r="Z64" i="7"/>
  <c r="Y64" i="7"/>
  <c r="X64" i="7"/>
  <c r="W64" i="7"/>
  <c r="V64" i="7"/>
  <c r="Z63" i="7"/>
  <c r="Y63" i="7"/>
  <c r="X63" i="7"/>
  <c r="W63" i="7"/>
  <c r="V63" i="7"/>
  <c r="Z62" i="7"/>
  <c r="Y62" i="7"/>
  <c r="X62" i="7"/>
  <c r="W62" i="7"/>
  <c r="V62" i="7"/>
  <c r="Z61" i="7"/>
  <c r="Y61" i="7"/>
  <c r="X61" i="7"/>
  <c r="W61" i="7"/>
  <c r="V61" i="7"/>
  <c r="Z60" i="7"/>
  <c r="Y60" i="7"/>
  <c r="X60" i="7"/>
  <c r="W60" i="7"/>
  <c r="V60" i="7"/>
  <c r="Z59" i="7"/>
  <c r="Y59" i="7"/>
  <c r="X59" i="7"/>
  <c r="W59" i="7"/>
  <c r="V59" i="7"/>
  <c r="Z57" i="7"/>
  <c r="Y57" i="7"/>
  <c r="X57" i="7"/>
  <c r="W57" i="7"/>
  <c r="V57" i="7"/>
  <c r="Z56" i="7"/>
  <c r="Y56" i="7"/>
  <c r="X56" i="7"/>
  <c r="W56" i="7"/>
  <c r="V56" i="7"/>
  <c r="Z55" i="7"/>
  <c r="Y55" i="7"/>
  <c r="X55" i="7"/>
  <c r="W55" i="7"/>
  <c r="V55" i="7"/>
  <c r="Z54" i="7"/>
  <c r="Y54" i="7"/>
  <c r="X54" i="7"/>
  <c r="W54" i="7"/>
  <c r="V54" i="7"/>
  <c r="Z53" i="7"/>
  <c r="Y53" i="7"/>
  <c r="X53" i="7"/>
  <c r="W53" i="7"/>
  <c r="V53" i="7"/>
  <c r="Z52" i="7"/>
  <c r="Y52" i="7"/>
  <c r="X52" i="7"/>
  <c r="W52" i="7"/>
  <c r="V52" i="7"/>
  <c r="Z50" i="7"/>
  <c r="Y50" i="7"/>
  <c r="X50" i="7"/>
  <c r="W50" i="7"/>
  <c r="V50" i="7"/>
  <c r="Z49" i="7"/>
  <c r="Y49" i="7"/>
  <c r="X49" i="7"/>
  <c r="W49" i="7"/>
  <c r="V49" i="7"/>
  <c r="Z48" i="7"/>
  <c r="Y48" i="7"/>
  <c r="X48" i="7"/>
  <c r="W48" i="7"/>
  <c r="V48" i="7"/>
  <c r="Z47" i="7"/>
  <c r="Y47" i="7"/>
  <c r="X47" i="7"/>
  <c r="W47" i="7"/>
  <c r="V47" i="7"/>
  <c r="Z46" i="7"/>
  <c r="Y46" i="7"/>
  <c r="X46" i="7"/>
  <c r="W46" i="7"/>
  <c r="V46" i="7"/>
  <c r="Z45" i="7"/>
  <c r="Y45" i="7"/>
  <c r="X45" i="7"/>
  <c r="W45" i="7"/>
  <c r="V45" i="7"/>
  <c r="Z43" i="7"/>
  <c r="Y43" i="7"/>
  <c r="X43" i="7"/>
  <c r="W43" i="7"/>
  <c r="V43" i="7"/>
  <c r="Z42" i="7"/>
  <c r="Y42" i="7"/>
  <c r="X42" i="7"/>
  <c r="W42" i="7"/>
  <c r="V42" i="7"/>
  <c r="Z41" i="7"/>
  <c r="Y41" i="7"/>
  <c r="X41" i="7"/>
  <c r="W41" i="7"/>
  <c r="V41" i="7"/>
  <c r="Z40" i="7"/>
  <c r="Y40" i="7"/>
  <c r="X40" i="7"/>
  <c r="W40" i="7"/>
  <c r="V40" i="7"/>
  <c r="Z39" i="7"/>
  <c r="Y39" i="7"/>
  <c r="X39" i="7"/>
  <c r="W39" i="7"/>
  <c r="V39" i="7"/>
  <c r="Z38" i="7"/>
  <c r="Y38" i="7"/>
  <c r="X38" i="7"/>
  <c r="W38" i="7"/>
  <c r="V38" i="7"/>
  <c r="Z36" i="7"/>
  <c r="Y36" i="7"/>
  <c r="X36" i="7"/>
  <c r="W36" i="7"/>
  <c r="V36" i="7"/>
  <c r="Z35" i="7"/>
  <c r="Y35" i="7"/>
  <c r="X35" i="7"/>
  <c r="W35" i="7"/>
  <c r="V35" i="7"/>
  <c r="Z34" i="7"/>
  <c r="Y34" i="7"/>
  <c r="X34" i="7"/>
  <c r="W34" i="7"/>
  <c r="V34" i="7"/>
  <c r="Z33" i="7"/>
  <c r="Y33" i="7"/>
  <c r="X33" i="7"/>
  <c r="W33" i="7"/>
  <c r="V33" i="7"/>
  <c r="Z32" i="7"/>
  <c r="Y32" i="7"/>
  <c r="X32" i="7"/>
  <c r="W32" i="7"/>
  <c r="V32" i="7"/>
  <c r="Z31" i="7"/>
  <c r="Y31" i="7"/>
  <c r="X31" i="7"/>
  <c r="W31" i="7"/>
  <c r="V31" i="7"/>
  <c r="Z29" i="7"/>
  <c r="Y29" i="7"/>
  <c r="X29" i="7"/>
  <c r="W29" i="7"/>
  <c r="V29" i="7"/>
  <c r="Z28" i="7"/>
  <c r="Y28" i="7"/>
  <c r="X28" i="7"/>
  <c r="W28" i="7"/>
  <c r="V28" i="7"/>
  <c r="Z27" i="7"/>
  <c r="Y27" i="7"/>
  <c r="X27" i="7"/>
  <c r="W27" i="7"/>
  <c r="V27" i="7"/>
  <c r="Z26" i="7"/>
  <c r="Y26" i="7"/>
  <c r="X26" i="7"/>
  <c r="W26" i="7"/>
  <c r="V26" i="7"/>
  <c r="Z25" i="7"/>
  <c r="Y25" i="7"/>
  <c r="X25" i="7"/>
  <c r="W25" i="7"/>
  <c r="V25" i="7"/>
  <c r="Z24" i="7"/>
  <c r="Y24" i="7"/>
  <c r="X24" i="7"/>
  <c r="W24" i="7"/>
  <c r="V24" i="7"/>
  <c r="Z22" i="7"/>
  <c r="Y22" i="7"/>
  <c r="X22" i="7"/>
  <c r="W22" i="7"/>
  <c r="V22" i="7"/>
  <c r="Z21" i="7"/>
  <c r="Y21" i="7"/>
  <c r="X21" i="7"/>
  <c r="W21" i="7"/>
  <c r="V21" i="7"/>
  <c r="Z20" i="7"/>
  <c r="Y20" i="7"/>
  <c r="X20" i="7"/>
  <c r="W20" i="7"/>
  <c r="V20" i="7"/>
  <c r="Z19" i="7"/>
  <c r="Y19" i="7"/>
  <c r="X19" i="7"/>
  <c r="W19" i="7"/>
  <c r="V19" i="7"/>
  <c r="Z18" i="7"/>
  <c r="Y18" i="7"/>
  <c r="X18" i="7"/>
  <c r="W18" i="7"/>
  <c r="V18" i="7"/>
  <c r="Z17" i="7"/>
  <c r="Y17" i="7"/>
  <c r="X17" i="7"/>
  <c r="W17" i="7"/>
  <c r="V17" i="7"/>
  <c r="Z15" i="7"/>
  <c r="Y15" i="7"/>
  <c r="X15" i="7"/>
  <c r="W15" i="7"/>
  <c r="V15" i="7"/>
  <c r="Z14" i="7"/>
  <c r="Y14" i="7"/>
  <c r="X14" i="7"/>
  <c r="W14" i="7"/>
  <c r="V14" i="7"/>
  <c r="Z13" i="7"/>
  <c r="Y13" i="7"/>
  <c r="X13" i="7"/>
  <c r="W13" i="7"/>
  <c r="V13" i="7"/>
  <c r="Z12" i="7"/>
  <c r="Y12" i="7"/>
  <c r="X12" i="7"/>
  <c r="W12" i="7"/>
  <c r="V12" i="7"/>
  <c r="Z11" i="7"/>
  <c r="Y11" i="7"/>
  <c r="X11" i="7"/>
  <c r="W11" i="7"/>
  <c r="V11" i="7"/>
  <c r="Z10" i="7"/>
  <c r="Y10" i="7"/>
  <c r="X10" i="7"/>
  <c r="W10" i="7"/>
  <c r="V10" i="7"/>
  <c r="Z140" i="9"/>
  <c r="Y140" i="9"/>
  <c r="X140" i="9"/>
  <c r="W140" i="9"/>
  <c r="V140" i="9"/>
  <c r="Z139" i="9"/>
  <c r="Y139" i="9"/>
  <c r="X139" i="9"/>
  <c r="W139" i="9"/>
  <c r="V139" i="9"/>
  <c r="Z138" i="9"/>
  <c r="Y138" i="9"/>
  <c r="X138" i="9"/>
  <c r="W138" i="9"/>
  <c r="V138" i="9"/>
  <c r="Z137" i="9"/>
  <c r="Y137" i="9"/>
  <c r="X137" i="9"/>
  <c r="W137" i="9"/>
  <c r="V137" i="9"/>
  <c r="Z136" i="9"/>
  <c r="Y136" i="9"/>
  <c r="X136" i="9"/>
  <c r="W136" i="9"/>
  <c r="V136" i="9"/>
  <c r="Z134" i="9"/>
  <c r="Y134" i="9"/>
  <c r="W134" i="9"/>
  <c r="V134" i="9"/>
  <c r="Z133" i="9"/>
  <c r="Y133" i="9"/>
  <c r="X133" i="9"/>
  <c r="W133" i="9"/>
  <c r="V133" i="9"/>
  <c r="Z132" i="9"/>
  <c r="Y132" i="9"/>
  <c r="X132" i="9"/>
  <c r="W132" i="9"/>
  <c r="V132" i="9"/>
  <c r="Z131" i="9"/>
  <c r="Y131" i="9"/>
  <c r="X131" i="9"/>
  <c r="W131" i="9"/>
  <c r="V131" i="9"/>
  <c r="Z130" i="9"/>
  <c r="Y130" i="9"/>
  <c r="X130" i="9"/>
  <c r="W130" i="9"/>
  <c r="V130" i="9"/>
  <c r="Z129" i="9"/>
  <c r="Y129" i="9"/>
  <c r="X129" i="9"/>
  <c r="W129" i="9"/>
  <c r="V129" i="9"/>
  <c r="W127" i="9"/>
  <c r="V127" i="9"/>
  <c r="Z126" i="9"/>
  <c r="Y126" i="9"/>
  <c r="X126" i="9"/>
  <c r="W126" i="9"/>
  <c r="V126" i="9"/>
  <c r="Z125" i="9"/>
  <c r="Y125" i="9"/>
  <c r="X125" i="9"/>
  <c r="W125" i="9"/>
  <c r="V125" i="9"/>
  <c r="Z124" i="9"/>
  <c r="Y124" i="9"/>
  <c r="X124" i="9"/>
  <c r="W124" i="9"/>
  <c r="V124" i="9"/>
  <c r="Z123" i="9"/>
  <c r="Y123" i="9"/>
  <c r="X123" i="9"/>
  <c r="W123" i="9"/>
  <c r="V123" i="9"/>
  <c r="Z122" i="9"/>
  <c r="Y122" i="9"/>
  <c r="X122" i="9"/>
  <c r="W122" i="9"/>
  <c r="V122" i="9"/>
  <c r="W120" i="9"/>
  <c r="V120" i="9"/>
  <c r="W119" i="9"/>
  <c r="V119" i="9"/>
  <c r="W118" i="9"/>
  <c r="V118" i="9"/>
  <c r="W117" i="9"/>
  <c r="V117" i="9"/>
  <c r="W116" i="9"/>
  <c r="V116" i="9"/>
  <c r="W115" i="9"/>
  <c r="V115" i="9"/>
  <c r="W113" i="9"/>
  <c r="V113" i="9"/>
  <c r="Z112" i="9"/>
  <c r="Y112" i="9"/>
  <c r="X112" i="9"/>
  <c r="W112" i="9"/>
  <c r="V112" i="9"/>
  <c r="Z111" i="9"/>
  <c r="Y111" i="9"/>
  <c r="W111" i="9"/>
  <c r="V111" i="9"/>
  <c r="Z110" i="9"/>
  <c r="Y110" i="9"/>
  <c r="W110" i="9"/>
  <c r="V110" i="9"/>
  <c r="Z109" i="9"/>
  <c r="Y109" i="9"/>
  <c r="X109" i="9"/>
  <c r="W109" i="9"/>
  <c r="V109" i="9"/>
  <c r="Z108" i="9"/>
  <c r="Y108" i="9"/>
  <c r="X108" i="9"/>
  <c r="W108" i="9"/>
  <c r="V108" i="9"/>
  <c r="W106" i="9"/>
  <c r="V106" i="9"/>
  <c r="Z105" i="9"/>
  <c r="Y105" i="9"/>
  <c r="X105" i="9"/>
  <c r="W105" i="9"/>
  <c r="V105" i="9"/>
  <c r="Z104" i="9"/>
  <c r="Y104" i="9"/>
  <c r="X104" i="9"/>
  <c r="W104" i="9"/>
  <c r="V104" i="9"/>
  <c r="Z103" i="9"/>
  <c r="Y103" i="9"/>
  <c r="X103" i="9"/>
  <c r="W103" i="9"/>
  <c r="V103" i="9"/>
  <c r="Z102" i="9"/>
  <c r="Y102" i="9"/>
  <c r="X102" i="9"/>
  <c r="W102" i="9"/>
  <c r="V102" i="9"/>
  <c r="Z101" i="9"/>
  <c r="Y101" i="9"/>
  <c r="X101" i="9"/>
  <c r="W101" i="9"/>
  <c r="V101" i="9"/>
  <c r="W99" i="9"/>
  <c r="V99" i="9"/>
  <c r="Y98" i="9"/>
  <c r="W98" i="9"/>
  <c r="V98" i="9"/>
  <c r="Y97" i="9"/>
  <c r="W97" i="9"/>
  <c r="V97" i="9"/>
  <c r="Y96" i="9"/>
  <c r="W96" i="9"/>
  <c r="V96" i="9"/>
  <c r="Y95" i="9"/>
  <c r="W95" i="9"/>
  <c r="V95" i="9"/>
  <c r="Y94" i="9"/>
  <c r="W94" i="9"/>
  <c r="V94" i="9"/>
  <c r="W92" i="9"/>
  <c r="V92" i="9"/>
  <c r="Z91" i="9"/>
  <c r="Y91" i="9"/>
  <c r="X91" i="9"/>
  <c r="W91" i="9"/>
  <c r="V91" i="9"/>
  <c r="Z90" i="9"/>
  <c r="Y90" i="9"/>
  <c r="X90" i="9"/>
  <c r="W90" i="9"/>
  <c r="V90" i="9"/>
  <c r="Z89" i="9"/>
  <c r="Y89" i="9"/>
  <c r="X89" i="9"/>
  <c r="W89" i="9"/>
  <c r="V89" i="9"/>
  <c r="Z88" i="9"/>
  <c r="Y88" i="9"/>
  <c r="X88" i="9"/>
  <c r="W88" i="9"/>
  <c r="V88" i="9"/>
  <c r="Z87" i="9"/>
  <c r="Y87" i="9"/>
  <c r="X87" i="9"/>
  <c r="W87" i="9"/>
  <c r="V87" i="9"/>
  <c r="W85" i="9"/>
  <c r="V85" i="9"/>
  <c r="Z84" i="9"/>
  <c r="Y84" i="9"/>
  <c r="X84" i="9"/>
  <c r="W84" i="9"/>
  <c r="V84" i="9"/>
  <c r="Z83" i="9"/>
  <c r="Y83" i="9"/>
  <c r="X83" i="9"/>
  <c r="W83" i="9"/>
  <c r="V83" i="9"/>
  <c r="Z82" i="9"/>
  <c r="Y82" i="9"/>
  <c r="X82" i="9"/>
  <c r="W82" i="9"/>
  <c r="V82" i="9"/>
  <c r="Z81" i="9"/>
  <c r="Y81" i="9"/>
  <c r="X81" i="9"/>
  <c r="W81" i="9"/>
  <c r="V81" i="9"/>
  <c r="Z80" i="9"/>
  <c r="Y80" i="9"/>
  <c r="X80" i="9"/>
  <c r="W80" i="9"/>
  <c r="V80" i="9"/>
  <c r="W78" i="9"/>
  <c r="V78" i="9"/>
  <c r="Z77" i="9"/>
  <c r="Y77" i="9"/>
  <c r="X77" i="9"/>
  <c r="W77" i="9"/>
  <c r="V77" i="9"/>
  <c r="Z76" i="9"/>
  <c r="Y76" i="9"/>
  <c r="X76" i="9"/>
  <c r="W76" i="9"/>
  <c r="V76" i="9"/>
  <c r="Z75" i="9"/>
  <c r="Y75" i="9"/>
  <c r="X75" i="9"/>
  <c r="W75" i="9"/>
  <c r="V75" i="9"/>
  <c r="Z74" i="9"/>
  <c r="Y74" i="9"/>
  <c r="X74" i="9"/>
  <c r="W74" i="9"/>
  <c r="V74" i="9"/>
  <c r="Z73" i="9"/>
  <c r="Y73" i="9"/>
  <c r="X73" i="9"/>
  <c r="W73" i="9"/>
  <c r="V73" i="9"/>
  <c r="W71" i="9"/>
  <c r="V71" i="9"/>
  <c r="Y70" i="9"/>
  <c r="W70" i="9"/>
  <c r="V70" i="9"/>
  <c r="Y69" i="9"/>
  <c r="W69" i="9"/>
  <c r="V69" i="9"/>
  <c r="Y68" i="9"/>
  <c r="W68" i="9"/>
  <c r="V68" i="9"/>
  <c r="Y67" i="9"/>
  <c r="W67" i="9"/>
  <c r="V67" i="9"/>
  <c r="Y66" i="9"/>
  <c r="W66" i="9"/>
  <c r="V66" i="9"/>
  <c r="W64" i="9"/>
  <c r="V64" i="9"/>
  <c r="Z63" i="9"/>
  <c r="Y63" i="9"/>
  <c r="X63" i="9"/>
  <c r="W63" i="9"/>
  <c r="V63" i="9"/>
  <c r="Z62" i="9"/>
  <c r="Y62" i="9"/>
  <c r="X62" i="9"/>
  <c r="W62" i="9"/>
  <c r="V62" i="9"/>
  <c r="Z61" i="9"/>
  <c r="Y61" i="9"/>
  <c r="X61" i="9"/>
  <c r="W61" i="9"/>
  <c r="V61" i="9"/>
  <c r="Z60" i="9"/>
  <c r="Y60" i="9"/>
  <c r="X60" i="9"/>
  <c r="W60" i="9"/>
  <c r="V60" i="9"/>
  <c r="Z59" i="9"/>
  <c r="Y59" i="9"/>
  <c r="X59" i="9"/>
  <c r="W59" i="9"/>
  <c r="V59" i="9"/>
  <c r="W57" i="9"/>
  <c r="V57" i="9"/>
  <c r="Z56" i="9"/>
  <c r="Y56" i="9"/>
  <c r="X56" i="9"/>
  <c r="W56" i="9"/>
  <c r="V56" i="9"/>
  <c r="Z55" i="9"/>
  <c r="Y55" i="9"/>
  <c r="X55" i="9"/>
  <c r="W55" i="9"/>
  <c r="V55" i="9"/>
  <c r="Z54" i="9"/>
  <c r="Y54" i="9"/>
  <c r="X54" i="9"/>
  <c r="W54" i="9"/>
  <c r="V54" i="9"/>
  <c r="Z53" i="9"/>
  <c r="Y53" i="9"/>
  <c r="X53" i="9"/>
  <c r="W53" i="9"/>
  <c r="V53" i="9"/>
  <c r="Z52" i="9"/>
  <c r="Y52" i="9"/>
  <c r="X52" i="9"/>
  <c r="W52" i="9"/>
  <c r="V52" i="9"/>
  <c r="W50" i="9"/>
  <c r="V50" i="9"/>
  <c r="Z49" i="9"/>
  <c r="Y49" i="9"/>
  <c r="X49" i="9"/>
  <c r="W49" i="9"/>
  <c r="V49" i="9"/>
  <c r="Z48" i="9"/>
  <c r="Y48" i="9"/>
  <c r="X48" i="9"/>
  <c r="W48" i="9"/>
  <c r="V48" i="9"/>
  <c r="Z47" i="9"/>
  <c r="Y47" i="9"/>
  <c r="X47" i="9"/>
  <c r="W47" i="9"/>
  <c r="V47" i="9"/>
  <c r="Z46" i="9"/>
  <c r="Y46" i="9"/>
  <c r="X46" i="9"/>
  <c r="W46" i="9"/>
  <c r="Z45" i="9"/>
  <c r="Y45" i="9"/>
  <c r="X45" i="9"/>
  <c r="W45" i="9"/>
  <c r="V45" i="9"/>
  <c r="W43" i="9"/>
  <c r="V43" i="9"/>
  <c r="Z42" i="9"/>
  <c r="Y42" i="9"/>
  <c r="X42" i="9"/>
  <c r="W42" i="9"/>
  <c r="V42" i="9"/>
  <c r="Z41" i="9"/>
  <c r="Y41" i="9"/>
  <c r="X41" i="9"/>
  <c r="W41" i="9"/>
  <c r="V41" i="9"/>
  <c r="Z40" i="9"/>
  <c r="Y40" i="9"/>
  <c r="X40" i="9"/>
  <c r="W40" i="9"/>
  <c r="V40" i="9"/>
  <c r="Z39" i="9"/>
  <c r="Y39" i="9"/>
  <c r="X39" i="9"/>
  <c r="W39" i="9"/>
  <c r="V39" i="9"/>
  <c r="Z38" i="9"/>
  <c r="Y38" i="9"/>
  <c r="X38" i="9"/>
  <c r="W38" i="9"/>
  <c r="V38" i="9"/>
  <c r="W36" i="9"/>
  <c r="V36" i="9"/>
  <c r="Z35" i="9"/>
  <c r="Y35" i="9"/>
  <c r="X35" i="9"/>
  <c r="W35" i="9"/>
  <c r="V35" i="9"/>
  <c r="Z34" i="9"/>
  <c r="Y34" i="9"/>
  <c r="X34" i="9"/>
  <c r="W34" i="9"/>
  <c r="V34" i="9"/>
  <c r="Z33" i="9"/>
  <c r="Y33" i="9"/>
  <c r="X33" i="9"/>
  <c r="W33" i="9"/>
  <c r="V33" i="9"/>
  <c r="Z32" i="9"/>
  <c r="Y32" i="9"/>
  <c r="X32" i="9"/>
  <c r="W32" i="9"/>
  <c r="V32" i="9"/>
  <c r="Z31" i="9"/>
  <c r="Y31" i="9"/>
  <c r="X31" i="9"/>
  <c r="W31" i="9"/>
  <c r="V31" i="9"/>
  <c r="W29" i="9"/>
  <c r="V29" i="9"/>
  <c r="Z28" i="9"/>
  <c r="Y28" i="9"/>
  <c r="X28" i="9"/>
  <c r="W28" i="9"/>
  <c r="V28" i="9"/>
  <c r="Z27" i="9"/>
  <c r="Y27" i="9"/>
  <c r="X27" i="9"/>
  <c r="W27" i="9"/>
  <c r="V27" i="9"/>
  <c r="Z26" i="9"/>
  <c r="Y26" i="9"/>
  <c r="X26" i="9"/>
  <c r="W26" i="9"/>
  <c r="V26" i="9"/>
  <c r="Z25" i="9"/>
  <c r="Y25" i="9"/>
  <c r="X25" i="9"/>
  <c r="W25" i="9"/>
  <c r="V25" i="9"/>
  <c r="Z24" i="9"/>
  <c r="Y24" i="9"/>
  <c r="X24" i="9"/>
  <c r="W24" i="9"/>
  <c r="V24" i="9"/>
  <c r="W22" i="9"/>
  <c r="V22" i="9"/>
  <c r="Y21" i="9"/>
  <c r="W21" i="9"/>
  <c r="V21" i="9"/>
  <c r="Y20" i="9"/>
  <c r="W20" i="9"/>
  <c r="V20" i="9"/>
  <c r="Y19" i="9"/>
  <c r="W19" i="9"/>
  <c r="V19" i="9"/>
  <c r="Y18" i="9"/>
  <c r="W18" i="9"/>
  <c r="V18" i="9"/>
  <c r="Y17" i="9"/>
  <c r="W17" i="9"/>
  <c r="V17" i="9"/>
  <c r="W15" i="9"/>
  <c r="Z14" i="9"/>
  <c r="Y14" i="9"/>
  <c r="X14" i="9"/>
  <c r="W14" i="9"/>
  <c r="Z13" i="9"/>
  <c r="Y13" i="9"/>
  <c r="X13" i="9"/>
  <c r="W13" i="9"/>
  <c r="Z12" i="9"/>
  <c r="Y12" i="9"/>
  <c r="X12" i="9"/>
  <c r="W12" i="9"/>
  <c r="Z11" i="9"/>
  <c r="Y11" i="9"/>
  <c r="X11" i="9"/>
  <c r="W11" i="9"/>
  <c r="Z10" i="9"/>
  <c r="Y10" i="9"/>
  <c r="X10" i="9"/>
  <c r="W10" i="9"/>
  <c r="V11" i="9"/>
  <c r="V12" i="9"/>
  <c r="V13" i="9"/>
  <c r="V14" i="9"/>
  <c r="V15" i="9"/>
  <c r="V10" i="9"/>
  <c r="S115" i="8" l="1"/>
  <c r="Z115" i="8" s="1"/>
  <c r="S116" i="8"/>
  <c r="Z116" i="8" s="1"/>
  <c r="S117" i="8"/>
  <c r="Z117" i="8" s="1"/>
  <c r="S118" i="8"/>
  <c r="Z118" i="8" s="1"/>
  <c r="S119" i="8"/>
  <c r="Z119" i="8" s="1"/>
  <c r="S98" i="9" l="1"/>
  <c r="Z98" i="9" s="1"/>
  <c r="S97" i="9"/>
  <c r="Z97" i="9" s="1"/>
  <c r="S96" i="9"/>
  <c r="Z96" i="9" s="1"/>
  <c r="S95" i="9"/>
  <c r="Z95" i="9" s="1"/>
  <c r="S94" i="9"/>
  <c r="S92" i="9"/>
  <c r="Z92" i="9" s="1"/>
  <c r="S85" i="9"/>
  <c r="Z85" i="9" s="1"/>
  <c r="S78" i="9"/>
  <c r="Z78" i="9" s="1"/>
  <c r="S70" i="9"/>
  <c r="Z70" i="9" s="1"/>
  <c r="S69" i="9"/>
  <c r="Z69" i="9" s="1"/>
  <c r="S68" i="9"/>
  <c r="Z68" i="9" s="1"/>
  <c r="S67" i="9"/>
  <c r="S66" i="9"/>
  <c r="Z66" i="9" s="1"/>
  <c r="S64" i="9"/>
  <c r="Z64" i="9" s="1"/>
  <c r="S57" i="9"/>
  <c r="Z57" i="9" s="1"/>
  <c r="S50" i="9"/>
  <c r="Z50" i="9" s="1"/>
  <c r="S43" i="9"/>
  <c r="Z43" i="9" s="1"/>
  <c r="S36" i="9"/>
  <c r="Z36" i="9" s="1"/>
  <c r="S29" i="9"/>
  <c r="Z29" i="9" s="1"/>
  <c r="S21" i="9"/>
  <c r="Z21" i="9" s="1"/>
  <c r="S20" i="9"/>
  <c r="Z20" i="9" s="1"/>
  <c r="S19" i="9"/>
  <c r="Z19" i="9" s="1"/>
  <c r="S18" i="9"/>
  <c r="S17" i="9"/>
  <c r="Z17" i="9" s="1"/>
  <c r="S15" i="9"/>
  <c r="Z15" i="9" s="1"/>
  <c r="S71" i="9" l="1"/>
  <c r="Z71" i="9" s="1"/>
  <c r="Z67" i="9"/>
  <c r="S22" i="9"/>
  <c r="Z22" i="9" s="1"/>
  <c r="Z18" i="9"/>
  <c r="S99" i="9"/>
  <c r="Z99" i="9" s="1"/>
  <c r="Z94" i="9"/>
  <c r="S113" i="8"/>
  <c r="Z113" i="8" s="1"/>
  <c r="S106" i="8"/>
  <c r="S116" i="7"/>
  <c r="Z116" i="7" s="1"/>
  <c r="S115" i="7"/>
  <c r="Z115" i="7" s="1"/>
  <c r="S117" i="7"/>
  <c r="Z117" i="7" s="1"/>
  <c r="S118" i="7"/>
  <c r="Z118" i="7" s="1"/>
  <c r="S119" i="7"/>
  <c r="Z119" i="7" s="1"/>
  <c r="S113" i="7"/>
  <c r="Z113" i="7" s="1"/>
  <c r="S106" i="7"/>
  <c r="Z106" i="7" s="1"/>
  <c r="S115" i="9"/>
  <c r="Z115" i="9" s="1"/>
  <c r="S116" i="9"/>
  <c r="Z116" i="9" s="1"/>
  <c r="S117" i="9"/>
  <c r="Z117" i="9" s="1"/>
  <c r="S118" i="9"/>
  <c r="S119" i="9"/>
  <c r="Z119" i="9" s="1"/>
  <c r="S113" i="9"/>
  <c r="Z113" i="9" s="1"/>
  <c r="S106" i="9"/>
  <c r="Z106" i="9" s="1"/>
  <c r="S120" i="9" l="1"/>
  <c r="Z120" i="9" s="1"/>
  <c r="Z118" i="9"/>
  <c r="Z106" i="8"/>
  <c r="S120" i="8"/>
  <c r="Z120" i="8" s="1"/>
  <c r="S120" i="7"/>
  <c r="Z120" i="7" s="1"/>
  <c r="S141" i="9"/>
  <c r="R113" i="9" l="1"/>
  <c r="Y113" i="9" s="1"/>
  <c r="R106" i="9"/>
  <c r="Y106" i="9" s="1"/>
  <c r="S141" i="8" l="1"/>
  <c r="Z141" i="8" s="1"/>
  <c r="S127" i="8"/>
  <c r="Z127" i="8" s="1"/>
  <c r="S141" i="7"/>
  <c r="Z141" i="7" s="1"/>
  <c r="S127" i="7"/>
  <c r="Z127" i="7" s="1"/>
  <c r="S127" i="9"/>
  <c r="Z127" i="9" s="1"/>
  <c r="R115" i="8" l="1"/>
  <c r="Y115" i="8" s="1"/>
  <c r="R116" i="8"/>
  <c r="Y116" i="8" s="1"/>
  <c r="R117" i="8"/>
  <c r="Y117" i="8" s="1"/>
  <c r="R118" i="8"/>
  <c r="Y118" i="8" s="1"/>
  <c r="R119" i="8"/>
  <c r="Y119" i="8" s="1"/>
  <c r="R113" i="8"/>
  <c r="Y113" i="8" s="1"/>
  <c r="R106" i="8"/>
  <c r="Y106" i="8" s="1"/>
  <c r="R115" i="7"/>
  <c r="Y115" i="7" s="1"/>
  <c r="R116" i="7"/>
  <c r="Y116" i="7" s="1"/>
  <c r="R117" i="7"/>
  <c r="Y117" i="7" s="1"/>
  <c r="R118" i="7"/>
  <c r="Y118" i="7" s="1"/>
  <c r="R119" i="7"/>
  <c r="Y119" i="7" s="1"/>
  <c r="R106" i="7"/>
  <c r="Y106" i="7" s="1"/>
  <c r="R113" i="7"/>
  <c r="Y113" i="7" s="1"/>
  <c r="R120" i="7" l="1"/>
  <c r="Y120" i="7" s="1"/>
  <c r="R120" i="8"/>
  <c r="Y120" i="8" s="1"/>
  <c r="R115" i="9"/>
  <c r="Y115" i="9" s="1"/>
  <c r="R116" i="9"/>
  <c r="Y116" i="9" s="1"/>
  <c r="R117" i="9"/>
  <c r="Y117" i="9" s="1"/>
  <c r="R118" i="9"/>
  <c r="Y118" i="9" s="1"/>
  <c r="R119" i="9"/>
  <c r="Y119" i="9" s="1"/>
  <c r="R99" i="9"/>
  <c r="Y99" i="9" s="1"/>
  <c r="R92" i="9"/>
  <c r="Y92" i="9" s="1"/>
  <c r="R85" i="9"/>
  <c r="Y85" i="9" s="1"/>
  <c r="R78" i="9"/>
  <c r="Y78" i="9" s="1"/>
  <c r="R71" i="9"/>
  <c r="Y71" i="9" s="1"/>
  <c r="R64" i="9"/>
  <c r="Y64" i="9" s="1"/>
  <c r="R57" i="9"/>
  <c r="Y57" i="9" s="1"/>
  <c r="R50" i="9"/>
  <c r="Y50" i="9" s="1"/>
  <c r="R43" i="9"/>
  <c r="Y43" i="9" s="1"/>
  <c r="R36" i="9"/>
  <c r="Y36" i="9" s="1"/>
  <c r="R29" i="9"/>
  <c r="Y29" i="9" s="1"/>
  <c r="R22" i="9"/>
  <c r="Y22" i="9" s="1"/>
  <c r="R15" i="9"/>
  <c r="Y15" i="9" s="1"/>
  <c r="R120" i="9" l="1"/>
  <c r="Y120" i="9" s="1"/>
  <c r="R141" i="9"/>
  <c r="R141" i="8"/>
  <c r="Y141" i="8" s="1"/>
  <c r="R127" i="8"/>
  <c r="Y127" i="8" s="1"/>
  <c r="R141" i="7"/>
  <c r="Y141" i="7" s="1"/>
  <c r="R127" i="7"/>
  <c r="Y127" i="7" s="1"/>
  <c r="R127" i="9"/>
  <c r="Y127" i="9" s="1"/>
  <c r="Q116" i="8" l="1"/>
  <c r="X116" i="8" s="1"/>
  <c r="Q117" i="8"/>
  <c r="X117" i="8" s="1"/>
  <c r="Q118" i="8"/>
  <c r="X118" i="8" s="1"/>
  <c r="Q119" i="8"/>
  <c r="X119" i="8" s="1"/>
  <c r="Q115" i="8"/>
  <c r="X115" i="8" s="1"/>
  <c r="Q113" i="8" l="1"/>
  <c r="X113" i="8" s="1"/>
  <c r="Q106" i="8"/>
  <c r="Q117" i="7"/>
  <c r="X117" i="7" s="1"/>
  <c r="Q116" i="7"/>
  <c r="X116" i="7" s="1"/>
  <c r="Q118" i="7"/>
  <c r="X118" i="7" s="1"/>
  <c r="Q119" i="7"/>
  <c r="X119" i="7" s="1"/>
  <c r="Q120" i="7"/>
  <c r="X120" i="7" s="1"/>
  <c r="Q115" i="7"/>
  <c r="X115" i="7" s="1"/>
  <c r="Q113" i="7"/>
  <c r="X113" i="7" s="1"/>
  <c r="Q106" i="7"/>
  <c r="X106" i="7" s="1"/>
  <c r="X106" i="8" l="1"/>
  <c r="Q120" i="8"/>
  <c r="X120" i="8" s="1"/>
  <c r="Q111" i="9"/>
  <c r="X111" i="9" s="1"/>
  <c r="Q110" i="9"/>
  <c r="X110" i="9" s="1"/>
  <c r="Q106" i="9"/>
  <c r="X106" i="9" s="1"/>
  <c r="Q98" i="9"/>
  <c r="Q97" i="9"/>
  <c r="Q96" i="9"/>
  <c r="Q95" i="9"/>
  <c r="Q94" i="9"/>
  <c r="Q92" i="9"/>
  <c r="X92" i="9" s="1"/>
  <c r="Q85" i="9"/>
  <c r="X85" i="9" s="1"/>
  <c r="Q78" i="9"/>
  <c r="X78" i="9" s="1"/>
  <c r="Q70" i="9"/>
  <c r="X70" i="9" s="1"/>
  <c r="Q69" i="9"/>
  <c r="X69" i="9" s="1"/>
  <c r="Q68" i="9"/>
  <c r="X68" i="9" s="1"/>
  <c r="Q67" i="9"/>
  <c r="X67" i="9" s="1"/>
  <c r="Q66" i="9"/>
  <c r="Q64" i="9"/>
  <c r="X64" i="9" s="1"/>
  <c r="Q57" i="9"/>
  <c r="X57" i="9" s="1"/>
  <c r="Q50" i="9"/>
  <c r="X50" i="9" s="1"/>
  <c r="Q43" i="9"/>
  <c r="X43" i="9" s="1"/>
  <c r="Q36" i="9"/>
  <c r="X36" i="9" s="1"/>
  <c r="Q29" i="9"/>
  <c r="X29" i="9" s="1"/>
  <c r="Q21" i="9"/>
  <c r="X21" i="9" s="1"/>
  <c r="Q20" i="9"/>
  <c r="X20" i="9" s="1"/>
  <c r="Q19" i="9"/>
  <c r="X19" i="9" s="1"/>
  <c r="Q18" i="9"/>
  <c r="X18" i="9" s="1"/>
  <c r="Q17" i="9"/>
  <c r="Q15" i="9"/>
  <c r="X15" i="9" s="1"/>
  <c r="Q118" i="9" l="1"/>
  <c r="X118" i="9" s="1"/>
  <c r="X97" i="9"/>
  <c r="Q71" i="9"/>
  <c r="X71" i="9" s="1"/>
  <c r="X66" i="9"/>
  <c r="Q115" i="9"/>
  <c r="X115" i="9" s="1"/>
  <c r="X94" i="9"/>
  <c r="Q119" i="9"/>
  <c r="X119" i="9" s="1"/>
  <c r="X98" i="9"/>
  <c r="Q22" i="9"/>
  <c r="X22" i="9" s="1"/>
  <c r="X17" i="9"/>
  <c r="Q116" i="9"/>
  <c r="X116" i="9" s="1"/>
  <c r="X95" i="9"/>
  <c r="Q117" i="9"/>
  <c r="X117" i="9" s="1"/>
  <c r="X96" i="9"/>
  <c r="Q113" i="9"/>
  <c r="X113" i="9" s="1"/>
  <c r="Q120" i="9"/>
  <c r="X120" i="9" s="1"/>
  <c r="Q99" i="9"/>
  <c r="X99" i="9" s="1"/>
  <c r="Q141" i="8" l="1"/>
  <c r="X141" i="8" s="1"/>
  <c r="Q127" i="8"/>
  <c r="X127" i="8" s="1"/>
  <c r="Q141" i="7"/>
  <c r="X141" i="7" s="1"/>
  <c r="Q127" i="7"/>
  <c r="X127" i="7" s="1"/>
  <c r="Q127" i="9"/>
  <c r="X127" i="9" s="1"/>
  <c r="Q134" i="9"/>
  <c r="X134" i="9" s="1"/>
  <c r="Q141" i="9"/>
  <c r="X141" i="9" s="1"/>
  <c r="D141" i="9"/>
  <c r="E141" i="9"/>
  <c r="F141" i="9"/>
  <c r="Y141" i="9" s="1"/>
  <c r="G141" i="9"/>
  <c r="Z141" i="9" s="1"/>
  <c r="H141" i="9"/>
  <c r="I141" i="9"/>
  <c r="J141" i="9"/>
  <c r="K141" i="9"/>
  <c r="L141" i="9"/>
  <c r="M141" i="9"/>
  <c r="N141" i="9"/>
  <c r="O141" i="9"/>
  <c r="V141" i="9" s="1"/>
  <c r="P141" i="9"/>
  <c r="W141" i="9" s="1"/>
  <c r="C141" i="9"/>
</calcChain>
</file>

<file path=xl/sharedStrings.xml><?xml version="1.0" encoding="utf-8"?>
<sst xmlns="http://schemas.openxmlformats.org/spreadsheetml/2006/main" count="523" uniqueCount="69">
  <si>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</si>
  <si>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</si>
  <si>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</si>
  <si>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</si>
  <si>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</si>
  <si>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</si>
  <si>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</si>
  <si>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</si>
  <si>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</si>
  <si>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</si>
  <si>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</si>
  <si>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</si>
  <si>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</si>
  <si>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</si>
  <si>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</si>
  <si>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</si>
  <si>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</si>
  <si>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</si>
  <si>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</si>
  <si>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</si>
  <si>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</si>
  <si>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</si>
  <si>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</si>
  <si>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</si>
  <si>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</si>
  <si>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</si>
  <si>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</si>
  <si>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</si>
  <si>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</si>
  <si>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</si>
  <si>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</si>
  <si>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</si>
  <si>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</si>
  <si>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</si>
  <si>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</si>
  <si>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</si>
  <si>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</si>
  <si>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</si>
  <si>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</si>
  <si>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</si>
  <si>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</si>
  <si>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</si>
  <si>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</si>
  <si>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</si>
  <si>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</si>
  <si>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</si>
  <si>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</si>
  <si>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</si>
  <si>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</si>
  <si>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</si>
  <si>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.</t>
  </si>
  <si>
    <t>Streetlights</t>
  </si>
  <si>
    <t>Medium / Large C&amp;I</t>
  </si>
  <si>
    <t>NSTAR Electric-East</t>
  </si>
  <si>
    <t>NSTAR Gas</t>
  </si>
  <si>
    <t>Medium &amp; Large CI</t>
  </si>
  <si>
    <t>Streetlight</t>
  </si>
  <si>
    <t>Small C&amp;I (Total C&amp;I)</t>
  </si>
  <si>
    <t>Medium &amp; Large C&amp;I (not available)</t>
  </si>
  <si>
    <t>Streetlight (not available)</t>
  </si>
  <si>
    <t>Medium &amp; Large C&amp;I</t>
  </si>
  <si>
    <t>Medium C&amp;I (not available)</t>
  </si>
  <si>
    <t>Large C&amp;I (not available)</t>
  </si>
  <si>
    <t>Low Income Residential (not available)</t>
  </si>
  <si>
    <t xml:space="preserve">Streetlight </t>
  </si>
  <si>
    <t>Eversource West</t>
  </si>
  <si>
    <t>Craig Holden - craig.holden@eversource.com  &amp; Dan Traynor daniel.traynor@eversource.com</t>
  </si>
  <si>
    <t>Ryan Lyster ryan.lyster@eversrouce.com  &amp; Dan Traynor daniel.traynor@eversrouce.com</t>
  </si>
  <si>
    <t>For w/e 9/04/20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</si>
</sst>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  <numFmt numFmtId="166" formatCode="_(&quot;$&quot;* #,##0_);_(&quot;$&quot;* \(#,##0\);_(&quot;$&quot;* &quot;-&quot;??_);_(@_)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i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392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4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5" xfId="0" applyFont="1" applyBorder="1"/>
    <xf numFmtId="0" fontId="2" fillId="0" borderId="39" xfId="0" applyFont="1" applyBorder="1"/>
    <xf numFmtId="0" fontId="2" fillId="0" borderId="27" xfId="0" applyFont="1" applyBorder="1"/>
    <xf numFmtId="0" fontId="2" fillId="0" borderId="28" xfId="0" applyFont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0" fillId="0" borderId="2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50" xfId="0" applyNumberFormat="1" applyFont="1" applyBorder="1" applyAlignment="1">
      <alignment horizontal="center"/>
    </xf>
    <xf numFmtId="6" fontId="4" fillId="0" borderId="44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0" fillId="0" borderId="55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165" fontId="0" fillId="0" borderId="2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0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0" fontId="2" fillId="0" borderId="39" xfId="0" applyFont="1" applyFill="1" applyBorder="1"/>
    <xf numFmtId="0" fontId="2" fillId="0" borderId="72" xfId="0" applyFont="1" applyFill="1" applyBorder="1"/>
    <xf numFmtId="0" fontId="4" fillId="0" borderId="7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38" fontId="4" fillId="0" borderId="74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0" fillId="0" borderId="76" xfId="0" applyFont="1" applyBorder="1" applyAlignment="1">
      <alignment horizontal="center"/>
    </xf>
    <xf numFmtId="0" fontId="0" fillId="0" borderId="75" xfId="0" applyFont="1" applyBorder="1" applyAlignment="1">
      <alignment horizontal="center"/>
    </xf>
    <xf numFmtId="3" fontId="0" fillId="0" borderId="76" xfId="0" applyNumberFormat="1" applyFont="1" applyBorder="1" applyAlignment="1">
      <alignment horizontal="center"/>
    </xf>
    <xf numFmtId="3" fontId="0" fillId="0" borderId="75" xfId="0" applyNumberFormat="1" applyFont="1" applyBorder="1" applyAlignment="1">
      <alignment horizontal="center"/>
    </xf>
    <xf numFmtId="3" fontId="0" fillId="0" borderId="77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3" fontId="0" fillId="0" borderId="80" xfId="0" applyNumberFormat="1" applyFont="1" applyBorder="1" applyAlignment="1">
      <alignment horizontal="center"/>
    </xf>
    <xf numFmtId="3" fontId="0" fillId="0" borderId="71" xfId="0" applyNumberFormat="1" applyFont="1" applyBorder="1" applyAlignment="1">
      <alignment horizontal="center"/>
    </xf>
    <xf numFmtId="3" fontId="0" fillId="0" borderId="81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right"/>
    </xf>
    <xf numFmtId="38" fontId="4" fillId="0" borderId="37" xfId="0" applyNumberFormat="1" applyFont="1" applyBorder="1" applyAlignment="1">
      <alignment horizontal="right"/>
    </xf>
    <xf numFmtId="38" fontId="4" fillId="0" borderId="40" xfId="0" applyNumberFormat="1" applyFont="1" applyBorder="1" applyAlignment="1">
      <alignment horizontal="right"/>
    </xf>
    <xf numFmtId="38" fontId="4" fillId="0" borderId="19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right"/>
    </xf>
    <xf numFmtId="38" fontId="4" fillId="0" borderId="19" xfId="0" applyNumberFormat="1" applyFont="1" applyFill="1" applyBorder="1" applyAlignment="1">
      <alignment horizontal="right"/>
    </xf>
    <xf numFmtId="38" fontId="4" fillId="0" borderId="12" xfId="0" applyNumberFormat="1" applyFont="1" applyFill="1" applyBorder="1" applyAlignment="1">
      <alignment horizontal="right"/>
    </xf>
    <xf numFmtId="38" fontId="4" fillId="0" borderId="20" xfId="0" applyNumberFormat="1" applyFont="1" applyFill="1" applyBorder="1" applyAlignment="1">
      <alignment horizontal="right"/>
    </xf>
    <xf numFmtId="38" fontId="4" fillId="0" borderId="33" xfId="0" applyNumberFormat="1" applyFont="1" applyFill="1" applyBorder="1" applyAlignment="1">
      <alignment horizontal="center"/>
    </xf>
    <xf numFmtId="0" fontId="4" fillId="0" borderId="39" xfId="0" applyFont="1" applyFill="1" applyBorder="1" applyAlignment="1">
      <alignment horizontal="left" indent="2"/>
    </xf>
    <xf numFmtId="38" fontId="4" fillId="0" borderId="25" xfId="0" applyNumberFormat="1" applyFont="1" applyBorder="1" applyAlignment="1">
      <alignment horizontal="center"/>
    </xf>
    <xf numFmtId="167" fontId="4" fillId="0" borderId="39" xfId="1" applyNumberFormat="1" applyFont="1" applyBorder="1" applyAlignment="1">
      <alignment horizontal="center"/>
    </xf>
    <xf numFmtId="167" fontId="4" fillId="0" borderId="84" xfId="1" applyNumberFormat="1" applyFont="1" applyBorder="1" applyAlignment="1">
      <alignment horizontal="center"/>
    </xf>
    <xf numFmtId="167" fontId="4" fillId="0" borderId="40" xfId="1" applyNumberFormat="1" applyFont="1" applyBorder="1" applyAlignment="1">
      <alignment horizontal="center"/>
    </xf>
    <xf numFmtId="167" fontId="4" fillId="0" borderId="85" xfId="1" applyNumberFormat="1" applyFont="1" applyBorder="1" applyAlignment="1">
      <alignment horizontal="center"/>
    </xf>
    <xf numFmtId="167" fontId="4" fillId="0" borderId="33" xfId="1" applyNumberFormat="1" applyFont="1" applyBorder="1" applyAlignment="1">
      <alignment horizontal="center"/>
    </xf>
    <xf numFmtId="167" fontId="4" fillId="0" borderId="20" xfId="1" applyNumberFormat="1" applyFont="1" applyBorder="1" applyAlignment="1">
      <alignment horizontal="center"/>
    </xf>
    <xf numFmtId="167" fontId="4" fillId="0" borderId="44" xfId="1" applyNumberFormat="1" applyFont="1" applyBorder="1" applyAlignment="1">
      <alignment horizontal="center"/>
    </xf>
    <xf numFmtId="167" fontId="4" fillId="0" borderId="86" xfId="1" applyNumberFormat="1" applyFont="1" applyBorder="1" applyAlignment="1">
      <alignment horizontal="center"/>
    </xf>
    <xf numFmtId="167" fontId="4" fillId="0" borderId="46" xfId="1" applyNumberFormat="1" applyFont="1" applyBorder="1" applyAlignment="1">
      <alignment horizontal="center"/>
    </xf>
    <xf numFmtId="167" fontId="4" fillId="0" borderId="59" xfId="1" applyNumberFormat="1" applyFont="1" applyBorder="1" applyAlignment="1">
      <alignment horizontal="center"/>
    </xf>
    <xf numFmtId="167" fontId="4" fillId="0" borderId="45" xfId="1" applyNumberFormat="1" applyFont="1" applyBorder="1" applyAlignment="1">
      <alignment horizontal="center"/>
    </xf>
    <xf numFmtId="167" fontId="4" fillId="0" borderId="37" xfId="1" applyNumberFormat="1" applyFont="1" applyBorder="1" applyAlignment="1">
      <alignment horizontal="center"/>
    </xf>
    <xf numFmtId="167" fontId="4" fillId="0" borderId="16" xfId="1" applyNumberFormat="1" applyFont="1" applyBorder="1" applyAlignment="1">
      <alignment horizontal="center"/>
    </xf>
    <xf numFmtId="167" fontId="4" fillId="0" borderId="27" xfId="1" applyNumberFormat="1" applyFont="1" applyBorder="1" applyAlignment="1">
      <alignment horizontal="center"/>
    </xf>
    <xf numFmtId="167" fontId="4" fillId="0" borderId="82" xfId="1" applyNumberFormat="1" applyFont="1" applyBorder="1" applyAlignment="1">
      <alignment horizontal="center"/>
    </xf>
    <xf numFmtId="167" fontId="4" fillId="0" borderId="57" xfId="1" applyNumberFormat="1" applyFont="1" applyBorder="1" applyAlignment="1">
      <alignment horizontal="center"/>
    </xf>
    <xf numFmtId="166" fontId="4" fillId="0" borderId="39" xfId="2" applyNumberFormat="1" applyFont="1" applyBorder="1" applyAlignment="1">
      <alignment horizontal="center"/>
    </xf>
    <xf numFmtId="166" fontId="4" fillId="0" borderId="84" xfId="2" applyNumberFormat="1" applyFont="1" applyBorder="1" applyAlignment="1">
      <alignment horizontal="center"/>
    </xf>
    <xf numFmtId="166" fontId="4" fillId="0" borderId="40" xfId="2" applyNumberFormat="1" applyFont="1" applyBorder="1" applyAlignment="1">
      <alignment horizontal="center"/>
    </xf>
    <xf numFmtId="166" fontId="4" fillId="0" borderId="85" xfId="2" applyNumberFormat="1" applyFont="1" applyBorder="1" applyAlignment="1">
      <alignment horizontal="center"/>
    </xf>
    <xf numFmtId="166" fontId="4" fillId="0" borderId="33" xfId="2" applyNumberFormat="1" applyFont="1" applyBorder="1" applyAlignment="1">
      <alignment horizontal="center"/>
    </xf>
    <xf numFmtId="166" fontId="4" fillId="0" borderId="16" xfId="2" applyNumberFormat="1" applyFont="1" applyBorder="1" applyAlignment="1">
      <alignment horizontal="center"/>
    </xf>
    <xf numFmtId="166" fontId="4" fillId="0" borderId="20" xfId="2" applyNumberFormat="1" applyFont="1" applyBorder="1" applyAlignment="1">
      <alignment horizontal="center"/>
    </xf>
    <xf numFmtId="166" fontId="4" fillId="0" borderId="27" xfId="2" applyNumberFormat="1" applyFont="1" applyBorder="1" applyAlignment="1">
      <alignment horizontal="center"/>
    </xf>
    <xf numFmtId="166" fontId="4" fillId="0" borderId="82" xfId="2" applyNumberFormat="1" applyFont="1" applyBorder="1" applyAlignment="1">
      <alignment horizontal="center"/>
    </xf>
    <xf numFmtId="166" fontId="4" fillId="0" borderId="57" xfId="2" applyNumberFormat="1" applyFont="1" applyBorder="1" applyAlignment="1">
      <alignment horizontal="center"/>
    </xf>
    <xf numFmtId="166" fontId="4" fillId="0" borderId="12" xfId="2" applyNumberFormat="1" applyFont="1" applyBorder="1" applyAlignment="1">
      <alignment horizontal="center"/>
    </xf>
    <xf numFmtId="166" fontId="4" fillId="0" borderId="44" xfId="2" applyNumberFormat="1" applyFont="1" applyBorder="1" applyAlignment="1">
      <alignment horizontal="center"/>
    </xf>
    <xf numFmtId="166" fontId="4" fillId="0" borderId="86" xfId="2" applyNumberFormat="1" applyFont="1" applyBorder="1" applyAlignment="1">
      <alignment horizontal="center"/>
    </xf>
    <xf numFmtId="166" fontId="4" fillId="0" borderId="46" xfId="2" applyNumberFormat="1" applyFont="1" applyBorder="1" applyAlignment="1">
      <alignment horizontal="center"/>
    </xf>
    <xf numFmtId="166" fontId="4" fillId="0" borderId="59" xfId="2" applyNumberFormat="1" applyFont="1" applyBorder="1" applyAlignment="1">
      <alignment horizontal="center"/>
    </xf>
    <xf numFmtId="166" fontId="4" fillId="0" borderId="45" xfId="2" applyNumberFormat="1" applyFont="1" applyBorder="1" applyAlignment="1">
      <alignment horizontal="center"/>
    </xf>
    <xf numFmtId="166" fontId="4" fillId="0" borderId="21" xfId="2" applyNumberFormat="1" applyFont="1" applyBorder="1" applyAlignment="1">
      <alignment horizontal="center"/>
    </xf>
    <xf numFmtId="166" fontId="4" fillId="0" borderId="29" xfId="2" applyNumberFormat="1" applyFont="1" applyBorder="1" applyAlignment="1">
      <alignment horizontal="center"/>
    </xf>
    <xf numFmtId="166" fontId="4" fillId="0" borderId="28" xfId="2" applyNumberFormat="1" applyFont="1" applyBorder="1" applyAlignment="1">
      <alignment horizontal="center"/>
    </xf>
    <xf numFmtId="166" fontId="4" fillId="0" borderId="83" xfId="2" applyNumberFormat="1" applyFont="1" applyBorder="1" applyAlignment="1">
      <alignment horizontal="center"/>
    </xf>
    <xf numFmtId="166" fontId="4" fillId="0" borderId="51" xfId="2" applyNumberFormat="1" applyFont="1" applyBorder="1" applyAlignment="1">
      <alignment horizontal="center"/>
    </xf>
    <xf numFmtId="166" fontId="4" fillId="0" borderId="18" xfId="2" applyNumberFormat="1" applyFont="1" applyBorder="1" applyAlignment="1">
      <alignment horizontal="center"/>
    </xf>
    <xf numFmtId="167" fontId="4" fillId="0" borderId="36" xfId="1" applyNumberFormat="1" applyFont="1" applyBorder="1" applyAlignment="1">
      <alignment horizontal="center"/>
    </xf>
    <xf numFmtId="167" fontId="4" fillId="0" borderId="62" xfId="1" applyNumberFormat="1" applyFont="1" applyBorder="1" applyAlignment="1">
      <alignment horizontal="center"/>
    </xf>
    <xf numFmtId="167" fontId="4" fillId="0" borderId="12" xfId="1" applyNumberFormat="1" applyFont="1" applyBorder="1" applyAlignment="1">
      <alignment horizontal="center"/>
    </xf>
    <xf numFmtId="167" fontId="4" fillId="0" borderId="63" xfId="1" applyNumberFormat="1" applyFont="1" applyBorder="1" applyAlignment="1">
      <alignment horizontal="center"/>
    </xf>
    <xf numFmtId="167" fontId="4" fillId="0" borderId="56" xfId="1" applyNumberFormat="1" applyFont="1" applyBorder="1" applyAlignment="1">
      <alignment horizontal="center"/>
    </xf>
    <xf numFmtId="167" fontId="4" fillId="0" borderId="64" xfId="1" applyNumberFormat="1" applyFont="1" applyBorder="1" applyAlignment="1">
      <alignment horizontal="center"/>
    </xf>
    <xf numFmtId="167" fontId="4" fillId="0" borderId="65" xfId="1" applyNumberFormat="1" applyFont="1" applyBorder="1" applyAlignment="1">
      <alignment horizontal="center"/>
    </xf>
    <xf numFmtId="166" fontId="4" fillId="0" borderId="34" xfId="2" applyNumberFormat="1" applyFont="1" applyBorder="1" applyAlignment="1">
      <alignment horizontal="center"/>
    </xf>
    <xf numFmtId="166" fontId="4" fillId="0" borderId="66" xfId="2" applyNumberFormat="1" applyFont="1" applyBorder="1" applyAlignment="1">
      <alignment horizontal="center"/>
    </xf>
    <xf numFmtId="166" fontId="4" fillId="0" borderId="56" xfId="2" applyNumberFormat="1" applyFont="1" applyBorder="1" applyAlignment="1">
      <alignment horizontal="center"/>
    </xf>
    <xf numFmtId="166" fontId="4" fillId="0" borderId="64" xfId="2" applyNumberFormat="1" applyFont="1" applyBorder="1" applyAlignment="1">
      <alignment horizontal="center"/>
    </xf>
    <xf numFmtId="166" fontId="4" fillId="0" borderId="19" xfId="2" applyNumberFormat="1" applyFont="1" applyBorder="1" applyAlignment="1">
      <alignment horizontal="center"/>
    </xf>
    <xf numFmtId="166" fontId="4" fillId="0" borderId="60" xfId="2" applyNumberFormat="1" applyFont="1" applyBorder="1" applyAlignment="1">
      <alignment horizontal="center"/>
    </xf>
    <xf numFmtId="166" fontId="4" fillId="0" borderId="65" xfId="2" applyNumberFormat="1" applyFont="1" applyBorder="1" applyAlignment="1">
      <alignment horizontal="center"/>
    </xf>
    <xf numFmtId="167" fontId="4" fillId="0" borderId="34" xfId="1" applyNumberFormat="1" applyFont="1" applyBorder="1" applyAlignment="1">
      <alignment horizontal="center"/>
    </xf>
    <xf numFmtId="167" fontId="4" fillId="0" borderId="66" xfId="1" applyNumberFormat="1" applyFont="1" applyBorder="1" applyAlignment="1">
      <alignment horizontal="center"/>
    </xf>
    <xf numFmtId="166" fontId="4" fillId="0" borderId="50" xfId="2" applyNumberFormat="1" applyFont="1" applyBorder="1" applyAlignment="1">
      <alignment horizontal="center"/>
    </xf>
    <xf numFmtId="166" fontId="4" fillId="0" borderId="67" xfId="2" applyNumberFormat="1" applyFont="1" applyBorder="1" applyAlignment="1">
      <alignment horizontal="center"/>
    </xf>
    <xf numFmtId="166" fontId="4" fillId="2" borderId="28" xfId="2" applyNumberFormat="1" applyFont="1" applyFill="1" applyBorder="1" applyAlignment="1">
      <alignment horizontal="center"/>
    </xf>
    <xf numFmtId="166" fontId="4" fillId="2" borderId="21" xfId="2" applyNumberFormat="1" applyFont="1" applyFill="1" applyBorder="1" applyAlignment="1">
      <alignment horizontal="center"/>
    </xf>
    <xf numFmtId="166" fontId="4" fillId="2" borderId="50" xfId="2" applyNumberFormat="1" applyFont="1" applyFill="1" applyBorder="1" applyAlignment="1">
      <alignment horizontal="center"/>
    </xf>
    <xf numFmtId="166" fontId="4" fillId="2" borderId="67" xfId="2" applyNumberFormat="1" applyFont="1" applyFill="1" applyBorder="1" applyAlignment="1">
      <alignment horizontal="center"/>
    </xf>
    <xf numFmtId="166" fontId="4" fillId="2" borderId="27" xfId="2" applyNumberFormat="1" applyFont="1" applyFill="1" applyBorder="1" applyAlignment="1">
      <alignment horizontal="center"/>
    </xf>
    <xf numFmtId="166" fontId="4" fillId="0" borderId="32" xfId="2" applyNumberFormat="1" applyFont="1" applyBorder="1" applyAlignment="1">
      <alignment horizontal="center"/>
    </xf>
    <xf numFmtId="166" fontId="4" fillId="0" borderId="53" xfId="2" applyNumberFormat="1" applyFont="1" applyBorder="1" applyAlignment="1">
      <alignment horizontal="center"/>
    </xf>
    <xf numFmtId="166" fontId="4" fillId="0" borderId="68" xfId="2" applyNumberFormat="1" applyFont="1" applyBorder="1" applyAlignment="1">
      <alignment horizontal="center"/>
    </xf>
    <xf numFmtId="0" fontId="2" fillId="0" borderId="27" xfId="0" applyFont="1" applyFill="1" applyBorder="1"/>
    <xf numFmtId="0" fontId="4" fillId="0" borderId="44" xfId="0" applyFont="1" applyFill="1" applyBorder="1" applyAlignment="1">
      <alignment horizontal="left" indent="2"/>
    </xf>
    <xf numFmtId="0" fontId="2" fillId="0" borderId="28" xfId="0" applyFont="1" applyFill="1" applyBorder="1"/>
    <xf numFmtId="0" fontId="2" fillId="0" borderId="48" xfId="0" applyFont="1" applyFill="1" applyBorder="1"/>
    <xf numFmtId="0" fontId="2" fillId="0" borderId="35" xfId="0" applyFont="1" applyFill="1" applyBorder="1"/>
    <xf numFmtId="0" fontId="4" fillId="0" borderId="30" xfId="0" applyFont="1" applyFill="1" applyBorder="1" applyAlignment="1">
      <alignment horizontal="left" indent="2"/>
    </xf>
    <xf numFmtId="6" fontId="4" fillId="0" borderId="41" xfId="0" applyNumberFormat="1" applyFont="1" applyFill="1" applyBorder="1" applyAlignment="1">
      <alignment horizontal="center"/>
    </xf>
    <xf numFmtId="6" fontId="4" fillId="0" borderId="42" xfId="0" applyNumberFormat="1" applyFont="1" applyFill="1" applyBorder="1" applyAlignment="1">
      <alignment horizontal="center"/>
    </xf>
    <xf numFmtId="6" fontId="4" fillId="0" borderId="47" xfId="0" applyNumberFormat="1" applyFont="1" applyFill="1" applyBorder="1" applyAlignment="1">
      <alignment horizontal="center"/>
    </xf>
    <xf numFmtId="6" fontId="4" fillId="0" borderId="43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6" fontId="4" fillId="0" borderId="18" xfId="0" applyNumberFormat="1" applyFont="1" applyFill="1" applyBorder="1" applyAlignment="1">
      <alignment horizontal="center"/>
    </xf>
    <xf numFmtId="6" fontId="4" fillId="0" borderId="21" xfId="0" applyNumberFormat="1" applyFont="1" applyFill="1" applyBorder="1" applyAlignment="1">
      <alignment horizontal="center"/>
    </xf>
    <xf numFmtId="6" fontId="4" fillId="0" borderId="29" xfId="0" applyNumberFormat="1" applyFont="1" applyFill="1" applyBorder="1" applyAlignment="1">
      <alignment horizontal="center"/>
    </xf>
    <xf numFmtId="6" fontId="4" fillId="0" borderId="27" xfId="0" applyNumberFormat="1" applyFont="1" applyFill="1" applyBorder="1" applyAlignment="1">
      <alignment horizontal="center"/>
    </xf>
    <xf numFmtId="6" fontId="4" fillId="0" borderId="16" xfId="0" applyNumberFormat="1" applyFont="1" applyFill="1" applyBorder="1" applyAlignment="1">
      <alignment horizontal="center"/>
    </xf>
    <xf numFmtId="6" fontId="4" fillId="0" borderId="57" xfId="0" applyNumberFormat="1" applyFont="1" applyFill="1" applyBorder="1" applyAlignment="1">
      <alignment horizontal="center"/>
    </xf>
    <xf numFmtId="6" fontId="4" fillId="0" borderId="50" xfId="0" applyNumberFormat="1" applyFont="1" applyFill="1" applyBorder="1" applyAlignment="1">
      <alignment horizontal="center"/>
    </xf>
    <xf numFmtId="6" fontId="4" fillId="0" borderId="51" xfId="0" applyNumberFormat="1" applyFont="1" applyFill="1" applyBorder="1" applyAlignment="1">
      <alignment horizontal="center"/>
    </xf>
    <xf numFmtId="165" fontId="4" fillId="0" borderId="32" xfId="0" applyNumberFormat="1" applyFont="1" applyFill="1" applyBorder="1" applyAlignment="1">
      <alignment horizontal="center"/>
    </xf>
    <xf numFmtId="165" fontId="4" fillId="0" borderId="18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4" fillId="0" borderId="29" xfId="0" applyNumberFormat="1" applyFont="1" applyFill="1" applyBorder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38" fontId="4" fillId="0" borderId="18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center"/>
    </xf>
    <xf numFmtId="38" fontId="4" fillId="0" borderId="29" xfId="0" applyNumberFormat="1" applyFont="1" applyFill="1" applyBorder="1" applyAlignment="1">
      <alignment horizontal="center"/>
    </xf>
    <xf numFmtId="38" fontId="4" fillId="0" borderId="44" xfId="0" applyNumberFormat="1" applyFont="1" applyFill="1" applyBorder="1" applyAlignment="1">
      <alignment horizontal="center"/>
    </xf>
    <xf numFmtId="38" fontId="4" fillId="0" borderId="45" xfId="0" applyNumberFormat="1" applyFont="1" applyFill="1" applyBorder="1" applyAlignment="1">
      <alignment horizontal="center"/>
    </xf>
    <xf numFmtId="38" fontId="4" fillId="0" borderId="60" xfId="0" applyNumberFormat="1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0" fontId="4" fillId="0" borderId="4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/>
    </xf>
    <xf numFmtId="6" fontId="4" fillId="0" borderId="28" xfId="0" applyNumberFormat="1" applyFont="1" applyFill="1" applyBorder="1" applyAlignment="1">
      <alignment horizontal="center"/>
    </xf>
    <xf numFmtId="6" fontId="4" fillId="0" borderId="44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46" xfId="0" applyNumberFormat="1" applyFont="1" applyFill="1" applyBorder="1" applyAlignment="1">
      <alignment horizontal="center"/>
    </xf>
    <xf numFmtId="167" fontId="4" fillId="0" borderId="36" xfId="1" applyNumberFormat="1" applyFont="1" applyFill="1" applyBorder="1" applyAlignment="1">
      <alignment horizontal="center"/>
    </xf>
    <xf numFmtId="167" fontId="4" fillId="0" borderId="37" xfId="1" applyNumberFormat="1" applyFont="1" applyFill="1" applyBorder="1" applyAlignment="1">
      <alignment horizontal="center"/>
    </xf>
    <xf numFmtId="167" fontId="4" fillId="0" borderId="40" xfId="1" applyNumberFormat="1" applyFont="1" applyFill="1" applyBorder="1" applyAlignment="1">
      <alignment horizontal="center"/>
    </xf>
    <xf numFmtId="167" fontId="4" fillId="0" borderId="27" xfId="1" applyNumberFormat="1" applyFont="1" applyFill="1" applyBorder="1" applyAlignment="1">
      <alignment horizontal="center"/>
    </xf>
    <xf numFmtId="167" fontId="4" fillId="0" borderId="12" xfId="1" applyNumberFormat="1" applyFont="1" applyFill="1" applyBorder="1" applyAlignment="1">
      <alignment horizontal="center"/>
    </xf>
    <xf numFmtId="167" fontId="4" fillId="0" borderId="20" xfId="1" applyNumberFormat="1" applyFont="1" applyFill="1" applyBorder="1" applyAlignment="1">
      <alignment horizontal="center"/>
    </xf>
    <xf numFmtId="167" fontId="4" fillId="0" borderId="16" xfId="1" applyNumberFormat="1" applyFont="1" applyFill="1" applyBorder="1" applyAlignment="1">
      <alignment horizontal="center"/>
    </xf>
    <xf numFmtId="167" fontId="4" fillId="0" borderId="19" xfId="1" applyNumberFormat="1" applyFont="1" applyFill="1" applyBorder="1" applyAlignment="1">
      <alignment horizontal="center"/>
    </xf>
    <xf numFmtId="167" fontId="4" fillId="0" borderId="56" xfId="1" applyNumberFormat="1" applyFont="1" applyFill="1" applyBorder="1" applyAlignment="1">
      <alignment horizontal="center"/>
    </xf>
    <xf numFmtId="167" fontId="4" fillId="0" borderId="44" xfId="1" applyNumberFormat="1" applyFont="1" applyFill="1" applyBorder="1" applyAlignment="1">
      <alignment horizontal="center"/>
    </xf>
    <xf numFmtId="167" fontId="4" fillId="0" borderId="45" xfId="1" applyNumberFormat="1" applyFont="1" applyFill="1" applyBorder="1" applyAlignment="1">
      <alignment horizontal="center"/>
    </xf>
    <xf numFmtId="167" fontId="4" fillId="0" borderId="60" xfId="1" applyNumberFormat="1" applyFont="1" applyFill="1" applyBorder="1" applyAlignment="1">
      <alignment horizontal="center"/>
    </xf>
    <xf numFmtId="167" fontId="4" fillId="0" borderId="39" xfId="1" applyNumberFormat="1" applyFont="1" applyFill="1" applyBorder="1" applyAlignment="1">
      <alignment horizontal="center"/>
    </xf>
    <xf numFmtId="167" fontId="4" fillId="0" borderId="33" xfId="1" applyNumberFormat="1" applyFont="1" applyFill="1" applyBorder="1" applyAlignment="1">
      <alignment horizontal="center"/>
    </xf>
    <xf numFmtId="167" fontId="4" fillId="0" borderId="84" xfId="1" applyNumberFormat="1" applyFont="1" applyFill="1" applyBorder="1" applyAlignment="1">
      <alignment horizontal="center"/>
    </xf>
    <xf numFmtId="167" fontId="4" fillId="0" borderId="85" xfId="1" applyNumberFormat="1" applyFont="1" applyFill="1" applyBorder="1" applyAlignment="1">
      <alignment horizontal="center"/>
    </xf>
    <xf numFmtId="167" fontId="4" fillId="0" borderId="82" xfId="1" applyNumberFormat="1" applyFont="1" applyFill="1" applyBorder="1" applyAlignment="1">
      <alignment horizontal="center"/>
    </xf>
    <xf numFmtId="167" fontId="4" fillId="0" borderId="57" xfId="1" applyNumberFormat="1" applyFont="1" applyFill="1" applyBorder="1" applyAlignment="1">
      <alignment horizontal="center"/>
    </xf>
    <xf numFmtId="167" fontId="4" fillId="0" borderId="86" xfId="1" applyNumberFormat="1" applyFont="1" applyFill="1" applyBorder="1" applyAlignment="1">
      <alignment horizontal="center"/>
    </xf>
    <xf numFmtId="167" fontId="4" fillId="0" borderId="46" xfId="1" applyNumberFormat="1" applyFont="1" applyFill="1" applyBorder="1" applyAlignment="1">
      <alignment horizontal="center"/>
    </xf>
    <xf numFmtId="167" fontId="4" fillId="0" borderId="59" xfId="1" applyNumberFormat="1" applyFont="1" applyFill="1" applyBorder="1" applyAlignment="1">
      <alignment horizontal="center"/>
    </xf>
    <xf numFmtId="167" fontId="4" fillId="0" borderId="84" xfId="1" applyNumberFormat="1" applyFont="1" applyBorder="1" applyAlignment="1" applyProtection="1">
      <alignment horizontal="center"/>
    </xf>
    <xf numFmtId="166" fontId="4" fillId="0" borderId="84" xfId="2" applyNumberFormat="1" applyFont="1" applyBorder="1" applyAlignment="1" applyProtection="1">
      <alignment horizontal="center"/>
    </xf>
    <xf numFmtId="166" fontId="4" fillId="0" borderId="82" xfId="2" applyNumberFormat="1" applyFont="1" applyBorder="1" applyAlignment="1" applyProtection="1">
      <alignment horizontal="center"/>
    </xf>
    <xf numFmtId="167" fontId="4" fillId="0" borderId="37" xfId="1" applyNumberFormat="1" applyFont="1" applyBorder="1" applyAlignment="1" applyProtection="1">
      <alignment horizontal="center"/>
      <protection locked="0"/>
    </xf>
    <xf numFmtId="167" fontId="4" fillId="0" borderId="12" xfId="1" applyNumberFormat="1" applyFont="1" applyBorder="1" applyAlignment="1" applyProtection="1">
      <alignment horizontal="center"/>
    </xf>
    <xf numFmtId="167" fontId="4" fillId="0" borderId="12" xfId="1" applyNumberFormat="1" applyFont="1" applyBorder="1" applyAlignment="1" applyProtection="1">
      <alignment horizontal="center"/>
      <protection locked="0"/>
    </xf>
    <xf numFmtId="167" fontId="4" fillId="0" borderId="16" xfId="1" applyNumberFormat="1" applyFont="1" applyBorder="1" applyAlignment="1" applyProtection="1">
      <alignment horizontal="center"/>
      <protection locked="0"/>
    </xf>
    <xf numFmtId="166" fontId="4" fillId="0" borderId="16" xfId="2" applyNumberFormat="1" applyFont="1" applyBorder="1" applyAlignment="1" applyProtection="1">
      <alignment horizontal="center"/>
      <protection locked="0"/>
    </xf>
    <xf numFmtId="166" fontId="4" fillId="0" borderId="21" xfId="2" applyNumberFormat="1" applyFont="1" applyBorder="1" applyAlignment="1" applyProtection="1">
      <alignment horizontal="center"/>
      <protection locked="0"/>
    </xf>
    <xf numFmtId="38" fontId="4" fillId="0" borderId="37" xfId="0" applyNumberFormat="1" applyFont="1" applyBorder="1" applyAlignment="1"/>
    <xf numFmtId="38" fontId="4" fillId="0" borderId="12" xfId="0" applyNumberFormat="1" applyFont="1" applyBorder="1" applyAlignment="1"/>
    <xf numFmtId="38" fontId="4" fillId="0" borderId="12" xfId="0" applyNumberFormat="1" applyFont="1" applyFill="1" applyBorder="1" applyAlignment="1"/>
    <xf numFmtId="38" fontId="4" fillId="0" borderId="16" xfId="0" applyNumberFormat="1" applyFont="1" applyBorder="1" applyAlignment="1"/>
    <xf numFmtId="6" fontId="4" fillId="0" borderId="16" xfId="0" applyNumberFormat="1" applyFont="1" applyBorder="1" applyAlignment="1"/>
    <xf numFmtId="3" fontId="4" fillId="0" borderId="16" xfId="0" applyNumberFormat="1" applyFont="1" applyBorder="1" applyAlignment="1"/>
    <xf numFmtId="6" fontId="4" fillId="0" borderId="21" xfId="0" applyNumberFormat="1" applyFont="1" applyBorder="1" applyAlignment="1"/>
    <xf numFmtId="3" fontId="4" fillId="0" borderId="21" xfId="0" applyNumberFormat="1" applyFont="1" applyBorder="1" applyAlignment="1"/>
    <xf numFmtId="3" fontId="0" fillId="0" borderId="38" xfId="0" applyNumberFormat="1" applyFont="1" applyFill="1" applyBorder="1" applyAlignment="1">
      <alignment horizontal="center"/>
    </xf>
    <xf numFmtId="38" fontId="4" fillId="0" borderId="74" xfId="0" applyNumberFormat="1" applyFont="1" applyFill="1" applyBorder="1" applyAlignment="1">
      <alignment horizontal="center"/>
    </xf>
    <xf numFmtId="38" fontId="4" fillId="0" borderId="66" xfId="0" applyNumberFormat="1" applyFont="1" applyFill="1" applyBorder="1" applyAlignment="1">
      <alignment horizontal="center"/>
    </xf>
    <xf numFmtId="38" fontId="4" fillId="0" borderId="37" xfId="0" applyNumberFormat="1" applyFont="1" applyFill="1" applyBorder="1" applyAlignment="1">
      <alignment horizontal="center"/>
    </xf>
    <xf numFmtId="38" fontId="4" fillId="0" borderId="45" xfId="0" applyNumberFormat="1" applyFont="1" applyBorder="1" applyAlignment="1"/>
    <xf numFmtId="0" fontId="4" fillId="0" borderId="37" xfId="0" applyFont="1" applyBorder="1" applyAlignment="1"/>
    <xf numFmtId="6" fontId="4" fillId="0" borderId="33" xfId="0" applyNumberFormat="1" applyFont="1" applyBorder="1" applyAlignment="1"/>
    <xf numFmtId="6" fontId="4" fillId="0" borderId="45" xfId="0" applyNumberFormat="1" applyFont="1" applyBorder="1" applyAlignment="1"/>
    <xf numFmtId="0" fontId="4" fillId="0" borderId="33" xfId="0" applyFont="1" applyBorder="1" applyAlignment="1"/>
    <xf numFmtId="0" fontId="4" fillId="0" borderId="16" xfId="0" applyFont="1" applyBorder="1" applyAlignment="1"/>
    <xf numFmtId="0" fontId="4" fillId="0" borderId="21" xfId="0" applyFont="1" applyBorder="1" applyAlignment="1"/>
    <xf numFmtId="0" fontId="4" fillId="0" borderId="18" xfId="0" applyFont="1" applyBorder="1" applyAlignment="1"/>
    <xf numFmtId="6" fontId="4" fillId="0" borderId="51" xfId="0" applyNumberFormat="1" applyFont="1" applyBorder="1" applyAlignment="1"/>
    <xf numFmtId="6" fontId="4" fillId="0" borderId="59" xfId="0" applyNumberFormat="1" applyFont="1" applyBorder="1" applyAlignment="1"/>
    <xf numFmtId="6" fontId="4" fillId="0" borderId="42" xfId="0" applyNumberFormat="1" applyFont="1" applyBorder="1" applyAlignment="1"/>
    <xf numFmtId="6" fontId="4" fillId="0" borderId="18" xfId="0" applyNumberFormat="1" applyFont="1" applyBorder="1" applyAlignment="1"/>
    <xf numFmtId="6" fontId="4" fillId="0" borderId="57" xfId="0" applyNumberFormat="1" applyFont="1" applyBorder="1" applyAlignment="1"/>
    <xf numFmtId="165" fontId="4" fillId="0" borderId="18" xfId="0" applyNumberFormat="1" applyFont="1" applyBorder="1" applyAlignment="1"/>
    <xf numFmtId="38" fontId="4" fillId="0" borderId="18" xfId="0" applyNumberFormat="1" applyFont="1" applyBorder="1" applyAlignment="1"/>
    <xf numFmtId="0" fontId="4" fillId="0" borderId="42" xfId="0" applyFont="1" applyBorder="1" applyAlignment="1"/>
    <xf numFmtId="0" fontId="4" fillId="0" borderId="87" xfId="0" applyFont="1" applyBorder="1" applyAlignment="1">
      <alignment horizontal="center"/>
    </xf>
    <xf numFmtId="6" fontId="4" fillId="0" borderId="83" xfId="0" applyNumberFormat="1" applyFont="1" applyBorder="1" applyAlignment="1">
      <alignment horizontal="center"/>
    </xf>
    <xf numFmtId="6" fontId="4" fillId="0" borderId="86" xfId="0" applyNumberFormat="1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6" fontId="4" fillId="0" borderId="90" xfId="0" applyNumberFormat="1" applyFont="1" applyBorder="1" applyAlignment="1">
      <alignment horizontal="center"/>
    </xf>
    <xf numFmtId="6" fontId="4" fillId="0" borderId="91" xfId="0" applyNumberFormat="1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166" fontId="4" fillId="0" borderId="84" xfId="2" applyNumberFormat="1" applyFont="1" applyFill="1" applyBorder="1" applyAlignment="1">
      <alignment horizontal="center"/>
    </xf>
    <xf numFmtId="166" fontId="4" fillId="0" borderId="82" xfId="2" applyNumberFormat="1" applyFont="1" applyFill="1" applyBorder="1" applyAlignment="1">
      <alignment horizontal="center"/>
    </xf>
    <xf numFmtId="166" fontId="4" fillId="0" borderId="21" xfId="0" applyNumberFormat="1" applyFont="1" applyBorder="1" applyAlignment="1">
      <alignment horizontal="center"/>
    </xf>
    <xf numFmtId="3" fontId="0" fillId="0" borderId="93" xfId="0" applyNumberFormat="1" applyFont="1" applyBorder="1" applyAlignment="1">
      <alignment horizontal="center"/>
    </xf>
    <xf numFmtId="38" fontId="4" fillId="0" borderId="43" xfId="0" applyNumberFormat="1" applyFont="1" applyBorder="1" applyAlignment="1">
      <alignment horizontal="center"/>
    </xf>
    <xf numFmtId="38" fontId="4" fillId="0" borderId="42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3" fontId="0" fillId="0" borderId="92" xfId="0" applyNumberFormat="1" applyFont="1" applyBorder="1" applyAlignment="1">
      <alignment horizontal="center"/>
    </xf>
    <xf numFmtId="167" fontId="4" fillId="0" borderId="86" xfId="1" applyNumberFormat="1" applyFont="1" applyBorder="1" applyAlignment="1" applyProtection="1">
      <alignment horizontal="center"/>
    </xf>
    <xf numFmtId="167" fontId="4" fillId="0" borderId="82" xfId="1" applyNumberFormat="1" applyFont="1" applyBorder="1" applyAlignment="1" applyProtection="1">
      <alignment horizontal="center"/>
    </xf>
    <xf numFmtId="166" fontId="4" fillId="0" borderId="12" xfId="2" applyNumberFormat="1" applyFont="1" applyBorder="1" applyAlignment="1" applyProtection="1">
      <alignment horizontal="center"/>
    </xf>
    <xf numFmtId="166" fontId="4" fillId="0" borderId="86" xfId="2" applyNumberFormat="1" applyFont="1" applyBorder="1" applyAlignment="1" applyProtection="1">
      <alignment horizontal="center"/>
    </xf>
    <xf numFmtId="166" fontId="4" fillId="0" borderId="83" xfId="2" applyNumberFormat="1" applyFont="1" applyBorder="1" applyAlignment="1" applyProtection="1">
      <alignment horizontal="center"/>
    </xf>
    <xf numFmtId="166" fontId="4" fillId="0" borderId="18" xfId="2" applyNumberFormat="1" applyFont="1" applyBorder="1" applyAlignment="1" applyProtection="1">
      <alignment horizontal="center"/>
    </xf>
    <xf numFmtId="167" fontId="4" fillId="0" borderId="37" xfId="1" applyNumberFormat="1" applyFont="1" applyBorder="1" applyAlignment="1" applyProtection="1">
      <alignment horizontal="center"/>
    </xf>
    <xf numFmtId="167" fontId="4" fillId="0" borderId="45" xfId="1" applyNumberFormat="1" applyFont="1" applyBorder="1" applyAlignment="1" applyProtection="1">
      <alignment horizontal="center"/>
    </xf>
    <xf numFmtId="167" fontId="4" fillId="0" borderId="16" xfId="1" applyNumberFormat="1" applyFont="1" applyBorder="1" applyAlignment="1" applyProtection="1">
      <alignment horizontal="center"/>
    </xf>
    <xf numFmtId="166" fontId="4" fillId="0" borderId="16" xfId="2" applyNumberFormat="1" applyFont="1" applyBorder="1" applyAlignment="1" applyProtection="1">
      <alignment horizontal="center"/>
    </xf>
    <xf numFmtId="166" fontId="4" fillId="0" borderId="57" xfId="2" applyNumberFormat="1" applyFont="1" applyBorder="1" applyAlignment="1" applyProtection="1">
      <alignment horizontal="center"/>
    </xf>
    <xf numFmtId="166" fontId="4" fillId="0" borderId="45" xfId="2" applyNumberFormat="1" applyFont="1" applyBorder="1" applyAlignment="1" applyProtection="1">
      <alignment horizontal="center"/>
    </xf>
    <xf numFmtId="166" fontId="4" fillId="0" borderId="21" xfId="2" applyNumberFormat="1" applyFont="1" applyBorder="1" applyAlignment="1" applyProtection="1">
      <alignment horizontal="center"/>
    </xf>
    <xf numFmtId="166" fontId="4" fillId="0" borderId="51" xfId="2" applyNumberFormat="1" applyFont="1" applyBorder="1" applyAlignment="1" applyProtection="1">
      <alignment horizontal="center"/>
    </xf>
    <xf numFmtId="166" fontId="4" fillId="0" borderId="52" xfId="2" applyNumberFormat="1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49" xfId="0" applyFont="1" applyBorder="1" applyAlignment="1" applyProtection="1">
      <alignment horizontal="left"/>
      <protection locked="0"/>
    </xf>
    <xf numFmtId="0" fontId="9" fillId="0" borderId="49" xfId="0" applyFont="1" applyBorder="1" applyAlignment="1">
      <alignment horizontal="left"/>
    </xf>
    <xf numFmtId="14" fontId="9" fillId="0" borderId="2" xfId="0" applyNumberFormat="1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left"/>
    </xf>
    <xf numFmtId="0" fontId="8" fillId="0" borderId="49" xfId="0" applyFont="1" applyBorder="1" applyAlignment="1" applyProtection="1">
      <alignment horizontal="left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9EEB9-ECB7-49BB-9756-4A9D17E156D9}">
  <dimension ref="A1:AB151"/>
  <sheetViews>
    <sheetView tabSelected="1" topLeftCell="B1" zoomScale="85" zoomScaleNormal="85" workbookViewId="0">
      <selection activeCell="B2" sqref="B2"/>
    </sheetView>
  </sheetViews>
  <sheetFormatPr defaultColWidth="9.1796875" defaultRowHeight="14.5" x14ac:dyDescent="0.35"/>
  <cols>
    <col min="1" max="1" width="5.81640625" style="2" customWidth="1"/>
    <col min="2" max="2" width="60.7265625" style="2" customWidth="1"/>
    <col min="3" max="9" width="11.81640625" style="2" bestFit="1" customWidth="1"/>
    <col min="10" max="10" width="12.54296875" style="2" bestFit="1" customWidth="1"/>
    <col min="11" max="15" width="11.81640625" style="2" bestFit="1" customWidth="1"/>
    <col min="16" max="16" width="12.54296875" style="2" bestFit="1" customWidth="1"/>
    <col min="17" max="18" width="11.81640625" style="2" bestFit="1" customWidth="1"/>
    <col min="19" max="19" width="12.54296875" style="2" bestFit="1" customWidth="1"/>
    <col min="20" max="20" width="11.81640625" style="2" bestFit="1" customWidth="1"/>
    <col min="21" max="21" width="9.1796875" style="2"/>
    <col min="22" max="22" width="12.26953125" style="2" bestFit="1" customWidth="1"/>
    <col min="23" max="26" width="11.81640625" style="2" bestFit="1" customWidth="1"/>
    <col min="27" max="27" width="12.54296875" style="2" bestFit="1" customWidth="1"/>
    <col min="28" max="28" width="11.81640625" style="2" bestFit="1" customWidth="1"/>
    <col min="29" max="16384" width="9.1796875" style="2"/>
  </cols>
  <sheetData>
    <row r="1" spans="1:28" ht="15.5" thickTop="1" thickBot="1" x14ac:dyDescent="0.4">
      <c r="B1" s="385" t="s">
        <v>19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9"/>
      <c r="Y1" s="39"/>
      <c r="Z1" s="39"/>
      <c r="AA1" s="39"/>
      <c r="AB1" s="40"/>
    </row>
    <row r="2" spans="1:28" ht="27.65" customHeight="1" thickTop="1" thickBot="1" x14ac:dyDescent="0.4">
      <c r="B2" s="5" t="s">
        <v>0</v>
      </c>
      <c r="C2" s="387" t="s">
        <v>65</v>
      </c>
      <c r="D2" s="388"/>
      <c r="E2" s="388"/>
      <c r="F2" s="388"/>
      <c r="G2" s="388"/>
      <c r="H2" s="388"/>
      <c r="I2" s="38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8" ht="27.65" customHeight="1" thickTop="1" thickBot="1" x14ac:dyDescent="0.4">
      <c r="B3" s="5" t="s">
        <v>1</v>
      </c>
      <c r="C3" s="387" t="s">
        <v>67</v>
      </c>
      <c r="D3" s="388"/>
      <c r="E3" s="388"/>
      <c r="F3" s="388"/>
      <c r="G3" s="388"/>
      <c r="H3" s="388"/>
      <c r="I3" s="38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8" ht="27.65" customHeight="1" thickTop="1" thickBot="1" x14ac:dyDescent="0.4">
      <c r="B4" s="5" t="s">
        <v>2</v>
      </c>
      <c r="C4" s="389" t="s">
        <v>68</v>
      </c>
      <c r="D4" s="390"/>
      <c r="E4" s="390"/>
      <c r="F4" s="390"/>
      <c r="G4" s="390"/>
      <c r="H4" s="390"/>
      <c r="I4" s="39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1"/>
    </row>
    <row r="5" spans="1:28" ht="15" thickTop="1" x14ac:dyDescent="0.3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1"/>
    </row>
    <row r="6" spans="1:28" ht="15" thickBot="1" x14ac:dyDescent="0.4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0"/>
    </row>
    <row r="7" spans="1:28" s="3" customFormat="1" ht="15" thickBot="1" x14ac:dyDescent="0.4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22" t="s">
        <v>15</v>
      </c>
      <c r="W7" s="23"/>
      <c r="X7" s="23"/>
      <c r="Y7" s="23"/>
      <c r="Z7" s="23"/>
      <c r="AA7" s="23"/>
      <c r="AB7" s="24"/>
    </row>
    <row r="8" spans="1:28" ht="15" thickBot="1" x14ac:dyDescent="0.4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28" t="s">
        <v>9</v>
      </c>
      <c r="W8" s="29" t="s">
        <v>10</v>
      </c>
      <c r="X8" s="29" t="s">
        <v>16</v>
      </c>
      <c r="Y8" s="29" t="s">
        <v>11</v>
      </c>
      <c r="Z8" s="29" t="s">
        <v>12</v>
      </c>
      <c r="AA8" s="29" t="s">
        <v>3</v>
      </c>
      <c r="AB8" s="33" t="s">
        <v>13</v>
      </c>
    </row>
    <row r="9" spans="1:28" x14ac:dyDescent="0.35">
      <c r="A9" s="4">
        <v>1</v>
      </c>
      <c r="B9" s="41" t="s">
        <v>14</v>
      </c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  <c r="O9" s="45"/>
      <c r="P9" s="46"/>
      <c r="Q9" s="46"/>
      <c r="R9" s="46"/>
      <c r="S9" s="46"/>
      <c r="T9" s="46"/>
      <c r="U9" s="47"/>
      <c r="V9" s="48"/>
      <c r="W9" s="49"/>
      <c r="X9" s="50"/>
      <c r="Y9" s="50"/>
      <c r="Z9" s="50"/>
      <c r="AA9" s="50"/>
      <c r="AB9" s="51"/>
    </row>
    <row r="10" spans="1:28" x14ac:dyDescent="0.35">
      <c r="A10" s="4"/>
      <c r="B10" s="36" t="s">
        <v>41</v>
      </c>
      <c r="C10" s="181">
        <v>152236</v>
      </c>
      <c r="D10" s="182">
        <v>150963</v>
      </c>
      <c r="E10" s="182">
        <v>150445</v>
      </c>
      <c r="F10" s="182">
        <v>151811</v>
      </c>
      <c r="G10" s="182">
        <v>151607</v>
      </c>
      <c r="H10" s="182">
        <v>150970</v>
      </c>
      <c r="I10" s="182">
        <v>151818</v>
      </c>
      <c r="J10" s="182">
        <v>153551</v>
      </c>
      <c r="K10" s="182">
        <v>153997</v>
      </c>
      <c r="L10" s="182">
        <v>154505</v>
      </c>
      <c r="M10" s="182">
        <v>153120</v>
      </c>
      <c r="N10" s="183">
        <v>152581</v>
      </c>
      <c r="O10" s="181">
        <v>152465</v>
      </c>
      <c r="P10" s="325">
        <v>152247</v>
      </c>
      <c r="Q10" s="325">
        <v>151920</v>
      </c>
      <c r="R10" s="325">
        <v>151991</v>
      </c>
      <c r="S10" s="325">
        <v>151431</v>
      </c>
      <c r="T10" s="325">
        <v>150371</v>
      </c>
      <c r="U10" s="53"/>
      <c r="V10" s="197">
        <f>O10-C10</f>
        <v>229</v>
      </c>
      <c r="W10" s="197">
        <f t="shared" ref="W10:AA15" si="0">P10-D10</f>
        <v>1284</v>
      </c>
      <c r="X10" s="197">
        <f t="shared" si="0"/>
        <v>1475</v>
      </c>
      <c r="Y10" s="197">
        <f t="shared" si="0"/>
        <v>180</v>
      </c>
      <c r="Z10" s="197">
        <f t="shared" si="0"/>
        <v>-176</v>
      </c>
      <c r="AA10" s="197">
        <f t="shared" si="0"/>
        <v>-599</v>
      </c>
      <c r="AB10" s="198"/>
    </row>
    <row r="11" spans="1:28" x14ac:dyDescent="0.35">
      <c r="A11" s="4"/>
      <c r="B11" s="36" t="s">
        <v>42</v>
      </c>
      <c r="C11" s="181">
        <v>37496</v>
      </c>
      <c r="D11" s="182">
        <v>38037</v>
      </c>
      <c r="E11" s="182">
        <v>38406</v>
      </c>
      <c r="F11" s="182">
        <v>37898</v>
      </c>
      <c r="G11" s="182">
        <v>38013</v>
      </c>
      <c r="H11" s="182">
        <v>38240</v>
      </c>
      <c r="I11" s="182">
        <v>37429</v>
      </c>
      <c r="J11" s="182">
        <v>35973</v>
      </c>
      <c r="K11" s="182">
        <v>35950</v>
      </c>
      <c r="L11" s="182">
        <v>35656</v>
      </c>
      <c r="M11" s="182">
        <v>37097</v>
      </c>
      <c r="N11" s="183">
        <v>37364</v>
      </c>
      <c r="O11" s="181">
        <v>37150</v>
      </c>
      <c r="P11" s="325">
        <v>38129</v>
      </c>
      <c r="Q11" s="325">
        <v>38338</v>
      </c>
      <c r="R11" s="325">
        <v>38248</v>
      </c>
      <c r="S11" s="325">
        <v>39198</v>
      </c>
      <c r="T11" s="325">
        <v>40183</v>
      </c>
      <c r="U11" s="53"/>
      <c r="V11" s="197">
        <f t="shared" ref="V11:V15" si="1">O11-C11</f>
        <v>-346</v>
      </c>
      <c r="W11" s="197">
        <f t="shared" si="0"/>
        <v>92</v>
      </c>
      <c r="X11" s="197">
        <f t="shared" si="0"/>
        <v>-68</v>
      </c>
      <c r="Y11" s="197">
        <f t="shared" si="0"/>
        <v>350</v>
      </c>
      <c r="Z11" s="197">
        <f t="shared" si="0"/>
        <v>1185</v>
      </c>
      <c r="AA11" s="197">
        <f t="shared" si="0"/>
        <v>1943</v>
      </c>
      <c r="AB11" s="195"/>
    </row>
    <row r="12" spans="1:28" x14ac:dyDescent="0.35">
      <c r="A12" s="4"/>
      <c r="B12" s="36" t="s">
        <v>43</v>
      </c>
      <c r="C12" s="181">
        <v>21434</v>
      </c>
      <c r="D12" s="182">
        <v>21402</v>
      </c>
      <c r="E12" s="182">
        <v>21406</v>
      </c>
      <c r="F12" s="182">
        <v>21444</v>
      </c>
      <c r="G12" s="182">
        <v>21443</v>
      </c>
      <c r="H12" s="182">
        <v>21433</v>
      </c>
      <c r="I12" s="182">
        <v>21469</v>
      </c>
      <c r="J12" s="182">
        <v>21518</v>
      </c>
      <c r="K12" s="182">
        <v>21487</v>
      </c>
      <c r="L12" s="182">
        <v>21510</v>
      </c>
      <c r="M12" s="182">
        <v>21577</v>
      </c>
      <c r="N12" s="183">
        <v>21576</v>
      </c>
      <c r="O12" s="181">
        <v>21594</v>
      </c>
      <c r="P12" s="325">
        <v>21602</v>
      </c>
      <c r="Q12" s="325">
        <v>21574</v>
      </c>
      <c r="R12" s="325">
        <v>21683</v>
      </c>
      <c r="S12" s="325">
        <v>21715</v>
      </c>
      <c r="T12" s="325">
        <v>21722</v>
      </c>
      <c r="U12" s="53"/>
      <c r="V12" s="197">
        <f t="shared" si="1"/>
        <v>160</v>
      </c>
      <c r="W12" s="197">
        <f t="shared" si="0"/>
        <v>200</v>
      </c>
      <c r="X12" s="197">
        <f t="shared" si="0"/>
        <v>168</v>
      </c>
      <c r="Y12" s="197">
        <f t="shared" si="0"/>
        <v>239</v>
      </c>
      <c r="Z12" s="197">
        <f t="shared" si="0"/>
        <v>272</v>
      </c>
      <c r="AA12" s="197">
        <f t="shared" si="0"/>
        <v>289</v>
      </c>
      <c r="AB12" s="195"/>
    </row>
    <row r="13" spans="1:28" x14ac:dyDescent="0.35">
      <c r="A13" s="4"/>
      <c r="B13" s="36" t="s">
        <v>52</v>
      </c>
      <c r="C13" s="181">
        <v>1240</v>
      </c>
      <c r="D13" s="182">
        <v>1218</v>
      </c>
      <c r="E13" s="182">
        <v>1207</v>
      </c>
      <c r="F13" s="182">
        <v>1206</v>
      </c>
      <c r="G13" s="182">
        <v>1207</v>
      </c>
      <c r="H13" s="182">
        <v>1214</v>
      </c>
      <c r="I13" s="182">
        <v>1244</v>
      </c>
      <c r="J13" s="182">
        <v>1228</v>
      </c>
      <c r="K13" s="182">
        <v>1243</v>
      </c>
      <c r="L13" s="182">
        <v>1202</v>
      </c>
      <c r="M13" s="182">
        <v>1232</v>
      </c>
      <c r="N13" s="183">
        <v>1224</v>
      </c>
      <c r="O13" s="181">
        <v>1223</v>
      </c>
      <c r="P13" s="325">
        <v>1189</v>
      </c>
      <c r="Q13" s="325">
        <v>1186</v>
      </c>
      <c r="R13" s="325">
        <v>1207</v>
      </c>
      <c r="S13" s="325">
        <v>1200</v>
      </c>
      <c r="T13" s="325">
        <v>1195</v>
      </c>
      <c r="U13" s="53"/>
      <c r="V13" s="197">
        <f t="shared" si="1"/>
        <v>-17</v>
      </c>
      <c r="W13" s="197">
        <f t="shared" si="0"/>
        <v>-29</v>
      </c>
      <c r="X13" s="197">
        <f t="shared" si="0"/>
        <v>-21</v>
      </c>
      <c r="Y13" s="197">
        <f t="shared" si="0"/>
        <v>1</v>
      </c>
      <c r="Z13" s="197">
        <f t="shared" si="0"/>
        <v>-7</v>
      </c>
      <c r="AA13" s="197">
        <f t="shared" si="0"/>
        <v>-19</v>
      </c>
      <c r="AB13" s="195"/>
    </row>
    <row r="14" spans="1:28" x14ac:dyDescent="0.35">
      <c r="A14" s="4"/>
      <c r="B14" s="36" t="s">
        <v>51</v>
      </c>
      <c r="C14" s="181">
        <v>4631</v>
      </c>
      <c r="D14" s="182">
        <v>4597</v>
      </c>
      <c r="E14" s="182">
        <v>4597</v>
      </c>
      <c r="F14" s="182">
        <v>4591</v>
      </c>
      <c r="G14" s="182">
        <v>4575</v>
      </c>
      <c r="H14" s="182">
        <v>4595</v>
      </c>
      <c r="I14" s="182">
        <v>4572</v>
      </c>
      <c r="J14" s="182">
        <v>4560</v>
      </c>
      <c r="K14" s="182">
        <v>4589</v>
      </c>
      <c r="L14" s="182">
        <v>4570</v>
      </c>
      <c r="M14" s="182">
        <v>4549</v>
      </c>
      <c r="N14" s="183">
        <v>4547</v>
      </c>
      <c r="O14" s="181">
        <v>4546</v>
      </c>
      <c r="P14" s="325">
        <v>4550</v>
      </c>
      <c r="Q14" s="325">
        <v>4540</v>
      </c>
      <c r="R14" s="325">
        <v>4548</v>
      </c>
      <c r="S14" s="325">
        <v>4542</v>
      </c>
      <c r="T14" s="325">
        <v>4534</v>
      </c>
      <c r="U14" s="53"/>
      <c r="V14" s="197">
        <f t="shared" si="1"/>
        <v>-85</v>
      </c>
      <c r="W14" s="197">
        <f t="shared" si="0"/>
        <v>-47</v>
      </c>
      <c r="X14" s="197">
        <f t="shared" si="0"/>
        <v>-57</v>
      </c>
      <c r="Y14" s="197">
        <f t="shared" si="0"/>
        <v>-43</v>
      </c>
      <c r="Z14" s="197">
        <f t="shared" si="0"/>
        <v>-33</v>
      </c>
      <c r="AA14" s="197">
        <f t="shared" si="0"/>
        <v>-61</v>
      </c>
      <c r="AB14" s="195"/>
    </row>
    <row r="15" spans="1:28" ht="15" thickBot="1" x14ac:dyDescent="0.4">
      <c r="A15" s="4"/>
      <c r="B15" s="38" t="s">
        <v>46</v>
      </c>
      <c r="C15" s="108">
        <v>217037</v>
      </c>
      <c r="D15" s="56">
        <v>216217</v>
      </c>
      <c r="E15" s="56">
        <v>216061</v>
      </c>
      <c r="F15" s="56">
        <v>216950</v>
      </c>
      <c r="G15" s="56">
        <v>216845</v>
      </c>
      <c r="H15" s="56">
        <v>216452</v>
      </c>
      <c r="I15" s="56">
        <v>216532</v>
      </c>
      <c r="J15" s="56">
        <v>216830</v>
      </c>
      <c r="K15" s="56">
        <v>217266</v>
      </c>
      <c r="L15" s="56">
        <v>217443</v>
      </c>
      <c r="M15" s="56">
        <v>217575</v>
      </c>
      <c r="N15" s="55">
        <v>217292</v>
      </c>
      <c r="O15" s="56">
        <v>216978</v>
      </c>
      <c r="P15" s="56">
        <v>217717</v>
      </c>
      <c r="Q15" s="337">
        <f t="shared" ref="Q15:R15" si="2">SUM(Q10:Q14)</f>
        <v>217558</v>
      </c>
      <c r="R15" s="337">
        <f t="shared" si="2"/>
        <v>217677</v>
      </c>
      <c r="S15" s="337">
        <f t="shared" ref="S15" si="3">SUM(S10:S14)</f>
        <v>218086</v>
      </c>
      <c r="T15" s="337">
        <f t="shared" ref="T15" si="4">SUM(T10:T14)</f>
        <v>218005</v>
      </c>
      <c r="U15" s="55">
        <v>0</v>
      </c>
      <c r="V15" s="203">
        <f t="shared" si="1"/>
        <v>-59</v>
      </c>
      <c r="W15" s="203">
        <f t="shared" si="0"/>
        <v>1500</v>
      </c>
      <c r="X15" s="203">
        <f t="shared" si="0"/>
        <v>1497</v>
      </c>
      <c r="Y15" s="203">
        <f t="shared" si="0"/>
        <v>727</v>
      </c>
      <c r="Z15" s="203">
        <f t="shared" si="0"/>
        <v>1241</v>
      </c>
      <c r="AA15" s="203">
        <f t="shared" si="0"/>
        <v>1553</v>
      </c>
      <c r="AB15" s="201"/>
    </row>
    <row r="16" spans="1:28" x14ac:dyDescent="0.35">
      <c r="A16" s="4">
        <v>2</v>
      </c>
      <c r="B16" s="42" t="s">
        <v>18</v>
      </c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9"/>
      <c r="O16" s="57"/>
      <c r="P16" s="58"/>
      <c r="Q16" s="338"/>
      <c r="R16" s="58"/>
      <c r="S16" s="338"/>
      <c r="T16" s="58"/>
      <c r="U16" s="139"/>
      <c r="V16" s="197"/>
      <c r="W16" s="197"/>
      <c r="X16" s="197"/>
      <c r="Y16" s="197"/>
      <c r="Z16" s="197"/>
      <c r="AA16" s="197"/>
      <c r="AB16" s="195"/>
    </row>
    <row r="17" spans="1:28" x14ac:dyDescent="0.35">
      <c r="A17" s="4"/>
      <c r="B17" s="36" t="s">
        <v>41</v>
      </c>
      <c r="C17" s="184">
        <v>26015</v>
      </c>
      <c r="D17" s="185">
        <v>27485</v>
      </c>
      <c r="E17" s="185">
        <v>27335</v>
      </c>
      <c r="F17" s="185">
        <v>25288</v>
      </c>
      <c r="G17" s="185">
        <v>24939</v>
      </c>
      <c r="H17" s="185">
        <v>26950</v>
      </c>
      <c r="I17" s="185">
        <v>27623</v>
      </c>
      <c r="J17" s="185">
        <v>25255</v>
      </c>
      <c r="K17" s="185">
        <v>25713</v>
      </c>
      <c r="L17" s="185">
        <v>25336</v>
      </c>
      <c r="M17" s="185">
        <v>24909</v>
      </c>
      <c r="N17" s="186">
        <v>24438</v>
      </c>
      <c r="O17" s="184">
        <v>26738</v>
      </c>
      <c r="P17" s="326">
        <v>24905</v>
      </c>
      <c r="Q17" s="326">
        <f t="shared" ref="Q17:Q21" si="5">Q24+Q31+Q38</f>
        <v>23760</v>
      </c>
      <c r="R17" s="326">
        <v>23992</v>
      </c>
      <c r="S17" s="326">
        <f t="shared" ref="S17:S21" si="6">S24+S31+S38</f>
        <v>23413</v>
      </c>
      <c r="T17" s="65">
        <v>25847</v>
      </c>
      <c r="U17" s="140"/>
      <c r="V17" s="205">
        <f>O17-C17</f>
        <v>723</v>
      </c>
      <c r="W17" s="205">
        <f t="shared" ref="W17:W22" si="7">P17-D17</f>
        <v>-2580</v>
      </c>
      <c r="X17" s="205">
        <f t="shared" ref="X17:X22" si="8">Q17-E17</f>
        <v>-3575</v>
      </c>
      <c r="Y17" s="205">
        <f t="shared" ref="Y17:Y22" si="9">R17-F17</f>
        <v>-1296</v>
      </c>
      <c r="Z17" s="205">
        <f t="shared" ref="Z17:AA22" si="10">S17-G17</f>
        <v>-1526</v>
      </c>
      <c r="AA17" s="205">
        <f t="shared" si="10"/>
        <v>-1103</v>
      </c>
      <c r="AB17" s="198"/>
    </row>
    <row r="18" spans="1:28" x14ac:dyDescent="0.35">
      <c r="A18" s="4"/>
      <c r="B18" s="36" t="s">
        <v>42</v>
      </c>
      <c r="C18" s="187">
        <v>23011</v>
      </c>
      <c r="D18" s="188">
        <v>24456</v>
      </c>
      <c r="E18" s="188">
        <v>24174</v>
      </c>
      <c r="F18" s="188">
        <v>23113</v>
      </c>
      <c r="G18" s="188">
        <v>23072</v>
      </c>
      <c r="H18" s="188">
        <v>24454</v>
      </c>
      <c r="I18" s="188">
        <v>24311</v>
      </c>
      <c r="J18" s="188">
        <v>23801</v>
      </c>
      <c r="K18" s="188">
        <v>23338</v>
      </c>
      <c r="L18" s="188">
        <v>23913</v>
      </c>
      <c r="M18" s="188">
        <v>24451</v>
      </c>
      <c r="N18" s="189">
        <v>23615</v>
      </c>
      <c r="O18" s="187">
        <v>23885</v>
      </c>
      <c r="P18" s="327">
        <v>23049</v>
      </c>
      <c r="Q18" s="327">
        <f t="shared" si="5"/>
        <v>21045</v>
      </c>
      <c r="R18" s="327">
        <v>21031</v>
      </c>
      <c r="S18" s="327">
        <f t="shared" si="6"/>
        <v>21325</v>
      </c>
      <c r="T18" s="65">
        <v>22782</v>
      </c>
      <c r="U18" s="140"/>
      <c r="V18" s="205">
        <f t="shared" ref="V18:V22" si="11">O18-C18</f>
        <v>874</v>
      </c>
      <c r="W18" s="205">
        <f t="shared" si="7"/>
        <v>-1407</v>
      </c>
      <c r="X18" s="205">
        <f t="shared" si="8"/>
        <v>-3129</v>
      </c>
      <c r="Y18" s="205">
        <f t="shared" si="9"/>
        <v>-2082</v>
      </c>
      <c r="Z18" s="205">
        <f t="shared" si="10"/>
        <v>-1747</v>
      </c>
      <c r="AA18" s="205">
        <f t="shared" si="10"/>
        <v>-1672</v>
      </c>
      <c r="AB18" s="198"/>
    </row>
    <row r="19" spans="1:28" x14ac:dyDescent="0.35">
      <c r="A19" s="4"/>
      <c r="B19" s="36" t="s">
        <v>43</v>
      </c>
      <c r="C19" s="187">
        <v>2338.7014201287816</v>
      </c>
      <c r="D19" s="188">
        <v>2455.2692307692305</v>
      </c>
      <c r="E19" s="188">
        <v>2410.1037456330432</v>
      </c>
      <c r="F19" s="188">
        <v>2225.8209271523183</v>
      </c>
      <c r="G19" s="188">
        <v>2188.7954083885206</v>
      </c>
      <c r="H19" s="188">
        <v>2162.5118117189913</v>
      </c>
      <c r="I19" s="188">
        <v>2322.4291374983491</v>
      </c>
      <c r="J19" s="188">
        <v>2299.7563527653215</v>
      </c>
      <c r="K19" s="188">
        <v>2266.8643202815665</v>
      </c>
      <c r="L19" s="188">
        <v>2195.3231771750616</v>
      </c>
      <c r="M19" s="188">
        <v>2064.1419615064228</v>
      </c>
      <c r="N19" s="189">
        <v>2043.0957894736844</v>
      </c>
      <c r="O19" s="187">
        <v>2697.2389008195646</v>
      </c>
      <c r="P19" s="327">
        <v>3069.0744592163574</v>
      </c>
      <c r="Q19" s="327">
        <f t="shared" si="5"/>
        <v>2723.2909490333923</v>
      </c>
      <c r="R19" s="327">
        <v>2630.5675404106596</v>
      </c>
      <c r="S19" s="327">
        <f t="shared" si="6"/>
        <v>2411.7248527165611</v>
      </c>
      <c r="T19" s="65">
        <v>2409.4481825718899</v>
      </c>
      <c r="U19" s="140"/>
      <c r="V19" s="205">
        <f t="shared" si="11"/>
        <v>358.53748069078301</v>
      </c>
      <c r="W19" s="205">
        <f t="shared" si="7"/>
        <v>613.80522844712686</v>
      </c>
      <c r="X19" s="205">
        <f t="shared" si="8"/>
        <v>313.18720340034906</v>
      </c>
      <c r="Y19" s="205">
        <f t="shared" si="9"/>
        <v>404.74661325834131</v>
      </c>
      <c r="Z19" s="205">
        <f t="shared" si="10"/>
        <v>222.92944432804052</v>
      </c>
      <c r="AA19" s="205">
        <f t="shared" si="10"/>
        <v>246.93637085289856</v>
      </c>
      <c r="AB19" s="198"/>
    </row>
    <row r="20" spans="1:28" x14ac:dyDescent="0.35">
      <c r="A20" s="4"/>
      <c r="B20" s="36" t="s">
        <v>52</v>
      </c>
      <c r="C20" s="187">
        <v>135.29857987121812</v>
      </c>
      <c r="D20" s="188">
        <v>139.73076923076923</v>
      </c>
      <c r="E20" s="188">
        <v>135.89625436695707</v>
      </c>
      <c r="F20" s="188">
        <v>125.17907284768214</v>
      </c>
      <c r="G20" s="188">
        <v>123.20459161147903</v>
      </c>
      <c r="H20" s="188">
        <v>122.48818828100852</v>
      </c>
      <c r="I20" s="188">
        <v>134.57086250165105</v>
      </c>
      <c r="J20" s="188">
        <v>131.24364723467863</v>
      </c>
      <c r="K20" s="188">
        <v>131.13567971843378</v>
      </c>
      <c r="L20" s="188">
        <v>122.67682282493834</v>
      </c>
      <c r="M20" s="188">
        <v>117.85803849357708</v>
      </c>
      <c r="N20" s="189">
        <v>115.90421052631581</v>
      </c>
      <c r="O20" s="187">
        <v>152.76109918043565</v>
      </c>
      <c r="P20" s="327">
        <v>168.92554078364267</v>
      </c>
      <c r="Q20" s="327">
        <f t="shared" si="5"/>
        <v>149.70905096660806</v>
      </c>
      <c r="R20" s="327">
        <v>146.43245958934034</v>
      </c>
      <c r="S20" s="327">
        <f t="shared" si="6"/>
        <v>133.27514728343891</v>
      </c>
      <c r="T20" s="65">
        <v>132.55181742811013</v>
      </c>
      <c r="U20" s="140"/>
      <c r="V20" s="205">
        <f t="shared" si="11"/>
        <v>17.462519309217527</v>
      </c>
      <c r="W20" s="205">
        <f t="shared" si="7"/>
        <v>29.194771552873448</v>
      </c>
      <c r="X20" s="205">
        <f t="shared" si="8"/>
        <v>13.812796599650994</v>
      </c>
      <c r="Y20" s="205">
        <f t="shared" si="9"/>
        <v>21.253386741658204</v>
      </c>
      <c r="Z20" s="205">
        <f t="shared" si="10"/>
        <v>10.07055567195988</v>
      </c>
      <c r="AA20" s="205">
        <f t="shared" si="10"/>
        <v>10.063629147101608</v>
      </c>
      <c r="AB20" s="198"/>
    </row>
    <row r="21" spans="1:28" x14ac:dyDescent="0.35">
      <c r="A21" s="4"/>
      <c r="B21" s="36" t="s">
        <v>51</v>
      </c>
      <c r="C21" s="187">
        <v>9</v>
      </c>
      <c r="D21" s="188">
        <v>16</v>
      </c>
      <c r="E21" s="188">
        <v>19</v>
      </c>
      <c r="F21" s="188">
        <v>22</v>
      </c>
      <c r="G21" s="188">
        <v>17</v>
      </c>
      <c r="H21" s="188">
        <v>16</v>
      </c>
      <c r="I21" s="188">
        <v>19</v>
      </c>
      <c r="J21" s="188">
        <v>16</v>
      </c>
      <c r="K21" s="188">
        <v>18</v>
      </c>
      <c r="L21" s="188">
        <v>18</v>
      </c>
      <c r="M21" s="188">
        <v>20</v>
      </c>
      <c r="N21" s="189">
        <v>19</v>
      </c>
      <c r="O21" s="187">
        <v>22</v>
      </c>
      <c r="P21" s="327">
        <v>27</v>
      </c>
      <c r="Q21" s="327">
        <f t="shared" si="5"/>
        <v>24</v>
      </c>
      <c r="R21" s="327">
        <v>28</v>
      </c>
      <c r="S21" s="327">
        <f t="shared" si="6"/>
        <v>74</v>
      </c>
      <c r="T21" s="65">
        <v>81</v>
      </c>
      <c r="U21" s="140"/>
      <c r="V21" s="205">
        <f t="shared" si="11"/>
        <v>13</v>
      </c>
      <c r="W21" s="205">
        <f t="shared" si="7"/>
        <v>11</v>
      </c>
      <c r="X21" s="205">
        <f t="shared" si="8"/>
        <v>5</v>
      </c>
      <c r="Y21" s="205">
        <f t="shared" si="9"/>
        <v>6</v>
      </c>
      <c r="Z21" s="205">
        <f t="shared" si="10"/>
        <v>57</v>
      </c>
      <c r="AA21" s="205">
        <f t="shared" si="10"/>
        <v>65</v>
      </c>
      <c r="AB21" s="198"/>
    </row>
    <row r="22" spans="1:28" ht="15" thickBot="1" x14ac:dyDescent="0.4">
      <c r="B22" s="38" t="s">
        <v>46</v>
      </c>
      <c r="C22" s="117">
        <v>51509</v>
      </c>
      <c r="D22" s="67">
        <v>54552</v>
      </c>
      <c r="E22" s="67">
        <v>54074</v>
      </c>
      <c r="F22" s="67">
        <v>50774</v>
      </c>
      <c r="G22" s="67">
        <v>50340</v>
      </c>
      <c r="H22" s="67">
        <v>53705</v>
      </c>
      <c r="I22" s="67">
        <v>54410</v>
      </c>
      <c r="J22" s="67">
        <v>51503</v>
      </c>
      <c r="K22" s="67">
        <v>51467</v>
      </c>
      <c r="L22" s="67">
        <v>51584.999999999993</v>
      </c>
      <c r="M22" s="67">
        <v>51562</v>
      </c>
      <c r="N22" s="66">
        <v>50231</v>
      </c>
      <c r="O22" s="67">
        <v>53495</v>
      </c>
      <c r="P22" s="67">
        <v>51219</v>
      </c>
      <c r="Q22" s="328">
        <f t="shared" ref="Q22:R22" si="12">SUM(Q17:Q21)</f>
        <v>47702</v>
      </c>
      <c r="R22" s="328">
        <f t="shared" si="12"/>
        <v>47828</v>
      </c>
      <c r="S22" s="328">
        <f t="shared" ref="S22" si="13">SUM(S17:S21)</f>
        <v>47357.000000000007</v>
      </c>
      <c r="T22" s="67">
        <v>51252</v>
      </c>
      <c r="U22" s="140">
        <v>0</v>
      </c>
      <c r="V22" s="205">
        <f t="shared" si="11"/>
        <v>1986</v>
      </c>
      <c r="W22" s="205">
        <f t="shared" si="7"/>
        <v>-3333</v>
      </c>
      <c r="X22" s="205">
        <f t="shared" si="8"/>
        <v>-6372</v>
      </c>
      <c r="Y22" s="205">
        <f t="shared" si="9"/>
        <v>-2946</v>
      </c>
      <c r="Z22" s="205">
        <f t="shared" si="10"/>
        <v>-2982.9999999999927</v>
      </c>
      <c r="AA22" s="205">
        <f t="shared" si="10"/>
        <v>-2453</v>
      </c>
      <c r="AB22" s="198"/>
    </row>
    <row r="23" spans="1:28" x14ac:dyDescent="0.35">
      <c r="A23" s="4">
        <v>3</v>
      </c>
      <c r="B23" s="43" t="s">
        <v>21</v>
      </c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  <c r="O23" s="64"/>
      <c r="P23" s="65"/>
      <c r="Q23" s="326"/>
      <c r="R23" s="65"/>
      <c r="S23" s="326"/>
      <c r="T23" s="65"/>
      <c r="U23" s="140"/>
      <c r="V23" s="205"/>
      <c r="W23" s="205"/>
      <c r="X23" s="205"/>
      <c r="Y23" s="205"/>
      <c r="Z23" s="205"/>
      <c r="AA23" s="205"/>
      <c r="AB23" s="198"/>
    </row>
    <row r="24" spans="1:28" x14ac:dyDescent="0.35">
      <c r="B24" s="36" t="s">
        <v>41</v>
      </c>
      <c r="C24" s="64">
        <v>12407</v>
      </c>
      <c r="D24" s="65">
        <v>12873</v>
      </c>
      <c r="E24" s="65">
        <v>12741</v>
      </c>
      <c r="F24" s="65">
        <v>11519</v>
      </c>
      <c r="G24" s="65">
        <v>12165</v>
      </c>
      <c r="H24" s="65">
        <v>13818</v>
      </c>
      <c r="I24" s="65">
        <v>15055</v>
      </c>
      <c r="J24" s="65">
        <v>13397</v>
      </c>
      <c r="K24" s="65">
        <v>12524</v>
      </c>
      <c r="L24" s="65">
        <v>11574</v>
      </c>
      <c r="M24" s="65">
        <v>12535</v>
      </c>
      <c r="N24" s="66">
        <v>12964</v>
      </c>
      <c r="O24" s="64">
        <v>12971</v>
      </c>
      <c r="P24" s="326">
        <v>9699</v>
      </c>
      <c r="Q24" s="326">
        <v>8115</v>
      </c>
      <c r="R24" s="65">
        <v>8613</v>
      </c>
      <c r="S24" s="326">
        <v>8624</v>
      </c>
      <c r="T24" s="65">
        <v>10280</v>
      </c>
      <c r="U24" s="140"/>
      <c r="V24" s="205">
        <f>O24-C24</f>
        <v>564</v>
      </c>
      <c r="W24" s="205">
        <f t="shared" ref="W24:W29" si="14">P24-D24</f>
        <v>-3174</v>
      </c>
      <c r="X24" s="205">
        <f t="shared" ref="X24:X29" si="15">Q24-E24</f>
        <v>-4626</v>
      </c>
      <c r="Y24" s="205">
        <f t="shared" ref="Y24:Y29" si="16">R24-F24</f>
        <v>-2906</v>
      </c>
      <c r="Z24" s="205">
        <f t="shared" ref="Z24:AA29" si="17">S24-G24</f>
        <v>-3541</v>
      </c>
      <c r="AA24" s="205">
        <f t="shared" si="17"/>
        <v>-3538</v>
      </c>
      <c r="AB24" s="198"/>
    </row>
    <row r="25" spans="1:28" x14ac:dyDescent="0.35">
      <c r="B25" s="36" t="s">
        <v>42</v>
      </c>
      <c r="C25" s="64">
        <v>4882</v>
      </c>
      <c r="D25" s="65">
        <v>5861</v>
      </c>
      <c r="E25" s="65">
        <v>6357</v>
      </c>
      <c r="F25" s="65">
        <v>5643</v>
      </c>
      <c r="G25" s="65">
        <v>6297</v>
      </c>
      <c r="H25" s="65">
        <v>7504</v>
      </c>
      <c r="I25" s="65">
        <v>7830</v>
      </c>
      <c r="J25" s="65">
        <v>7274</v>
      </c>
      <c r="K25" s="65">
        <v>5863</v>
      </c>
      <c r="L25" s="65">
        <v>5572</v>
      </c>
      <c r="M25" s="65">
        <v>5928</v>
      </c>
      <c r="N25" s="66">
        <v>5784</v>
      </c>
      <c r="O25" s="64">
        <v>5470</v>
      </c>
      <c r="P25" s="326">
        <v>4402</v>
      </c>
      <c r="Q25" s="326">
        <v>3561</v>
      </c>
      <c r="R25" s="65">
        <v>4251</v>
      </c>
      <c r="S25" s="326">
        <v>4526</v>
      </c>
      <c r="T25" s="65">
        <v>5351</v>
      </c>
      <c r="U25" s="140"/>
      <c r="V25" s="205">
        <f t="shared" ref="V25:V29" si="18">O25-C25</f>
        <v>588</v>
      </c>
      <c r="W25" s="205">
        <f t="shared" si="14"/>
        <v>-1459</v>
      </c>
      <c r="X25" s="205">
        <f t="shared" si="15"/>
        <v>-2796</v>
      </c>
      <c r="Y25" s="205">
        <f t="shared" si="16"/>
        <v>-1392</v>
      </c>
      <c r="Z25" s="205">
        <f t="shared" si="17"/>
        <v>-1771</v>
      </c>
      <c r="AA25" s="205">
        <f t="shared" si="17"/>
        <v>-2153</v>
      </c>
      <c r="AB25" s="198"/>
    </row>
    <row r="26" spans="1:28" x14ac:dyDescent="0.35">
      <c r="B26" s="36" t="s">
        <v>43</v>
      </c>
      <c r="C26" s="64">
        <v>1158.0069683337742</v>
      </c>
      <c r="D26" s="65">
        <v>1227.1615384615384</v>
      </c>
      <c r="E26" s="65">
        <v>1223.0377216645293</v>
      </c>
      <c r="F26" s="65">
        <v>1104.863046357616</v>
      </c>
      <c r="G26" s="65">
        <v>1109.5450772626932</v>
      </c>
      <c r="H26" s="65">
        <v>1120.5312844968428</v>
      </c>
      <c r="I26" s="65">
        <v>1296.855016950645</v>
      </c>
      <c r="J26" s="65">
        <v>1190.0837070254111</v>
      </c>
      <c r="K26" s="65">
        <v>1089.0023757149143</v>
      </c>
      <c r="L26" s="65">
        <v>1103.3440471997183</v>
      </c>
      <c r="M26" s="65">
        <v>1099.2360033320181</v>
      </c>
      <c r="N26" s="66">
        <v>1101.5115789473684</v>
      </c>
      <c r="O26" s="64">
        <v>1523.7033790594733</v>
      </c>
      <c r="P26" s="326">
        <v>1394.2583475933482</v>
      </c>
      <c r="Q26" s="326">
        <v>931.77688927943768</v>
      </c>
      <c r="R26" s="65">
        <v>952.95316732197466</v>
      </c>
      <c r="S26" s="326">
        <v>869.92668557713284</v>
      </c>
      <c r="T26" s="65">
        <v>868.23545839333246</v>
      </c>
      <c r="U26" s="140"/>
      <c r="V26" s="205">
        <f t="shared" si="18"/>
        <v>365.69641072569902</v>
      </c>
      <c r="W26" s="205">
        <f t="shared" si="14"/>
        <v>167.09680913180978</v>
      </c>
      <c r="X26" s="205">
        <f t="shared" si="15"/>
        <v>-291.26083238509159</v>
      </c>
      <c r="Y26" s="205">
        <f t="shared" si="16"/>
        <v>-151.90987903564132</v>
      </c>
      <c r="Z26" s="205">
        <f t="shared" si="17"/>
        <v>-239.61839168556037</v>
      </c>
      <c r="AA26" s="205">
        <f t="shared" si="17"/>
        <v>-252.29582610351031</v>
      </c>
      <c r="AB26" s="198"/>
    </row>
    <row r="27" spans="1:28" x14ac:dyDescent="0.35">
      <c r="B27" s="36" t="s">
        <v>52</v>
      </c>
      <c r="C27" s="64">
        <v>66.993031666225633</v>
      </c>
      <c r="D27" s="65">
        <v>69.838461538461544</v>
      </c>
      <c r="E27" s="65">
        <v>68.962278335470756</v>
      </c>
      <c r="F27" s="65">
        <v>62.136953642384107</v>
      </c>
      <c r="G27" s="65">
        <v>62.454922737306845</v>
      </c>
      <c r="H27" s="65">
        <v>63.468715503157149</v>
      </c>
      <c r="I27" s="65">
        <v>75.144983049354991</v>
      </c>
      <c r="J27" s="65">
        <v>67.916292974588941</v>
      </c>
      <c r="K27" s="65">
        <v>62.997624285085791</v>
      </c>
      <c r="L27" s="65">
        <v>61.655952800281788</v>
      </c>
      <c r="M27" s="65">
        <v>62.763996667981935</v>
      </c>
      <c r="N27" s="66">
        <v>62.48842105263158</v>
      </c>
      <c r="O27" s="64">
        <v>86.296620940526807</v>
      </c>
      <c r="P27" s="326">
        <v>76.741652406651752</v>
      </c>
      <c r="Q27" s="326">
        <v>51.223110720562389</v>
      </c>
      <c r="R27" s="65">
        <v>53.046832678025339</v>
      </c>
      <c r="S27" s="326">
        <v>48.073314422867156</v>
      </c>
      <c r="T27" s="65">
        <v>47.764541606667535</v>
      </c>
      <c r="U27" s="140"/>
      <c r="V27" s="205">
        <f t="shared" si="18"/>
        <v>19.303589274301174</v>
      </c>
      <c r="W27" s="205">
        <f t="shared" si="14"/>
        <v>6.9031908681902081</v>
      </c>
      <c r="X27" s="205">
        <f t="shared" si="15"/>
        <v>-17.739167614908368</v>
      </c>
      <c r="Y27" s="205">
        <f t="shared" si="16"/>
        <v>-9.0901209643587677</v>
      </c>
      <c r="Z27" s="205">
        <f t="shared" si="17"/>
        <v>-14.381608314439688</v>
      </c>
      <c r="AA27" s="205">
        <f t="shared" si="17"/>
        <v>-15.704173896489614</v>
      </c>
      <c r="AB27" s="198"/>
    </row>
    <row r="28" spans="1:28" x14ac:dyDescent="0.35">
      <c r="B28" s="36" t="s">
        <v>51</v>
      </c>
      <c r="C28" s="64">
        <v>4</v>
      </c>
      <c r="D28" s="65">
        <v>11</v>
      </c>
      <c r="E28" s="65">
        <v>9</v>
      </c>
      <c r="F28" s="65">
        <v>11</v>
      </c>
      <c r="G28" s="65">
        <v>7</v>
      </c>
      <c r="H28" s="65">
        <v>5</v>
      </c>
      <c r="I28" s="65">
        <v>11</v>
      </c>
      <c r="J28" s="65">
        <v>7</v>
      </c>
      <c r="K28" s="65">
        <v>9</v>
      </c>
      <c r="L28" s="65">
        <v>9</v>
      </c>
      <c r="M28" s="65">
        <v>10</v>
      </c>
      <c r="N28" s="66">
        <v>9</v>
      </c>
      <c r="O28" s="64">
        <v>13</v>
      </c>
      <c r="P28" s="326">
        <v>16</v>
      </c>
      <c r="Q28" s="326">
        <v>14</v>
      </c>
      <c r="R28" s="65">
        <v>15</v>
      </c>
      <c r="S28" s="326">
        <v>33</v>
      </c>
      <c r="T28" s="65">
        <v>39</v>
      </c>
      <c r="U28" s="140"/>
      <c r="V28" s="205">
        <f t="shared" si="18"/>
        <v>9</v>
      </c>
      <c r="W28" s="205">
        <f t="shared" si="14"/>
        <v>5</v>
      </c>
      <c r="X28" s="205">
        <f t="shared" si="15"/>
        <v>5</v>
      </c>
      <c r="Y28" s="205">
        <f t="shared" si="16"/>
        <v>4</v>
      </c>
      <c r="Z28" s="205">
        <f t="shared" si="17"/>
        <v>26</v>
      </c>
      <c r="AA28" s="205">
        <f t="shared" si="17"/>
        <v>34</v>
      </c>
      <c r="AB28" s="198"/>
    </row>
    <row r="29" spans="1:28" ht="15" thickBot="1" x14ac:dyDescent="0.4">
      <c r="B29" s="38" t="s">
        <v>46</v>
      </c>
      <c r="C29" s="117">
        <v>18518</v>
      </c>
      <c r="D29" s="67">
        <v>20042</v>
      </c>
      <c r="E29" s="67">
        <v>20399</v>
      </c>
      <c r="F29" s="67">
        <v>18340</v>
      </c>
      <c r="G29" s="67">
        <v>19641</v>
      </c>
      <c r="H29" s="67">
        <v>22511</v>
      </c>
      <c r="I29" s="67">
        <v>24268</v>
      </c>
      <c r="J29" s="67">
        <v>21936</v>
      </c>
      <c r="K29" s="67">
        <v>19548</v>
      </c>
      <c r="L29" s="67">
        <v>18320</v>
      </c>
      <c r="M29" s="67">
        <v>19635</v>
      </c>
      <c r="N29" s="131">
        <v>19921</v>
      </c>
      <c r="O29" s="67">
        <v>20064</v>
      </c>
      <c r="P29" s="67">
        <v>15588</v>
      </c>
      <c r="Q29" s="328">
        <f t="shared" ref="Q29:S29" si="19">SUM(Q24:Q28)</f>
        <v>12673</v>
      </c>
      <c r="R29" s="328">
        <f t="shared" si="19"/>
        <v>13885</v>
      </c>
      <c r="S29" s="328">
        <f t="shared" si="19"/>
        <v>14101</v>
      </c>
      <c r="T29" s="67">
        <v>16586</v>
      </c>
      <c r="U29" s="141">
        <v>0</v>
      </c>
      <c r="V29" s="205">
        <f t="shared" si="18"/>
        <v>1546</v>
      </c>
      <c r="W29" s="205">
        <f t="shared" si="14"/>
        <v>-4454</v>
      </c>
      <c r="X29" s="205">
        <f t="shared" si="15"/>
        <v>-7726</v>
      </c>
      <c r="Y29" s="205">
        <f t="shared" si="16"/>
        <v>-4455</v>
      </c>
      <c r="Z29" s="205">
        <f t="shared" si="17"/>
        <v>-5540</v>
      </c>
      <c r="AA29" s="205">
        <f t="shared" si="17"/>
        <v>-5925</v>
      </c>
      <c r="AB29" s="198"/>
    </row>
    <row r="30" spans="1:28" x14ac:dyDescent="0.35">
      <c r="A30" s="4">
        <v>4</v>
      </c>
      <c r="B30" s="43" t="s">
        <v>22</v>
      </c>
      <c r="C30" s="11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131"/>
      <c r="O30" s="67"/>
      <c r="P30" s="67"/>
      <c r="Q30" s="328"/>
      <c r="R30" s="67"/>
      <c r="S30" s="328"/>
      <c r="T30" s="67"/>
      <c r="U30" s="141"/>
      <c r="V30" s="205"/>
      <c r="W30" s="205"/>
      <c r="X30" s="205"/>
      <c r="Y30" s="205"/>
      <c r="Z30" s="205"/>
      <c r="AA30" s="205"/>
      <c r="AB30" s="198"/>
    </row>
    <row r="31" spans="1:28" x14ac:dyDescent="0.35">
      <c r="A31" s="4"/>
      <c r="B31" s="36" t="s">
        <v>41</v>
      </c>
      <c r="C31" s="117">
        <v>4567</v>
      </c>
      <c r="D31" s="67">
        <v>5515</v>
      </c>
      <c r="E31" s="67">
        <v>4941</v>
      </c>
      <c r="F31" s="67">
        <v>4113</v>
      </c>
      <c r="G31" s="67">
        <v>4702</v>
      </c>
      <c r="H31" s="67">
        <v>4346</v>
      </c>
      <c r="I31" s="67">
        <v>4384</v>
      </c>
      <c r="J31" s="67">
        <v>4612</v>
      </c>
      <c r="K31" s="67">
        <v>5400</v>
      </c>
      <c r="L31" s="67">
        <v>5393</v>
      </c>
      <c r="M31" s="67">
        <v>3859</v>
      </c>
      <c r="N31" s="131">
        <v>3489</v>
      </c>
      <c r="O31" s="67">
        <v>5327</v>
      </c>
      <c r="P31" s="328">
        <v>5601</v>
      </c>
      <c r="Q31" s="328">
        <v>4257</v>
      </c>
      <c r="R31" s="67">
        <v>3802</v>
      </c>
      <c r="S31" s="328">
        <v>3463</v>
      </c>
      <c r="T31" s="328">
        <v>3768</v>
      </c>
      <c r="U31" s="141"/>
      <c r="V31" s="205">
        <f>O31-C31</f>
        <v>760</v>
      </c>
      <c r="W31" s="205">
        <f t="shared" ref="W31:W36" si="20">P31-D31</f>
        <v>86</v>
      </c>
      <c r="X31" s="205">
        <f t="shared" ref="X31:X36" si="21">Q31-E31</f>
        <v>-684</v>
      </c>
      <c r="Y31" s="205">
        <f t="shared" ref="Y31:Y36" si="22">R31-F31</f>
        <v>-311</v>
      </c>
      <c r="Z31" s="205">
        <f t="shared" ref="Z31:AA36" si="23">S31-G31</f>
        <v>-1239</v>
      </c>
      <c r="AA31" s="205">
        <f t="shared" si="23"/>
        <v>-578</v>
      </c>
      <c r="AB31" s="198"/>
    </row>
    <row r="32" spans="1:28" x14ac:dyDescent="0.35">
      <c r="A32" s="4"/>
      <c r="B32" s="36" t="s">
        <v>42</v>
      </c>
      <c r="C32" s="117">
        <v>2891</v>
      </c>
      <c r="D32" s="67">
        <v>3207</v>
      </c>
      <c r="E32" s="67">
        <v>3544</v>
      </c>
      <c r="F32" s="67">
        <v>3048</v>
      </c>
      <c r="G32" s="67">
        <v>3590</v>
      </c>
      <c r="H32" s="67">
        <v>3508</v>
      </c>
      <c r="I32" s="67">
        <v>3967</v>
      </c>
      <c r="J32" s="67">
        <v>4280</v>
      </c>
      <c r="K32" s="67">
        <v>4409</v>
      </c>
      <c r="L32" s="67">
        <v>3685</v>
      </c>
      <c r="M32" s="67">
        <v>3125</v>
      </c>
      <c r="N32" s="131">
        <v>2724</v>
      </c>
      <c r="O32" s="67">
        <v>3300</v>
      </c>
      <c r="P32" s="328">
        <v>3158</v>
      </c>
      <c r="Q32" s="328">
        <v>2506</v>
      </c>
      <c r="R32" s="67">
        <v>2239</v>
      </c>
      <c r="S32" s="328">
        <v>2220</v>
      </c>
      <c r="T32" s="328">
        <v>2611</v>
      </c>
      <c r="U32" s="141"/>
      <c r="V32" s="205">
        <f t="shared" ref="V32:V36" si="24">O32-C32</f>
        <v>409</v>
      </c>
      <c r="W32" s="205">
        <f t="shared" si="20"/>
        <v>-49</v>
      </c>
      <c r="X32" s="205">
        <f t="shared" si="21"/>
        <v>-1038</v>
      </c>
      <c r="Y32" s="205">
        <f t="shared" si="22"/>
        <v>-809</v>
      </c>
      <c r="Z32" s="205">
        <f t="shared" si="23"/>
        <v>-1370</v>
      </c>
      <c r="AA32" s="205">
        <f t="shared" si="23"/>
        <v>-897</v>
      </c>
      <c r="AB32" s="198"/>
    </row>
    <row r="33" spans="1:28" x14ac:dyDescent="0.35">
      <c r="A33" s="4"/>
      <c r="B33" s="36" t="s">
        <v>43</v>
      </c>
      <c r="C33" s="117">
        <v>455.64029284643203</v>
      </c>
      <c r="D33" s="67">
        <v>422.93076923076922</v>
      </c>
      <c r="E33" s="67">
        <v>420.30088886923454</v>
      </c>
      <c r="F33" s="67">
        <v>327.57721854304634</v>
      </c>
      <c r="G33" s="67">
        <v>358.80339955849888</v>
      </c>
      <c r="H33" s="67">
        <v>323.66697575837861</v>
      </c>
      <c r="I33" s="67">
        <v>344.06357592568133</v>
      </c>
      <c r="J33" s="67">
        <v>413.40745625604507</v>
      </c>
      <c r="K33" s="67">
        <v>408.37589089309284</v>
      </c>
      <c r="L33" s="67">
        <v>358.94196900317013</v>
      </c>
      <c r="M33" s="67">
        <v>252.57832434565302</v>
      </c>
      <c r="N33" s="131">
        <v>288.62631578947367</v>
      </c>
      <c r="O33" s="67">
        <v>419.2550291449358</v>
      </c>
      <c r="P33" s="328">
        <v>714.66403404852792</v>
      </c>
      <c r="Q33" s="328">
        <v>588.64033391915643</v>
      </c>
      <c r="R33" s="67">
        <v>345.75338575797292</v>
      </c>
      <c r="S33" s="328">
        <v>336.40955705869516</v>
      </c>
      <c r="T33" s="328">
        <v>344.07147532399529</v>
      </c>
      <c r="U33" s="141"/>
      <c r="V33" s="205">
        <f t="shared" si="24"/>
        <v>-36.385263701496228</v>
      </c>
      <c r="W33" s="205">
        <f t="shared" si="20"/>
        <v>291.73326481775871</v>
      </c>
      <c r="X33" s="205">
        <f t="shared" si="21"/>
        <v>168.33944504992189</v>
      </c>
      <c r="Y33" s="205">
        <f t="shared" si="22"/>
        <v>18.176167214926579</v>
      </c>
      <c r="Z33" s="205">
        <f t="shared" si="23"/>
        <v>-22.393842499803725</v>
      </c>
      <c r="AA33" s="205">
        <f t="shared" si="23"/>
        <v>20.404499565616675</v>
      </c>
      <c r="AB33" s="198"/>
    </row>
    <row r="34" spans="1:28" x14ac:dyDescent="0.35">
      <c r="A34" s="4"/>
      <c r="B34" s="36" t="s">
        <v>52</v>
      </c>
      <c r="C34" s="117">
        <v>26.359707153567964</v>
      </c>
      <c r="D34" s="67">
        <v>24.069230769230771</v>
      </c>
      <c r="E34" s="67">
        <v>23.699111130765491</v>
      </c>
      <c r="F34" s="67">
        <v>18.422781456953643</v>
      </c>
      <c r="G34" s="67">
        <v>20.196600441501104</v>
      </c>
      <c r="H34" s="67">
        <v>18.333024241621406</v>
      </c>
      <c r="I34" s="67">
        <v>19.936424074318673</v>
      </c>
      <c r="J34" s="67">
        <v>23.59254374395498</v>
      </c>
      <c r="K34" s="67">
        <v>23.62410910690717</v>
      </c>
      <c r="L34" s="67">
        <v>20.058030996829867</v>
      </c>
      <c r="M34" s="67">
        <v>14.421675654346968</v>
      </c>
      <c r="N34" s="131">
        <v>16.373684210526317</v>
      </c>
      <c r="O34" s="67">
        <v>23.744970855064206</v>
      </c>
      <c r="P34" s="328">
        <v>39.335965951472069</v>
      </c>
      <c r="Q34" s="328">
        <v>32.359666080843581</v>
      </c>
      <c r="R34" s="67">
        <v>19.246614242027086</v>
      </c>
      <c r="S34" s="328">
        <v>18.590442941304836</v>
      </c>
      <c r="T34" s="328">
        <v>18.928524676004713</v>
      </c>
      <c r="U34" s="141"/>
      <c r="V34" s="205">
        <f t="shared" si="24"/>
        <v>-2.6147362985037574</v>
      </c>
      <c r="W34" s="205">
        <f t="shared" si="20"/>
        <v>15.266735182241298</v>
      </c>
      <c r="X34" s="205">
        <f t="shared" si="21"/>
        <v>8.6605549500780903</v>
      </c>
      <c r="Y34" s="205">
        <f t="shared" si="22"/>
        <v>0.82383278507344215</v>
      </c>
      <c r="Z34" s="205">
        <f t="shared" si="23"/>
        <v>-1.606157500196268</v>
      </c>
      <c r="AA34" s="205">
        <f t="shared" si="23"/>
        <v>0.59550043438330746</v>
      </c>
      <c r="AB34" s="198"/>
    </row>
    <row r="35" spans="1:28" x14ac:dyDescent="0.35">
      <c r="A35" s="4"/>
      <c r="B35" s="36" t="s">
        <v>51</v>
      </c>
      <c r="C35" s="117">
        <v>1</v>
      </c>
      <c r="D35" s="67">
        <v>1</v>
      </c>
      <c r="E35" s="67">
        <v>1</v>
      </c>
      <c r="F35" s="67">
        <v>1</v>
      </c>
      <c r="G35" s="67">
        <v>0</v>
      </c>
      <c r="H35" s="67">
        <v>2</v>
      </c>
      <c r="I35" s="67">
        <v>0</v>
      </c>
      <c r="J35" s="67">
        <v>1</v>
      </c>
      <c r="K35" s="67">
        <v>0</v>
      </c>
      <c r="L35" s="67">
        <v>0</v>
      </c>
      <c r="M35" s="67">
        <v>1</v>
      </c>
      <c r="N35" s="131">
        <v>2</v>
      </c>
      <c r="O35" s="67">
        <v>1</v>
      </c>
      <c r="P35" s="328">
        <v>4</v>
      </c>
      <c r="Q35" s="328">
        <v>2</v>
      </c>
      <c r="R35" s="67">
        <v>4</v>
      </c>
      <c r="S35" s="328">
        <v>13</v>
      </c>
      <c r="T35" s="328">
        <v>14</v>
      </c>
      <c r="U35" s="141"/>
      <c r="V35" s="205">
        <f t="shared" si="24"/>
        <v>0</v>
      </c>
      <c r="W35" s="205">
        <f t="shared" si="20"/>
        <v>3</v>
      </c>
      <c r="X35" s="205">
        <f t="shared" si="21"/>
        <v>1</v>
      </c>
      <c r="Y35" s="205">
        <f t="shared" si="22"/>
        <v>3</v>
      </c>
      <c r="Z35" s="205">
        <f t="shared" si="23"/>
        <v>13</v>
      </c>
      <c r="AA35" s="205">
        <f t="shared" si="23"/>
        <v>12</v>
      </c>
      <c r="AB35" s="198"/>
    </row>
    <row r="36" spans="1:28" ht="15" thickBot="1" x14ac:dyDescent="0.4">
      <c r="A36" s="4"/>
      <c r="B36" s="38" t="s">
        <v>46</v>
      </c>
      <c r="C36" s="117">
        <v>7941</v>
      </c>
      <c r="D36" s="67">
        <v>9170</v>
      </c>
      <c r="E36" s="67">
        <v>8930</v>
      </c>
      <c r="F36" s="67">
        <v>7508</v>
      </c>
      <c r="G36" s="67">
        <v>8671</v>
      </c>
      <c r="H36" s="67">
        <v>8198</v>
      </c>
      <c r="I36" s="67">
        <v>8715</v>
      </c>
      <c r="J36" s="67">
        <v>9330</v>
      </c>
      <c r="K36" s="67">
        <v>10241</v>
      </c>
      <c r="L36" s="67">
        <v>9457</v>
      </c>
      <c r="M36" s="67">
        <v>7252</v>
      </c>
      <c r="N36" s="131">
        <v>6520</v>
      </c>
      <c r="O36" s="67">
        <v>9071</v>
      </c>
      <c r="P36" s="67">
        <v>9517</v>
      </c>
      <c r="Q36" s="328">
        <f t="shared" ref="Q36:T36" si="25">SUM(Q31:Q35)</f>
        <v>7386</v>
      </c>
      <c r="R36" s="328">
        <f t="shared" si="25"/>
        <v>6410</v>
      </c>
      <c r="S36" s="328">
        <f t="shared" si="25"/>
        <v>6051</v>
      </c>
      <c r="T36" s="328">
        <f t="shared" si="25"/>
        <v>6756</v>
      </c>
      <c r="U36" s="141">
        <v>0</v>
      </c>
      <c r="V36" s="205">
        <f t="shared" si="24"/>
        <v>1130</v>
      </c>
      <c r="W36" s="205">
        <f t="shared" si="20"/>
        <v>347</v>
      </c>
      <c r="X36" s="205">
        <f t="shared" si="21"/>
        <v>-1544</v>
      </c>
      <c r="Y36" s="205">
        <f t="shared" si="22"/>
        <v>-1098</v>
      </c>
      <c r="Z36" s="205">
        <f t="shared" si="23"/>
        <v>-2620</v>
      </c>
      <c r="AA36" s="205">
        <f t="shared" si="23"/>
        <v>-1442</v>
      </c>
      <c r="AB36" s="198"/>
    </row>
    <row r="37" spans="1:28" x14ac:dyDescent="0.35">
      <c r="A37" s="4">
        <v>5</v>
      </c>
      <c r="B37" s="43" t="s">
        <v>23</v>
      </c>
      <c r="C37" s="11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131"/>
      <c r="O37" s="67"/>
      <c r="P37" s="67"/>
      <c r="Q37" s="328"/>
      <c r="R37" s="67"/>
      <c r="S37" s="328"/>
      <c r="T37" s="67"/>
      <c r="U37" s="141"/>
      <c r="V37" s="205"/>
      <c r="W37" s="205"/>
      <c r="X37" s="205"/>
      <c r="Y37" s="205"/>
      <c r="Z37" s="205"/>
      <c r="AA37" s="205"/>
      <c r="AB37" s="198"/>
    </row>
    <row r="38" spans="1:28" x14ac:dyDescent="0.35">
      <c r="A38" s="4"/>
      <c r="B38" s="36" t="s">
        <v>41</v>
      </c>
      <c r="C38" s="117">
        <v>9041</v>
      </c>
      <c r="D38" s="67">
        <v>9097</v>
      </c>
      <c r="E38" s="67">
        <v>9653</v>
      </c>
      <c r="F38" s="67">
        <v>9656</v>
      </c>
      <c r="G38" s="67">
        <v>8072</v>
      </c>
      <c r="H38" s="67">
        <v>8786</v>
      </c>
      <c r="I38" s="67">
        <v>8184</v>
      </c>
      <c r="J38" s="67">
        <v>7246</v>
      </c>
      <c r="K38" s="67">
        <v>7789</v>
      </c>
      <c r="L38" s="67">
        <v>8369</v>
      </c>
      <c r="M38" s="67">
        <v>8515</v>
      </c>
      <c r="N38" s="131">
        <v>7985</v>
      </c>
      <c r="O38" s="67">
        <v>8440</v>
      </c>
      <c r="P38" s="328">
        <v>9605</v>
      </c>
      <c r="Q38" s="328">
        <v>11388</v>
      </c>
      <c r="R38" s="67">
        <v>11577</v>
      </c>
      <c r="S38" s="328">
        <v>11326</v>
      </c>
      <c r="T38" s="328">
        <v>11799</v>
      </c>
      <c r="U38" s="141"/>
      <c r="V38" s="205">
        <f>O38-C38</f>
        <v>-601</v>
      </c>
      <c r="W38" s="205">
        <f t="shared" ref="W38:W43" si="26">P38-D38</f>
        <v>508</v>
      </c>
      <c r="X38" s="205">
        <f t="shared" ref="X38:X43" si="27">Q38-E38</f>
        <v>1735</v>
      </c>
      <c r="Y38" s="205">
        <f t="shared" ref="Y38:Y43" si="28">R38-F38</f>
        <v>1921</v>
      </c>
      <c r="Z38" s="205">
        <f t="shared" ref="Z38:AA43" si="29">S38-G38</f>
        <v>3254</v>
      </c>
      <c r="AA38" s="205">
        <f t="shared" si="29"/>
        <v>3013</v>
      </c>
      <c r="AB38" s="198"/>
    </row>
    <row r="39" spans="1:28" x14ac:dyDescent="0.35">
      <c r="A39" s="4"/>
      <c r="B39" s="36" t="s">
        <v>42</v>
      </c>
      <c r="C39" s="117">
        <v>15238</v>
      </c>
      <c r="D39" s="67">
        <v>15388</v>
      </c>
      <c r="E39" s="67">
        <v>14273</v>
      </c>
      <c r="F39" s="67">
        <v>14422</v>
      </c>
      <c r="G39" s="67">
        <v>13185</v>
      </c>
      <c r="H39" s="67">
        <v>13442</v>
      </c>
      <c r="I39" s="67">
        <v>12514</v>
      </c>
      <c r="J39" s="67">
        <v>12247</v>
      </c>
      <c r="K39" s="67">
        <v>13066</v>
      </c>
      <c r="L39" s="67">
        <v>14656</v>
      </c>
      <c r="M39" s="67">
        <v>15398</v>
      </c>
      <c r="N39" s="131">
        <v>15107</v>
      </c>
      <c r="O39" s="67">
        <v>15115</v>
      </c>
      <c r="P39" s="328">
        <v>15489</v>
      </c>
      <c r="Q39" s="328">
        <v>14978</v>
      </c>
      <c r="R39" s="67">
        <v>14541</v>
      </c>
      <c r="S39" s="328">
        <v>14579</v>
      </c>
      <c r="T39" s="328">
        <v>14820</v>
      </c>
      <c r="U39" s="141"/>
      <c r="V39" s="205">
        <f t="shared" ref="V39:V43" si="30">O39-C39</f>
        <v>-123</v>
      </c>
      <c r="W39" s="205">
        <f t="shared" si="26"/>
        <v>101</v>
      </c>
      <c r="X39" s="205">
        <f t="shared" si="27"/>
        <v>705</v>
      </c>
      <c r="Y39" s="205">
        <f t="shared" si="28"/>
        <v>119</v>
      </c>
      <c r="Z39" s="205">
        <f t="shared" si="29"/>
        <v>1394</v>
      </c>
      <c r="AA39" s="205">
        <f t="shared" si="29"/>
        <v>1378</v>
      </c>
      <c r="AB39" s="198"/>
    </row>
    <row r="40" spans="1:28" x14ac:dyDescent="0.35">
      <c r="A40" s="4"/>
      <c r="B40" s="36" t="s">
        <v>43</v>
      </c>
      <c r="C40" s="117">
        <v>725.05415894857538</v>
      </c>
      <c r="D40" s="67">
        <v>805.176923076923</v>
      </c>
      <c r="E40" s="67">
        <v>766.76513509927918</v>
      </c>
      <c r="F40" s="67">
        <v>793.38066225165562</v>
      </c>
      <c r="G40" s="67">
        <v>720.44693156732887</v>
      </c>
      <c r="H40" s="67">
        <v>718.31355146377007</v>
      </c>
      <c r="I40" s="67">
        <v>681.51054462202262</v>
      </c>
      <c r="J40" s="67">
        <v>696.26518948386536</v>
      </c>
      <c r="K40" s="67">
        <v>769.48605367355924</v>
      </c>
      <c r="L40" s="67">
        <v>733.0371609721733</v>
      </c>
      <c r="M40" s="67">
        <v>712.3276338287518</v>
      </c>
      <c r="N40" s="131">
        <v>652.95789473684215</v>
      </c>
      <c r="O40" s="67">
        <v>754.28049261515537</v>
      </c>
      <c r="P40" s="328">
        <v>960.15207757448115</v>
      </c>
      <c r="Q40" s="328">
        <v>1202.8737258347981</v>
      </c>
      <c r="R40" s="67">
        <v>1331.8609873307121</v>
      </c>
      <c r="S40" s="328">
        <v>1205.3886100807331</v>
      </c>
      <c r="T40" s="328">
        <v>1197.141248854562</v>
      </c>
      <c r="U40" s="141"/>
      <c r="V40" s="205">
        <f t="shared" si="30"/>
        <v>29.22633366657999</v>
      </c>
      <c r="W40" s="205">
        <f t="shared" si="26"/>
        <v>154.97515449755815</v>
      </c>
      <c r="X40" s="205">
        <f t="shared" si="27"/>
        <v>436.10859073551887</v>
      </c>
      <c r="Y40" s="205">
        <f t="shared" si="28"/>
        <v>538.48032507905646</v>
      </c>
      <c r="Z40" s="205">
        <f t="shared" si="29"/>
        <v>484.94167851340421</v>
      </c>
      <c r="AA40" s="205">
        <f t="shared" si="29"/>
        <v>478.82769739079197</v>
      </c>
      <c r="AB40" s="198"/>
    </row>
    <row r="41" spans="1:28" x14ac:dyDescent="0.35">
      <c r="A41" s="4"/>
      <c r="B41" s="36" t="s">
        <v>52</v>
      </c>
      <c r="C41" s="117">
        <v>41.945841051424537</v>
      </c>
      <c r="D41" s="67">
        <v>45.823076923076925</v>
      </c>
      <c r="E41" s="67">
        <v>43.234864900720829</v>
      </c>
      <c r="F41" s="67">
        <v>44.619337748344371</v>
      </c>
      <c r="G41" s="67">
        <v>40.553068432671083</v>
      </c>
      <c r="H41" s="67">
        <v>40.68644853622996</v>
      </c>
      <c r="I41" s="67">
        <v>39.489455377977372</v>
      </c>
      <c r="J41" s="67">
        <v>39.734810516134701</v>
      </c>
      <c r="K41" s="67">
        <v>44.513946326440831</v>
      </c>
      <c r="L41" s="67">
        <v>40.962839027826696</v>
      </c>
      <c r="M41" s="67">
        <v>40.672366171248193</v>
      </c>
      <c r="N41" s="131">
        <v>37.0421052631579</v>
      </c>
      <c r="O41" s="67">
        <v>42.719507384844633</v>
      </c>
      <c r="P41" s="328">
        <v>52.847922425518846</v>
      </c>
      <c r="Q41" s="328">
        <v>66.126274165202105</v>
      </c>
      <c r="R41" s="67">
        <v>74.139012669287908</v>
      </c>
      <c r="S41" s="328">
        <v>66.611389919266912</v>
      </c>
      <c r="T41" s="328">
        <v>65.858751145437878</v>
      </c>
      <c r="U41" s="141"/>
      <c r="V41" s="205">
        <f t="shared" si="30"/>
        <v>0.7736663334200955</v>
      </c>
      <c r="W41" s="205">
        <f t="shared" si="26"/>
        <v>7.0248455024419201</v>
      </c>
      <c r="X41" s="205">
        <f t="shared" si="27"/>
        <v>22.891409264481275</v>
      </c>
      <c r="Y41" s="205">
        <f t="shared" si="28"/>
        <v>29.519674920943537</v>
      </c>
      <c r="Z41" s="205">
        <f t="shared" si="29"/>
        <v>26.05832148659583</v>
      </c>
      <c r="AA41" s="205">
        <f t="shared" si="29"/>
        <v>25.172302609207918</v>
      </c>
      <c r="AB41" s="198"/>
    </row>
    <row r="42" spans="1:28" x14ac:dyDescent="0.35">
      <c r="A42" s="4"/>
      <c r="B42" s="36" t="s">
        <v>51</v>
      </c>
      <c r="C42" s="117">
        <v>4</v>
      </c>
      <c r="D42" s="67">
        <v>4</v>
      </c>
      <c r="E42" s="67">
        <v>9</v>
      </c>
      <c r="F42" s="67">
        <v>10</v>
      </c>
      <c r="G42" s="67">
        <v>10</v>
      </c>
      <c r="H42" s="67">
        <v>9</v>
      </c>
      <c r="I42" s="67">
        <v>8</v>
      </c>
      <c r="J42" s="67">
        <v>8</v>
      </c>
      <c r="K42" s="67">
        <v>9</v>
      </c>
      <c r="L42" s="67">
        <v>9</v>
      </c>
      <c r="M42" s="67">
        <v>9</v>
      </c>
      <c r="N42" s="131">
        <v>8</v>
      </c>
      <c r="O42" s="67">
        <v>8</v>
      </c>
      <c r="P42" s="328">
        <v>7</v>
      </c>
      <c r="Q42" s="328">
        <v>8</v>
      </c>
      <c r="R42" s="67">
        <v>9</v>
      </c>
      <c r="S42" s="328">
        <v>28</v>
      </c>
      <c r="T42" s="328">
        <v>28</v>
      </c>
      <c r="U42" s="141"/>
      <c r="V42" s="205">
        <f t="shared" si="30"/>
        <v>4</v>
      </c>
      <c r="W42" s="205">
        <f t="shared" si="26"/>
        <v>3</v>
      </c>
      <c r="X42" s="205">
        <f t="shared" si="27"/>
        <v>-1</v>
      </c>
      <c r="Y42" s="205">
        <f t="shared" si="28"/>
        <v>-1</v>
      </c>
      <c r="Z42" s="205">
        <f t="shared" si="29"/>
        <v>18</v>
      </c>
      <c r="AA42" s="205">
        <f t="shared" si="29"/>
        <v>19</v>
      </c>
      <c r="AB42" s="198"/>
    </row>
    <row r="43" spans="1:28" ht="15" thickBot="1" x14ac:dyDescent="0.4">
      <c r="A43" s="4"/>
      <c r="B43" s="38" t="s">
        <v>46</v>
      </c>
      <c r="C43" s="108">
        <v>25050</v>
      </c>
      <c r="D43" s="56">
        <v>25340</v>
      </c>
      <c r="E43" s="56">
        <v>24745</v>
      </c>
      <c r="F43" s="56">
        <v>24926</v>
      </c>
      <c r="G43" s="56">
        <v>22028</v>
      </c>
      <c r="H43" s="56">
        <v>22996</v>
      </c>
      <c r="I43" s="56">
        <v>21427</v>
      </c>
      <c r="J43" s="56">
        <v>20237</v>
      </c>
      <c r="K43" s="56">
        <v>21678</v>
      </c>
      <c r="L43" s="56">
        <v>23808</v>
      </c>
      <c r="M43" s="56">
        <v>24675</v>
      </c>
      <c r="N43" s="132">
        <v>23790</v>
      </c>
      <c r="O43" s="56">
        <v>24360</v>
      </c>
      <c r="P43" s="56">
        <v>26114</v>
      </c>
      <c r="Q43" s="337">
        <f t="shared" ref="Q43:T43" si="31">SUM(Q38:Q42)</f>
        <v>27643</v>
      </c>
      <c r="R43" s="337">
        <f t="shared" si="31"/>
        <v>27533</v>
      </c>
      <c r="S43" s="337">
        <f t="shared" si="31"/>
        <v>27205</v>
      </c>
      <c r="T43" s="337">
        <f t="shared" si="31"/>
        <v>27910</v>
      </c>
      <c r="U43" s="142">
        <v>0</v>
      </c>
      <c r="V43" s="203">
        <f t="shared" si="30"/>
        <v>-690</v>
      </c>
      <c r="W43" s="203">
        <f t="shared" si="26"/>
        <v>774</v>
      </c>
      <c r="X43" s="203">
        <f t="shared" si="27"/>
        <v>2898</v>
      </c>
      <c r="Y43" s="203">
        <f t="shared" si="28"/>
        <v>2607</v>
      </c>
      <c r="Z43" s="203">
        <f t="shared" si="29"/>
        <v>5177</v>
      </c>
      <c r="AA43" s="203">
        <f t="shared" si="29"/>
        <v>4914</v>
      </c>
      <c r="AB43" s="201"/>
    </row>
    <row r="44" spans="1:28" x14ac:dyDescent="0.35">
      <c r="A44" s="4">
        <v>6</v>
      </c>
      <c r="B44" s="42" t="s">
        <v>33</v>
      </c>
      <c r="C44" s="123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133"/>
      <c r="O44" s="68"/>
      <c r="P44" s="68"/>
      <c r="Q44" s="339"/>
      <c r="R44" s="68"/>
      <c r="S44" s="339"/>
      <c r="T44" s="68"/>
      <c r="U44" s="143"/>
      <c r="V44" s="213"/>
      <c r="W44" s="213"/>
      <c r="X44" s="213"/>
      <c r="Y44" s="213"/>
      <c r="Z44" s="213"/>
      <c r="AA44" s="213"/>
      <c r="AB44" s="211"/>
    </row>
    <row r="45" spans="1:28" x14ac:dyDescent="0.35">
      <c r="A45" s="4"/>
      <c r="B45" s="36" t="s">
        <v>41</v>
      </c>
      <c r="C45" s="94">
        <v>2915326</v>
      </c>
      <c r="D45" s="71">
        <v>2950717</v>
      </c>
      <c r="E45" s="71">
        <v>2430537</v>
      </c>
      <c r="F45" s="71">
        <v>1899400</v>
      </c>
      <c r="G45" s="71">
        <v>1868028</v>
      </c>
      <c r="H45" s="71">
        <v>2611887</v>
      </c>
      <c r="I45" s="71">
        <v>2795260</v>
      </c>
      <c r="J45" s="71">
        <v>2014289</v>
      </c>
      <c r="K45" s="71">
        <v>1781631</v>
      </c>
      <c r="L45" s="71">
        <v>1915162</v>
      </c>
      <c r="M45" s="71">
        <v>2605187</v>
      </c>
      <c r="N45" s="96">
        <v>2773305</v>
      </c>
      <c r="O45" s="71">
        <v>2971728</v>
      </c>
      <c r="P45" s="329">
        <v>2604445</v>
      </c>
      <c r="Q45" s="329">
        <v>2114702</v>
      </c>
      <c r="R45" s="71">
        <v>2182274</v>
      </c>
      <c r="S45" s="329">
        <v>2150679</v>
      </c>
      <c r="T45" s="329">
        <v>2973557</v>
      </c>
      <c r="U45" s="144"/>
      <c r="V45" s="214">
        <f>O45-C45</f>
        <v>56402</v>
      </c>
      <c r="W45" s="214">
        <f t="shared" ref="W45:W50" si="32">P45-D45</f>
        <v>-346272</v>
      </c>
      <c r="X45" s="214">
        <f t="shared" ref="X45:X50" si="33">Q45-E45</f>
        <v>-315835</v>
      </c>
      <c r="Y45" s="214">
        <f t="shared" ref="Y45:Y50" si="34">R45-F45</f>
        <v>282874</v>
      </c>
      <c r="Z45" s="214">
        <f t="shared" ref="Z45:AA50" si="35">S45-G45</f>
        <v>282651</v>
      </c>
      <c r="AA45" s="214">
        <f t="shared" si="35"/>
        <v>361670</v>
      </c>
      <c r="AB45" s="215"/>
    </row>
    <row r="46" spans="1:28" x14ac:dyDescent="0.35">
      <c r="A46" s="4"/>
      <c r="B46" s="36" t="s">
        <v>42</v>
      </c>
      <c r="C46" s="94">
        <v>2332890</v>
      </c>
      <c r="D46" s="71">
        <v>2163458</v>
      </c>
      <c r="E46" s="71">
        <v>1753662</v>
      </c>
      <c r="F46" s="71">
        <v>1378504</v>
      </c>
      <c r="G46" s="71">
        <v>1324006</v>
      </c>
      <c r="H46" s="71">
        <v>1824463</v>
      </c>
      <c r="I46" s="71">
        <v>1879295</v>
      </c>
      <c r="J46" s="71">
        <v>1501561</v>
      </c>
      <c r="K46" s="71">
        <v>1279332</v>
      </c>
      <c r="L46" s="71">
        <v>1519236</v>
      </c>
      <c r="M46" s="71">
        <v>2268199</v>
      </c>
      <c r="N46" s="96">
        <v>2451520</v>
      </c>
      <c r="O46" s="71">
        <v>2280397</v>
      </c>
      <c r="P46" s="329">
        <v>1911376</v>
      </c>
      <c r="Q46" s="329">
        <v>1521595</v>
      </c>
      <c r="R46" s="71">
        <v>1505702</v>
      </c>
      <c r="S46" s="329">
        <v>1605987</v>
      </c>
      <c r="T46" s="329">
        <v>2104634</v>
      </c>
      <c r="U46" s="144"/>
      <c r="V46" s="214">
        <f>O46-C46</f>
        <v>-52493</v>
      </c>
      <c r="W46" s="214">
        <f t="shared" si="32"/>
        <v>-252082</v>
      </c>
      <c r="X46" s="214">
        <f t="shared" si="33"/>
        <v>-232067</v>
      </c>
      <c r="Y46" s="214">
        <f t="shared" si="34"/>
        <v>127198</v>
      </c>
      <c r="Z46" s="214">
        <f t="shared" si="35"/>
        <v>281981</v>
      </c>
      <c r="AA46" s="214">
        <f t="shared" si="35"/>
        <v>280171</v>
      </c>
      <c r="AB46" s="215"/>
    </row>
    <row r="47" spans="1:28" x14ac:dyDescent="0.35">
      <c r="A47" s="4"/>
      <c r="B47" s="36" t="s">
        <v>43</v>
      </c>
      <c r="C47" s="94">
        <v>1083016.3276881007</v>
      </c>
      <c r="D47" s="71">
        <v>1123357.1076923076</v>
      </c>
      <c r="E47" s="71">
        <v>968368.51483659842</v>
      </c>
      <c r="F47" s="71">
        <v>865354.86834437086</v>
      </c>
      <c r="G47" s="71">
        <v>890511.22256070643</v>
      </c>
      <c r="H47" s="71">
        <v>1015260.0202234291</v>
      </c>
      <c r="I47" s="71">
        <v>1119892.9113723419</v>
      </c>
      <c r="J47" s="71">
        <v>865508.71520267299</v>
      </c>
      <c r="K47" s="71">
        <v>742180.64254289493</v>
      </c>
      <c r="L47" s="71">
        <v>1091996.17735118</v>
      </c>
      <c r="M47" s="71">
        <v>904143.37042395538</v>
      </c>
      <c r="N47" s="96">
        <v>980157.93473684217</v>
      </c>
      <c r="O47" s="71">
        <v>1302543.9851864837</v>
      </c>
      <c r="P47" s="329">
        <v>1767557.5135799218</v>
      </c>
      <c r="Q47" s="329">
        <v>1085618.6566783832</v>
      </c>
      <c r="R47" s="71">
        <v>909080.37811271299</v>
      </c>
      <c r="S47" s="329">
        <v>955567.0824787257</v>
      </c>
      <c r="T47" s="329">
        <v>1033174.6033948597</v>
      </c>
      <c r="U47" s="144"/>
      <c r="V47" s="214">
        <f t="shared" ref="V47:V50" si="36">O47-C47</f>
        <v>219527.65749838296</v>
      </c>
      <c r="W47" s="214">
        <f t="shared" si="32"/>
        <v>644200.40588761424</v>
      </c>
      <c r="X47" s="214">
        <f t="shared" si="33"/>
        <v>117250.14184178482</v>
      </c>
      <c r="Y47" s="214">
        <f t="shared" si="34"/>
        <v>43725.509768342134</v>
      </c>
      <c r="Z47" s="214">
        <f t="shared" si="35"/>
        <v>65055.859918019269</v>
      </c>
      <c r="AA47" s="214">
        <f t="shared" si="35"/>
        <v>17914.583171430626</v>
      </c>
      <c r="AB47" s="215"/>
    </row>
    <row r="48" spans="1:28" x14ac:dyDescent="0.35">
      <c r="A48" s="4"/>
      <c r="B48" s="36" t="s">
        <v>52</v>
      </c>
      <c r="C48" s="94">
        <v>62654.672311899092</v>
      </c>
      <c r="D48" s="71">
        <v>63930.892307692309</v>
      </c>
      <c r="E48" s="71">
        <v>54602.485163401587</v>
      </c>
      <c r="F48" s="71">
        <v>48667.131655629135</v>
      </c>
      <c r="G48" s="71">
        <v>50125.777439293597</v>
      </c>
      <c r="H48" s="71">
        <v>57505.979776570843</v>
      </c>
      <c r="I48" s="71">
        <v>64891.088627658173</v>
      </c>
      <c r="J48" s="71">
        <v>49393.284797327004</v>
      </c>
      <c r="K48" s="71">
        <v>42934.35745710515</v>
      </c>
      <c r="L48" s="71">
        <v>61021.822648820002</v>
      </c>
      <c r="M48" s="71">
        <v>51624.629576044543</v>
      </c>
      <c r="N48" s="96">
        <v>55604.0652631579</v>
      </c>
      <c r="O48" s="71">
        <v>73771.014813516245</v>
      </c>
      <c r="P48" s="329">
        <v>97288.486420078101</v>
      </c>
      <c r="Q48" s="329">
        <v>59680.343321616871</v>
      </c>
      <c r="R48" s="71">
        <v>50604.621887287023</v>
      </c>
      <c r="S48" s="329">
        <v>52805.917521274314</v>
      </c>
      <c r="T48" s="329">
        <v>56838.396605140282</v>
      </c>
      <c r="U48" s="144"/>
      <c r="V48" s="214">
        <f t="shared" si="36"/>
        <v>11116.342501617153</v>
      </c>
      <c r="W48" s="214">
        <f t="shared" si="32"/>
        <v>33357.594112385792</v>
      </c>
      <c r="X48" s="214">
        <f t="shared" si="33"/>
        <v>5077.8581582152838</v>
      </c>
      <c r="Y48" s="214">
        <f t="shared" si="34"/>
        <v>1937.4902316578882</v>
      </c>
      <c r="Z48" s="214">
        <f t="shared" si="35"/>
        <v>2680.1400819807168</v>
      </c>
      <c r="AA48" s="214">
        <f t="shared" si="35"/>
        <v>-667.58317143056047</v>
      </c>
      <c r="AB48" s="215"/>
    </row>
    <row r="49" spans="1:28" x14ac:dyDescent="0.35">
      <c r="A49" s="4"/>
      <c r="B49" s="36" t="s">
        <v>51</v>
      </c>
      <c r="C49" s="94">
        <v>1300</v>
      </c>
      <c r="D49" s="71">
        <v>2732</v>
      </c>
      <c r="E49" s="71">
        <v>1663</v>
      </c>
      <c r="F49" s="71">
        <v>4116</v>
      </c>
      <c r="G49" s="71">
        <v>1595</v>
      </c>
      <c r="H49" s="71">
        <v>4329</v>
      </c>
      <c r="I49" s="71">
        <v>5538</v>
      </c>
      <c r="J49" s="71">
        <v>2079</v>
      </c>
      <c r="K49" s="71">
        <v>3733</v>
      </c>
      <c r="L49" s="71">
        <v>9187</v>
      </c>
      <c r="M49" s="71">
        <v>21593</v>
      </c>
      <c r="N49" s="96">
        <v>19193</v>
      </c>
      <c r="O49" s="71">
        <v>2572</v>
      </c>
      <c r="P49" s="329">
        <v>5057</v>
      </c>
      <c r="Q49" s="329">
        <v>5471</v>
      </c>
      <c r="R49" s="71">
        <v>5262</v>
      </c>
      <c r="S49" s="329">
        <v>133348</v>
      </c>
      <c r="T49" s="329">
        <v>164104</v>
      </c>
      <c r="U49" s="144"/>
      <c r="V49" s="214">
        <f t="shared" si="36"/>
        <v>1272</v>
      </c>
      <c r="W49" s="214">
        <f t="shared" si="32"/>
        <v>2325</v>
      </c>
      <c r="X49" s="214">
        <f t="shared" si="33"/>
        <v>3808</v>
      </c>
      <c r="Y49" s="214">
        <f t="shared" si="34"/>
        <v>1146</v>
      </c>
      <c r="Z49" s="214">
        <f t="shared" si="35"/>
        <v>131753</v>
      </c>
      <c r="AA49" s="214">
        <f t="shared" si="35"/>
        <v>159775</v>
      </c>
      <c r="AB49" s="215"/>
    </row>
    <row r="50" spans="1:28" ht="15" thickBot="1" x14ac:dyDescent="0.4">
      <c r="A50" s="4"/>
      <c r="B50" s="38" t="s">
        <v>46</v>
      </c>
      <c r="C50" s="94">
        <v>6395187</v>
      </c>
      <c r="D50" s="71">
        <v>6304195</v>
      </c>
      <c r="E50" s="71">
        <v>5208833</v>
      </c>
      <c r="F50" s="71">
        <v>4196042</v>
      </c>
      <c r="G50" s="71">
        <v>4134266</v>
      </c>
      <c r="H50" s="71">
        <v>5513445</v>
      </c>
      <c r="I50" s="71">
        <v>5864877</v>
      </c>
      <c r="J50" s="71">
        <v>4432831</v>
      </c>
      <c r="K50" s="71">
        <v>3849811</v>
      </c>
      <c r="L50" s="71">
        <v>4596603</v>
      </c>
      <c r="M50" s="71">
        <v>5850747</v>
      </c>
      <c r="N50" s="96">
        <v>6279780</v>
      </c>
      <c r="O50" s="71">
        <v>6631012</v>
      </c>
      <c r="P50" s="71">
        <v>6385724</v>
      </c>
      <c r="Q50" s="329">
        <f t="shared" ref="Q50:T50" si="37">SUM(Q45:Q49)</f>
        <v>4787067</v>
      </c>
      <c r="R50" s="329">
        <f t="shared" si="37"/>
        <v>4652923</v>
      </c>
      <c r="S50" s="329">
        <f t="shared" si="37"/>
        <v>4898387</v>
      </c>
      <c r="T50" s="329">
        <f t="shared" si="37"/>
        <v>6332308</v>
      </c>
      <c r="U50" s="144">
        <v>0</v>
      </c>
      <c r="V50" s="214">
        <f t="shared" si="36"/>
        <v>235825</v>
      </c>
      <c r="W50" s="214">
        <f t="shared" si="32"/>
        <v>81529</v>
      </c>
      <c r="X50" s="214">
        <f t="shared" si="33"/>
        <v>-421766</v>
      </c>
      <c r="Y50" s="214">
        <f t="shared" si="34"/>
        <v>456881</v>
      </c>
      <c r="Z50" s="214">
        <f t="shared" si="35"/>
        <v>764121</v>
      </c>
      <c r="AA50" s="214">
        <f t="shared" si="35"/>
        <v>818863</v>
      </c>
      <c r="AB50" s="215"/>
    </row>
    <row r="51" spans="1:28" x14ac:dyDescent="0.35">
      <c r="A51" s="4">
        <v>7</v>
      </c>
      <c r="B51" s="43" t="s">
        <v>34</v>
      </c>
      <c r="C51" s="94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96"/>
      <c r="O51" s="71"/>
      <c r="P51" s="71"/>
      <c r="Q51" s="329"/>
      <c r="R51" s="71"/>
      <c r="S51" s="329"/>
      <c r="T51" s="71"/>
      <c r="U51" s="144"/>
      <c r="V51" s="214"/>
      <c r="W51" s="214"/>
      <c r="X51" s="214"/>
      <c r="Y51" s="214"/>
      <c r="Z51" s="214"/>
      <c r="AA51" s="214"/>
      <c r="AB51" s="215"/>
    </row>
    <row r="52" spans="1:28" x14ac:dyDescent="0.35">
      <c r="A52" s="4"/>
      <c r="B52" s="36" t="s">
        <v>41</v>
      </c>
      <c r="C52" s="94">
        <v>857241</v>
      </c>
      <c r="D52" s="71">
        <v>1104121</v>
      </c>
      <c r="E52" s="71">
        <v>966092</v>
      </c>
      <c r="F52" s="71">
        <v>669938</v>
      </c>
      <c r="G52" s="71">
        <v>647391</v>
      </c>
      <c r="H52" s="71">
        <v>539100</v>
      </c>
      <c r="I52" s="71">
        <v>648992</v>
      </c>
      <c r="J52" s="71">
        <v>620934</v>
      </c>
      <c r="K52" s="71">
        <v>701274</v>
      </c>
      <c r="L52" s="71">
        <v>716460</v>
      </c>
      <c r="M52" s="71">
        <v>620952</v>
      </c>
      <c r="N52" s="96">
        <v>647876</v>
      </c>
      <c r="O52" s="71">
        <v>1159119</v>
      </c>
      <c r="P52" s="329">
        <v>1494466</v>
      </c>
      <c r="Q52" s="329">
        <v>1347139</v>
      </c>
      <c r="R52" s="71">
        <v>1311307</v>
      </c>
      <c r="S52" s="329">
        <v>1154205</v>
      </c>
      <c r="T52" s="329">
        <v>1287360</v>
      </c>
      <c r="U52" s="144"/>
      <c r="V52" s="214">
        <f>O52-C52</f>
        <v>301878</v>
      </c>
      <c r="W52" s="214">
        <f t="shared" ref="W52:W57" si="38">P52-D52</f>
        <v>390345</v>
      </c>
      <c r="X52" s="214">
        <f t="shared" ref="X52:X57" si="39">Q52-E52</f>
        <v>381047</v>
      </c>
      <c r="Y52" s="214">
        <f t="shared" ref="Y52:Y57" si="40">R52-F52</f>
        <v>641369</v>
      </c>
      <c r="Z52" s="214">
        <f t="shared" ref="Z52:AA57" si="41">S52-G52</f>
        <v>506814</v>
      </c>
      <c r="AA52" s="214">
        <f t="shared" si="41"/>
        <v>748260</v>
      </c>
      <c r="AB52" s="215"/>
    </row>
    <row r="53" spans="1:28" x14ac:dyDescent="0.35">
      <c r="A53" s="4"/>
      <c r="B53" s="36" t="s">
        <v>42</v>
      </c>
      <c r="C53" s="94">
        <v>1644124</v>
      </c>
      <c r="D53" s="71">
        <v>1839764</v>
      </c>
      <c r="E53" s="71">
        <v>1425210</v>
      </c>
      <c r="F53" s="71">
        <v>945552</v>
      </c>
      <c r="G53" s="71">
        <v>887692</v>
      </c>
      <c r="H53" s="71">
        <v>783413</v>
      </c>
      <c r="I53" s="71">
        <v>1014350</v>
      </c>
      <c r="J53" s="71">
        <v>1035232</v>
      </c>
      <c r="K53" s="71">
        <v>985046</v>
      </c>
      <c r="L53" s="71">
        <v>945683</v>
      </c>
      <c r="M53" s="71">
        <v>1104043</v>
      </c>
      <c r="N53" s="96">
        <v>1253314</v>
      </c>
      <c r="O53" s="71">
        <v>1725948</v>
      </c>
      <c r="P53" s="329">
        <v>1783852</v>
      </c>
      <c r="Q53" s="329">
        <v>1447654</v>
      </c>
      <c r="R53" s="71">
        <v>1384674</v>
      </c>
      <c r="S53" s="329">
        <v>1204203</v>
      </c>
      <c r="T53" s="329">
        <v>1316505</v>
      </c>
      <c r="U53" s="144"/>
      <c r="V53" s="214">
        <f t="shared" ref="V53:V57" si="42">O53-C53</f>
        <v>81824</v>
      </c>
      <c r="W53" s="214">
        <f t="shared" si="38"/>
        <v>-55912</v>
      </c>
      <c r="X53" s="214">
        <f t="shared" si="39"/>
        <v>22444</v>
      </c>
      <c r="Y53" s="214">
        <f t="shared" si="40"/>
        <v>439122</v>
      </c>
      <c r="Z53" s="214">
        <f t="shared" si="41"/>
        <v>316511</v>
      </c>
      <c r="AA53" s="214">
        <f t="shared" si="41"/>
        <v>533092</v>
      </c>
      <c r="AB53" s="215"/>
    </row>
    <row r="54" spans="1:28" x14ac:dyDescent="0.35">
      <c r="A54" s="4"/>
      <c r="B54" s="36" t="s">
        <v>43</v>
      </c>
      <c r="C54" s="94">
        <v>221538.54943988708</v>
      </c>
      <c r="D54" s="71">
        <v>320995.93846153846</v>
      </c>
      <c r="E54" s="71">
        <v>322289.37213107507</v>
      </c>
      <c r="F54" s="71">
        <v>194194.59178807947</v>
      </c>
      <c r="G54" s="71">
        <v>166367.38525386315</v>
      </c>
      <c r="H54" s="71">
        <v>224303.10698988827</v>
      </c>
      <c r="I54" s="71">
        <v>177309.00484304142</v>
      </c>
      <c r="J54" s="71">
        <v>175895.88551833291</v>
      </c>
      <c r="K54" s="71">
        <v>174494.66973163222</v>
      </c>
      <c r="L54" s="71">
        <v>147326.26320887636</v>
      </c>
      <c r="M54" s="71">
        <v>184665.0266561445</v>
      </c>
      <c r="N54" s="96">
        <v>116770.63684210526</v>
      </c>
      <c r="O54" s="71">
        <v>493428.15251785947</v>
      </c>
      <c r="P54" s="329">
        <v>687388.3219691983</v>
      </c>
      <c r="Q54" s="329">
        <v>885502.74463971879</v>
      </c>
      <c r="R54" s="71">
        <v>679792.8362603758</v>
      </c>
      <c r="S54" s="329">
        <v>483831.80602225615</v>
      </c>
      <c r="T54" s="329">
        <v>511069.36204564298</v>
      </c>
      <c r="U54" s="144"/>
      <c r="V54" s="214">
        <f t="shared" si="42"/>
        <v>271889.60307797242</v>
      </c>
      <c r="W54" s="214">
        <f t="shared" si="38"/>
        <v>366392.38350765983</v>
      </c>
      <c r="X54" s="214">
        <f t="shared" si="39"/>
        <v>563213.37250864366</v>
      </c>
      <c r="Y54" s="214">
        <f t="shared" si="40"/>
        <v>485598.24447229633</v>
      </c>
      <c r="Z54" s="214">
        <f t="shared" si="41"/>
        <v>317464.42076839297</v>
      </c>
      <c r="AA54" s="214">
        <f t="shared" si="41"/>
        <v>286766.25505575468</v>
      </c>
      <c r="AB54" s="215"/>
    </row>
    <row r="55" spans="1:28" x14ac:dyDescent="0.35">
      <c r="A55" s="4"/>
      <c r="B55" s="36" t="s">
        <v>52</v>
      </c>
      <c r="C55" s="94">
        <v>12816.450560112904</v>
      </c>
      <c r="D55" s="71">
        <v>18268.061538461541</v>
      </c>
      <c r="E55" s="71">
        <v>18172.627868924956</v>
      </c>
      <c r="F55" s="71">
        <v>10921.40821192053</v>
      </c>
      <c r="G55" s="71">
        <v>9364.6147461368655</v>
      </c>
      <c r="H55" s="71">
        <v>12704.893010111715</v>
      </c>
      <c r="I55" s="71">
        <v>10273.99515695857</v>
      </c>
      <c r="J55" s="71">
        <v>10038.114481667106</v>
      </c>
      <c r="K55" s="71">
        <v>10094.330268367796</v>
      </c>
      <c r="L55" s="71">
        <v>8232.7367911236342</v>
      </c>
      <c r="M55" s="71">
        <v>10543.973343855496</v>
      </c>
      <c r="N55" s="96">
        <v>6624.363157894737</v>
      </c>
      <c r="O55" s="71">
        <v>27945.847482140511</v>
      </c>
      <c r="P55" s="329">
        <v>37834.678030801631</v>
      </c>
      <c r="Q55" s="329">
        <v>48679.255360281189</v>
      </c>
      <c r="R55" s="71">
        <v>37841.163739624288</v>
      </c>
      <c r="S55" s="329">
        <v>26737.193977743857</v>
      </c>
      <c r="T55" s="329">
        <v>28115.637954357026</v>
      </c>
      <c r="U55" s="144"/>
      <c r="V55" s="214">
        <f t="shared" si="42"/>
        <v>15129.396922027607</v>
      </c>
      <c r="W55" s="214">
        <f t="shared" si="38"/>
        <v>19566.61649234009</v>
      </c>
      <c r="X55" s="214">
        <f t="shared" si="39"/>
        <v>30506.627491356234</v>
      </c>
      <c r="Y55" s="214">
        <f t="shared" si="40"/>
        <v>26919.755527703757</v>
      </c>
      <c r="Z55" s="214">
        <f t="shared" si="41"/>
        <v>17372.579231606993</v>
      </c>
      <c r="AA55" s="214">
        <f t="shared" si="41"/>
        <v>15410.744944245311</v>
      </c>
      <c r="AB55" s="215"/>
    </row>
    <row r="56" spans="1:28" x14ac:dyDescent="0.35">
      <c r="A56" s="4"/>
      <c r="B56" s="36" t="s">
        <v>51</v>
      </c>
      <c r="C56" s="94">
        <v>57</v>
      </c>
      <c r="D56" s="71">
        <v>0</v>
      </c>
      <c r="E56" s="71">
        <v>51</v>
      </c>
      <c r="F56" s="71">
        <v>383</v>
      </c>
      <c r="G56" s="71">
        <v>36</v>
      </c>
      <c r="H56" s="71">
        <v>225</v>
      </c>
      <c r="I56" s="71">
        <v>36</v>
      </c>
      <c r="J56" s="71">
        <v>36</v>
      </c>
      <c r="K56" s="71">
        <v>308</v>
      </c>
      <c r="L56" s="71">
        <v>36</v>
      </c>
      <c r="M56" s="71">
        <v>6673</v>
      </c>
      <c r="N56" s="96">
        <v>218</v>
      </c>
      <c r="O56" s="71">
        <v>223</v>
      </c>
      <c r="P56" s="329">
        <v>283</v>
      </c>
      <c r="Q56" s="329">
        <v>1403</v>
      </c>
      <c r="R56" s="71">
        <v>3911</v>
      </c>
      <c r="S56" s="329">
        <v>52913</v>
      </c>
      <c r="T56" s="329">
        <v>49697</v>
      </c>
      <c r="U56" s="144"/>
      <c r="V56" s="214">
        <f t="shared" si="42"/>
        <v>166</v>
      </c>
      <c r="W56" s="214">
        <f t="shared" si="38"/>
        <v>283</v>
      </c>
      <c r="X56" s="214">
        <f t="shared" si="39"/>
        <v>1352</v>
      </c>
      <c r="Y56" s="214">
        <f t="shared" si="40"/>
        <v>3528</v>
      </c>
      <c r="Z56" s="214">
        <f t="shared" si="41"/>
        <v>52877</v>
      </c>
      <c r="AA56" s="214">
        <f t="shared" si="41"/>
        <v>49472</v>
      </c>
      <c r="AB56" s="215"/>
    </row>
    <row r="57" spans="1:28" ht="15" thickBot="1" x14ac:dyDescent="0.4">
      <c r="A57" s="4"/>
      <c r="B57" s="38" t="s">
        <v>46</v>
      </c>
      <c r="C57" s="94">
        <v>2735777</v>
      </c>
      <c r="D57" s="71">
        <v>3283149</v>
      </c>
      <c r="E57" s="71">
        <v>2731815</v>
      </c>
      <c r="F57" s="71">
        <v>1820989.0000000002</v>
      </c>
      <c r="G57" s="71">
        <v>1710851</v>
      </c>
      <c r="H57" s="71">
        <v>1559746</v>
      </c>
      <c r="I57" s="71">
        <v>1850960.9999999998</v>
      </c>
      <c r="J57" s="71">
        <v>1842136</v>
      </c>
      <c r="K57" s="71">
        <v>1871217.0000000002</v>
      </c>
      <c r="L57" s="71">
        <v>1817738</v>
      </c>
      <c r="M57" s="71">
        <v>1926877</v>
      </c>
      <c r="N57" s="96">
        <v>2024803</v>
      </c>
      <c r="O57" s="71">
        <v>3406664</v>
      </c>
      <c r="P57" s="71">
        <v>4003823.9999999995</v>
      </c>
      <c r="Q57" s="329">
        <f t="shared" ref="Q57:T57" si="43">SUM(Q52:Q56)</f>
        <v>3730378</v>
      </c>
      <c r="R57" s="329">
        <f t="shared" si="43"/>
        <v>3417526</v>
      </c>
      <c r="S57" s="329">
        <f t="shared" si="43"/>
        <v>2921890</v>
      </c>
      <c r="T57" s="329">
        <f t="shared" si="43"/>
        <v>3192747</v>
      </c>
      <c r="U57" s="144">
        <v>0</v>
      </c>
      <c r="V57" s="214">
        <f t="shared" si="42"/>
        <v>670887</v>
      </c>
      <c r="W57" s="214">
        <f t="shared" si="38"/>
        <v>720674.99999999953</v>
      </c>
      <c r="X57" s="214">
        <f t="shared" si="39"/>
        <v>998563</v>
      </c>
      <c r="Y57" s="214">
        <f t="shared" si="40"/>
        <v>1596536.9999999998</v>
      </c>
      <c r="Z57" s="214">
        <f t="shared" si="41"/>
        <v>1211039</v>
      </c>
      <c r="AA57" s="214">
        <f t="shared" si="41"/>
        <v>1633001</v>
      </c>
      <c r="AB57" s="215"/>
    </row>
    <row r="58" spans="1:28" x14ac:dyDescent="0.35">
      <c r="A58" s="4">
        <v>8</v>
      </c>
      <c r="B58" s="43" t="s">
        <v>35</v>
      </c>
      <c r="C58" s="94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96"/>
      <c r="O58" s="71"/>
      <c r="P58" s="71"/>
      <c r="Q58" s="329"/>
      <c r="R58" s="71"/>
      <c r="S58" s="329"/>
      <c r="T58" s="71"/>
      <c r="U58" s="144"/>
      <c r="V58" s="214"/>
      <c r="W58" s="214"/>
      <c r="X58" s="214"/>
      <c r="Y58" s="214"/>
      <c r="Z58" s="214"/>
      <c r="AA58" s="214"/>
      <c r="AB58" s="215"/>
    </row>
    <row r="59" spans="1:28" x14ac:dyDescent="0.35">
      <c r="A59" s="4"/>
      <c r="B59" s="36" t="s">
        <v>41</v>
      </c>
      <c r="C59" s="94">
        <v>2837915</v>
      </c>
      <c r="D59" s="71">
        <v>3056978</v>
      </c>
      <c r="E59" s="71">
        <v>3167558</v>
      </c>
      <c r="F59" s="71">
        <v>3157518</v>
      </c>
      <c r="G59" s="71">
        <v>2496505</v>
      </c>
      <c r="H59" s="71">
        <v>2725523</v>
      </c>
      <c r="I59" s="71">
        <v>2555472</v>
      </c>
      <c r="J59" s="71">
        <v>2348306</v>
      </c>
      <c r="K59" s="71">
        <v>2531290</v>
      </c>
      <c r="L59" s="71">
        <v>2574513</v>
      </c>
      <c r="M59" s="71">
        <v>2532611</v>
      </c>
      <c r="N59" s="96">
        <v>2528619</v>
      </c>
      <c r="O59" s="71">
        <v>2785666</v>
      </c>
      <c r="P59" s="329">
        <v>3309174</v>
      </c>
      <c r="Q59" s="329">
        <v>3989122</v>
      </c>
      <c r="R59" s="71">
        <v>4166559</v>
      </c>
      <c r="S59" s="329">
        <v>4462905</v>
      </c>
      <c r="T59" s="329">
        <v>4936946</v>
      </c>
      <c r="U59" s="144"/>
      <c r="V59" s="214">
        <f>O59-C59</f>
        <v>-52249</v>
      </c>
      <c r="W59" s="214">
        <f t="shared" ref="W59:W64" si="44">P59-D59</f>
        <v>252196</v>
      </c>
      <c r="X59" s="214">
        <f t="shared" ref="X59:X64" si="45">Q59-E59</f>
        <v>821564</v>
      </c>
      <c r="Y59" s="214">
        <f t="shared" ref="Y59:Y64" si="46">R59-F59</f>
        <v>1009041</v>
      </c>
      <c r="Z59" s="214">
        <f t="shared" ref="Z59:AA64" si="47">S59-G59</f>
        <v>1966400</v>
      </c>
      <c r="AA59" s="214">
        <f t="shared" si="47"/>
        <v>2211423</v>
      </c>
      <c r="AB59" s="215"/>
    </row>
    <row r="60" spans="1:28" x14ac:dyDescent="0.35">
      <c r="A60" s="4"/>
      <c r="B60" s="36" t="s">
        <v>42</v>
      </c>
      <c r="C60" s="94">
        <v>17606258</v>
      </c>
      <c r="D60" s="71">
        <v>18531363</v>
      </c>
      <c r="E60" s="71">
        <v>18941190</v>
      </c>
      <c r="F60" s="71">
        <v>19203299</v>
      </c>
      <c r="G60" s="71">
        <v>18492087</v>
      </c>
      <c r="H60" s="71">
        <v>18567405</v>
      </c>
      <c r="I60" s="71">
        <v>17590347</v>
      </c>
      <c r="J60" s="71">
        <v>17263385</v>
      </c>
      <c r="K60" s="71">
        <v>17163723</v>
      </c>
      <c r="L60" s="71">
        <v>17305423</v>
      </c>
      <c r="M60" s="71">
        <v>17403031</v>
      </c>
      <c r="N60" s="96">
        <v>17625556</v>
      </c>
      <c r="O60" s="71">
        <v>18219539</v>
      </c>
      <c r="P60" s="329">
        <v>19035452</v>
      </c>
      <c r="Q60" s="329">
        <v>19440077</v>
      </c>
      <c r="R60" s="71">
        <v>19752734</v>
      </c>
      <c r="S60" s="329">
        <v>20169049</v>
      </c>
      <c r="T60" s="329">
        <v>20600556</v>
      </c>
      <c r="U60" s="144"/>
      <c r="V60" s="214">
        <f t="shared" ref="V60:V64" si="48">O60-C60</f>
        <v>613281</v>
      </c>
      <c r="W60" s="214">
        <f t="shared" si="44"/>
        <v>504089</v>
      </c>
      <c r="X60" s="214">
        <f t="shared" si="45"/>
        <v>498887</v>
      </c>
      <c r="Y60" s="214">
        <f t="shared" si="46"/>
        <v>549435</v>
      </c>
      <c r="Z60" s="214">
        <f t="shared" si="47"/>
        <v>1676962</v>
      </c>
      <c r="AA60" s="214">
        <f t="shared" si="47"/>
        <v>2033151</v>
      </c>
      <c r="AB60" s="215"/>
    </row>
    <row r="61" spans="1:28" x14ac:dyDescent="0.35">
      <c r="A61" s="4"/>
      <c r="B61" s="36" t="s">
        <v>43</v>
      </c>
      <c r="C61" s="94">
        <v>511215.17420834431</v>
      </c>
      <c r="D61" s="71">
        <v>524900.60769230768</v>
      </c>
      <c r="E61" s="71">
        <v>634771.723521868</v>
      </c>
      <c r="F61" s="71">
        <v>660233.77748344373</v>
      </c>
      <c r="G61" s="71">
        <v>679237.55642384104</v>
      </c>
      <c r="H61" s="71">
        <v>754906.84761778603</v>
      </c>
      <c r="I61" s="71">
        <v>708298.35160480777</v>
      </c>
      <c r="J61" s="71">
        <v>748818.07509012579</v>
      </c>
      <c r="K61" s="71">
        <v>777715.96225252969</v>
      </c>
      <c r="L61" s="71">
        <v>641419.82784431137</v>
      </c>
      <c r="M61" s="71">
        <v>599059.97216011223</v>
      </c>
      <c r="N61" s="96">
        <v>558050.93789473688</v>
      </c>
      <c r="O61" s="71">
        <v>601147.35662006401</v>
      </c>
      <c r="P61" s="329">
        <v>929221.53192049486</v>
      </c>
      <c r="Q61" s="329">
        <v>1301508.4234622144</v>
      </c>
      <c r="R61" s="71">
        <v>1668171.0429445175</v>
      </c>
      <c r="S61" s="329">
        <v>1687844.4536329915</v>
      </c>
      <c r="T61" s="329">
        <v>1852852.3824235282</v>
      </c>
      <c r="U61" s="144"/>
      <c r="V61" s="214">
        <f t="shared" si="48"/>
        <v>89932.182411719696</v>
      </c>
      <c r="W61" s="214">
        <f t="shared" si="44"/>
        <v>404320.92422818718</v>
      </c>
      <c r="X61" s="214">
        <f t="shared" si="45"/>
        <v>666736.69994034641</v>
      </c>
      <c r="Y61" s="214">
        <f t="shared" si="46"/>
        <v>1007937.2654610737</v>
      </c>
      <c r="Z61" s="214">
        <f t="shared" si="47"/>
        <v>1008606.8972091505</v>
      </c>
      <c r="AA61" s="214">
        <f t="shared" si="47"/>
        <v>1097945.5348057421</v>
      </c>
      <c r="AB61" s="215"/>
    </row>
    <row r="62" spans="1:28" x14ac:dyDescent="0.35">
      <c r="A62" s="4"/>
      <c r="B62" s="36" t="s">
        <v>52</v>
      </c>
      <c r="C62" s="94">
        <v>29574.825791655639</v>
      </c>
      <c r="D62" s="71">
        <v>29872.392307692309</v>
      </c>
      <c r="E62" s="71">
        <v>35792.276478132051</v>
      </c>
      <c r="F62" s="71">
        <v>37131.222516556292</v>
      </c>
      <c r="G62" s="71">
        <v>38233.443576158941</v>
      </c>
      <c r="H62" s="71">
        <v>42759.152382213979</v>
      </c>
      <c r="I62" s="71">
        <v>41041.648395192184</v>
      </c>
      <c r="J62" s="71">
        <v>42733.924909874258</v>
      </c>
      <c r="K62" s="71">
        <v>44990.037747470305</v>
      </c>
      <c r="L62" s="71">
        <v>35843.172155688619</v>
      </c>
      <c r="M62" s="71">
        <v>34205.027839887764</v>
      </c>
      <c r="N62" s="96">
        <v>31658.062105263161</v>
      </c>
      <c r="O62" s="71">
        <v>34046.643379936017</v>
      </c>
      <c r="P62" s="329">
        <v>51145.468079505066</v>
      </c>
      <c r="Q62" s="329">
        <v>71548.576537785586</v>
      </c>
      <c r="R62" s="71">
        <v>92859.957055482751</v>
      </c>
      <c r="S62" s="329">
        <v>93272.546367008588</v>
      </c>
      <c r="T62" s="329">
        <v>101931.6175764716</v>
      </c>
      <c r="U62" s="144"/>
      <c r="V62" s="214">
        <f t="shared" si="48"/>
        <v>4471.8175882803771</v>
      </c>
      <c r="W62" s="214">
        <f t="shared" si="44"/>
        <v>21273.075771812757</v>
      </c>
      <c r="X62" s="214">
        <f t="shared" si="45"/>
        <v>35756.300059653535</v>
      </c>
      <c r="Y62" s="214">
        <f t="shared" si="46"/>
        <v>55728.734538926459</v>
      </c>
      <c r="Z62" s="214">
        <f t="shared" si="47"/>
        <v>55039.102790849647</v>
      </c>
      <c r="AA62" s="214">
        <f t="shared" si="47"/>
        <v>59172.465194257624</v>
      </c>
      <c r="AB62" s="215"/>
    </row>
    <row r="63" spans="1:28" x14ac:dyDescent="0.35">
      <c r="A63" s="4"/>
      <c r="B63" s="36" t="s">
        <v>51</v>
      </c>
      <c r="C63" s="94">
        <v>79</v>
      </c>
      <c r="D63" s="71">
        <v>79</v>
      </c>
      <c r="E63" s="71">
        <v>-2774</v>
      </c>
      <c r="F63" s="71">
        <v>-2723</v>
      </c>
      <c r="G63" s="71">
        <v>719</v>
      </c>
      <c r="H63" s="71">
        <v>610</v>
      </c>
      <c r="I63" s="71">
        <v>961</v>
      </c>
      <c r="J63" s="71">
        <v>961</v>
      </c>
      <c r="K63" s="71">
        <v>997</v>
      </c>
      <c r="L63" s="71">
        <v>1612</v>
      </c>
      <c r="M63" s="71">
        <v>1597</v>
      </c>
      <c r="N63" s="96">
        <v>1389</v>
      </c>
      <c r="O63" s="71">
        <v>1280</v>
      </c>
      <c r="P63" s="329">
        <v>1250</v>
      </c>
      <c r="Q63" s="329">
        <v>1427</v>
      </c>
      <c r="R63" s="71">
        <v>2456</v>
      </c>
      <c r="S63" s="329">
        <v>152093</v>
      </c>
      <c r="T63" s="329">
        <v>153264</v>
      </c>
      <c r="U63" s="144"/>
      <c r="V63" s="214">
        <f t="shared" si="48"/>
        <v>1201</v>
      </c>
      <c r="W63" s="214">
        <f t="shared" si="44"/>
        <v>1171</v>
      </c>
      <c r="X63" s="214">
        <f t="shared" si="45"/>
        <v>4201</v>
      </c>
      <c r="Y63" s="214">
        <f t="shared" si="46"/>
        <v>5179</v>
      </c>
      <c r="Z63" s="214">
        <f t="shared" si="47"/>
        <v>151374</v>
      </c>
      <c r="AA63" s="214">
        <f t="shared" si="47"/>
        <v>152654</v>
      </c>
      <c r="AB63" s="215"/>
    </row>
    <row r="64" spans="1:28" ht="15" thickBot="1" x14ac:dyDescent="0.4">
      <c r="A64" s="4"/>
      <c r="B64" s="38" t="s">
        <v>46</v>
      </c>
      <c r="C64" s="94">
        <v>20985042</v>
      </c>
      <c r="D64" s="71">
        <v>22143193</v>
      </c>
      <c r="E64" s="71">
        <v>22776538</v>
      </c>
      <c r="F64" s="71">
        <v>23055459</v>
      </c>
      <c r="G64" s="71">
        <v>21706782</v>
      </c>
      <c r="H64" s="71">
        <v>22091204</v>
      </c>
      <c r="I64" s="71">
        <v>20896120</v>
      </c>
      <c r="J64" s="71">
        <v>20404204</v>
      </c>
      <c r="K64" s="71">
        <v>20518716</v>
      </c>
      <c r="L64" s="71">
        <v>20558811</v>
      </c>
      <c r="M64" s="71">
        <v>20570504</v>
      </c>
      <c r="N64" s="96">
        <v>20745273</v>
      </c>
      <c r="O64" s="71">
        <v>21641679.000000004</v>
      </c>
      <c r="P64" s="71">
        <v>23326243</v>
      </c>
      <c r="Q64" s="329">
        <f t="shared" ref="Q64:T64" si="49">SUM(Q59:Q63)</f>
        <v>24803683</v>
      </c>
      <c r="R64" s="329">
        <f t="shared" si="49"/>
        <v>25682780</v>
      </c>
      <c r="S64" s="329">
        <f t="shared" si="49"/>
        <v>26565164</v>
      </c>
      <c r="T64" s="329">
        <f t="shared" si="49"/>
        <v>27645550</v>
      </c>
      <c r="U64" s="144">
        <v>0</v>
      </c>
      <c r="V64" s="214">
        <f t="shared" si="48"/>
        <v>656637.00000000373</v>
      </c>
      <c r="W64" s="214">
        <f t="shared" si="44"/>
        <v>1183050</v>
      </c>
      <c r="X64" s="214">
        <f t="shared" si="45"/>
        <v>2027145</v>
      </c>
      <c r="Y64" s="214">
        <f t="shared" si="46"/>
        <v>2627321</v>
      </c>
      <c r="Z64" s="214">
        <f t="shared" si="47"/>
        <v>4858382</v>
      </c>
      <c r="AA64" s="214">
        <f t="shared" si="47"/>
        <v>5554346</v>
      </c>
      <c r="AB64" s="215"/>
    </row>
    <row r="65" spans="1:28" x14ac:dyDescent="0.35">
      <c r="A65" s="4">
        <v>9</v>
      </c>
      <c r="B65" s="43" t="s">
        <v>47</v>
      </c>
      <c r="C65" s="94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96"/>
      <c r="O65" s="71"/>
      <c r="P65" s="71"/>
      <c r="Q65" s="329"/>
      <c r="R65" s="71"/>
      <c r="S65" s="329"/>
      <c r="T65" s="71"/>
      <c r="U65" s="144"/>
      <c r="V65" s="214"/>
      <c r="W65" s="214"/>
      <c r="X65" s="214"/>
      <c r="Y65" s="214"/>
      <c r="Z65" s="214"/>
      <c r="AA65" s="214"/>
      <c r="AB65" s="215"/>
    </row>
    <row r="66" spans="1:28" x14ac:dyDescent="0.35">
      <c r="A66" s="4"/>
      <c r="B66" s="36" t="s">
        <v>41</v>
      </c>
      <c r="C66" s="94">
        <v>6610482</v>
      </c>
      <c r="D66" s="71">
        <v>7111816</v>
      </c>
      <c r="E66" s="71">
        <v>6564187</v>
      </c>
      <c r="F66" s="71">
        <v>5726856</v>
      </c>
      <c r="G66" s="71">
        <v>5011924</v>
      </c>
      <c r="H66" s="71">
        <v>5876510</v>
      </c>
      <c r="I66" s="71">
        <v>5999724</v>
      </c>
      <c r="J66" s="71">
        <v>4983529</v>
      </c>
      <c r="K66" s="71">
        <v>5014195</v>
      </c>
      <c r="L66" s="71">
        <v>5206135</v>
      </c>
      <c r="M66" s="71">
        <v>5758750</v>
      </c>
      <c r="N66" s="96">
        <v>5949800</v>
      </c>
      <c r="O66" s="71">
        <v>6916513</v>
      </c>
      <c r="P66" s="329">
        <v>7408085</v>
      </c>
      <c r="Q66" s="329">
        <f t="shared" ref="Q66:Q70" si="50">Q45+Q52+Q59</f>
        <v>7450963</v>
      </c>
      <c r="R66" s="71">
        <v>7660140</v>
      </c>
      <c r="S66" s="329">
        <f t="shared" ref="S66:S70" si="51">S45+S52+S59</f>
        <v>7767789</v>
      </c>
      <c r="T66" s="71">
        <v>9197863</v>
      </c>
      <c r="U66" s="144"/>
      <c r="V66" s="214">
        <f>O66-C66</f>
        <v>306031</v>
      </c>
      <c r="W66" s="214">
        <f t="shared" ref="W66:W71" si="52">P66-D66</f>
        <v>296269</v>
      </c>
      <c r="X66" s="214">
        <f t="shared" ref="X66:X71" si="53">Q66-E66</f>
        <v>886776</v>
      </c>
      <c r="Y66" s="214">
        <f t="shared" ref="Y66:Y71" si="54">R66-F66</f>
        <v>1933284</v>
      </c>
      <c r="Z66" s="214">
        <f t="shared" ref="Z66:AA71" si="55">S66-G66</f>
        <v>2755865</v>
      </c>
      <c r="AA66" s="214">
        <f t="shared" si="55"/>
        <v>3321353</v>
      </c>
      <c r="AB66" s="215"/>
    </row>
    <row r="67" spans="1:28" x14ac:dyDescent="0.35">
      <c r="A67" s="4"/>
      <c r="B67" s="36" t="s">
        <v>42</v>
      </c>
      <c r="C67" s="94">
        <v>21583272</v>
      </c>
      <c r="D67" s="71">
        <v>22534585</v>
      </c>
      <c r="E67" s="71">
        <v>22120062</v>
      </c>
      <c r="F67" s="71">
        <v>21527355</v>
      </c>
      <c r="G67" s="71">
        <v>20703785</v>
      </c>
      <c r="H67" s="71">
        <v>21175281</v>
      </c>
      <c r="I67" s="71">
        <v>20483992</v>
      </c>
      <c r="J67" s="71">
        <v>19800178</v>
      </c>
      <c r="K67" s="71">
        <v>19428101</v>
      </c>
      <c r="L67" s="71">
        <v>19770342</v>
      </c>
      <c r="M67" s="71">
        <v>20775273</v>
      </c>
      <c r="N67" s="96">
        <v>21330390</v>
      </c>
      <c r="O67" s="71">
        <v>22225884</v>
      </c>
      <c r="P67" s="329">
        <v>22730680</v>
      </c>
      <c r="Q67" s="329">
        <f t="shared" si="50"/>
        <v>22409326</v>
      </c>
      <c r="R67" s="71">
        <v>22643110</v>
      </c>
      <c r="S67" s="329">
        <f t="shared" si="51"/>
        <v>22979239</v>
      </c>
      <c r="T67" s="71">
        <v>24021695</v>
      </c>
      <c r="U67" s="144"/>
      <c r="V67" s="214">
        <f t="shared" ref="V67:V71" si="56">O67-C67</f>
        <v>642612</v>
      </c>
      <c r="W67" s="214">
        <f t="shared" si="52"/>
        <v>196095</v>
      </c>
      <c r="X67" s="214">
        <f t="shared" si="53"/>
        <v>289264</v>
      </c>
      <c r="Y67" s="214">
        <f t="shared" si="54"/>
        <v>1115755</v>
      </c>
      <c r="Z67" s="214">
        <f t="shared" si="55"/>
        <v>2275454</v>
      </c>
      <c r="AA67" s="214">
        <f t="shared" si="55"/>
        <v>2846414</v>
      </c>
      <c r="AB67" s="215"/>
    </row>
    <row r="68" spans="1:28" x14ac:dyDescent="0.35">
      <c r="A68" s="4"/>
      <c r="B68" s="36" t="s">
        <v>43</v>
      </c>
      <c r="C68" s="94">
        <v>1815770.0513363322</v>
      </c>
      <c r="D68" s="71">
        <v>1969253.6538461535</v>
      </c>
      <c r="E68" s="71">
        <v>1925429.6104895414</v>
      </c>
      <c r="F68" s="71">
        <v>1719783.2376158941</v>
      </c>
      <c r="G68" s="71">
        <v>1736116.1642384105</v>
      </c>
      <c r="H68" s="71">
        <v>1994469.9748311033</v>
      </c>
      <c r="I68" s="71">
        <v>2005500.2678201911</v>
      </c>
      <c r="J68" s="71">
        <v>1790222.6758111317</v>
      </c>
      <c r="K68" s="71">
        <v>1694391.2745270568</v>
      </c>
      <c r="L68" s="71">
        <v>1880742.2684043678</v>
      </c>
      <c r="M68" s="71">
        <v>1687868.3692402123</v>
      </c>
      <c r="N68" s="96">
        <v>1654979.5094736842</v>
      </c>
      <c r="O68" s="71">
        <v>2397119.4943244071</v>
      </c>
      <c r="P68" s="329">
        <v>3384167.3674696148</v>
      </c>
      <c r="Q68" s="329">
        <f t="shared" si="50"/>
        <v>3272629.8247803166</v>
      </c>
      <c r="R68" s="71">
        <v>3257044.2573176064</v>
      </c>
      <c r="S68" s="329">
        <f t="shared" si="51"/>
        <v>3127243.3421339737</v>
      </c>
      <c r="T68" s="71">
        <v>3397096.3478640309</v>
      </c>
      <c r="U68" s="144"/>
      <c r="V68" s="214">
        <f t="shared" si="56"/>
        <v>581349.44298807485</v>
      </c>
      <c r="W68" s="214">
        <f t="shared" si="52"/>
        <v>1414913.7136234613</v>
      </c>
      <c r="X68" s="214">
        <f t="shared" si="53"/>
        <v>1347200.2142907751</v>
      </c>
      <c r="Y68" s="214">
        <f t="shared" si="54"/>
        <v>1537261.0197017123</v>
      </c>
      <c r="Z68" s="214">
        <f t="shared" si="55"/>
        <v>1391127.1778955632</v>
      </c>
      <c r="AA68" s="214">
        <f t="shared" si="55"/>
        <v>1402626.3730329275</v>
      </c>
      <c r="AB68" s="215"/>
    </row>
    <row r="69" spans="1:28" x14ac:dyDescent="0.35">
      <c r="A69" s="4"/>
      <c r="B69" s="36" t="s">
        <v>52</v>
      </c>
      <c r="C69" s="94">
        <v>105045.94866366763</v>
      </c>
      <c r="D69" s="71">
        <v>112071.34615384616</v>
      </c>
      <c r="E69" s="71">
        <v>108567.3895104586</v>
      </c>
      <c r="F69" s="71">
        <v>96719.762384105969</v>
      </c>
      <c r="G69" s="71">
        <v>97723.835761589406</v>
      </c>
      <c r="H69" s="71">
        <v>112970.02516889654</v>
      </c>
      <c r="I69" s="71">
        <v>116206.73217980893</v>
      </c>
      <c r="J69" s="71">
        <v>102165.32418886837</v>
      </c>
      <c r="K69" s="71">
        <v>98018.725472943246</v>
      </c>
      <c r="L69" s="71">
        <v>105097.73159563226</v>
      </c>
      <c r="M69" s="71">
        <v>96373.630759787804</v>
      </c>
      <c r="N69" s="96">
        <v>93886.4905263158</v>
      </c>
      <c r="O69" s="71">
        <v>135763.50567559278</v>
      </c>
      <c r="P69" s="329">
        <v>186268.63253038481</v>
      </c>
      <c r="Q69" s="329">
        <f t="shared" si="50"/>
        <v>179908.17521968365</v>
      </c>
      <c r="R69" s="71">
        <v>181305.74268239405</v>
      </c>
      <c r="S69" s="329">
        <f t="shared" si="51"/>
        <v>172815.65786602674</v>
      </c>
      <c r="T69" s="71">
        <v>186885.65213596891</v>
      </c>
      <c r="U69" s="144"/>
      <c r="V69" s="214">
        <f t="shared" si="56"/>
        <v>30717.55701192515</v>
      </c>
      <c r="W69" s="214">
        <f t="shared" si="52"/>
        <v>74197.286376538657</v>
      </c>
      <c r="X69" s="214">
        <f t="shared" si="53"/>
        <v>71340.785709225049</v>
      </c>
      <c r="Y69" s="214">
        <f t="shared" si="54"/>
        <v>84585.980298288079</v>
      </c>
      <c r="Z69" s="214">
        <f t="shared" si="55"/>
        <v>75091.822104437335</v>
      </c>
      <c r="AA69" s="214">
        <f t="shared" si="55"/>
        <v>73915.62696707237</v>
      </c>
      <c r="AB69" s="215"/>
    </row>
    <row r="70" spans="1:28" x14ac:dyDescent="0.35">
      <c r="A70" s="4"/>
      <c r="B70" s="36" t="s">
        <v>51</v>
      </c>
      <c r="C70" s="94">
        <v>1436</v>
      </c>
      <c r="D70" s="71">
        <v>2811</v>
      </c>
      <c r="E70" s="71">
        <v>-1060</v>
      </c>
      <c r="F70" s="71">
        <v>1776</v>
      </c>
      <c r="G70" s="71">
        <v>2350</v>
      </c>
      <c r="H70" s="71">
        <v>5164</v>
      </c>
      <c r="I70" s="71">
        <v>6535</v>
      </c>
      <c r="J70" s="71">
        <v>3076</v>
      </c>
      <c r="K70" s="71">
        <v>5038</v>
      </c>
      <c r="L70" s="71">
        <v>10835</v>
      </c>
      <c r="M70" s="71">
        <v>29863</v>
      </c>
      <c r="N70" s="96">
        <v>20800</v>
      </c>
      <c r="O70" s="71">
        <v>4075</v>
      </c>
      <c r="P70" s="329">
        <v>6590</v>
      </c>
      <c r="Q70" s="329">
        <f t="shared" si="50"/>
        <v>8301</v>
      </c>
      <c r="R70" s="71">
        <v>11629</v>
      </c>
      <c r="S70" s="329">
        <f t="shared" si="51"/>
        <v>338354</v>
      </c>
      <c r="T70" s="71">
        <v>367065</v>
      </c>
      <c r="U70" s="144"/>
      <c r="V70" s="214">
        <f t="shared" si="56"/>
        <v>2639</v>
      </c>
      <c r="W70" s="214">
        <f t="shared" si="52"/>
        <v>3779</v>
      </c>
      <c r="X70" s="214">
        <f t="shared" si="53"/>
        <v>9361</v>
      </c>
      <c r="Y70" s="214">
        <f t="shared" si="54"/>
        <v>9853</v>
      </c>
      <c r="Z70" s="214">
        <f t="shared" si="55"/>
        <v>336004</v>
      </c>
      <c r="AA70" s="214">
        <f t="shared" si="55"/>
        <v>361901</v>
      </c>
      <c r="AB70" s="215"/>
    </row>
    <row r="71" spans="1:28" ht="15" thickBot="1" x14ac:dyDescent="0.4">
      <c r="A71" s="4"/>
      <c r="B71" s="38" t="s">
        <v>46</v>
      </c>
      <c r="C71" s="87">
        <v>30116006</v>
      </c>
      <c r="D71" s="73">
        <v>31730537</v>
      </c>
      <c r="E71" s="73">
        <v>30717186</v>
      </c>
      <c r="F71" s="73">
        <v>29072490</v>
      </c>
      <c r="G71" s="73">
        <v>27551899</v>
      </c>
      <c r="H71" s="73">
        <v>29164395</v>
      </c>
      <c r="I71" s="73">
        <v>28611958</v>
      </c>
      <c r="J71" s="73">
        <v>26679171</v>
      </c>
      <c r="K71" s="73">
        <v>26239744</v>
      </c>
      <c r="L71" s="73">
        <v>26973152</v>
      </c>
      <c r="M71" s="73">
        <v>28348128</v>
      </c>
      <c r="N71" s="129">
        <v>29049856</v>
      </c>
      <c r="O71" s="73">
        <v>31679355</v>
      </c>
      <c r="P71" s="73">
        <v>33715791</v>
      </c>
      <c r="Q71" s="340">
        <f t="shared" ref="Q71:T71" si="57">SUM(Q66:Q70)</f>
        <v>33321128</v>
      </c>
      <c r="R71" s="340">
        <f t="shared" si="57"/>
        <v>33753229</v>
      </c>
      <c r="S71" s="340">
        <f t="shared" si="57"/>
        <v>34385441</v>
      </c>
      <c r="T71" s="340">
        <f t="shared" si="57"/>
        <v>37170605</v>
      </c>
      <c r="U71" s="145">
        <v>0</v>
      </c>
      <c r="V71" s="224">
        <f t="shared" si="56"/>
        <v>1563349</v>
      </c>
      <c r="W71" s="224">
        <f t="shared" si="52"/>
        <v>1985254</v>
      </c>
      <c r="X71" s="224">
        <f t="shared" si="53"/>
        <v>2603942</v>
      </c>
      <c r="Y71" s="224">
        <f t="shared" si="54"/>
        <v>4680739</v>
      </c>
      <c r="Z71" s="224">
        <f t="shared" si="55"/>
        <v>6833542</v>
      </c>
      <c r="AA71" s="224">
        <f t="shared" si="55"/>
        <v>8006210</v>
      </c>
      <c r="AB71" s="222"/>
    </row>
    <row r="72" spans="1:28" x14ac:dyDescent="0.35">
      <c r="A72" s="4">
        <v>10</v>
      </c>
      <c r="B72" s="42" t="s">
        <v>38</v>
      </c>
      <c r="C72" s="124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134"/>
      <c r="O72" s="60"/>
      <c r="P72" s="60"/>
      <c r="Q72" s="341"/>
      <c r="R72" s="60"/>
      <c r="S72" s="341"/>
      <c r="T72" s="60"/>
      <c r="U72" s="146"/>
      <c r="V72" s="197"/>
      <c r="W72" s="197"/>
      <c r="X72" s="197"/>
      <c r="Y72" s="197"/>
      <c r="Z72" s="197"/>
      <c r="AA72" s="197"/>
      <c r="AB72" s="195"/>
    </row>
    <row r="73" spans="1:28" x14ac:dyDescent="0.35">
      <c r="A73" s="4"/>
      <c r="B73" s="36" t="s">
        <v>41</v>
      </c>
      <c r="C73" s="125">
        <v>89117849</v>
      </c>
      <c r="D73" s="74">
        <v>78276674.400000006</v>
      </c>
      <c r="E73" s="74">
        <v>69593835.200000003</v>
      </c>
      <c r="F73" s="74">
        <v>70281543.400000006</v>
      </c>
      <c r="G73" s="74">
        <v>98835120.5</v>
      </c>
      <c r="H73" s="74">
        <v>105997966.7</v>
      </c>
      <c r="I73" s="74">
        <v>81427295.399999991</v>
      </c>
      <c r="J73" s="74">
        <v>66936381.699999996</v>
      </c>
      <c r="K73" s="74">
        <v>74976502.5</v>
      </c>
      <c r="L73" s="74">
        <v>102658582.3</v>
      </c>
      <c r="M73" s="74">
        <v>102598132.8</v>
      </c>
      <c r="N73" s="135">
        <v>92821525.399999991</v>
      </c>
      <c r="O73" s="74">
        <v>81765678.299999997</v>
      </c>
      <c r="P73" s="330">
        <v>83056338.200000003</v>
      </c>
      <c r="Q73" s="330">
        <v>77612905</v>
      </c>
      <c r="R73" s="74">
        <v>82511116.900000006</v>
      </c>
      <c r="S73" s="330">
        <v>115492895.40000001</v>
      </c>
      <c r="T73" s="330">
        <v>117534644</v>
      </c>
      <c r="U73" s="147"/>
      <c r="V73" s="205">
        <f>O73-C73</f>
        <v>-7352170.700000003</v>
      </c>
      <c r="W73" s="205">
        <f t="shared" ref="W73:W78" si="58">P73-D73</f>
        <v>4779663.799999997</v>
      </c>
      <c r="X73" s="205">
        <f t="shared" ref="X73:X78" si="59">Q73-E73</f>
        <v>8019069.799999997</v>
      </c>
      <c r="Y73" s="205">
        <f t="shared" ref="Y73:Y78" si="60">R73-F73</f>
        <v>12229573.5</v>
      </c>
      <c r="Z73" s="205">
        <f t="shared" ref="Z73:AA78" si="61">S73-G73</f>
        <v>16657774.900000006</v>
      </c>
      <c r="AA73" s="205">
        <f t="shared" si="61"/>
        <v>11536677.299999997</v>
      </c>
      <c r="AB73" s="198"/>
    </row>
    <row r="74" spans="1:28" x14ac:dyDescent="0.35">
      <c r="A74" s="4"/>
      <c r="B74" s="36" t="s">
        <v>42</v>
      </c>
      <c r="C74" s="125">
        <v>24733678</v>
      </c>
      <c r="D74" s="74">
        <v>22191263</v>
      </c>
      <c r="E74" s="74">
        <v>19480923</v>
      </c>
      <c r="F74" s="74">
        <v>18506169</v>
      </c>
      <c r="G74" s="74">
        <v>26156975</v>
      </c>
      <c r="H74" s="74">
        <v>27678753</v>
      </c>
      <c r="I74" s="74">
        <v>20896445</v>
      </c>
      <c r="J74" s="74">
        <v>16440868</v>
      </c>
      <c r="K74" s="74">
        <v>18954600</v>
      </c>
      <c r="L74" s="74">
        <v>25691492</v>
      </c>
      <c r="M74" s="74">
        <v>26000864</v>
      </c>
      <c r="N74" s="135">
        <v>24567516</v>
      </c>
      <c r="O74" s="74">
        <v>21947550</v>
      </c>
      <c r="P74" s="330">
        <v>22754518</v>
      </c>
      <c r="Q74" s="330">
        <v>20642726</v>
      </c>
      <c r="R74" s="74">
        <v>22566420</v>
      </c>
      <c r="S74" s="330">
        <v>31096574</v>
      </c>
      <c r="T74" s="330">
        <v>32732275</v>
      </c>
      <c r="U74" s="147"/>
      <c r="V74" s="205">
        <f t="shared" ref="V74:V78" si="62">O74-C74</f>
        <v>-2786128</v>
      </c>
      <c r="W74" s="205">
        <f t="shared" si="58"/>
        <v>563255</v>
      </c>
      <c r="X74" s="205">
        <f t="shared" si="59"/>
        <v>1161803</v>
      </c>
      <c r="Y74" s="205">
        <f t="shared" si="60"/>
        <v>4060251</v>
      </c>
      <c r="Z74" s="205">
        <f t="shared" si="61"/>
        <v>4939599</v>
      </c>
      <c r="AA74" s="205">
        <f t="shared" si="61"/>
        <v>5053522</v>
      </c>
      <c r="AB74" s="198"/>
    </row>
    <row r="75" spans="1:28" x14ac:dyDescent="0.35">
      <c r="A75" s="4"/>
      <c r="B75" s="36" t="s">
        <v>43</v>
      </c>
      <c r="C75" s="125">
        <v>49010359.100000001</v>
      </c>
      <c r="D75" s="74">
        <v>46497752.100000001</v>
      </c>
      <c r="E75" s="74">
        <v>45411751.300000004</v>
      </c>
      <c r="F75" s="74">
        <v>45540047.399999999</v>
      </c>
      <c r="G75" s="74">
        <v>54292462</v>
      </c>
      <c r="H75" s="74">
        <v>58294150.5</v>
      </c>
      <c r="I75" s="74">
        <v>50565306.899999999</v>
      </c>
      <c r="J75" s="74">
        <v>42512727.200000003</v>
      </c>
      <c r="K75" s="74">
        <v>42654723.300000004</v>
      </c>
      <c r="L75" s="74">
        <v>50631649.599999994</v>
      </c>
      <c r="M75" s="74">
        <v>51868526.799999997</v>
      </c>
      <c r="N75" s="135">
        <v>64926622.100000001</v>
      </c>
      <c r="O75" s="74">
        <v>30403725.699999999</v>
      </c>
      <c r="P75" s="330">
        <v>40854150.5</v>
      </c>
      <c r="Q75" s="330">
        <v>37956674.700000003</v>
      </c>
      <c r="R75" s="74">
        <v>41969261.899999999</v>
      </c>
      <c r="S75" s="330">
        <v>52166672.299999997</v>
      </c>
      <c r="T75" s="330">
        <v>53119584.800000004</v>
      </c>
      <c r="U75" s="147"/>
      <c r="V75" s="205">
        <f t="shared" si="62"/>
        <v>-18606633.400000002</v>
      </c>
      <c r="W75" s="205">
        <f t="shared" si="58"/>
        <v>-5643601.6000000015</v>
      </c>
      <c r="X75" s="205">
        <f t="shared" si="59"/>
        <v>-7455076.6000000015</v>
      </c>
      <c r="Y75" s="205">
        <f t="shared" si="60"/>
        <v>-3570785.5</v>
      </c>
      <c r="Z75" s="205">
        <f t="shared" si="61"/>
        <v>-2125789.700000003</v>
      </c>
      <c r="AA75" s="205">
        <f t="shared" si="61"/>
        <v>-5174565.6999999955</v>
      </c>
      <c r="AB75" s="198"/>
    </row>
    <row r="76" spans="1:28" x14ac:dyDescent="0.35">
      <c r="A76" s="4"/>
      <c r="B76" s="36" t="s">
        <v>52</v>
      </c>
      <c r="C76" s="125">
        <v>134938379</v>
      </c>
      <c r="D76" s="74">
        <v>118369558</v>
      </c>
      <c r="E76" s="74">
        <v>92548109</v>
      </c>
      <c r="F76" s="74">
        <v>133425073</v>
      </c>
      <c r="G76" s="74">
        <v>138962223.09999999</v>
      </c>
      <c r="H76" s="74">
        <v>121481464.90000001</v>
      </c>
      <c r="I76" s="74">
        <v>136756616</v>
      </c>
      <c r="J76" s="74">
        <v>96347555</v>
      </c>
      <c r="K76" s="74">
        <v>132855764</v>
      </c>
      <c r="L76" s="74">
        <v>87385458.900000006</v>
      </c>
      <c r="M76" s="74">
        <v>147427782.10000002</v>
      </c>
      <c r="N76" s="135">
        <v>108870119</v>
      </c>
      <c r="O76" s="74">
        <v>114186411</v>
      </c>
      <c r="P76" s="330">
        <v>78518490</v>
      </c>
      <c r="Q76" s="330">
        <v>121862751</v>
      </c>
      <c r="R76" s="74">
        <v>99606349</v>
      </c>
      <c r="S76" s="330">
        <v>120228690</v>
      </c>
      <c r="T76" s="330">
        <v>142002459</v>
      </c>
      <c r="U76" s="147"/>
      <c r="V76" s="205">
        <f t="shared" si="62"/>
        <v>-20751968</v>
      </c>
      <c r="W76" s="205">
        <f t="shared" si="58"/>
        <v>-39851068</v>
      </c>
      <c r="X76" s="205">
        <f t="shared" si="59"/>
        <v>29314642</v>
      </c>
      <c r="Y76" s="205">
        <f t="shared" si="60"/>
        <v>-33818724</v>
      </c>
      <c r="Z76" s="205">
        <f t="shared" si="61"/>
        <v>-18733533.099999994</v>
      </c>
      <c r="AA76" s="205">
        <f t="shared" si="61"/>
        <v>20520994.099999994</v>
      </c>
      <c r="AB76" s="198"/>
    </row>
    <row r="77" spans="1:28" x14ac:dyDescent="0.35">
      <c r="A77" s="4"/>
      <c r="B77" s="36" t="s">
        <v>51</v>
      </c>
      <c r="C77" s="125">
        <v>2698423.1</v>
      </c>
      <c r="D77" s="74">
        <v>2252628</v>
      </c>
      <c r="E77" s="74">
        <v>2002019.3</v>
      </c>
      <c r="F77" s="74">
        <v>1792014.5</v>
      </c>
      <c r="G77" s="74">
        <v>1896300.4</v>
      </c>
      <c r="H77" s="74">
        <v>2131246.5</v>
      </c>
      <c r="I77" s="74">
        <v>2355468.9</v>
      </c>
      <c r="J77" s="74">
        <v>2727767.5999999996</v>
      </c>
      <c r="K77" s="74">
        <v>2909950.5</v>
      </c>
      <c r="L77" s="74">
        <v>3118772.1999999993</v>
      </c>
      <c r="M77" s="74">
        <v>3041753.7</v>
      </c>
      <c r="N77" s="135">
        <v>2652546.1999999997</v>
      </c>
      <c r="O77" s="74">
        <v>2553444.9</v>
      </c>
      <c r="P77" s="330">
        <v>2168686.1</v>
      </c>
      <c r="Q77" s="330">
        <v>1958265.6</v>
      </c>
      <c r="R77" s="74">
        <v>1745568.4999999998</v>
      </c>
      <c r="S77" s="330">
        <v>1838746.5</v>
      </c>
      <c r="T77" s="330">
        <v>2028709.4</v>
      </c>
      <c r="U77" s="147"/>
      <c r="V77" s="205">
        <f t="shared" si="62"/>
        <v>-144978.20000000019</v>
      </c>
      <c r="W77" s="205">
        <f t="shared" si="58"/>
        <v>-83941.899999999907</v>
      </c>
      <c r="X77" s="205">
        <f t="shared" si="59"/>
        <v>-43753.699999999953</v>
      </c>
      <c r="Y77" s="205">
        <f t="shared" si="60"/>
        <v>-46446.000000000233</v>
      </c>
      <c r="Z77" s="205">
        <f t="shared" si="61"/>
        <v>-57553.899999999907</v>
      </c>
      <c r="AA77" s="205">
        <f t="shared" si="61"/>
        <v>-102537.10000000009</v>
      </c>
      <c r="AB77" s="198"/>
    </row>
    <row r="78" spans="1:28" ht="15" thickBot="1" x14ac:dyDescent="0.4">
      <c r="A78" s="4"/>
      <c r="B78" s="38" t="s">
        <v>46</v>
      </c>
      <c r="C78" s="125">
        <v>300498688.20000005</v>
      </c>
      <c r="D78" s="74">
        <v>267587875.5</v>
      </c>
      <c r="E78" s="74">
        <v>229036637.80000001</v>
      </c>
      <c r="F78" s="74">
        <v>269544847.30000001</v>
      </c>
      <c r="G78" s="74">
        <v>320143081</v>
      </c>
      <c r="H78" s="74">
        <v>315583581.60000002</v>
      </c>
      <c r="I78" s="74">
        <v>292001132.19999993</v>
      </c>
      <c r="J78" s="74">
        <v>224965299.49999997</v>
      </c>
      <c r="K78" s="74">
        <v>272351540.30000001</v>
      </c>
      <c r="L78" s="74">
        <v>269485955</v>
      </c>
      <c r="M78" s="74">
        <v>330937059.40000004</v>
      </c>
      <c r="N78" s="135">
        <v>293838328.69999999</v>
      </c>
      <c r="O78" s="74">
        <v>250856809.90000001</v>
      </c>
      <c r="P78" s="74">
        <v>227352182.79999998</v>
      </c>
      <c r="Q78" s="330">
        <f t="shared" ref="Q78:T78" si="63">SUM(Q73:Q77)</f>
        <v>260033322.29999998</v>
      </c>
      <c r="R78" s="330">
        <f t="shared" si="63"/>
        <v>248398716.30000001</v>
      </c>
      <c r="S78" s="330">
        <f t="shared" si="63"/>
        <v>320823578.19999999</v>
      </c>
      <c r="T78" s="330">
        <f t="shared" si="63"/>
        <v>347417672.19999999</v>
      </c>
      <c r="U78" s="147">
        <v>0</v>
      </c>
      <c r="V78" s="205">
        <f t="shared" si="62"/>
        <v>-49641878.300000042</v>
      </c>
      <c r="W78" s="205">
        <f t="shared" si="58"/>
        <v>-40235692.700000018</v>
      </c>
      <c r="X78" s="205">
        <f t="shared" si="59"/>
        <v>30996684.49999997</v>
      </c>
      <c r="Y78" s="205">
        <f t="shared" si="60"/>
        <v>-21146131</v>
      </c>
      <c r="Z78" s="205">
        <f t="shared" si="61"/>
        <v>680497.19999998808</v>
      </c>
      <c r="AA78" s="205">
        <f t="shared" si="61"/>
        <v>31834090.599999964</v>
      </c>
      <c r="AB78" s="198"/>
    </row>
    <row r="79" spans="1:28" x14ac:dyDescent="0.35">
      <c r="A79" s="4">
        <v>11</v>
      </c>
      <c r="B79" s="43" t="s">
        <v>39</v>
      </c>
      <c r="C79" s="126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136"/>
      <c r="O79" s="75"/>
      <c r="P79" s="75"/>
      <c r="Q79" s="342"/>
      <c r="R79" s="75"/>
      <c r="S79" s="342"/>
      <c r="T79" s="75"/>
      <c r="U79" s="148"/>
      <c r="V79" s="214"/>
      <c r="W79" s="214"/>
      <c r="X79" s="214"/>
      <c r="Y79" s="214"/>
      <c r="Z79" s="214"/>
      <c r="AA79" s="214"/>
      <c r="AB79" s="215"/>
    </row>
    <row r="80" spans="1:28" x14ac:dyDescent="0.35">
      <c r="A80" s="4"/>
      <c r="B80" s="36" t="s">
        <v>41</v>
      </c>
      <c r="C80" s="84">
        <v>18131782.259999998</v>
      </c>
      <c r="D80" s="79">
        <v>15955384.940000001</v>
      </c>
      <c r="E80" s="79">
        <v>14300179.5</v>
      </c>
      <c r="F80" s="79">
        <v>14585851.369999999</v>
      </c>
      <c r="G80" s="79">
        <v>19502831.130000003</v>
      </c>
      <c r="H80" s="79">
        <v>20228012.870000001</v>
      </c>
      <c r="I80" s="79">
        <v>15675682.640000001</v>
      </c>
      <c r="J80" s="79">
        <v>12826482.649999999</v>
      </c>
      <c r="K80" s="79">
        <v>14248069.289999999</v>
      </c>
      <c r="L80" s="79">
        <v>19110938.120000001</v>
      </c>
      <c r="M80" s="79">
        <v>19722828.920000002</v>
      </c>
      <c r="N80" s="86">
        <v>18613480.169999998</v>
      </c>
      <c r="O80" s="79">
        <v>16197620.08</v>
      </c>
      <c r="P80" s="331">
        <v>16594856.83</v>
      </c>
      <c r="Q80" s="331">
        <v>15451477.6</v>
      </c>
      <c r="R80" s="79">
        <v>16599554.73</v>
      </c>
      <c r="S80" s="331">
        <v>21992782.539999999</v>
      </c>
      <c r="T80" s="331">
        <v>21560172.669999998</v>
      </c>
      <c r="U80" s="149"/>
      <c r="V80" s="214">
        <f>O80-C80</f>
        <v>-1934162.1799999978</v>
      </c>
      <c r="W80" s="214">
        <f t="shared" ref="W80:W85" si="64">P80-D80</f>
        <v>639471.88999999873</v>
      </c>
      <c r="X80" s="214">
        <f t="shared" ref="X80:X85" si="65">Q80-E80</f>
        <v>1151298.0999999996</v>
      </c>
      <c r="Y80" s="214">
        <f t="shared" ref="Y80:Y85" si="66">R80-F80</f>
        <v>2013703.3600000013</v>
      </c>
      <c r="Z80" s="214">
        <f t="shared" ref="Z80:AA85" si="67">S80-G80</f>
        <v>2489951.4099999964</v>
      </c>
      <c r="AA80" s="214">
        <f t="shared" si="67"/>
        <v>1332159.799999997</v>
      </c>
      <c r="AB80" s="215"/>
    </row>
    <row r="81" spans="1:28" x14ac:dyDescent="0.35">
      <c r="A81" s="4"/>
      <c r="B81" s="36" t="s">
        <v>42</v>
      </c>
      <c r="C81" s="84">
        <v>2763737.7</v>
      </c>
      <c r="D81" s="79">
        <v>2493877.5</v>
      </c>
      <c r="E81" s="79">
        <v>2198780.27</v>
      </c>
      <c r="F81" s="79">
        <v>2110786.67</v>
      </c>
      <c r="G81" s="79">
        <v>2825815.05</v>
      </c>
      <c r="H81" s="79">
        <v>2916943.1799999997</v>
      </c>
      <c r="I81" s="79">
        <v>2223325.12</v>
      </c>
      <c r="J81" s="79">
        <v>1764045.23</v>
      </c>
      <c r="K81" s="79">
        <v>2014574.8599999999</v>
      </c>
      <c r="L81" s="79">
        <v>2671520.44</v>
      </c>
      <c r="M81" s="79">
        <v>2834771.17</v>
      </c>
      <c r="N81" s="86">
        <v>2790901.0999999996</v>
      </c>
      <c r="O81" s="79">
        <v>2455944.8200000003</v>
      </c>
      <c r="P81" s="331">
        <v>2595685.38</v>
      </c>
      <c r="Q81" s="331">
        <v>2336997.8200000003</v>
      </c>
      <c r="R81" s="79">
        <v>2567534.4300000002</v>
      </c>
      <c r="S81" s="331">
        <v>3329691.65</v>
      </c>
      <c r="T81" s="331">
        <v>3374359.33</v>
      </c>
      <c r="U81" s="149"/>
      <c r="V81" s="214">
        <f t="shared" ref="V81:V85" si="68">O81-C81</f>
        <v>-307792.87999999989</v>
      </c>
      <c r="W81" s="214">
        <f t="shared" si="64"/>
        <v>101807.87999999989</v>
      </c>
      <c r="X81" s="214">
        <f t="shared" si="65"/>
        <v>138217.55000000028</v>
      </c>
      <c r="Y81" s="214">
        <f t="shared" si="66"/>
        <v>456747.76000000024</v>
      </c>
      <c r="Z81" s="214">
        <f t="shared" si="67"/>
        <v>503876.60000000009</v>
      </c>
      <c r="AA81" s="214">
        <f t="shared" si="67"/>
        <v>457416.15000000037</v>
      </c>
      <c r="AB81" s="215"/>
    </row>
    <row r="82" spans="1:28" x14ac:dyDescent="0.35">
      <c r="A82" s="4"/>
      <c r="B82" s="36" t="s">
        <v>43</v>
      </c>
      <c r="C82" s="84">
        <v>7076688.2700000005</v>
      </c>
      <c r="D82" s="79">
        <v>6737025.9100000001</v>
      </c>
      <c r="E82" s="79">
        <v>6524489.0299999993</v>
      </c>
      <c r="F82" s="79">
        <v>6603940.7000000002</v>
      </c>
      <c r="G82" s="79">
        <v>7391522.2199999988</v>
      </c>
      <c r="H82" s="79">
        <v>7659433.7699999986</v>
      </c>
      <c r="I82" s="79">
        <v>6791021.5100000007</v>
      </c>
      <c r="J82" s="79">
        <v>5909095.5499999998</v>
      </c>
      <c r="K82" s="79">
        <v>5756507.1699999999</v>
      </c>
      <c r="L82" s="79">
        <v>6371173.3999999994</v>
      </c>
      <c r="M82" s="79">
        <v>6617475.9300000006</v>
      </c>
      <c r="N82" s="86">
        <v>8831183.4000000004</v>
      </c>
      <c r="O82" s="79">
        <v>3926581.29</v>
      </c>
      <c r="P82" s="331">
        <v>5500969.0699999994</v>
      </c>
      <c r="Q82" s="331">
        <v>5114683.17</v>
      </c>
      <c r="R82" s="79">
        <v>5858819.0599999996</v>
      </c>
      <c r="S82" s="331">
        <v>6486747.7800000003</v>
      </c>
      <c r="T82" s="331">
        <v>6263109.54</v>
      </c>
      <c r="U82" s="149"/>
      <c r="V82" s="214">
        <f t="shared" si="68"/>
        <v>-3150106.9800000004</v>
      </c>
      <c r="W82" s="214">
        <f t="shared" si="64"/>
        <v>-1236056.8400000008</v>
      </c>
      <c r="X82" s="214">
        <f t="shared" si="65"/>
        <v>-1409805.8599999994</v>
      </c>
      <c r="Y82" s="214">
        <f t="shared" si="66"/>
        <v>-745121.6400000006</v>
      </c>
      <c r="Z82" s="214">
        <f t="shared" si="67"/>
        <v>-904774.43999999855</v>
      </c>
      <c r="AA82" s="214">
        <f t="shared" si="67"/>
        <v>-1396324.2299999986</v>
      </c>
      <c r="AB82" s="215"/>
    </row>
    <row r="83" spans="1:28" x14ac:dyDescent="0.35">
      <c r="A83" s="4"/>
      <c r="B83" s="36" t="s">
        <v>52</v>
      </c>
      <c r="C83" s="84">
        <v>10186899.309999999</v>
      </c>
      <c r="D83" s="79">
        <v>8549460.4800000004</v>
      </c>
      <c r="E83" s="79">
        <v>6975859.1299999999</v>
      </c>
      <c r="F83" s="79">
        <v>8579717.0099999998</v>
      </c>
      <c r="G83" s="79">
        <v>9280732.209999999</v>
      </c>
      <c r="H83" s="79">
        <v>8096517.3100000005</v>
      </c>
      <c r="I83" s="79">
        <v>9277016.3899999987</v>
      </c>
      <c r="J83" s="79">
        <v>6855568.3899999987</v>
      </c>
      <c r="K83" s="79">
        <v>9272462.8500000015</v>
      </c>
      <c r="L83" s="79">
        <v>6063625.6799999997</v>
      </c>
      <c r="M83" s="79">
        <v>9668762.8999999985</v>
      </c>
      <c r="N83" s="86">
        <v>7420021.0599999996</v>
      </c>
      <c r="O83" s="79">
        <v>7464839.4299999997</v>
      </c>
      <c r="P83" s="331">
        <v>5318485.67</v>
      </c>
      <c r="Q83" s="331">
        <v>7551236.4900000002</v>
      </c>
      <c r="R83" s="79">
        <v>6622218.9100000001</v>
      </c>
      <c r="S83" s="331">
        <v>7262084.75</v>
      </c>
      <c r="T83" s="331">
        <v>7800081.2100000009</v>
      </c>
      <c r="U83" s="149"/>
      <c r="V83" s="214">
        <f t="shared" si="68"/>
        <v>-2722059.879999999</v>
      </c>
      <c r="W83" s="214">
        <f t="shared" si="64"/>
        <v>-3230974.8100000005</v>
      </c>
      <c r="X83" s="214">
        <f t="shared" si="65"/>
        <v>575377.36000000034</v>
      </c>
      <c r="Y83" s="214">
        <f t="shared" si="66"/>
        <v>-1957498.0999999996</v>
      </c>
      <c r="Z83" s="214">
        <f t="shared" si="67"/>
        <v>-2018647.459999999</v>
      </c>
      <c r="AA83" s="214">
        <f t="shared" si="67"/>
        <v>-296436.09999999963</v>
      </c>
      <c r="AB83" s="215"/>
    </row>
    <row r="84" spans="1:28" x14ac:dyDescent="0.35">
      <c r="A84" s="4"/>
      <c r="B84" s="36" t="s">
        <v>51</v>
      </c>
      <c r="C84" s="84">
        <v>546310.40000000002</v>
      </c>
      <c r="D84" s="79">
        <v>515626.62</v>
      </c>
      <c r="E84" s="79">
        <v>495350.75999999995</v>
      </c>
      <c r="F84" s="79">
        <v>483590.48999999993</v>
      </c>
      <c r="G84" s="79">
        <v>490409.7</v>
      </c>
      <c r="H84" s="79">
        <v>504310.43</v>
      </c>
      <c r="I84" s="79">
        <v>512280.16000000003</v>
      </c>
      <c r="J84" s="79">
        <v>529601.46</v>
      </c>
      <c r="K84" s="79">
        <v>528663</v>
      </c>
      <c r="L84" s="79">
        <v>545477.52</v>
      </c>
      <c r="M84" s="79">
        <v>549482.40999999992</v>
      </c>
      <c r="N84" s="86">
        <v>526969.26</v>
      </c>
      <c r="O84" s="79">
        <v>494410.12999999995</v>
      </c>
      <c r="P84" s="331">
        <v>466092</v>
      </c>
      <c r="Q84" s="331">
        <v>451466.33</v>
      </c>
      <c r="R84" s="79">
        <v>439814.72000000003</v>
      </c>
      <c r="S84" s="331">
        <v>437543.81</v>
      </c>
      <c r="T84" s="331">
        <v>440718.27</v>
      </c>
      <c r="U84" s="149"/>
      <c r="V84" s="214">
        <f t="shared" si="68"/>
        <v>-51900.270000000077</v>
      </c>
      <c r="W84" s="214">
        <f t="shared" si="64"/>
        <v>-49534.619999999995</v>
      </c>
      <c r="X84" s="214">
        <f t="shared" si="65"/>
        <v>-43884.429999999935</v>
      </c>
      <c r="Y84" s="214">
        <f t="shared" si="66"/>
        <v>-43775.769999999902</v>
      </c>
      <c r="Z84" s="214">
        <f t="shared" si="67"/>
        <v>-52865.890000000014</v>
      </c>
      <c r="AA84" s="214">
        <f t="shared" si="67"/>
        <v>-63592.159999999974</v>
      </c>
      <c r="AB84" s="215"/>
    </row>
    <row r="85" spans="1:28" ht="15" thickBot="1" x14ac:dyDescent="0.4">
      <c r="A85" s="4"/>
      <c r="B85" s="38" t="s">
        <v>46</v>
      </c>
      <c r="C85" s="84">
        <v>38705417.93999999</v>
      </c>
      <c r="D85" s="79">
        <v>34251375.449999996</v>
      </c>
      <c r="E85" s="79">
        <v>30494658.689999998</v>
      </c>
      <c r="F85" s="79">
        <v>32363886.239999998</v>
      </c>
      <c r="G85" s="79">
        <v>39491310.310000002</v>
      </c>
      <c r="H85" s="79">
        <v>39405217.560000002</v>
      </c>
      <c r="I85" s="79">
        <v>34479325.82</v>
      </c>
      <c r="J85" s="79">
        <v>27884793.280000001</v>
      </c>
      <c r="K85" s="79">
        <v>31820277.170000002</v>
      </c>
      <c r="L85" s="79">
        <v>34762735.160000004</v>
      </c>
      <c r="M85" s="79">
        <v>39393321.329999998</v>
      </c>
      <c r="N85" s="86">
        <v>38182554.989999995</v>
      </c>
      <c r="O85" s="79">
        <v>30539395.749999996</v>
      </c>
      <c r="P85" s="79">
        <v>30476088.950000003</v>
      </c>
      <c r="Q85" s="331">
        <f t="shared" ref="Q85:T85" si="69">SUM(Q80:Q84)</f>
        <v>30905861.410000004</v>
      </c>
      <c r="R85" s="331">
        <f t="shared" si="69"/>
        <v>32087941.849999998</v>
      </c>
      <c r="S85" s="331">
        <f t="shared" si="69"/>
        <v>39508850.530000001</v>
      </c>
      <c r="T85" s="331">
        <f t="shared" si="69"/>
        <v>39438441.020000003</v>
      </c>
      <c r="U85" s="149">
        <v>0</v>
      </c>
      <c r="V85" s="225">
        <f t="shared" si="68"/>
        <v>-8166022.1899999939</v>
      </c>
      <c r="W85" s="225">
        <f t="shared" si="64"/>
        <v>-3775286.4999999925</v>
      </c>
      <c r="X85" s="225">
        <f t="shared" si="65"/>
        <v>411202.72000000626</v>
      </c>
      <c r="Y85" s="225">
        <f t="shared" si="66"/>
        <v>-275944.3900000006</v>
      </c>
      <c r="Z85" s="225">
        <f t="shared" si="67"/>
        <v>17540.219999998808</v>
      </c>
      <c r="AA85" s="225">
        <f t="shared" si="67"/>
        <v>33223.460000000894</v>
      </c>
      <c r="AB85" s="226"/>
    </row>
    <row r="86" spans="1:28" x14ac:dyDescent="0.35">
      <c r="A86" s="4">
        <v>12</v>
      </c>
      <c r="B86" s="43" t="s">
        <v>37</v>
      </c>
      <c r="C86" s="127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137"/>
      <c r="O86" s="83"/>
      <c r="P86" s="83"/>
      <c r="Q86" s="343"/>
      <c r="R86" s="83"/>
      <c r="S86" s="343"/>
      <c r="T86" s="83"/>
      <c r="U86" s="150"/>
      <c r="V86" s="225"/>
      <c r="W86" s="225"/>
      <c r="X86" s="225"/>
      <c r="Y86" s="225"/>
      <c r="Z86" s="225"/>
      <c r="AA86" s="225"/>
      <c r="AB86" s="226"/>
    </row>
    <row r="87" spans="1:28" x14ac:dyDescent="0.35">
      <c r="A87" s="4"/>
      <c r="B87" s="36" t="s">
        <v>41</v>
      </c>
      <c r="C87" s="160">
        <v>2844368.109091091</v>
      </c>
      <c r="D87" s="161">
        <v>2725887.3808664228</v>
      </c>
      <c r="E87" s="161">
        <v>2675425.93063566</v>
      </c>
      <c r="F87" s="161">
        <v>2566594.2978567882</v>
      </c>
      <c r="G87" s="161">
        <v>3143305.05677902</v>
      </c>
      <c r="H87" s="161">
        <v>3574911.338885752</v>
      </c>
      <c r="I87" s="161">
        <v>3018694.7799830078</v>
      </c>
      <c r="J87" s="161">
        <v>2817611.32796326</v>
      </c>
      <c r="K87" s="161">
        <v>2683296.0142602394</v>
      </c>
      <c r="L87" s="161">
        <v>3500956.879999998</v>
      </c>
      <c r="M87" s="161">
        <v>3614075.3800000027</v>
      </c>
      <c r="N87" s="162">
        <v>3117648.6799999946</v>
      </c>
      <c r="O87" s="161">
        <v>3073704.880000005</v>
      </c>
      <c r="P87" s="332">
        <v>2728911.8299999982</v>
      </c>
      <c r="Q87" s="332">
        <v>2762947.3599999989</v>
      </c>
      <c r="R87" s="161">
        <v>2743810.6900000023</v>
      </c>
      <c r="S87" s="332">
        <v>3798547.8399999989</v>
      </c>
      <c r="T87" s="332">
        <v>4016177.319999998</v>
      </c>
      <c r="U87" s="163"/>
      <c r="V87" s="214">
        <f>O87-C87</f>
        <v>229336.77090891404</v>
      </c>
      <c r="W87" s="214">
        <f t="shared" ref="W87:W92" si="70">P87-D87</f>
        <v>3024.4491335754283</v>
      </c>
      <c r="X87" s="214">
        <f t="shared" ref="X87:X92" si="71">Q87-E87</f>
        <v>87521.429364338983</v>
      </c>
      <c r="Y87" s="214">
        <f t="shared" ref="Y87:Y92" si="72">R87-F87</f>
        <v>177216.39214321412</v>
      </c>
      <c r="Z87" s="214">
        <f t="shared" ref="Z87:AA92" si="73">S87-G87</f>
        <v>655242.78322097892</v>
      </c>
      <c r="AA87" s="214">
        <f t="shared" si="73"/>
        <v>441265.98111424595</v>
      </c>
      <c r="AB87" s="215"/>
    </row>
    <row r="88" spans="1:28" x14ac:dyDescent="0.35">
      <c r="A88" s="4"/>
      <c r="B88" s="36" t="s">
        <v>42</v>
      </c>
      <c r="C88" s="160">
        <v>701807.85336030077</v>
      </c>
      <c r="D88" s="161">
        <v>672574.39891600597</v>
      </c>
      <c r="E88" s="161">
        <v>660123.74530661223</v>
      </c>
      <c r="F88" s="161">
        <v>633271.06954565283</v>
      </c>
      <c r="G88" s="161">
        <v>775566.34364726511</v>
      </c>
      <c r="H88" s="161">
        <v>882059.12753624562</v>
      </c>
      <c r="I88" s="161">
        <v>744820.50924371893</v>
      </c>
      <c r="J88" s="161">
        <v>695205.99368323013</v>
      </c>
      <c r="K88" s="161">
        <v>662065.57782705105</v>
      </c>
      <c r="L88" s="161">
        <v>861625.11999999918</v>
      </c>
      <c r="M88" s="161">
        <v>866188.69</v>
      </c>
      <c r="N88" s="162">
        <v>800132.15000000014</v>
      </c>
      <c r="O88" s="161">
        <v>755217.72000000067</v>
      </c>
      <c r="P88" s="332">
        <v>729034.65999999922</v>
      </c>
      <c r="Q88" s="332">
        <v>681429.28000000026</v>
      </c>
      <c r="R88" s="161">
        <v>723029.21000000054</v>
      </c>
      <c r="S88" s="332">
        <v>946684.37000000034</v>
      </c>
      <c r="T88" s="332">
        <v>1009022.2300000001</v>
      </c>
      <c r="U88" s="163"/>
      <c r="V88" s="214">
        <f t="shared" ref="V88:V92" si="74">O88-C88</f>
        <v>53409.866639699903</v>
      </c>
      <c r="W88" s="214">
        <f t="shared" si="70"/>
        <v>56460.261083993246</v>
      </c>
      <c r="X88" s="214">
        <f t="shared" si="71"/>
        <v>21305.534693388036</v>
      </c>
      <c r="Y88" s="214">
        <f t="shared" si="72"/>
        <v>89758.140454347711</v>
      </c>
      <c r="Z88" s="214">
        <f t="shared" si="73"/>
        <v>171118.02635273524</v>
      </c>
      <c r="AA88" s="214">
        <f t="shared" si="73"/>
        <v>126963.10246375448</v>
      </c>
      <c r="AB88" s="215"/>
    </row>
    <row r="89" spans="1:28" x14ac:dyDescent="0.35">
      <c r="A89" s="4"/>
      <c r="B89" s="36" t="s">
        <v>43</v>
      </c>
      <c r="C89" s="160">
        <v>2264879.4350024806</v>
      </c>
      <c r="D89" s="161">
        <v>2170537.0171056925</v>
      </c>
      <c r="E89" s="161">
        <v>2130356.1767556798</v>
      </c>
      <c r="F89" s="161">
        <v>2043697.0252306783</v>
      </c>
      <c r="G89" s="161">
        <v>2502913.3740755618</v>
      </c>
      <c r="H89" s="161">
        <v>2846587.6647684723</v>
      </c>
      <c r="I89" s="161">
        <v>2403690.1925178696</v>
      </c>
      <c r="J89" s="161">
        <v>2243573.8651890676</v>
      </c>
      <c r="K89" s="161">
        <v>2136622.8728616056</v>
      </c>
      <c r="L89" s="161">
        <v>2671324.81</v>
      </c>
      <c r="M89" s="161">
        <v>2757472.6299999985</v>
      </c>
      <c r="N89" s="162">
        <v>2595742.819999997</v>
      </c>
      <c r="O89" s="161">
        <v>2570909.5700000036</v>
      </c>
      <c r="P89" s="332">
        <v>2128032.5299999989</v>
      </c>
      <c r="Q89" s="332">
        <v>2032361.3000000017</v>
      </c>
      <c r="R89" s="161">
        <v>2230381.3200000012</v>
      </c>
      <c r="S89" s="332">
        <v>2791712.5199999986</v>
      </c>
      <c r="T89" s="332">
        <v>2862782.2299999977</v>
      </c>
      <c r="U89" s="163"/>
      <c r="V89" s="214">
        <f t="shared" si="74"/>
        <v>306030.13499752292</v>
      </c>
      <c r="W89" s="214">
        <f t="shared" si="70"/>
        <v>-42504.487105693668</v>
      </c>
      <c r="X89" s="214">
        <f t="shared" si="71"/>
        <v>-97994.876755678095</v>
      </c>
      <c r="Y89" s="214">
        <f t="shared" si="72"/>
        <v>186684.29476932297</v>
      </c>
      <c r="Z89" s="214">
        <f t="shared" si="73"/>
        <v>288799.14592443686</v>
      </c>
      <c r="AA89" s="214">
        <f t="shared" si="73"/>
        <v>16194.565231525339</v>
      </c>
      <c r="AB89" s="215"/>
    </row>
    <row r="90" spans="1:28" x14ac:dyDescent="0.35">
      <c r="A90" s="4"/>
      <c r="B90" s="36" t="s">
        <v>52</v>
      </c>
      <c r="C90" s="160">
        <v>3955821.2427935139</v>
      </c>
      <c r="D90" s="161">
        <v>3791043.4912518705</v>
      </c>
      <c r="E90" s="161">
        <v>3720863.9402552848</v>
      </c>
      <c r="F90" s="161">
        <v>3569505.7234834991</v>
      </c>
      <c r="G90" s="161">
        <v>4371569.5153677138</v>
      </c>
      <c r="H90" s="161">
        <v>4971828.4248330295</v>
      </c>
      <c r="I90" s="161">
        <v>4198267.0590349566</v>
      </c>
      <c r="J90" s="161">
        <v>3918609.0961532989</v>
      </c>
      <c r="K90" s="161">
        <v>3731809.3041430204</v>
      </c>
      <c r="L90" s="161">
        <v>4102055.399999999</v>
      </c>
      <c r="M90" s="161">
        <v>5204725.2699999968</v>
      </c>
      <c r="N90" s="162">
        <v>4281607.299999998</v>
      </c>
      <c r="O90" s="161">
        <v>4917544.3399999961</v>
      </c>
      <c r="P90" s="332">
        <v>3907450.3499999996</v>
      </c>
      <c r="Q90" s="332">
        <v>3627418.7899999991</v>
      </c>
      <c r="R90" s="161">
        <v>3700704.48</v>
      </c>
      <c r="S90" s="332">
        <v>4497584.2599999988</v>
      </c>
      <c r="T90" s="332">
        <v>4412541.7300000014</v>
      </c>
      <c r="U90" s="163"/>
      <c r="V90" s="214">
        <f t="shared" si="74"/>
        <v>961723.0972064822</v>
      </c>
      <c r="W90" s="214">
        <f t="shared" si="70"/>
        <v>116406.8587481291</v>
      </c>
      <c r="X90" s="214">
        <f t="shared" si="71"/>
        <v>-93445.150255285669</v>
      </c>
      <c r="Y90" s="214">
        <f t="shared" si="72"/>
        <v>131198.75651650084</v>
      </c>
      <c r="Z90" s="214">
        <f t="shared" si="73"/>
        <v>126014.74463228509</v>
      </c>
      <c r="AA90" s="214">
        <f t="shared" si="73"/>
        <v>-559286.69483302813</v>
      </c>
      <c r="AB90" s="215"/>
    </row>
    <row r="91" spans="1:28" x14ac:dyDescent="0.35">
      <c r="A91" s="4"/>
      <c r="B91" s="36" t="s">
        <v>51</v>
      </c>
      <c r="C91" s="160">
        <v>159678.25975261483</v>
      </c>
      <c r="D91" s="161">
        <v>153026.94186001515</v>
      </c>
      <c r="E91" s="161">
        <v>150194.11704676825</v>
      </c>
      <c r="F91" s="161">
        <v>144084.48388338738</v>
      </c>
      <c r="G91" s="161">
        <v>176460.10013044841</v>
      </c>
      <c r="H91" s="161">
        <v>200689.78397651069</v>
      </c>
      <c r="I91" s="161">
        <v>169464.67922044633</v>
      </c>
      <c r="J91" s="161">
        <v>158176.17701113771</v>
      </c>
      <c r="K91" s="161">
        <v>150635.93090808383</v>
      </c>
      <c r="L91" s="161">
        <v>200935.29000000024</v>
      </c>
      <c r="M91" s="161">
        <v>196304.62999999945</v>
      </c>
      <c r="N91" s="162">
        <v>173118.45000000019</v>
      </c>
      <c r="O91" s="161">
        <v>176640.76999999996</v>
      </c>
      <c r="P91" s="332">
        <v>159074.54</v>
      </c>
      <c r="Q91" s="332">
        <v>138289.40999999992</v>
      </c>
      <c r="R91" s="161">
        <v>125379.36999999985</v>
      </c>
      <c r="S91" s="332">
        <v>116845.18999999978</v>
      </c>
      <c r="T91" s="332">
        <v>121567.35999999977</v>
      </c>
      <c r="U91" s="163"/>
      <c r="V91" s="214">
        <f t="shared" si="74"/>
        <v>16962.510247385129</v>
      </c>
      <c r="W91" s="214">
        <f t="shared" si="70"/>
        <v>6047.5981399848533</v>
      </c>
      <c r="X91" s="214">
        <f t="shared" si="71"/>
        <v>-11904.707046768337</v>
      </c>
      <c r="Y91" s="214">
        <f t="shared" si="72"/>
        <v>-18705.11388338753</v>
      </c>
      <c r="Z91" s="214">
        <f t="shared" si="73"/>
        <v>-59614.910130448625</v>
      </c>
      <c r="AA91" s="214">
        <f t="shared" si="73"/>
        <v>-79122.423976510923</v>
      </c>
      <c r="AB91" s="215"/>
    </row>
    <row r="92" spans="1:28" ht="15" thickBot="1" x14ac:dyDescent="0.4">
      <c r="A92" s="4"/>
      <c r="B92" s="38" t="s">
        <v>46</v>
      </c>
      <c r="C92" s="125">
        <v>9926554.9000000004</v>
      </c>
      <c r="D92" s="161">
        <v>9513069.230000006</v>
      </c>
      <c r="E92" s="161">
        <v>9336963.9100000039</v>
      </c>
      <c r="F92" s="161">
        <v>8957152.6000000052</v>
      </c>
      <c r="G92" s="161">
        <v>10969814.39000001</v>
      </c>
      <c r="H92" s="161">
        <v>12476076.340000009</v>
      </c>
      <c r="I92" s="161">
        <v>10534937.219999999</v>
      </c>
      <c r="J92" s="161">
        <v>9833176.4599999934</v>
      </c>
      <c r="K92" s="161">
        <v>9364429.7000000011</v>
      </c>
      <c r="L92" s="161">
        <v>11336897.499999996</v>
      </c>
      <c r="M92" s="161">
        <v>12638766.599999998</v>
      </c>
      <c r="N92" s="162">
        <v>10968249.399999987</v>
      </c>
      <c r="O92" s="161">
        <v>11494017.280000005</v>
      </c>
      <c r="P92" s="161">
        <v>9652503.9099999946</v>
      </c>
      <c r="Q92" s="332">
        <f t="shared" ref="Q92:T92" si="75">SUM(Q87:Q91)</f>
        <v>9242446.1400000006</v>
      </c>
      <c r="R92" s="332">
        <f t="shared" si="75"/>
        <v>9523305.070000004</v>
      </c>
      <c r="S92" s="332">
        <f t="shared" si="75"/>
        <v>12151374.179999996</v>
      </c>
      <c r="T92" s="332">
        <f t="shared" si="75"/>
        <v>12422090.869999997</v>
      </c>
      <c r="U92" s="163">
        <v>0</v>
      </c>
      <c r="V92" s="225">
        <f t="shared" si="74"/>
        <v>1567462.3800000045</v>
      </c>
      <c r="W92" s="225">
        <f t="shared" si="70"/>
        <v>139434.67999998853</v>
      </c>
      <c r="X92" s="225">
        <f t="shared" si="71"/>
        <v>-94517.770000003278</v>
      </c>
      <c r="Y92" s="225">
        <f t="shared" si="72"/>
        <v>566152.46999999881</v>
      </c>
      <c r="Z92" s="225">
        <f t="shared" si="73"/>
        <v>1181559.7899999861</v>
      </c>
      <c r="AA92" s="225">
        <f t="shared" si="73"/>
        <v>-53985.470000011846</v>
      </c>
      <c r="AB92" s="226"/>
    </row>
    <row r="93" spans="1:28" x14ac:dyDescent="0.35">
      <c r="A93" s="4">
        <v>13</v>
      </c>
      <c r="B93" s="44" t="s">
        <v>48</v>
      </c>
      <c r="C93" s="80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2"/>
      <c r="O93" s="83"/>
      <c r="P93" s="81"/>
      <c r="Q93" s="344"/>
      <c r="R93" s="81"/>
      <c r="S93" s="344"/>
      <c r="T93" s="81"/>
      <c r="U93" s="151"/>
      <c r="V93" s="214"/>
      <c r="W93" s="214"/>
      <c r="X93" s="214"/>
      <c r="Y93" s="214"/>
      <c r="Z93" s="214"/>
      <c r="AA93" s="214"/>
      <c r="AB93" s="215"/>
    </row>
    <row r="94" spans="1:28" x14ac:dyDescent="0.35">
      <c r="A94" s="4"/>
      <c r="B94" s="36" t="s">
        <v>41</v>
      </c>
      <c r="C94" s="84">
        <v>20976150.36909109</v>
      </c>
      <c r="D94" s="85">
        <v>18681272.320866425</v>
      </c>
      <c r="E94" s="85">
        <v>16975605.430635661</v>
      </c>
      <c r="F94" s="85">
        <v>17152445.667856786</v>
      </c>
      <c r="G94" s="85">
        <v>22646136.186779022</v>
      </c>
      <c r="H94" s="85">
        <v>23802924.208885752</v>
      </c>
      <c r="I94" s="85">
        <v>18694377.419983007</v>
      </c>
      <c r="J94" s="85">
        <v>15644093.977963258</v>
      </c>
      <c r="K94" s="85">
        <v>16931365.304260239</v>
      </c>
      <c r="L94" s="85">
        <v>22611895</v>
      </c>
      <c r="M94" s="85">
        <v>23336904.300000004</v>
      </c>
      <c r="N94" s="86">
        <v>21731128.849999994</v>
      </c>
      <c r="O94" s="85">
        <v>19271324.960000005</v>
      </c>
      <c r="P94" s="85">
        <v>19323768.659999996</v>
      </c>
      <c r="Q94" s="345">
        <f t="shared" ref="Q94:Q98" si="76">Q80+Q87</f>
        <v>18214424.959999997</v>
      </c>
      <c r="R94" s="85">
        <v>19343365.420000002</v>
      </c>
      <c r="S94" s="345">
        <f t="shared" ref="S94:T98" si="77">S80+S87</f>
        <v>25791330.379999999</v>
      </c>
      <c r="T94" s="345">
        <f t="shared" si="77"/>
        <v>25576349.989999995</v>
      </c>
      <c r="U94" s="149">
        <v>0</v>
      </c>
      <c r="V94" s="225">
        <f>O94-C94</f>
        <v>-1704825.4090910852</v>
      </c>
      <c r="W94" s="225">
        <f t="shared" ref="W94:W99" si="78">P94-D94</f>
        <v>642496.33913357183</v>
      </c>
      <c r="X94" s="225">
        <f t="shared" ref="X94:X99" si="79">Q94-E94</f>
        <v>1238819.5293643363</v>
      </c>
      <c r="Y94" s="225">
        <f t="shared" ref="Y94:Y99" si="80">R94-F94</f>
        <v>2190919.7521432154</v>
      </c>
      <c r="Z94" s="225">
        <f t="shared" ref="Z94:AA99" si="81">S94-G94</f>
        <v>3145194.1932209767</v>
      </c>
      <c r="AA94" s="225">
        <f t="shared" si="81"/>
        <v>1773425.781114243</v>
      </c>
      <c r="AB94" s="226"/>
    </row>
    <row r="95" spans="1:28" x14ac:dyDescent="0.35">
      <c r="A95" s="4"/>
      <c r="B95" s="36" t="s">
        <v>42</v>
      </c>
      <c r="C95" s="84">
        <v>3465545.5533603011</v>
      </c>
      <c r="D95" s="85">
        <v>3166451.8989160061</v>
      </c>
      <c r="E95" s="85">
        <v>2858904.0153066125</v>
      </c>
      <c r="F95" s="85">
        <v>2744057.7395456526</v>
      </c>
      <c r="G95" s="85">
        <v>3601381.3936472647</v>
      </c>
      <c r="H95" s="85">
        <v>3799002.3075362453</v>
      </c>
      <c r="I95" s="85">
        <v>2968145.6292437189</v>
      </c>
      <c r="J95" s="85">
        <v>2459251.2236832301</v>
      </c>
      <c r="K95" s="85">
        <v>2676640.4378270507</v>
      </c>
      <c r="L95" s="85">
        <v>3533145.5599999991</v>
      </c>
      <c r="M95" s="85">
        <v>3700959.86</v>
      </c>
      <c r="N95" s="86">
        <v>3591033.25</v>
      </c>
      <c r="O95" s="85">
        <v>3211162.540000001</v>
      </c>
      <c r="P95" s="85">
        <v>3324720.0399999991</v>
      </c>
      <c r="Q95" s="345">
        <f t="shared" si="76"/>
        <v>3018427.1000000006</v>
      </c>
      <c r="R95" s="85">
        <v>3290563.6400000006</v>
      </c>
      <c r="S95" s="345">
        <f t="shared" si="77"/>
        <v>4276376.0200000005</v>
      </c>
      <c r="T95" s="345">
        <f t="shared" si="77"/>
        <v>4383381.5600000005</v>
      </c>
      <c r="U95" s="149">
        <v>0</v>
      </c>
      <c r="V95" s="225">
        <f t="shared" ref="V95:V99" si="82">O95-C95</f>
        <v>-254383.0133603001</v>
      </c>
      <c r="W95" s="225">
        <f t="shared" si="78"/>
        <v>158268.14108399302</v>
      </c>
      <c r="X95" s="225">
        <f t="shared" si="79"/>
        <v>159523.08469338808</v>
      </c>
      <c r="Y95" s="225">
        <f t="shared" si="80"/>
        <v>546505.90045434795</v>
      </c>
      <c r="Z95" s="225">
        <f t="shared" si="81"/>
        <v>674994.6263527358</v>
      </c>
      <c r="AA95" s="225">
        <f t="shared" si="81"/>
        <v>584379.2524637552</v>
      </c>
      <c r="AB95" s="226"/>
    </row>
    <row r="96" spans="1:28" x14ac:dyDescent="0.35">
      <c r="A96" s="4"/>
      <c r="B96" s="36" t="s">
        <v>43</v>
      </c>
      <c r="C96" s="84">
        <v>9341567.7050024811</v>
      </c>
      <c r="D96" s="85">
        <v>8907562.9271056931</v>
      </c>
      <c r="E96" s="85">
        <v>8654845.2067556791</v>
      </c>
      <c r="F96" s="85">
        <v>8647637.7252306789</v>
      </c>
      <c r="G96" s="85">
        <v>9894435.5940755606</v>
      </c>
      <c r="H96" s="85">
        <v>10506021.434768472</v>
      </c>
      <c r="I96" s="85">
        <v>9194711.7025178708</v>
      </c>
      <c r="J96" s="85">
        <v>8152669.4151890669</v>
      </c>
      <c r="K96" s="85">
        <v>7893130.0428616051</v>
      </c>
      <c r="L96" s="85">
        <v>9042498.209999999</v>
      </c>
      <c r="M96" s="85">
        <v>9374948.5599999987</v>
      </c>
      <c r="N96" s="86">
        <v>11426926.219999997</v>
      </c>
      <c r="O96" s="85">
        <v>6497490.8600000031</v>
      </c>
      <c r="P96" s="85">
        <v>7629001.5999999978</v>
      </c>
      <c r="Q96" s="345">
        <f t="shared" si="76"/>
        <v>7147044.4700000016</v>
      </c>
      <c r="R96" s="85">
        <v>8089200.3800000008</v>
      </c>
      <c r="S96" s="345">
        <f t="shared" si="77"/>
        <v>9278460.2999999989</v>
      </c>
      <c r="T96" s="345">
        <f t="shared" si="77"/>
        <v>9125891.7699999977</v>
      </c>
      <c r="U96" s="149">
        <v>0</v>
      </c>
      <c r="V96" s="225">
        <f t="shared" si="82"/>
        <v>-2844076.845002478</v>
      </c>
      <c r="W96" s="225">
        <f t="shared" si="78"/>
        <v>-1278561.3271056954</v>
      </c>
      <c r="X96" s="225">
        <f t="shared" si="79"/>
        <v>-1507800.7367556775</v>
      </c>
      <c r="Y96" s="225">
        <f t="shared" si="80"/>
        <v>-558437.3452306781</v>
      </c>
      <c r="Z96" s="225">
        <f t="shared" si="81"/>
        <v>-615975.29407556169</v>
      </c>
      <c r="AA96" s="225">
        <f t="shared" si="81"/>
        <v>-1380129.6647684742</v>
      </c>
      <c r="AB96" s="226"/>
    </row>
    <row r="97" spans="1:28" x14ac:dyDescent="0.35">
      <c r="A97" s="4"/>
      <c r="B97" s="36" t="s">
        <v>52</v>
      </c>
      <c r="C97" s="84">
        <v>14142720.552793512</v>
      </c>
      <c r="D97" s="85">
        <v>12340503.971251871</v>
      </c>
      <c r="E97" s="85">
        <v>10696723.070255285</v>
      </c>
      <c r="F97" s="85">
        <v>12149222.733483499</v>
      </c>
      <c r="G97" s="85">
        <v>13652301.725367714</v>
      </c>
      <c r="H97" s="85">
        <v>13068345.73483303</v>
      </c>
      <c r="I97" s="85">
        <v>13475283.449034955</v>
      </c>
      <c r="J97" s="85">
        <v>10774177.486153297</v>
      </c>
      <c r="K97" s="85">
        <v>13004272.154143022</v>
      </c>
      <c r="L97" s="85">
        <v>10165681.079999998</v>
      </c>
      <c r="M97" s="85">
        <v>14873488.169999994</v>
      </c>
      <c r="N97" s="86">
        <v>11701628.359999998</v>
      </c>
      <c r="O97" s="85">
        <v>12382383.769999996</v>
      </c>
      <c r="P97" s="85">
        <v>9225936.0199999996</v>
      </c>
      <c r="Q97" s="345">
        <f t="shared" si="76"/>
        <v>11178655.279999999</v>
      </c>
      <c r="R97" s="85">
        <v>10322923.390000001</v>
      </c>
      <c r="S97" s="345">
        <f t="shared" si="77"/>
        <v>11759669.009999998</v>
      </c>
      <c r="T97" s="345">
        <f t="shared" si="77"/>
        <v>12212622.940000001</v>
      </c>
      <c r="U97" s="149">
        <v>0</v>
      </c>
      <c r="V97" s="225">
        <f t="shared" si="82"/>
        <v>-1760336.7827935163</v>
      </c>
      <c r="W97" s="225">
        <f t="shared" si="78"/>
        <v>-3114567.9512518719</v>
      </c>
      <c r="X97" s="225">
        <f t="shared" si="79"/>
        <v>481932.2097447142</v>
      </c>
      <c r="Y97" s="225">
        <f t="shared" si="80"/>
        <v>-1826299.3434834983</v>
      </c>
      <c r="Z97" s="225">
        <f t="shared" si="81"/>
        <v>-1892632.7153677158</v>
      </c>
      <c r="AA97" s="225">
        <f t="shared" si="81"/>
        <v>-855722.79483302869</v>
      </c>
      <c r="AB97" s="226"/>
    </row>
    <row r="98" spans="1:28" x14ac:dyDescent="0.35">
      <c r="A98" s="4"/>
      <c r="B98" s="36" t="s">
        <v>51</v>
      </c>
      <c r="C98" s="84">
        <v>705988.6597526148</v>
      </c>
      <c r="D98" s="85">
        <v>668653.56186001515</v>
      </c>
      <c r="E98" s="85">
        <v>645544.8770467682</v>
      </c>
      <c r="F98" s="85">
        <v>627674.97388338728</v>
      </c>
      <c r="G98" s="85">
        <v>666869.80013044842</v>
      </c>
      <c r="H98" s="85">
        <v>705000.21397651068</v>
      </c>
      <c r="I98" s="85">
        <v>681744.8392204463</v>
      </c>
      <c r="J98" s="85">
        <v>687777.63701113767</v>
      </c>
      <c r="K98" s="85">
        <v>679298.9309080838</v>
      </c>
      <c r="L98" s="85">
        <v>746412.81000000029</v>
      </c>
      <c r="M98" s="85">
        <v>745787.03999999934</v>
      </c>
      <c r="N98" s="86">
        <v>700087.7100000002</v>
      </c>
      <c r="O98" s="85">
        <v>671050.89999999991</v>
      </c>
      <c r="P98" s="85">
        <v>625166.54</v>
      </c>
      <c r="Q98" s="345">
        <f t="shared" si="76"/>
        <v>589755.74</v>
      </c>
      <c r="R98" s="85">
        <v>565194.08999999985</v>
      </c>
      <c r="S98" s="345">
        <f t="shared" si="77"/>
        <v>554388.99999999977</v>
      </c>
      <c r="T98" s="345">
        <f t="shared" si="77"/>
        <v>562285.62999999977</v>
      </c>
      <c r="U98" s="149">
        <v>0</v>
      </c>
      <c r="V98" s="225">
        <f t="shared" si="82"/>
        <v>-34937.759752614889</v>
      </c>
      <c r="W98" s="225">
        <f t="shared" si="78"/>
        <v>-43487.021860015113</v>
      </c>
      <c r="X98" s="225">
        <f t="shared" si="79"/>
        <v>-55789.137046768214</v>
      </c>
      <c r="Y98" s="225">
        <f t="shared" si="80"/>
        <v>-62480.883883387432</v>
      </c>
      <c r="Z98" s="225">
        <f t="shared" si="81"/>
        <v>-112480.80013044865</v>
      </c>
      <c r="AA98" s="225">
        <f t="shared" si="81"/>
        <v>-142714.58397651091</v>
      </c>
      <c r="AB98" s="226"/>
    </row>
    <row r="99" spans="1:28" ht="15" thickBot="1" x14ac:dyDescent="0.4">
      <c r="A99" s="4"/>
      <c r="B99" s="38" t="s">
        <v>46</v>
      </c>
      <c r="C99" s="87">
        <v>48631972.839999996</v>
      </c>
      <c r="D99" s="128">
        <v>43764444.680000015</v>
      </c>
      <c r="E99" s="128">
        <v>39831622.600000009</v>
      </c>
      <c r="F99" s="128">
        <v>41321038.840000011</v>
      </c>
      <c r="G99" s="128">
        <v>50461124.70000001</v>
      </c>
      <c r="H99" s="128">
        <v>51881293.900000013</v>
      </c>
      <c r="I99" s="128">
        <v>45014263.040000007</v>
      </c>
      <c r="J99" s="128">
        <v>37717969.739999995</v>
      </c>
      <c r="K99" s="128">
        <v>41184706.869999997</v>
      </c>
      <c r="L99" s="128">
        <v>46099632.659999996</v>
      </c>
      <c r="M99" s="128">
        <v>52032087.929999992</v>
      </c>
      <c r="N99" s="129">
        <v>49150804.389999993</v>
      </c>
      <c r="O99" s="128">
        <v>42033413.030000009</v>
      </c>
      <c r="P99" s="128">
        <v>40128592.859999992</v>
      </c>
      <c r="Q99" s="346">
        <f t="shared" ref="Q99:T99" si="83">SUM(Q94:Q98)</f>
        <v>40148307.550000004</v>
      </c>
      <c r="R99" s="346">
        <f t="shared" si="83"/>
        <v>41611246.920000002</v>
      </c>
      <c r="S99" s="346">
        <f t="shared" si="83"/>
        <v>51660224.709999993</v>
      </c>
      <c r="T99" s="346">
        <f t="shared" si="83"/>
        <v>51860531.889999993</v>
      </c>
      <c r="U99" s="152">
        <v>0</v>
      </c>
      <c r="V99" s="224">
        <f t="shared" si="82"/>
        <v>-6598559.8099999875</v>
      </c>
      <c r="W99" s="224">
        <f t="shared" si="78"/>
        <v>-3635851.8200000226</v>
      </c>
      <c r="X99" s="224">
        <f t="shared" si="79"/>
        <v>316684.94999999553</v>
      </c>
      <c r="Y99" s="224">
        <f t="shared" si="80"/>
        <v>290208.07999999076</v>
      </c>
      <c r="Z99" s="224">
        <f t="shared" si="81"/>
        <v>1199100.009999983</v>
      </c>
      <c r="AA99" s="224">
        <f t="shared" si="81"/>
        <v>-20762.010000020266</v>
      </c>
      <c r="AB99" s="222"/>
    </row>
    <row r="100" spans="1:28" x14ac:dyDescent="0.35">
      <c r="A100" s="4">
        <v>14</v>
      </c>
      <c r="B100" s="260" t="s">
        <v>40</v>
      </c>
      <c r="C100" s="263"/>
      <c r="D100" s="264"/>
      <c r="E100" s="264"/>
      <c r="F100" s="264"/>
      <c r="G100" s="264"/>
      <c r="H100" s="264"/>
      <c r="I100" s="264"/>
      <c r="J100" s="264"/>
      <c r="K100" s="264"/>
      <c r="L100" s="264"/>
      <c r="M100" s="264"/>
      <c r="N100" s="265"/>
      <c r="O100" s="266"/>
      <c r="P100" s="264"/>
      <c r="Q100" s="347"/>
      <c r="R100" s="89"/>
      <c r="S100" s="89"/>
      <c r="T100" s="89"/>
      <c r="U100" s="153"/>
      <c r="V100" s="138"/>
      <c r="W100" s="91"/>
      <c r="X100" s="92"/>
      <c r="Y100" s="92"/>
      <c r="Z100" s="92"/>
      <c r="AA100" s="92"/>
      <c r="AB100" s="93"/>
    </row>
    <row r="101" spans="1:28" x14ac:dyDescent="0.35">
      <c r="A101" s="4"/>
      <c r="B101" s="191" t="s">
        <v>41</v>
      </c>
      <c r="C101" s="267">
        <v>21598285.66</v>
      </c>
      <c r="D101" s="268">
        <v>19709703.469999999</v>
      </c>
      <c r="E101" s="268">
        <v>18139853.460000001</v>
      </c>
      <c r="F101" s="269">
        <v>15179859.139999999</v>
      </c>
      <c r="G101" s="268">
        <v>18565469.699999999</v>
      </c>
      <c r="H101" s="268">
        <v>21036733.829999998</v>
      </c>
      <c r="I101" s="268">
        <v>20129868.290000003</v>
      </c>
      <c r="J101" s="268">
        <v>18143410.449999999</v>
      </c>
      <c r="K101" s="268">
        <v>14564608.93</v>
      </c>
      <c r="L101" s="268">
        <v>16516365.549999999</v>
      </c>
      <c r="M101" s="268">
        <v>20598232.990000002</v>
      </c>
      <c r="N101" s="270">
        <v>19374802.120000001</v>
      </c>
      <c r="O101" s="269">
        <v>20336850.460000001</v>
      </c>
      <c r="P101" s="268">
        <v>17689829</v>
      </c>
      <c r="Q101" s="348">
        <v>16981605</v>
      </c>
      <c r="R101" s="77">
        <v>17447701</v>
      </c>
      <c r="S101" s="77">
        <v>19672251</v>
      </c>
      <c r="T101" s="77">
        <v>22645939.43</v>
      </c>
      <c r="U101" s="154"/>
      <c r="V101" s="79">
        <f>O101-C101</f>
        <v>-1261435.1999999993</v>
      </c>
      <c r="W101" s="79">
        <f t="shared" ref="W101:W106" si="84">P101-D101</f>
        <v>-2019874.4699999988</v>
      </c>
      <c r="X101" s="79">
        <f t="shared" ref="X101:X106" si="85">Q101-E101</f>
        <v>-1158248.4600000009</v>
      </c>
      <c r="Y101" s="79">
        <f t="shared" ref="Y101:Y106" si="86">R101-F101</f>
        <v>2267841.8600000013</v>
      </c>
      <c r="Z101" s="79">
        <f t="shared" ref="Z101:AA106" si="87">S101-G101</f>
        <v>1106781.3000000007</v>
      </c>
      <c r="AA101" s="79">
        <f t="shared" si="87"/>
        <v>1609205.6000000015</v>
      </c>
      <c r="AB101" s="78"/>
    </row>
    <row r="102" spans="1:28" x14ac:dyDescent="0.35">
      <c r="A102" s="4"/>
      <c r="B102" s="191" t="s">
        <v>42</v>
      </c>
      <c r="C102" s="267">
        <v>3958424.91</v>
      </c>
      <c r="D102" s="268">
        <v>3430976.4</v>
      </c>
      <c r="E102" s="268">
        <v>3637140.0999999996</v>
      </c>
      <c r="F102" s="269">
        <v>2901770.31</v>
      </c>
      <c r="G102" s="268">
        <v>3147660.38</v>
      </c>
      <c r="H102" s="268">
        <v>3308997.82</v>
      </c>
      <c r="I102" s="268">
        <v>3322710.5</v>
      </c>
      <c r="J102" s="268">
        <v>3135056.7199999997</v>
      </c>
      <c r="K102" s="268">
        <v>2415593.23</v>
      </c>
      <c r="L102" s="268">
        <v>2246201.23</v>
      </c>
      <c r="M102" s="268">
        <v>2644410.23</v>
      </c>
      <c r="N102" s="270">
        <v>2903763.96</v>
      </c>
      <c r="O102" s="269">
        <v>3219824.34</v>
      </c>
      <c r="P102" s="268">
        <v>2815943</v>
      </c>
      <c r="Q102" s="348">
        <v>3242523</v>
      </c>
      <c r="R102" s="77">
        <v>2880079</v>
      </c>
      <c r="S102" s="77">
        <v>3381371</v>
      </c>
      <c r="T102" s="77">
        <v>3192411</v>
      </c>
      <c r="U102" s="154"/>
      <c r="V102" s="79">
        <f t="shared" ref="V102:V106" si="88">O102-C102</f>
        <v>-738600.5700000003</v>
      </c>
      <c r="W102" s="79">
        <f t="shared" si="84"/>
        <v>-615033.39999999991</v>
      </c>
      <c r="X102" s="79">
        <f t="shared" si="85"/>
        <v>-394617.09999999963</v>
      </c>
      <c r="Y102" s="79">
        <f t="shared" si="86"/>
        <v>-21691.310000000056</v>
      </c>
      <c r="Z102" s="79">
        <f t="shared" si="87"/>
        <v>233710.62000000011</v>
      </c>
      <c r="AA102" s="79">
        <f t="shared" si="87"/>
        <v>-116586.81999999983</v>
      </c>
      <c r="AB102" s="78"/>
    </row>
    <row r="103" spans="1:28" x14ac:dyDescent="0.35">
      <c r="A103" s="4"/>
      <c r="B103" s="191" t="s">
        <v>43</v>
      </c>
      <c r="C103" s="267">
        <v>10274754.32</v>
      </c>
      <c r="D103" s="268">
        <v>9780342.5300000012</v>
      </c>
      <c r="E103" s="268">
        <v>8665868.6800000034</v>
      </c>
      <c r="F103" s="269">
        <v>8363193.9999999991</v>
      </c>
      <c r="G103" s="268">
        <v>9544992.5700000003</v>
      </c>
      <c r="H103" s="268">
        <v>10316949.130000003</v>
      </c>
      <c r="I103" s="268">
        <v>9460645.5099999998</v>
      </c>
      <c r="J103" s="268">
        <v>10056862.24</v>
      </c>
      <c r="K103" s="268">
        <v>7785408.0000000028</v>
      </c>
      <c r="L103" s="268">
        <v>8485509.6599999983</v>
      </c>
      <c r="M103" s="268">
        <v>9493296.3000000007</v>
      </c>
      <c r="N103" s="270">
        <v>8924139.2799999975</v>
      </c>
      <c r="O103" s="269">
        <v>8330714.9500000002</v>
      </c>
      <c r="P103" s="268">
        <v>8284532</v>
      </c>
      <c r="Q103" s="348">
        <v>7060502</v>
      </c>
      <c r="R103" s="77">
        <v>7503583</v>
      </c>
      <c r="S103" s="77">
        <v>8394532</v>
      </c>
      <c r="T103" s="77">
        <v>8972662.4499999993</v>
      </c>
      <c r="U103" s="154"/>
      <c r="V103" s="79">
        <f t="shared" si="88"/>
        <v>-1944039.37</v>
      </c>
      <c r="W103" s="79">
        <f t="shared" si="84"/>
        <v>-1495810.5300000012</v>
      </c>
      <c r="X103" s="79">
        <f t="shared" si="85"/>
        <v>-1605366.6800000034</v>
      </c>
      <c r="Y103" s="79">
        <f t="shared" si="86"/>
        <v>-859610.99999999907</v>
      </c>
      <c r="Z103" s="79">
        <f t="shared" si="87"/>
        <v>-1150460.5700000003</v>
      </c>
      <c r="AA103" s="79">
        <f t="shared" si="87"/>
        <v>-1344286.6800000034</v>
      </c>
      <c r="AB103" s="70"/>
    </row>
    <row r="104" spans="1:28" x14ac:dyDescent="0.35">
      <c r="A104" s="4"/>
      <c r="B104" s="191" t="s">
        <v>52</v>
      </c>
      <c r="C104" s="267">
        <v>11843443.09</v>
      </c>
      <c r="D104" s="268">
        <v>12493328.75</v>
      </c>
      <c r="E104" s="268">
        <v>9342394.0600000005</v>
      </c>
      <c r="F104" s="269">
        <v>9175178.2400000021</v>
      </c>
      <c r="G104" s="268">
        <v>11239471.51</v>
      </c>
      <c r="H104" s="268">
        <v>10809063.000000002</v>
      </c>
      <c r="I104" s="268">
        <v>10589390.59</v>
      </c>
      <c r="J104" s="268">
        <v>12355472.930000003</v>
      </c>
      <c r="K104" s="268">
        <v>9519631.709999999</v>
      </c>
      <c r="L104" s="268">
        <v>9728448.7200000007</v>
      </c>
      <c r="M104" s="268">
        <v>11043012.839999998</v>
      </c>
      <c r="N104" s="270">
        <v>9611039.5700000022</v>
      </c>
      <c r="O104" s="269">
        <v>8983939.2400000002</v>
      </c>
      <c r="P104" s="268">
        <v>8805703</v>
      </c>
      <c r="Q104" s="348">
        <v>8032071</v>
      </c>
      <c r="R104" s="77">
        <v>7921366</v>
      </c>
      <c r="S104" s="77">
        <v>8242467</v>
      </c>
      <c r="T104" s="77">
        <v>8992392.0199999996</v>
      </c>
      <c r="U104" s="154"/>
      <c r="V104" s="79">
        <f t="shared" si="88"/>
        <v>-2859503.8499999996</v>
      </c>
      <c r="W104" s="79">
        <f t="shared" si="84"/>
        <v>-3687625.75</v>
      </c>
      <c r="X104" s="79">
        <f t="shared" si="85"/>
        <v>-1310323.0600000005</v>
      </c>
      <c r="Y104" s="79">
        <f t="shared" si="86"/>
        <v>-1253812.2400000021</v>
      </c>
      <c r="Z104" s="79">
        <f t="shared" si="87"/>
        <v>-2997004.51</v>
      </c>
      <c r="AA104" s="79">
        <f t="shared" si="87"/>
        <v>-1816670.9800000023</v>
      </c>
      <c r="AB104" s="86"/>
    </row>
    <row r="105" spans="1:28" x14ac:dyDescent="0.35">
      <c r="A105" s="4"/>
      <c r="B105" s="191" t="s">
        <v>51</v>
      </c>
      <c r="C105" s="267">
        <v>1799330.3699999999</v>
      </c>
      <c r="D105" s="268">
        <v>2346966.4200000004</v>
      </c>
      <c r="E105" s="268">
        <v>1695535.8099999998</v>
      </c>
      <c r="F105" s="269">
        <v>1653518.71</v>
      </c>
      <c r="G105" s="268">
        <v>1973574.98</v>
      </c>
      <c r="H105" s="268">
        <v>2036544.5299999998</v>
      </c>
      <c r="I105" s="268">
        <v>1934017.91</v>
      </c>
      <c r="J105" s="268">
        <v>2142703.8000000003</v>
      </c>
      <c r="K105" s="268">
        <v>1769743.63</v>
      </c>
      <c r="L105" s="268">
        <v>1749411.5800000003</v>
      </c>
      <c r="M105" s="268">
        <v>1888237.3699999999</v>
      </c>
      <c r="N105" s="270">
        <v>1826883.64</v>
      </c>
      <c r="O105" s="269">
        <v>1752576.6399999997</v>
      </c>
      <c r="P105" s="268">
        <v>1690539</v>
      </c>
      <c r="Q105" s="348">
        <v>1225963</v>
      </c>
      <c r="R105" s="77">
        <v>1550984</v>
      </c>
      <c r="S105" s="77">
        <v>1369855</v>
      </c>
      <c r="T105" s="77">
        <v>1427356.48</v>
      </c>
      <c r="U105" s="154"/>
      <c r="V105" s="79">
        <f t="shared" si="88"/>
        <v>-46753.730000000214</v>
      </c>
      <c r="W105" s="79">
        <f t="shared" si="84"/>
        <v>-656427.42000000039</v>
      </c>
      <c r="X105" s="79">
        <f t="shared" si="85"/>
        <v>-469572.80999999982</v>
      </c>
      <c r="Y105" s="79">
        <f t="shared" si="86"/>
        <v>-102534.70999999996</v>
      </c>
      <c r="Z105" s="79">
        <f t="shared" si="87"/>
        <v>-603719.98</v>
      </c>
      <c r="AA105" s="79">
        <f t="shared" si="87"/>
        <v>-609188.04999999981</v>
      </c>
      <c r="AB105" s="86"/>
    </row>
    <row r="106" spans="1:28" ht="15" thickBot="1" x14ac:dyDescent="0.4">
      <c r="A106" s="4"/>
      <c r="B106" s="258" t="s">
        <v>46</v>
      </c>
      <c r="C106" s="271">
        <v>49474238.350000001</v>
      </c>
      <c r="D106" s="272">
        <v>47761317.57</v>
      </c>
      <c r="E106" s="273">
        <v>41480792.110000007</v>
      </c>
      <c r="F106" s="273">
        <v>37273520.399999999</v>
      </c>
      <c r="G106" s="272">
        <v>44471169.139999993</v>
      </c>
      <c r="H106" s="273">
        <v>47508288.310000002</v>
      </c>
      <c r="I106" s="273">
        <v>45436632.799999997</v>
      </c>
      <c r="J106" s="273">
        <v>45833506.140000001</v>
      </c>
      <c r="K106" s="273">
        <v>36054985.500000007</v>
      </c>
      <c r="L106" s="272">
        <v>38725936.739999995</v>
      </c>
      <c r="M106" s="272">
        <v>45667189.729999997</v>
      </c>
      <c r="N106" s="274">
        <v>42640628.57</v>
      </c>
      <c r="O106" s="273">
        <v>42623905.630000003</v>
      </c>
      <c r="P106" s="275">
        <v>39286546</v>
      </c>
      <c r="Q106" s="349">
        <f t="shared" ref="Q106:T106" si="89">SUM(Q101:Q105)</f>
        <v>36542664</v>
      </c>
      <c r="R106" s="349">
        <f t="shared" si="89"/>
        <v>37303713</v>
      </c>
      <c r="S106" s="349">
        <f t="shared" si="89"/>
        <v>41060476</v>
      </c>
      <c r="T106" s="349">
        <f t="shared" si="89"/>
        <v>45230761.379999988</v>
      </c>
      <c r="U106" s="149">
        <v>0</v>
      </c>
      <c r="V106" s="95">
        <f t="shared" si="88"/>
        <v>-6850332.7199999988</v>
      </c>
      <c r="W106" s="71">
        <f t="shared" si="84"/>
        <v>-8474771.5700000003</v>
      </c>
      <c r="X106" s="69">
        <f t="shared" si="85"/>
        <v>-4938128.1100000069</v>
      </c>
      <c r="Y106" s="69">
        <f t="shared" si="86"/>
        <v>30192.60000000149</v>
      </c>
      <c r="Z106" s="69">
        <f t="shared" si="87"/>
        <v>-3410693.1399999931</v>
      </c>
      <c r="AA106" s="69">
        <f t="shared" si="87"/>
        <v>-2277526.9300000146</v>
      </c>
      <c r="AB106" s="96"/>
    </row>
    <row r="107" spans="1:28" x14ac:dyDescent="0.35">
      <c r="A107" s="4">
        <v>15</v>
      </c>
      <c r="B107" s="259" t="s">
        <v>36</v>
      </c>
      <c r="C107" s="276"/>
      <c r="D107" s="277"/>
      <c r="E107" s="277"/>
      <c r="F107" s="278"/>
      <c r="G107" s="277"/>
      <c r="H107" s="277"/>
      <c r="I107" s="277"/>
      <c r="J107" s="277"/>
      <c r="K107" s="277"/>
      <c r="L107" s="277"/>
      <c r="M107" s="277"/>
      <c r="N107" s="279"/>
      <c r="O107" s="278"/>
      <c r="P107" s="277"/>
      <c r="Q107" s="350"/>
      <c r="R107" s="98"/>
      <c r="S107" s="98"/>
      <c r="T107" s="98"/>
      <c r="U107" s="155"/>
      <c r="V107" s="99"/>
      <c r="W107" s="101"/>
      <c r="X107" s="102"/>
      <c r="Y107" s="102"/>
      <c r="Z107" s="102"/>
      <c r="AA107" s="102"/>
      <c r="AB107" s="103"/>
    </row>
    <row r="108" spans="1:28" x14ac:dyDescent="0.35">
      <c r="A108" s="4"/>
      <c r="B108" s="191" t="s">
        <v>41</v>
      </c>
      <c r="C108" s="280">
        <v>134850</v>
      </c>
      <c r="D108" s="281">
        <v>133929</v>
      </c>
      <c r="E108" s="281">
        <v>131101</v>
      </c>
      <c r="F108" s="282">
        <v>119336</v>
      </c>
      <c r="G108" s="281">
        <v>135537</v>
      </c>
      <c r="H108" s="281">
        <v>128347</v>
      </c>
      <c r="I108" s="281">
        <v>128877</v>
      </c>
      <c r="J108" s="281">
        <v>140781</v>
      </c>
      <c r="K108" s="281">
        <v>124180</v>
      </c>
      <c r="L108" s="281">
        <v>125444</v>
      </c>
      <c r="M108" s="281">
        <v>133829</v>
      </c>
      <c r="N108" s="283">
        <v>124846</v>
      </c>
      <c r="O108" s="282">
        <v>137424</v>
      </c>
      <c r="P108" s="281">
        <v>130815</v>
      </c>
      <c r="Q108" s="351">
        <v>119449</v>
      </c>
      <c r="R108" s="105">
        <v>129809</v>
      </c>
      <c r="S108" s="105">
        <v>125959</v>
      </c>
      <c r="T108" s="105">
        <v>124231</v>
      </c>
      <c r="U108" s="156"/>
      <c r="V108" s="106">
        <f>O108-C108</f>
        <v>2574</v>
      </c>
      <c r="W108" s="106">
        <f t="shared" ref="W108:W113" si="90">P108-D108</f>
        <v>-3114</v>
      </c>
      <c r="X108" s="106">
        <f t="shared" ref="X108:X113" si="91">Q108-E108</f>
        <v>-11652</v>
      </c>
      <c r="Y108" s="106">
        <f t="shared" ref="Y108:Y113" si="92">R108-F108</f>
        <v>10473</v>
      </c>
      <c r="Z108" s="106">
        <f t="shared" ref="Z108:AA113" si="93">S108-G108</f>
        <v>-9578</v>
      </c>
      <c r="AA108" s="106">
        <f t="shared" si="93"/>
        <v>-4116</v>
      </c>
      <c r="AB108" s="107"/>
    </row>
    <row r="109" spans="1:28" x14ac:dyDescent="0.35">
      <c r="A109" s="4"/>
      <c r="B109" s="191" t="s">
        <v>42</v>
      </c>
      <c r="C109" s="280">
        <v>29565</v>
      </c>
      <c r="D109" s="281">
        <v>28649</v>
      </c>
      <c r="E109" s="281">
        <v>30035</v>
      </c>
      <c r="F109" s="282">
        <v>27329</v>
      </c>
      <c r="G109" s="281">
        <v>29805</v>
      </c>
      <c r="H109" s="281">
        <v>28221</v>
      </c>
      <c r="I109" s="281">
        <v>29039</v>
      </c>
      <c r="J109" s="281">
        <v>30334</v>
      </c>
      <c r="K109" s="281">
        <v>26221</v>
      </c>
      <c r="L109" s="281">
        <v>24375</v>
      </c>
      <c r="M109" s="281">
        <v>26114</v>
      </c>
      <c r="N109" s="283">
        <v>25395</v>
      </c>
      <c r="O109" s="282">
        <v>27300</v>
      </c>
      <c r="P109" s="281">
        <v>26756</v>
      </c>
      <c r="Q109" s="351">
        <v>26971</v>
      </c>
      <c r="R109" s="105">
        <v>27680</v>
      </c>
      <c r="S109" s="105">
        <v>29407</v>
      </c>
      <c r="T109" s="105">
        <v>26165</v>
      </c>
      <c r="U109" s="156"/>
      <c r="V109" s="106">
        <f t="shared" ref="V109:V113" si="94">O109-C109</f>
        <v>-2265</v>
      </c>
      <c r="W109" s="106">
        <f t="shared" si="90"/>
        <v>-1893</v>
      </c>
      <c r="X109" s="106">
        <f t="shared" si="91"/>
        <v>-3064</v>
      </c>
      <c r="Y109" s="106">
        <f t="shared" si="92"/>
        <v>351</v>
      </c>
      <c r="Z109" s="106">
        <f t="shared" si="93"/>
        <v>-398</v>
      </c>
      <c r="AA109" s="106">
        <f t="shared" si="93"/>
        <v>-2056</v>
      </c>
      <c r="AB109" s="107"/>
    </row>
    <row r="110" spans="1:28" x14ac:dyDescent="0.35">
      <c r="A110" s="4"/>
      <c r="B110" s="191" t="s">
        <v>43</v>
      </c>
      <c r="C110" s="280">
        <v>19042</v>
      </c>
      <c r="D110" s="281">
        <v>19781</v>
      </c>
      <c r="E110" s="281">
        <v>18498</v>
      </c>
      <c r="F110" s="282">
        <v>17624</v>
      </c>
      <c r="G110" s="281">
        <v>19561</v>
      </c>
      <c r="H110" s="281">
        <v>18870</v>
      </c>
      <c r="I110" s="281">
        <v>17832</v>
      </c>
      <c r="J110" s="281">
        <v>20816</v>
      </c>
      <c r="K110" s="281">
        <v>18236</v>
      </c>
      <c r="L110" s="281">
        <v>18212</v>
      </c>
      <c r="M110" s="281">
        <v>19174</v>
      </c>
      <c r="N110" s="283">
        <v>18128</v>
      </c>
      <c r="O110" s="282">
        <v>18002</v>
      </c>
      <c r="P110" s="281">
        <v>19034</v>
      </c>
      <c r="Q110" s="351">
        <f>16983+47</f>
        <v>17030</v>
      </c>
      <c r="R110" s="105">
        <v>18485</v>
      </c>
      <c r="S110" s="105">
        <v>18525</v>
      </c>
      <c r="T110" s="105">
        <v>18046</v>
      </c>
      <c r="U110" s="156"/>
      <c r="V110" s="106">
        <f t="shared" si="94"/>
        <v>-1040</v>
      </c>
      <c r="W110" s="106">
        <f t="shared" si="90"/>
        <v>-747</v>
      </c>
      <c r="X110" s="106">
        <f t="shared" si="91"/>
        <v>-1468</v>
      </c>
      <c r="Y110" s="106">
        <f t="shared" si="92"/>
        <v>861</v>
      </c>
      <c r="Z110" s="106">
        <f t="shared" si="93"/>
        <v>-1036</v>
      </c>
      <c r="AA110" s="106">
        <f t="shared" si="93"/>
        <v>-824</v>
      </c>
      <c r="AB110" s="107"/>
    </row>
    <row r="111" spans="1:28" x14ac:dyDescent="0.35">
      <c r="A111" s="4"/>
      <c r="B111" s="191" t="s">
        <v>52</v>
      </c>
      <c r="C111" s="280">
        <v>1139</v>
      </c>
      <c r="D111" s="281">
        <v>1193</v>
      </c>
      <c r="E111" s="281">
        <v>1042</v>
      </c>
      <c r="F111" s="282">
        <v>1031</v>
      </c>
      <c r="G111" s="281">
        <v>1143</v>
      </c>
      <c r="H111" s="281">
        <v>1045</v>
      </c>
      <c r="I111" s="281">
        <v>1036</v>
      </c>
      <c r="J111" s="281">
        <v>1214</v>
      </c>
      <c r="K111" s="281">
        <v>1030</v>
      </c>
      <c r="L111" s="281">
        <v>1081</v>
      </c>
      <c r="M111" s="281">
        <v>1081</v>
      </c>
      <c r="N111" s="283">
        <v>1047</v>
      </c>
      <c r="O111" s="282">
        <v>1025</v>
      </c>
      <c r="P111" s="281">
        <v>1047</v>
      </c>
      <c r="Q111" s="351">
        <f>1002</f>
        <v>1002</v>
      </c>
      <c r="R111" s="105">
        <v>1077</v>
      </c>
      <c r="S111" s="105">
        <v>1042</v>
      </c>
      <c r="T111" s="105">
        <v>1055</v>
      </c>
      <c r="U111" s="156"/>
      <c r="V111" s="106">
        <f t="shared" si="94"/>
        <v>-114</v>
      </c>
      <c r="W111" s="106">
        <f t="shared" si="90"/>
        <v>-146</v>
      </c>
      <c r="X111" s="106">
        <f t="shared" si="91"/>
        <v>-40</v>
      </c>
      <c r="Y111" s="106">
        <f t="shared" si="92"/>
        <v>46</v>
      </c>
      <c r="Z111" s="106">
        <f t="shared" si="93"/>
        <v>-101</v>
      </c>
      <c r="AA111" s="106">
        <f t="shared" si="93"/>
        <v>10</v>
      </c>
      <c r="AB111" s="107"/>
    </row>
    <row r="112" spans="1:28" x14ac:dyDescent="0.35">
      <c r="A112" s="4"/>
      <c r="B112" s="191" t="s">
        <v>51</v>
      </c>
      <c r="C112" s="280">
        <v>1828</v>
      </c>
      <c r="D112" s="281">
        <v>1939</v>
      </c>
      <c r="E112" s="281">
        <v>1710</v>
      </c>
      <c r="F112" s="282">
        <v>1647</v>
      </c>
      <c r="G112" s="281">
        <v>1860</v>
      </c>
      <c r="H112" s="281">
        <v>1775</v>
      </c>
      <c r="I112" s="281">
        <v>1648</v>
      </c>
      <c r="J112" s="281">
        <v>1928</v>
      </c>
      <c r="K112" s="281">
        <v>1668</v>
      </c>
      <c r="L112" s="281">
        <v>1706</v>
      </c>
      <c r="M112" s="281">
        <v>1824</v>
      </c>
      <c r="N112" s="283">
        <v>1649</v>
      </c>
      <c r="O112" s="282">
        <v>1659</v>
      </c>
      <c r="P112" s="281">
        <v>1778</v>
      </c>
      <c r="Q112" s="351">
        <v>1552</v>
      </c>
      <c r="R112" s="105">
        <v>1720</v>
      </c>
      <c r="S112" s="105">
        <v>1728</v>
      </c>
      <c r="T112" s="105">
        <v>1664</v>
      </c>
      <c r="U112" s="156"/>
      <c r="V112" s="106">
        <f t="shared" si="94"/>
        <v>-169</v>
      </c>
      <c r="W112" s="106">
        <f t="shared" si="90"/>
        <v>-161</v>
      </c>
      <c r="X112" s="106">
        <f t="shared" si="91"/>
        <v>-158</v>
      </c>
      <c r="Y112" s="106">
        <f t="shared" si="92"/>
        <v>73</v>
      </c>
      <c r="Z112" s="106">
        <f t="shared" si="93"/>
        <v>-132</v>
      </c>
      <c r="AA112" s="106">
        <f t="shared" si="93"/>
        <v>-111</v>
      </c>
      <c r="AB112" s="107"/>
    </row>
    <row r="113" spans="1:28" ht="15" thickBot="1" x14ac:dyDescent="0.4">
      <c r="A113" s="4"/>
      <c r="B113" s="258" t="s">
        <v>46</v>
      </c>
      <c r="C113" s="284">
        <v>186424</v>
      </c>
      <c r="D113" s="285">
        <v>185491</v>
      </c>
      <c r="E113" s="285">
        <v>182386</v>
      </c>
      <c r="F113" s="285">
        <v>166967</v>
      </c>
      <c r="G113" s="285">
        <v>187906</v>
      </c>
      <c r="H113" s="285">
        <v>178258</v>
      </c>
      <c r="I113" s="285">
        <v>178432</v>
      </c>
      <c r="J113" s="285">
        <v>195073</v>
      </c>
      <c r="K113" s="285">
        <v>171335</v>
      </c>
      <c r="L113" s="285">
        <v>170818</v>
      </c>
      <c r="M113" s="285">
        <v>182022</v>
      </c>
      <c r="N113" s="286">
        <v>171065</v>
      </c>
      <c r="O113" s="285">
        <v>185410</v>
      </c>
      <c r="P113" s="285">
        <v>179430</v>
      </c>
      <c r="Q113" s="337">
        <f t="shared" ref="Q113:T113" si="95">SUM(Q108:Q112)</f>
        <v>166004</v>
      </c>
      <c r="R113" s="337">
        <f t="shared" si="95"/>
        <v>178771</v>
      </c>
      <c r="S113" s="337">
        <f t="shared" si="95"/>
        <v>176661</v>
      </c>
      <c r="T113" s="337">
        <f t="shared" si="95"/>
        <v>171161</v>
      </c>
      <c r="U113" s="157">
        <v>0</v>
      </c>
      <c r="V113" s="56">
        <f t="shared" si="94"/>
        <v>-1014</v>
      </c>
      <c r="W113" s="56">
        <f t="shared" si="90"/>
        <v>-6061</v>
      </c>
      <c r="X113" s="56">
        <f t="shared" si="91"/>
        <v>-16382</v>
      </c>
      <c r="Y113" s="56">
        <f t="shared" si="92"/>
        <v>11804</v>
      </c>
      <c r="Z113" s="56">
        <f t="shared" si="93"/>
        <v>-11245</v>
      </c>
      <c r="AA113" s="56">
        <f t="shared" si="93"/>
        <v>-7097</v>
      </c>
      <c r="AB113" s="55"/>
    </row>
    <row r="114" spans="1:28" x14ac:dyDescent="0.35">
      <c r="A114" s="4">
        <v>16</v>
      </c>
      <c r="B114" s="261" t="s">
        <v>49</v>
      </c>
      <c r="C114" s="287"/>
      <c r="D114" s="288"/>
      <c r="E114" s="288"/>
      <c r="F114" s="289"/>
      <c r="G114" s="288"/>
      <c r="H114" s="288"/>
      <c r="I114" s="288"/>
      <c r="J114" s="288"/>
      <c r="K114" s="288"/>
      <c r="L114" s="288"/>
      <c r="M114" s="288"/>
      <c r="N114" s="290"/>
      <c r="O114" s="287"/>
      <c r="P114" s="288"/>
      <c r="Q114" s="352"/>
      <c r="R114" s="110"/>
      <c r="S114" s="110"/>
      <c r="T114" s="110"/>
      <c r="U114" s="158"/>
      <c r="V114" s="111"/>
      <c r="W114" s="113"/>
      <c r="X114" s="114"/>
      <c r="Y114" s="114"/>
      <c r="Z114" s="114"/>
      <c r="AA114" s="114"/>
      <c r="AB114" s="115"/>
    </row>
    <row r="115" spans="1:28" x14ac:dyDescent="0.35">
      <c r="A115" s="4"/>
      <c r="B115" s="191" t="s">
        <v>41</v>
      </c>
      <c r="C115" s="291">
        <v>-622135.29090891033</v>
      </c>
      <c r="D115" s="269">
        <v>-1028431.1491335742</v>
      </c>
      <c r="E115" s="269">
        <v>-1164248.02936434</v>
      </c>
      <c r="F115" s="269">
        <v>1972586.5278567877</v>
      </c>
      <c r="G115" s="269">
        <v>4080666.486779023</v>
      </c>
      <c r="H115" s="269">
        <v>2766190.3788857535</v>
      </c>
      <c r="I115" s="269">
        <v>-1435490.8700169958</v>
      </c>
      <c r="J115" s="269">
        <v>-2499316.4720367417</v>
      </c>
      <c r="K115" s="269">
        <v>2366756.3742602393</v>
      </c>
      <c r="L115" s="269">
        <v>6095529.4500000011</v>
      </c>
      <c r="M115" s="269">
        <v>2738671.3100000024</v>
      </c>
      <c r="N115" s="270">
        <v>2356326.729999993</v>
      </c>
      <c r="O115" s="269">
        <v>-1065525.4999999963</v>
      </c>
      <c r="P115" s="269">
        <v>1633939.6599999964</v>
      </c>
      <c r="Q115" s="331">
        <f t="shared" ref="Q115:R119" si="96">Q94-Q101</f>
        <v>1232819.9599999972</v>
      </c>
      <c r="R115" s="331">
        <f t="shared" si="96"/>
        <v>1895664.4200000018</v>
      </c>
      <c r="S115" s="331">
        <f t="shared" ref="S115:T115" si="97">S94-S101</f>
        <v>6119079.379999999</v>
      </c>
      <c r="T115" s="331">
        <f t="shared" si="97"/>
        <v>2930410.5599999949</v>
      </c>
      <c r="U115" s="159">
        <v>0</v>
      </c>
      <c r="V115" s="79">
        <f>O115-C115</f>
        <v>-443390.20909108594</v>
      </c>
      <c r="W115" s="79">
        <f t="shared" ref="W115:W120" si="98">P115-D115</f>
        <v>2662370.8091335706</v>
      </c>
      <c r="X115" s="79">
        <f t="shared" ref="X115:X120" si="99">Q115-E115</f>
        <v>2397067.9893643372</v>
      </c>
      <c r="Y115" s="79">
        <f t="shared" ref="Y115:Y120" si="100">R115-F115</f>
        <v>-76922.107856785879</v>
      </c>
      <c r="Z115" s="79">
        <f t="shared" ref="Z115:AA120" si="101">S115-G115</f>
        <v>2038412.893220976</v>
      </c>
      <c r="AA115" s="79">
        <f t="shared" si="101"/>
        <v>164220.18111424148</v>
      </c>
      <c r="AB115" s="78"/>
    </row>
    <row r="116" spans="1:28" x14ac:dyDescent="0.35">
      <c r="A116" s="4"/>
      <c r="B116" s="191" t="s">
        <v>42</v>
      </c>
      <c r="C116" s="291">
        <v>-492879.35663969908</v>
      </c>
      <c r="D116" s="269">
        <v>-264524.50108399382</v>
      </c>
      <c r="E116" s="269">
        <v>-778236.08469338715</v>
      </c>
      <c r="F116" s="269">
        <v>-157712.57045434741</v>
      </c>
      <c r="G116" s="269">
        <v>453721.0136472648</v>
      </c>
      <c r="H116" s="269">
        <v>490004.48753624549</v>
      </c>
      <c r="I116" s="269">
        <v>-354564.87075628107</v>
      </c>
      <c r="J116" s="269">
        <v>-675805.49631676963</v>
      </c>
      <c r="K116" s="269">
        <v>261047.2078270507</v>
      </c>
      <c r="L116" s="269">
        <v>1286944.3299999991</v>
      </c>
      <c r="M116" s="269">
        <v>1056549.6299999999</v>
      </c>
      <c r="N116" s="270">
        <v>687269.29</v>
      </c>
      <c r="O116" s="269">
        <v>-8661.7999999988824</v>
      </c>
      <c r="P116" s="269">
        <v>508777.03999999911</v>
      </c>
      <c r="Q116" s="331">
        <f t="shared" si="96"/>
        <v>-224095.89999999944</v>
      </c>
      <c r="R116" s="331">
        <f t="shared" si="96"/>
        <v>410484.6400000006</v>
      </c>
      <c r="S116" s="331">
        <f t="shared" ref="S116:T116" si="102">S95-S102</f>
        <v>895005.02000000048</v>
      </c>
      <c r="T116" s="331">
        <f t="shared" si="102"/>
        <v>1190970.5600000005</v>
      </c>
      <c r="U116" s="78">
        <v>0</v>
      </c>
      <c r="V116" s="79">
        <f t="shared" ref="V116:V120" si="103">O116-C116</f>
        <v>484217.5566397002</v>
      </c>
      <c r="W116" s="79">
        <f t="shared" si="98"/>
        <v>773301.54108399292</v>
      </c>
      <c r="X116" s="79">
        <f t="shared" si="99"/>
        <v>554140.18469338771</v>
      </c>
      <c r="Y116" s="79">
        <f t="shared" si="100"/>
        <v>568197.21045434801</v>
      </c>
      <c r="Z116" s="79">
        <f t="shared" si="101"/>
        <v>441284.00635273568</v>
      </c>
      <c r="AA116" s="79">
        <f t="shared" si="101"/>
        <v>700966.07246375503</v>
      </c>
      <c r="AB116" s="78"/>
    </row>
    <row r="117" spans="1:28" x14ac:dyDescent="0.35">
      <c r="A117" s="4"/>
      <c r="B117" s="191" t="s">
        <v>43</v>
      </c>
      <c r="C117" s="291">
        <v>-933186.61499751918</v>
      </c>
      <c r="D117" s="269">
        <v>-872779.60289430805</v>
      </c>
      <c r="E117" s="269">
        <v>-11023.473244324327</v>
      </c>
      <c r="F117" s="269">
        <v>284443.72523067985</v>
      </c>
      <c r="G117" s="269">
        <v>349443.02407556027</v>
      </c>
      <c r="H117" s="269">
        <v>189072.30476846918</v>
      </c>
      <c r="I117" s="269">
        <v>-265933.80748212896</v>
      </c>
      <c r="J117" s="269">
        <v>-1904192.8248109333</v>
      </c>
      <c r="K117" s="269">
        <v>107722.04286160227</v>
      </c>
      <c r="L117" s="269">
        <v>556988.55000000075</v>
      </c>
      <c r="M117" s="269">
        <v>-118347.74000000209</v>
      </c>
      <c r="N117" s="270">
        <v>2502786.9399999995</v>
      </c>
      <c r="O117" s="269">
        <v>-1833224.0899999971</v>
      </c>
      <c r="P117" s="269">
        <v>-655530.40000000224</v>
      </c>
      <c r="Q117" s="331">
        <f t="shared" si="96"/>
        <v>86542.470000001602</v>
      </c>
      <c r="R117" s="331">
        <f t="shared" si="96"/>
        <v>585617.38000000082</v>
      </c>
      <c r="S117" s="331">
        <f t="shared" ref="S117:T117" si="104">S96-S103</f>
        <v>883928.29999999888</v>
      </c>
      <c r="T117" s="331">
        <f t="shared" si="104"/>
        <v>153229.31999999844</v>
      </c>
      <c r="U117" s="78">
        <v>0</v>
      </c>
      <c r="V117" s="79">
        <f t="shared" si="103"/>
        <v>-900037.47500247788</v>
      </c>
      <c r="W117" s="79">
        <f t="shared" si="98"/>
        <v>217249.20289430581</v>
      </c>
      <c r="X117" s="79">
        <f t="shared" si="99"/>
        <v>97565.943244325928</v>
      </c>
      <c r="Y117" s="79">
        <f t="shared" si="100"/>
        <v>301173.65476932097</v>
      </c>
      <c r="Z117" s="79">
        <f t="shared" si="101"/>
        <v>534485.27592443861</v>
      </c>
      <c r="AA117" s="79">
        <f t="shared" si="101"/>
        <v>-35842.984768470749</v>
      </c>
      <c r="AB117" s="78"/>
    </row>
    <row r="118" spans="1:28" x14ac:dyDescent="0.35">
      <c r="A118" s="4"/>
      <c r="B118" s="191" t="s">
        <v>52</v>
      </c>
      <c r="C118" s="291">
        <v>2299277.4627935123</v>
      </c>
      <c r="D118" s="269">
        <v>-152824.77874812856</v>
      </c>
      <c r="E118" s="269">
        <v>1354329.0102552846</v>
      </c>
      <c r="F118" s="269">
        <v>2974044.4934834968</v>
      </c>
      <c r="G118" s="269">
        <v>2412830.2153677139</v>
      </c>
      <c r="H118" s="269">
        <v>2259282.7348330282</v>
      </c>
      <c r="I118" s="269">
        <v>2885892.8590349555</v>
      </c>
      <c r="J118" s="269">
        <v>-1581295.4438467063</v>
      </c>
      <c r="K118" s="269">
        <v>3484640.4441430233</v>
      </c>
      <c r="L118" s="269">
        <v>437232.35999999754</v>
      </c>
      <c r="M118" s="269">
        <v>3830475.3299999963</v>
      </c>
      <c r="N118" s="270">
        <v>2090588.7899999954</v>
      </c>
      <c r="O118" s="269">
        <v>3398444.5299999956</v>
      </c>
      <c r="P118" s="269">
        <v>420233.01999999955</v>
      </c>
      <c r="Q118" s="331">
        <f t="shared" si="96"/>
        <v>3146584.2799999993</v>
      </c>
      <c r="R118" s="331">
        <f t="shared" si="96"/>
        <v>2401557.3900000006</v>
      </c>
      <c r="S118" s="331">
        <f t="shared" ref="S118:T118" si="105">S97-S104</f>
        <v>3517202.0099999979</v>
      </c>
      <c r="T118" s="331">
        <f t="shared" si="105"/>
        <v>3220230.9200000018</v>
      </c>
      <c r="U118" s="78">
        <v>0</v>
      </c>
      <c r="V118" s="79">
        <f t="shared" si="103"/>
        <v>1099167.0672064833</v>
      </c>
      <c r="W118" s="79">
        <f t="shared" si="98"/>
        <v>573057.79874812812</v>
      </c>
      <c r="X118" s="79">
        <f t="shared" si="99"/>
        <v>1792255.2697447147</v>
      </c>
      <c r="Y118" s="79">
        <f t="shared" si="100"/>
        <v>-572487.10348349623</v>
      </c>
      <c r="Z118" s="79">
        <f t="shared" si="101"/>
        <v>1104371.794632284</v>
      </c>
      <c r="AA118" s="79">
        <f t="shared" si="101"/>
        <v>960948.18516697362</v>
      </c>
      <c r="AB118" s="78"/>
    </row>
    <row r="119" spans="1:28" x14ac:dyDescent="0.35">
      <c r="A119" s="4"/>
      <c r="B119" s="191" t="s">
        <v>51</v>
      </c>
      <c r="C119" s="291">
        <v>-1093341.7102473851</v>
      </c>
      <c r="D119" s="269">
        <v>-1678312.8581399852</v>
      </c>
      <c r="E119" s="269">
        <v>-1049990.9329532315</v>
      </c>
      <c r="F119" s="269">
        <v>-1025843.7361166127</v>
      </c>
      <c r="G119" s="269">
        <v>-1306705.1798695517</v>
      </c>
      <c r="H119" s="269">
        <v>-1331544.316023489</v>
      </c>
      <c r="I119" s="269">
        <v>-1252273.0707795536</v>
      </c>
      <c r="J119" s="269">
        <v>-1454926.1629888625</v>
      </c>
      <c r="K119" s="269">
        <v>-1090444.699091916</v>
      </c>
      <c r="L119" s="269">
        <v>-1002998.77</v>
      </c>
      <c r="M119" s="269">
        <v>-1142450.3300000005</v>
      </c>
      <c r="N119" s="270">
        <v>-1126795.9299999997</v>
      </c>
      <c r="O119" s="269">
        <v>-1081525.7399999998</v>
      </c>
      <c r="P119" s="269">
        <v>-1065372.46</v>
      </c>
      <c r="Q119" s="331">
        <f t="shared" si="96"/>
        <v>-636207.26</v>
      </c>
      <c r="R119" s="331">
        <f t="shared" si="96"/>
        <v>-985789.91000000015</v>
      </c>
      <c r="S119" s="331">
        <f t="shared" ref="S119:T119" si="106">S98-S105</f>
        <v>-815466.00000000023</v>
      </c>
      <c r="T119" s="331">
        <f t="shared" si="106"/>
        <v>-865070.85000000021</v>
      </c>
      <c r="U119" s="78">
        <v>0</v>
      </c>
      <c r="V119" s="79">
        <f t="shared" si="103"/>
        <v>11815.970247385325</v>
      </c>
      <c r="W119" s="79">
        <f t="shared" si="98"/>
        <v>612940.39813998528</v>
      </c>
      <c r="X119" s="79">
        <f t="shared" si="99"/>
        <v>413783.67295323149</v>
      </c>
      <c r="Y119" s="79">
        <f t="shared" si="100"/>
        <v>40053.82611661253</v>
      </c>
      <c r="Z119" s="79">
        <f t="shared" si="101"/>
        <v>491239.17986955144</v>
      </c>
      <c r="AA119" s="79">
        <f t="shared" si="101"/>
        <v>466473.46602348879</v>
      </c>
      <c r="AB119" s="78"/>
    </row>
    <row r="120" spans="1:28" ht="15" thickBot="1" x14ac:dyDescent="0.4">
      <c r="A120" s="4"/>
      <c r="B120" s="258" t="s">
        <v>46</v>
      </c>
      <c r="C120" s="292">
        <v>-842265.51000000141</v>
      </c>
      <c r="D120" s="293">
        <v>-3996872.8899999899</v>
      </c>
      <c r="E120" s="293">
        <v>-1649169.5099999984</v>
      </c>
      <c r="F120" s="293">
        <v>4047518.4400000046</v>
      </c>
      <c r="G120" s="293">
        <v>5989955.5600000098</v>
      </c>
      <c r="H120" s="293">
        <v>4373005.5900000073</v>
      </c>
      <c r="I120" s="293">
        <v>-422369.76000000397</v>
      </c>
      <c r="J120" s="293">
        <v>-8115536.4000000134</v>
      </c>
      <c r="K120" s="293">
        <v>5129721.37</v>
      </c>
      <c r="L120" s="293">
        <v>7373695.9199999981</v>
      </c>
      <c r="M120" s="293">
        <v>6364898.1999999955</v>
      </c>
      <c r="N120" s="294">
        <v>6510175.8199999882</v>
      </c>
      <c r="O120" s="293">
        <v>-590492.59999999637</v>
      </c>
      <c r="P120" s="293">
        <v>842046.85999999288</v>
      </c>
      <c r="Q120" s="340">
        <f t="shared" ref="Q120:R120" si="107">SUM(Q115:Q119)</f>
        <v>3605643.5499999989</v>
      </c>
      <c r="R120" s="340">
        <f t="shared" si="107"/>
        <v>4307533.9200000037</v>
      </c>
      <c r="S120" s="340">
        <f t="shared" ref="S120:T120" si="108">SUM(S115:S119)</f>
        <v>10599748.709999997</v>
      </c>
      <c r="T120" s="340">
        <f t="shared" si="108"/>
        <v>6629770.5099999951</v>
      </c>
      <c r="U120" s="72">
        <v>0</v>
      </c>
      <c r="V120" s="73">
        <f t="shared" si="103"/>
        <v>251772.91000000504</v>
      </c>
      <c r="W120" s="73">
        <f t="shared" si="98"/>
        <v>4838919.7499999832</v>
      </c>
      <c r="X120" s="73">
        <f t="shared" si="99"/>
        <v>5254813.0599999968</v>
      </c>
      <c r="Y120" s="73">
        <f t="shared" si="100"/>
        <v>260015.47999999905</v>
      </c>
      <c r="Z120" s="73">
        <f t="shared" si="101"/>
        <v>4609793.1499999873</v>
      </c>
      <c r="AA120" s="73">
        <f t="shared" si="101"/>
        <v>2256764.9199999878</v>
      </c>
      <c r="AB120" s="72"/>
    </row>
    <row r="121" spans="1:28" x14ac:dyDescent="0.35">
      <c r="A121" s="4">
        <v>17</v>
      </c>
      <c r="B121" s="42" t="s">
        <v>20</v>
      </c>
      <c r="C121" s="166"/>
      <c r="D121" s="167"/>
      <c r="E121" s="167"/>
      <c r="F121" s="168"/>
      <c r="G121" s="167"/>
      <c r="H121" s="167"/>
      <c r="I121" s="167"/>
      <c r="J121" s="167"/>
      <c r="K121" s="167"/>
      <c r="L121" s="167"/>
      <c r="M121" s="167"/>
      <c r="N121" s="139"/>
      <c r="O121" s="60"/>
      <c r="P121" s="58"/>
      <c r="Q121" s="58"/>
      <c r="R121" s="58"/>
      <c r="S121" s="58"/>
      <c r="T121" s="58"/>
      <c r="U121" s="59"/>
      <c r="V121" s="60"/>
      <c r="W121" s="61"/>
      <c r="X121" s="62"/>
      <c r="Y121" s="62"/>
      <c r="Z121" s="62"/>
      <c r="AA121" s="62"/>
      <c r="AB121" s="63"/>
    </row>
    <row r="122" spans="1:28" x14ac:dyDescent="0.35">
      <c r="A122" s="4"/>
      <c r="B122" s="36" t="s">
        <v>41</v>
      </c>
      <c r="C122" s="169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170">
        <v>0</v>
      </c>
      <c r="O122" s="54">
        <v>0</v>
      </c>
      <c r="P122" s="54"/>
      <c r="Q122" s="52"/>
      <c r="R122" s="54"/>
      <c r="S122" s="52"/>
      <c r="T122" s="54"/>
      <c r="U122" s="116"/>
      <c r="V122" s="54">
        <f>O122-C122</f>
        <v>0</v>
      </c>
      <c r="W122" s="54">
        <f t="shared" ref="W122:W127" si="109">P122-D122</f>
        <v>0</v>
      </c>
      <c r="X122" s="54">
        <f t="shared" ref="X122:X127" si="110">Q122-E122</f>
        <v>0</v>
      </c>
      <c r="Y122" s="54">
        <f t="shared" ref="Y122:Y127" si="111">R122-F122</f>
        <v>0</v>
      </c>
      <c r="Z122" s="54">
        <f t="shared" ref="Z122:AA127" si="112">S122-G122</f>
        <v>0</v>
      </c>
      <c r="AA122" s="54">
        <f t="shared" si="112"/>
        <v>0</v>
      </c>
      <c r="AB122" s="66"/>
    </row>
    <row r="123" spans="1:28" x14ac:dyDescent="0.35">
      <c r="A123" s="4"/>
      <c r="B123" s="36" t="s">
        <v>42</v>
      </c>
      <c r="C123" s="169">
        <v>1669</v>
      </c>
      <c r="D123" s="54">
        <v>2624</v>
      </c>
      <c r="E123" s="54">
        <v>3473</v>
      </c>
      <c r="F123" s="54">
        <v>3560</v>
      </c>
      <c r="G123" s="54">
        <v>3334</v>
      </c>
      <c r="H123" s="54">
        <v>3112</v>
      </c>
      <c r="I123" s="54">
        <v>2969</v>
      </c>
      <c r="J123" s="54">
        <v>2797</v>
      </c>
      <c r="K123" s="54">
        <v>2415</v>
      </c>
      <c r="L123" s="54">
        <v>2142</v>
      </c>
      <c r="M123" s="54">
        <v>1795</v>
      </c>
      <c r="N123" s="170">
        <v>1707</v>
      </c>
      <c r="O123" s="54">
        <v>1735</v>
      </c>
      <c r="P123" s="54">
        <v>1802</v>
      </c>
      <c r="Q123" s="52">
        <v>1967</v>
      </c>
      <c r="R123" s="54">
        <v>2055</v>
      </c>
      <c r="S123" s="336">
        <v>2118</v>
      </c>
      <c r="T123" s="54">
        <v>2224</v>
      </c>
      <c r="U123" s="116"/>
      <c r="V123" s="54">
        <f t="shared" ref="V123:V127" si="113">O123-C123</f>
        <v>66</v>
      </c>
      <c r="W123" s="54">
        <f t="shared" si="109"/>
        <v>-822</v>
      </c>
      <c r="X123" s="54">
        <f t="shared" si="110"/>
        <v>-1506</v>
      </c>
      <c r="Y123" s="54">
        <f t="shared" si="111"/>
        <v>-1505</v>
      </c>
      <c r="Z123" s="54">
        <f t="shared" si="112"/>
        <v>-1216</v>
      </c>
      <c r="AA123" s="54">
        <f t="shared" si="112"/>
        <v>-888</v>
      </c>
      <c r="AB123" s="66"/>
    </row>
    <row r="124" spans="1:28" x14ac:dyDescent="0.35">
      <c r="A124" s="4"/>
      <c r="B124" s="36" t="s">
        <v>43</v>
      </c>
      <c r="C124" s="169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170">
        <v>0</v>
      </c>
      <c r="O124" s="54">
        <v>0</v>
      </c>
      <c r="P124" s="54"/>
      <c r="Q124" s="52"/>
      <c r="R124" s="54"/>
      <c r="S124" s="52"/>
      <c r="T124" s="54"/>
      <c r="U124" s="116"/>
      <c r="V124" s="54">
        <f t="shared" si="113"/>
        <v>0</v>
      </c>
      <c r="W124" s="54">
        <f t="shared" si="109"/>
        <v>0</v>
      </c>
      <c r="X124" s="54">
        <f t="shared" si="110"/>
        <v>0</v>
      </c>
      <c r="Y124" s="54">
        <f t="shared" si="111"/>
        <v>0</v>
      </c>
      <c r="Z124" s="54">
        <f t="shared" si="112"/>
        <v>0</v>
      </c>
      <c r="AA124" s="54">
        <f t="shared" si="112"/>
        <v>0</v>
      </c>
      <c r="AB124" s="66"/>
    </row>
    <row r="125" spans="1:28" x14ac:dyDescent="0.35">
      <c r="A125" s="4"/>
      <c r="B125" s="36" t="s">
        <v>52</v>
      </c>
      <c r="C125" s="169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170">
        <v>0</v>
      </c>
      <c r="O125" s="54">
        <v>0</v>
      </c>
      <c r="P125" s="54"/>
      <c r="Q125" s="52"/>
      <c r="R125" s="54"/>
      <c r="S125" s="52"/>
      <c r="T125" s="54"/>
      <c r="U125" s="116"/>
      <c r="V125" s="54">
        <f t="shared" si="113"/>
        <v>0</v>
      </c>
      <c r="W125" s="54">
        <f t="shared" si="109"/>
        <v>0</v>
      </c>
      <c r="X125" s="54">
        <f t="shared" si="110"/>
        <v>0</v>
      </c>
      <c r="Y125" s="54">
        <f t="shared" si="111"/>
        <v>0</v>
      </c>
      <c r="Z125" s="54">
        <f t="shared" si="112"/>
        <v>0</v>
      </c>
      <c r="AA125" s="54">
        <f t="shared" si="112"/>
        <v>0</v>
      </c>
      <c r="AB125" s="66"/>
    </row>
    <row r="126" spans="1:28" x14ac:dyDescent="0.35">
      <c r="A126" s="4"/>
      <c r="B126" s="36" t="s">
        <v>51</v>
      </c>
      <c r="C126" s="169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170">
        <v>0</v>
      </c>
      <c r="O126" s="54">
        <v>0</v>
      </c>
      <c r="P126" s="54"/>
      <c r="Q126" s="52"/>
      <c r="R126" s="54"/>
      <c r="S126" s="52"/>
      <c r="T126" s="54"/>
      <c r="U126" s="116"/>
      <c r="V126" s="54">
        <f t="shared" si="113"/>
        <v>0</v>
      </c>
      <c r="W126" s="54">
        <f t="shared" si="109"/>
        <v>0</v>
      </c>
      <c r="X126" s="54">
        <f t="shared" si="110"/>
        <v>0</v>
      </c>
      <c r="Y126" s="54">
        <f t="shared" si="111"/>
        <v>0</v>
      </c>
      <c r="Z126" s="54">
        <f t="shared" si="112"/>
        <v>0</v>
      </c>
      <c r="AA126" s="54">
        <f t="shared" si="112"/>
        <v>0</v>
      </c>
      <c r="AB126" s="66"/>
    </row>
    <row r="127" spans="1:28" ht="15" thickBot="1" x14ac:dyDescent="0.4">
      <c r="A127" s="4"/>
      <c r="B127" s="38" t="s">
        <v>46</v>
      </c>
      <c r="C127" s="169">
        <v>1669</v>
      </c>
      <c r="D127" s="54">
        <v>2624</v>
      </c>
      <c r="E127" s="54">
        <v>3473</v>
      </c>
      <c r="F127" s="54">
        <v>3560</v>
      </c>
      <c r="G127" s="54">
        <v>3334</v>
      </c>
      <c r="H127" s="54">
        <v>3112</v>
      </c>
      <c r="I127" s="54">
        <v>2969</v>
      </c>
      <c r="J127" s="54">
        <v>2797</v>
      </c>
      <c r="K127" s="54">
        <v>2415</v>
      </c>
      <c r="L127" s="54">
        <v>2142</v>
      </c>
      <c r="M127" s="54">
        <v>1795</v>
      </c>
      <c r="N127" s="170">
        <v>1707</v>
      </c>
      <c r="O127" s="54">
        <v>1735</v>
      </c>
      <c r="P127" s="54">
        <v>1802</v>
      </c>
      <c r="Q127" s="52">
        <f>SUM(Q122:Q126)</f>
        <v>1967</v>
      </c>
      <c r="R127" s="52">
        <f>SUM(R122:R126)</f>
        <v>2055</v>
      </c>
      <c r="S127" s="52">
        <f>SUM(S122:S126)</f>
        <v>2118</v>
      </c>
      <c r="T127" s="52">
        <f>SUM(T122:T126)</f>
        <v>2224</v>
      </c>
      <c r="U127" s="116">
        <v>0</v>
      </c>
      <c r="V127" s="54">
        <f t="shared" si="113"/>
        <v>66</v>
      </c>
      <c r="W127" s="54">
        <f t="shared" si="109"/>
        <v>-822</v>
      </c>
      <c r="X127" s="54">
        <f t="shared" si="110"/>
        <v>-1506</v>
      </c>
      <c r="Y127" s="54">
        <f t="shared" si="111"/>
        <v>-1505</v>
      </c>
      <c r="Z127" s="54">
        <f t="shared" si="112"/>
        <v>-1216</v>
      </c>
      <c r="AA127" s="54">
        <f t="shared" si="112"/>
        <v>-888</v>
      </c>
      <c r="AB127" s="66"/>
    </row>
    <row r="128" spans="1:28" x14ac:dyDescent="0.35">
      <c r="A128" s="4">
        <v>18</v>
      </c>
      <c r="B128" s="164" t="s">
        <v>25</v>
      </c>
      <c r="C128" s="169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170"/>
      <c r="O128" s="54" t="s">
        <v>50</v>
      </c>
      <c r="P128" s="54"/>
      <c r="Q128" s="52"/>
      <c r="R128" s="54"/>
      <c r="S128" s="52"/>
      <c r="T128" s="54"/>
      <c r="U128" s="116"/>
      <c r="V128" s="54"/>
      <c r="W128" s="54"/>
      <c r="X128" s="54"/>
      <c r="Y128" s="54"/>
      <c r="Z128" s="54"/>
      <c r="AA128" s="54"/>
      <c r="AB128" s="66"/>
    </row>
    <row r="129" spans="1:28" x14ac:dyDescent="0.35">
      <c r="A129" s="4"/>
      <c r="B129" s="36" t="s">
        <v>41</v>
      </c>
      <c r="C129" s="169">
        <v>489</v>
      </c>
      <c r="D129" s="54">
        <v>686</v>
      </c>
      <c r="E129" s="54">
        <v>1618</v>
      </c>
      <c r="F129" s="54">
        <v>872</v>
      </c>
      <c r="G129" s="54">
        <v>706</v>
      </c>
      <c r="H129" s="54">
        <v>917</v>
      </c>
      <c r="I129" s="54">
        <v>1125</v>
      </c>
      <c r="J129" s="54">
        <v>1191</v>
      </c>
      <c r="K129" s="54">
        <v>444</v>
      </c>
      <c r="L129" s="54">
        <v>349</v>
      </c>
      <c r="M129" s="54">
        <v>605</v>
      </c>
      <c r="N129" s="170">
        <v>668</v>
      </c>
      <c r="O129" s="54">
        <v>322</v>
      </c>
      <c r="P129" s="54">
        <v>0</v>
      </c>
      <c r="Q129" s="52">
        <v>0</v>
      </c>
      <c r="R129" s="54">
        <v>0</v>
      </c>
      <c r="S129" s="52">
        <v>0</v>
      </c>
      <c r="T129" s="54">
        <v>0</v>
      </c>
      <c r="U129" s="116"/>
      <c r="V129" s="54">
        <f>O129-C129</f>
        <v>-167</v>
      </c>
      <c r="W129" s="54">
        <f t="shared" ref="W129:W134" si="114">P129-D129</f>
        <v>-686</v>
      </c>
      <c r="X129" s="54">
        <f t="shared" ref="X129:X134" si="115">Q129-E129</f>
        <v>-1618</v>
      </c>
      <c r="Y129" s="54">
        <f t="shared" ref="Y129:Y134" si="116">R129-F129</f>
        <v>-872</v>
      </c>
      <c r="Z129" s="54">
        <f t="shared" ref="Z129:AA134" si="117">S129-G129</f>
        <v>-706</v>
      </c>
      <c r="AA129" s="54">
        <f t="shared" si="117"/>
        <v>-917</v>
      </c>
      <c r="AB129" s="66"/>
    </row>
    <row r="130" spans="1:28" x14ac:dyDescent="0.35">
      <c r="A130" s="4"/>
      <c r="B130" s="36" t="s">
        <v>42</v>
      </c>
      <c r="C130" s="169">
        <v>58</v>
      </c>
      <c r="D130" s="54">
        <v>315</v>
      </c>
      <c r="E130" s="54">
        <v>830</v>
      </c>
      <c r="F130" s="54">
        <v>293</v>
      </c>
      <c r="G130" s="54">
        <v>310</v>
      </c>
      <c r="H130" s="54">
        <v>407</v>
      </c>
      <c r="I130" s="54">
        <v>478</v>
      </c>
      <c r="J130" s="54">
        <v>550</v>
      </c>
      <c r="K130" s="54">
        <v>128</v>
      </c>
      <c r="L130" s="54">
        <v>0</v>
      </c>
      <c r="M130" s="54">
        <v>0</v>
      </c>
      <c r="N130" s="170">
        <v>0</v>
      </c>
      <c r="O130" s="54">
        <v>26</v>
      </c>
      <c r="P130" s="54">
        <v>0</v>
      </c>
      <c r="Q130" s="52">
        <v>0</v>
      </c>
      <c r="R130" s="54">
        <v>0</v>
      </c>
      <c r="S130" s="52">
        <v>0</v>
      </c>
      <c r="T130" s="54">
        <v>0</v>
      </c>
      <c r="U130" s="116"/>
      <c r="V130" s="54">
        <f t="shared" ref="V130:V134" si="118">O130-C130</f>
        <v>-32</v>
      </c>
      <c r="W130" s="54">
        <f t="shared" si="114"/>
        <v>-315</v>
      </c>
      <c r="X130" s="54">
        <f t="shared" si="115"/>
        <v>-830</v>
      </c>
      <c r="Y130" s="54">
        <f t="shared" si="116"/>
        <v>-293</v>
      </c>
      <c r="Z130" s="54">
        <f t="shared" si="117"/>
        <v>-310</v>
      </c>
      <c r="AA130" s="54">
        <f t="shared" si="117"/>
        <v>-407</v>
      </c>
      <c r="AB130" s="66"/>
    </row>
    <row r="131" spans="1:28" x14ac:dyDescent="0.35">
      <c r="A131" s="4"/>
      <c r="B131" s="191" t="s">
        <v>57</v>
      </c>
      <c r="C131" s="169">
        <v>15</v>
      </c>
      <c r="D131" s="54">
        <v>16</v>
      </c>
      <c r="E131" s="54">
        <v>7</v>
      </c>
      <c r="F131" s="54">
        <v>7</v>
      </c>
      <c r="G131" s="54">
        <v>10</v>
      </c>
      <c r="H131" s="54">
        <v>16</v>
      </c>
      <c r="I131" s="54">
        <v>6</v>
      </c>
      <c r="J131" s="54">
        <v>14</v>
      </c>
      <c r="K131" s="54">
        <v>3</v>
      </c>
      <c r="L131" s="54">
        <v>9</v>
      </c>
      <c r="M131" s="54">
        <v>15</v>
      </c>
      <c r="N131" s="170">
        <v>10</v>
      </c>
      <c r="O131" s="54">
        <v>5</v>
      </c>
      <c r="P131" s="54">
        <v>0</v>
      </c>
      <c r="Q131" s="52">
        <v>0</v>
      </c>
      <c r="R131" s="54">
        <v>0</v>
      </c>
      <c r="S131" s="52">
        <v>0</v>
      </c>
      <c r="T131" s="54">
        <v>0</v>
      </c>
      <c r="U131" s="116"/>
      <c r="V131" s="54">
        <f t="shared" si="118"/>
        <v>-10</v>
      </c>
      <c r="W131" s="54">
        <f t="shared" si="114"/>
        <v>-16</v>
      </c>
      <c r="X131" s="54">
        <f t="shared" si="115"/>
        <v>-7</v>
      </c>
      <c r="Y131" s="54">
        <f t="shared" si="116"/>
        <v>-7</v>
      </c>
      <c r="Z131" s="54">
        <f t="shared" si="117"/>
        <v>-10</v>
      </c>
      <c r="AA131" s="54">
        <f t="shared" si="117"/>
        <v>-16</v>
      </c>
      <c r="AB131" s="66"/>
    </row>
    <row r="132" spans="1:28" x14ac:dyDescent="0.35">
      <c r="A132" s="4"/>
      <c r="B132" s="191" t="s">
        <v>58</v>
      </c>
      <c r="C132" s="169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170"/>
      <c r="O132" s="54"/>
      <c r="P132" s="54"/>
      <c r="Q132" s="52"/>
      <c r="R132" s="54"/>
      <c r="S132" s="52"/>
      <c r="T132" s="54"/>
      <c r="U132" s="116"/>
      <c r="V132" s="54">
        <f t="shared" si="118"/>
        <v>0</v>
      </c>
      <c r="W132" s="54">
        <f t="shared" si="114"/>
        <v>0</v>
      </c>
      <c r="X132" s="54">
        <f t="shared" si="115"/>
        <v>0</v>
      </c>
      <c r="Y132" s="54">
        <f t="shared" si="116"/>
        <v>0</v>
      </c>
      <c r="Z132" s="54">
        <f t="shared" si="117"/>
        <v>0</v>
      </c>
      <c r="AA132" s="54">
        <f t="shared" si="117"/>
        <v>0</v>
      </c>
      <c r="AB132" s="66"/>
    </row>
    <row r="133" spans="1:28" x14ac:dyDescent="0.35">
      <c r="A133" s="4"/>
      <c r="B133" s="36" t="s">
        <v>51</v>
      </c>
      <c r="C133" s="169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170"/>
      <c r="O133" s="54"/>
      <c r="P133" s="54"/>
      <c r="Q133" s="52"/>
      <c r="R133" s="54"/>
      <c r="S133" s="52"/>
      <c r="T133" s="54"/>
      <c r="U133" s="116"/>
      <c r="V133" s="54">
        <f t="shared" si="118"/>
        <v>0</v>
      </c>
      <c r="W133" s="54">
        <f t="shared" si="114"/>
        <v>0</v>
      </c>
      <c r="X133" s="54">
        <f t="shared" si="115"/>
        <v>0</v>
      </c>
      <c r="Y133" s="54">
        <f t="shared" si="116"/>
        <v>0</v>
      </c>
      <c r="Z133" s="54">
        <f t="shared" si="117"/>
        <v>0</v>
      </c>
      <c r="AA133" s="54">
        <f t="shared" si="117"/>
        <v>0</v>
      </c>
      <c r="AB133" s="66"/>
    </row>
    <row r="134" spans="1:28" ht="15" thickBot="1" x14ac:dyDescent="0.4">
      <c r="A134" s="4"/>
      <c r="B134" s="38" t="s">
        <v>46</v>
      </c>
      <c r="C134" s="169">
        <v>562</v>
      </c>
      <c r="D134" s="54">
        <v>1017</v>
      </c>
      <c r="E134" s="54">
        <v>2455</v>
      </c>
      <c r="F134" s="54">
        <v>1172</v>
      </c>
      <c r="G134" s="54">
        <v>1026</v>
      </c>
      <c r="H134" s="54">
        <v>1340</v>
      </c>
      <c r="I134" s="54">
        <v>1609</v>
      </c>
      <c r="J134" s="54">
        <v>1755</v>
      </c>
      <c r="K134" s="54">
        <v>575</v>
      </c>
      <c r="L134" s="54">
        <v>358</v>
      </c>
      <c r="M134" s="54">
        <v>620</v>
      </c>
      <c r="N134" s="170">
        <v>678</v>
      </c>
      <c r="O134" s="54">
        <v>353</v>
      </c>
      <c r="P134" s="54">
        <v>0</v>
      </c>
      <c r="Q134" s="52">
        <f>SUM(Q129:Q133)</f>
        <v>0</v>
      </c>
      <c r="R134" s="54">
        <v>0</v>
      </c>
      <c r="S134" s="52">
        <v>0</v>
      </c>
      <c r="T134" s="54">
        <v>0</v>
      </c>
      <c r="U134" s="116">
        <v>0</v>
      </c>
      <c r="V134" s="54">
        <f t="shared" si="118"/>
        <v>-209</v>
      </c>
      <c r="W134" s="54">
        <f t="shared" si="114"/>
        <v>-1017</v>
      </c>
      <c r="X134" s="54">
        <f t="shared" si="115"/>
        <v>-2455</v>
      </c>
      <c r="Y134" s="54">
        <f t="shared" si="116"/>
        <v>-1172</v>
      </c>
      <c r="Z134" s="54">
        <f t="shared" si="117"/>
        <v>-1026</v>
      </c>
      <c r="AA134" s="54">
        <f t="shared" si="117"/>
        <v>-1340</v>
      </c>
      <c r="AB134" s="66"/>
    </row>
    <row r="135" spans="1:28" x14ac:dyDescent="0.35">
      <c r="A135" s="4">
        <v>19</v>
      </c>
      <c r="B135" s="165" t="s">
        <v>24</v>
      </c>
      <c r="C135" s="171"/>
      <c r="D135" s="114"/>
      <c r="E135" s="114"/>
      <c r="F135" s="114"/>
      <c r="G135" s="114"/>
      <c r="H135" s="118"/>
      <c r="I135" s="114"/>
      <c r="J135" s="118"/>
      <c r="K135" s="114"/>
      <c r="L135" s="118"/>
      <c r="M135" s="118"/>
      <c r="N135" s="172"/>
      <c r="O135" s="54"/>
      <c r="P135" s="54"/>
      <c r="Q135" s="52"/>
      <c r="R135" s="54"/>
      <c r="S135" s="52"/>
      <c r="T135" s="54"/>
      <c r="U135" s="116"/>
      <c r="V135" s="54"/>
      <c r="W135" s="54"/>
      <c r="X135" s="54"/>
      <c r="Y135" s="54"/>
      <c r="Z135" s="54"/>
      <c r="AA135" s="54"/>
      <c r="AB135" s="66"/>
    </row>
    <row r="136" spans="1:28" x14ac:dyDescent="0.35">
      <c r="A136" s="4"/>
      <c r="B136" s="36" t="s">
        <v>41</v>
      </c>
      <c r="C136" s="173">
        <v>4378</v>
      </c>
      <c r="D136" s="119">
        <v>5523</v>
      </c>
      <c r="E136" s="119">
        <v>7164</v>
      </c>
      <c r="F136" s="119">
        <v>6041</v>
      </c>
      <c r="G136" s="119">
        <v>5854</v>
      </c>
      <c r="H136" s="120">
        <v>5802</v>
      </c>
      <c r="I136" s="119">
        <v>6290</v>
      </c>
      <c r="J136" s="120">
        <v>7108</v>
      </c>
      <c r="K136" s="119">
        <v>4490</v>
      </c>
      <c r="L136" s="120">
        <v>2590</v>
      </c>
      <c r="M136" s="120">
        <v>2119</v>
      </c>
      <c r="N136" s="174">
        <v>3299</v>
      </c>
      <c r="O136" s="54">
        <v>3253</v>
      </c>
      <c r="P136" s="54">
        <v>1002</v>
      </c>
      <c r="Q136" s="52">
        <v>906</v>
      </c>
      <c r="R136" s="54">
        <v>975</v>
      </c>
      <c r="S136" s="52">
        <v>989</v>
      </c>
      <c r="T136" s="54">
        <v>1294</v>
      </c>
      <c r="U136" s="116"/>
      <c r="V136" s="54">
        <f>O136-C136</f>
        <v>-1125</v>
      </c>
      <c r="W136" s="54">
        <f t="shared" ref="W136:W141" si="119">P136-D136</f>
        <v>-4521</v>
      </c>
      <c r="X136" s="54">
        <f t="shared" ref="X136:X141" si="120">Q136-E136</f>
        <v>-6258</v>
      </c>
      <c r="Y136" s="54">
        <f t="shared" ref="Y136:Y141" si="121">R136-F136</f>
        <v>-5066</v>
      </c>
      <c r="Z136" s="54">
        <f t="shared" ref="Z136:AA141" si="122">S136-G136</f>
        <v>-4865</v>
      </c>
      <c r="AA136" s="54">
        <f t="shared" si="122"/>
        <v>-4508</v>
      </c>
      <c r="AB136" s="66"/>
    </row>
    <row r="137" spans="1:28" x14ac:dyDescent="0.35">
      <c r="A137" s="4"/>
      <c r="B137" s="36" t="s">
        <v>42</v>
      </c>
      <c r="C137" s="173">
        <v>801</v>
      </c>
      <c r="D137" s="119">
        <v>1265</v>
      </c>
      <c r="E137" s="119">
        <v>2151</v>
      </c>
      <c r="F137" s="119">
        <v>1799</v>
      </c>
      <c r="G137" s="119">
        <v>1736</v>
      </c>
      <c r="H137" s="120">
        <v>1711</v>
      </c>
      <c r="I137" s="119">
        <v>1855</v>
      </c>
      <c r="J137" s="120">
        <v>2050</v>
      </c>
      <c r="K137" s="119">
        <v>1147</v>
      </c>
      <c r="L137" s="120">
        <v>509</v>
      </c>
      <c r="M137" s="120">
        <v>210</v>
      </c>
      <c r="N137" s="174">
        <v>363</v>
      </c>
      <c r="O137" s="54">
        <v>444</v>
      </c>
      <c r="P137" s="54">
        <v>337</v>
      </c>
      <c r="Q137" s="52">
        <v>293</v>
      </c>
      <c r="R137" s="54">
        <v>320</v>
      </c>
      <c r="S137" s="52">
        <v>357</v>
      </c>
      <c r="T137" s="54">
        <v>408</v>
      </c>
      <c r="U137" s="116"/>
      <c r="V137" s="54">
        <f t="shared" ref="V137:V141" si="123">O137-C137</f>
        <v>-357</v>
      </c>
      <c r="W137" s="54">
        <f t="shared" si="119"/>
        <v>-928</v>
      </c>
      <c r="X137" s="54">
        <f t="shared" si="120"/>
        <v>-1858</v>
      </c>
      <c r="Y137" s="54">
        <f t="shared" si="121"/>
        <v>-1479</v>
      </c>
      <c r="Z137" s="54">
        <f t="shared" si="122"/>
        <v>-1379</v>
      </c>
      <c r="AA137" s="54">
        <f t="shared" si="122"/>
        <v>-1303</v>
      </c>
      <c r="AB137" s="66"/>
    </row>
    <row r="138" spans="1:28" x14ac:dyDescent="0.35">
      <c r="A138" s="4"/>
      <c r="B138" s="36" t="s">
        <v>43</v>
      </c>
      <c r="C138" s="173">
        <v>383</v>
      </c>
      <c r="D138" s="119">
        <v>316</v>
      </c>
      <c r="E138" s="119">
        <v>315</v>
      </c>
      <c r="F138" s="119">
        <v>315</v>
      </c>
      <c r="G138" s="119">
        <v>380</v>
      </c>
      <c r="H138" s="120">
        <v>337</v>
      </c>
      <c r="I138" s="119">
        <v>265</v>
      </c>
      <c r="J138" s="120">
        <v>311</v>
      </c>
      <c r="K138" s="119">
        <v>221</v>
      </c>
      <c r="L138" s="120">
        <v>254</v>
      </c>
      <c r="M138" s="120">
        <v>282</v>
      </c>
      <c r="N138" s="174">
        <v>276</v>
      </c>
      <c r="O138" s="54">
        <v>187</v>
      </c>
      <c r="P138" s="54">
        <v>50</v>
      </c>
      <c r="Q138" s="52">
        <v>56</v>
      </c>
      <c r="R138" s="54">
        <v>68</v>
      </c>
      <c r="S138" s="52">
        <v>62</v>
      </c>
      <c r="T138" s="54">
        <v>71</v>
      </c>
      <c r="U138" s="116"/>
      <c r="V138" s="54">
        <f t="shared" si="123"/>
        <v>-196</v>
      </c>
      <c r="W138" s="54">
        <f t="shared" si="119"/>
        <v>-266</v>
      </c>
      <c r="X138" s="54">
        <f t="shared" si="120"/>
        <v>-259</v>
      </c>
      <c r="Y138" s="54">
        <f t="shared" si="121"/>
        <v>-247</v>
      </c>
      <c r="Z138" s="54">
        <f t="shared" si="122"/>
        <v>-318</v>
      </c>
      <c r="AA138" s="54">
        <f t="shared" si="122"/>
        <v>-266</v>
      </c>
      <c r="AB138" s="66"/>
    </row>
    <row r="139" spans="1:28" x14ac:dyDescent="0.35">
      <c r="A139" s="4"/>
      <c r="B139" s="36" t="s">
        <v>52</v>
      </c>
      <c r="C139" s="173">
        <v>23</v>
      </c>
      <c r="D139" s="119">
        <v>17</v>
      </c>
      <c r="E139" s="119">
        <v>20</v>
      </c>
      <c r="F139" s="119">
        <v>22</v>
      </c>
      <c r="G139" s="119">
        <v>25</v>
      </c>
      <c r="H139" s="120">
        <v>29</v>
      </c>
      <c r="I139" s="119">
        <v>27</v>
      </c>
      <c r="J139" s="120">
        <v>23</v>
      </c>
      <c r="K139" s="119">
        <v>16</v>
      </c>
      <c r="L139" s="120">
        <v>20</v>
      </c>
      <c r="M139" s="120">
        <v>20</v>
      </c>
      <c r="N139" s="174">
        <v>15</v>
      </c>
      <c r="O139" s="54">
        <v>13</v>
      </c>
      <c r="P139" s="54">
        <v>6</v>
      </c>
      <c r="Q139" s="52">
        <v>7</v>
      </c>
      <c r="R139" s="54">
        <v>10</v>
      </c>
      <c r="S139" s="52">
        <v>9</v>
      </c>
      <c r="T139" s="54">
        <v>9</v>
      </c>
      <c r="U139" s="116"/>
      <c r="V139" s="54">
        <f t="shared" si="123"/>
        <v>-10</v>
      </c>
      <c r="W139" s="54">
        <f t="shared" si="119"/>
        <v>-11</v>
      </c>
      <c r="X139" s="54">
        <f t="shared" si="120"/>
        <v>-13</v>
      </c>
      <c r="Y139" s="54">
        <f t="shared" si="121"/>
        <v>-12</v>
      </c>
      <c r="Z139" s="54">
        <f t="shared" si="122"/>
        <v>-16</v>
      </c>
      <c r="AA139" s="54">
        <f t="shared" si="122"/>
        <v>-20</v>
      </c>
      <c r="AB139" s="66"/>
    </row>
    <row r="140" spans="1:28" ht="15" thickBot="1" x14ac:dyDescent="0.4">
      <c r="A140" s="4"/>
      <c r="B140" s="36" t="s">
        <v>51</v>
      </c>
      <c r="C140" s="175">
        <v>0</v>
      </c>
      <c r="D140" s="176">
        <v>0</v>
      </c>
      <c r="E140" s="176">
        <v>0</v>
      </c>
      <c r="F140" s="176">
        <v>0</v>
      </c>
      <c r="G140" s="176">
        <v>0</v>
      </c>
      <c r="H140" s="177">
        <v>0</v>
      </c>
      <c r="I140" s="176">
        <v>0</v>
      </c>
      <c r="J140" s="177">
        <v>0</v>
      </c>
      <c r="K140" s="176">
        <v>0</v>
      </c>
      <c r="L140" s="177">
        <v>0</v>
      </c>
      <c r="M140" s="177">
        <v>0</v>
      </c>
      <c r="N140" s="178">
        <v>0</v>
      </c>
      <c r="O140" s="366">
        <v>0</v>
      </c>
      <c r="P140" s="366">
        <v>10</v>
      </c>
      <c r="Q140" s="367">
        <v>9</v>
      </c>
      <c r="R140" s="366">
        <v>11</v>
      </c>
      <c r="S140" s="367">
        <v>11</v>
      </c>
      <c r="T140" s="366">
        <v>8</v>
      </c>
      <c r="U140" s="116"/>
      <c r="V140" s="54">
        <f t="shared" si="123"/>
        <v>0</v>
      </c>
      <c r="W140" s="54">
        <f t="shared" si="119"/>
        <v>10</v>
      </c>
      <c r="X140" s="54">
        <f t="shared" si="120"/>
        <v>9</v>
      </c>
      <c r="Y140" s="54">
        <f t="shared" si="121"/>
        <v>11</v>
      </c>
      <c r="Z140" s="54">
        <f t="shared" si="122"/>
        <v>11</v>
      </c>
      <c r="AA140" s="54">
        <f t="shared" si="122"/>
        <v>8</v>
      </c>
      <c r="AB140" s="66"/>
    </row>
    <row r="141" spans="1:28" ht="15" thickBot="1" x14ac:dyDescent="0.4">
      <c r="A141" s="4"/>
      <c r="B141" s="38" t="s">
        <v>46</v>
      </c>
      <c r="C141" s="179">
        <f>SUM(C136:C140)</f>
        <v>5585</v>
      </c>
      <c r="D141" s="179">
        <f t="shared" ref="D141:P141" si="124">SUM(D136:D140)</f>
        <v>7121</v>
      </c>
      <c r="E141" s="179">
        <f t="shared" si="124"/>
        <v>9650</v>
      </c>
      <c r="F141" s="179">
        <f t="shared" si="124"/>
        <v>8177</v>
      </c>
      <c r="G141" s="179">
        <f t="shared" si="124"/>
        <v>7995</v>
      </c>
      <c r="H141" s="179">
        <f t="shared" si="124"/>
        <v>7879</v>
      </c>
      <c r="I141" s="179">
        <f t="shared" si="124"/>
        <v>8437</v>
      </c>
      <c r="J141" s="179">
        <f t="shared" si="124"/>
        <v>9492</v>
      </c>
      <c r="K141" s="179">
        <f t="shared" si="124"/>
        <v>5874</v>
      </c>
      <c r="L141" s="179">
        <f t="shared" si="124"/>
        <v>3373</v>
      </c>
      <c r="M141" s="179">
        <f t="shared" si="124"/>
        <v>2631</v>
      </c>
      <c r="N141" s="179">
        <f t="shared" si="124"/>
        <v>3953</v>
      </c>
      <c r="O141" s="368">
        <f t="shared" si="124"/>
        <v>3897</v>
      </c>
      <c r="P141" s="368">
        <f t="shared" si="124"/>
        <v>1405</v>
      </c>
      <c r="Q141" s="368">
        <f>SUM(Q136:Q140)</f>
        <v>1271</v>
      </c>
      <c r="R141" s="368">
        <f>SUM(R136:R140)</f>
        <v>1384</v>
      </c>
      <c r="S141" s="368">
        <f>SUM(S136:S140)</f>
        <v>1428</v>
      </c>
      <c r="T141" s="369">
        <f>SUM(T136:T140)</f>
        <v>1790</v>
      </c>
      <c r="U141" s="365">
        <v>0</v>
      </c>
      <c r="V141" s="121">
        <f t="shared" si="123"/>
        <v>-1688</v>
      </c>
      <c r="W141" s="121">
        <f t="shared" si="119"/>
        <v>-5716</v>
      </c>
      <c r="X141" s="121">
        <f t="shared" si="120"/>
        <v>-8379</v>
      </c>
      <c r="Y141" s="121">
        <f t="shared" si="121"/>
        <v>-6793</v>
      </c>
      <c r="Z141" s="121">
        <f t="shared" si="122"/>
        <v>-6567</v>
      </c>
      <c r="AA141" s="121">
        <f t="shared" si="122"/>
        <v>-6089</v>
      </c>
      <c r="AB141" s="122"/>
    </row>
    <row r="142" spans="1:28" x14ac:dyDescent="0.35">
      <c r="A142" s="4"/>
    </row>
    <row r="143" spans="1:28" x14ac:dyDescent="0.35">
      <c r="B143" s="1" t="s">
        <v>27</v>
      </c>
    </row>
    <row r="144" spans="1:28" x14ac:dyDescent="0.35">
      <c r="B144" s="34" t="s">
        <v>28</v>
      </c>
    </row>
    <row r="147" spans="2:2" x14ac:dyDescent="0.35">
      <c r="B147" s="35" t="s">
        <v>26</v>
      </c>
    </row>
    <row r="148" spans="2:2" x14ac:dyDescent="0.35">
      <c r="B148" s="2" t="s">
        <v>29</v>
      </c>
    </row>
    <row r="149" spans="2:2" x14ac:dyDescent="0.35">
      <c r="B149" s="2" t="s">
        <v>30</v>
      </c>
    </row>
    <row r="150" spans="2:2" x14ac:dyDescent="0.35">
      <c r="B150" s="2" t="s">
        <v>31</v>
      </c>
    </row>
    <row r="151" spans="2:2" x14ac:dyDescent="0.35">
      <c r="B151" s="2" t="s">
        <v>32</v>
      </c>
    </row>
  </sheetData>
  <mergeCells count="4">
    <mergeCell ref="B1:W1"/>
    <mergeCell ref="C2:I2"/>
    <mergeCell ref="C3:I3"/>
    <mergeCell ref="C4:I4"/>
  </mergeCells>
  <pageMargins left="0.7" right="0.7" top="0.75" bottom="0.75" header="0.3" footer="0.3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8B71-841A-4AC3-B59C-DE8E3AAFE55E}">
  <dimension ref="A1:AB151"/>
  <sheetViews>
    <sheetView zoomScale="70" zoomScaleNormal="70" workbookViewId="0">
      <selection activeCell="B3" sqref="B3"/>
    </sheetView>
  </sheetViews>
  <sheetFormatPr defaultColWidth="9.26953125" defaultRowHeight="14.5" x14ac:dyDescent="0.35"/>
  <cols>
    <col min="1" max="1" width="5.7265625" style="2" customWidth="1"/>
    <col min="2" max="2" width="61.7265625" style="2" customWidth="1"/>
    <col min="3" max="3" width="16.453125" style="2" bestFit="1" customWidth="1"/>
    <col min="4" max="5" width="15.453125" style="2" customWidth="1"/>
    <col min="6" max="7" width="16.26953125" style="2" bestFit="1" customWidth="1"/>
    <col min="8" max="8" width="16.81640625" style="2" bestFit="1" customWidth="1"/>
    <col min="9" max="9" width="15.453125" style="2" customWidth="1"/>
    <col min="10" max="10" width="16.26953125" style="2" bestFit="1" customWidth="1"/>
    <col min="11" max="14" width="16.453125" style="2" bestFit="1" customWidth="1"/>
    <col min="15" max="15" width="15.453125" style="2" customWidth="1"/>
    <col min="16" max="16" width="15.81640625" style="2" bestFit="1" customWidth="1"/>
    <col min="17" max="17" width="16.453125" style="2" bestFit="1" customWidth="1"/>
    <col min="18" max="18" width="15.7265625" style="2" bestFit="1" customWidth="1"/>
    <col min="19" max="19" width="16.453125" style="2" bestFit="1" customWidth="1"/>
    <col min="20" max="20" width="16.26953125" style="2" bestFit="1" customWidth="1"/>
    <col min="21" max="28" width="13.7265625" style="2" customWidth="1"/>
    <col min="29" max="29" width="10.81640625" style="2" customWidth="1"/>
    <col min="30" max="30" width="45.7265625" style="2" bestFit="1" customWidth="1"/>
    <col min="31" max="16384" width="9.26953125" style="2"/>
  </cols>
  <sheetData>
    <row r="1" spans="1:28" ht="15.5" thickTop="1" thickBot="1" x14ac:dyDescent="0.4">
      <c r="B1" s="385" t="s">
        <v>19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9"/>
      <c r="Y1" s="39"/>
      <c r="Z1" s="39"/>
      <c r="AA1" s="39"/>
      <c r="AB1" s="40"/>
    </row>
    <row r="2" spans="1:28" ht="27.65" customHeight="1" thickTop="1" thickBot="1" x14ac:dyDescent="0.4">
      <c r="B2" s="5" t="s">
        <v>0</v>
      </c>
      <c r="C2" s="387" t="s">
        <v>53</v>
      </c>
      <c r="D2" s="388"/>
      <c r="E2" s="388"/>
      <c r="F2" s="388"/>
      <c r="G2" s="388"/>
      <c r="H2" s="388"/>
      <c r="I2" s="38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8" ht="27.65" customHeight="1" thickTop="1" thickBot="1" x14ac:dyDescent="0.4">
      <c r="B3" s="5" t="s">
        <v>1</v>
      </c>
      <c r="C3" s="387" t="s">
        <v>66</v>
      </c>
      <c r="D3" s="388"/>
      <c r="E3" s="388"/>
      <c r="F3" s="388"/>
      <c r="G3" s="388"/>
      <c r="H3" s="388"/>
      <c r="I3" s="38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8" ht="27.65" customHeight="1" thickTop="1" thickBot="1" x14ac:dyDescent="0.4">
      <c r="B4" s="5" t="s">
        <v>2</v>
      </c>
      <c r="C4" s="389" t="s">
        <v>68</v>
      </c>
      <c r="D4" s="390"/>
      <c r="E4" s="390"/>
      <c r="F4" s="390"/>
      <c r="G4" s="390"/>
      <c r="H4" s="390"/>
      <c r="I4" s="39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1"/>
    </row>
    <row r="5" spans="1:28" ht="15" thickTop="1" x14ac:dyDescent="0.35">
      <c r="B5" s="5"/>
      <c r="C5" s="391"/>
      <c r="D5" s="388"/>
      <c r="E5" s="388"/>
      <c r="F5" s="388"/>
      <c r="G5" s="388"/>
      <c r="H5" s="388"/>
      <c r="I5" s="388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1"/>
    </row>
    <row r="6" spans="1:28" ht="15" thickBot="1" x14ac:dyDescent="0.4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0"/>
    </row>
    <row r="7" spans="1:28" s="3" customFormat="1" ht="15" thickBot="1" x14ac:dyDescent="0.4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22" t="s">
        <v>15</v>
      </c>
      <c r="W7" s="23"/>
      <c r="X7" s="23"/>
      <c r="Y7" s="23"/>
      <c r="Z7" s="23"/>
      <c r="AA7" s="23"/>
      <c r="AB7" s="24"/>
    </row>
    <row r="8" spans="1:28" ht="15" thickBot="1" x14ac:dyDescent="0.4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28" t="s">
        <v>9</v>
      </c>
      <c r="W8" s="29" t="s">
        <v>10</v>
      </c>
      <c r="X8" s="29" t="s">
        <v>16</v>
      </c>
      <c r="Y8" s="29" t="s">
        <v>11</v>
      </c>
      <c r="Z8" s="29" t="s">
        <v>12</v>
      </c>
      <c r="AA8" s="29" t="s">
        <v>3</v>
      </c>
      <c r="AB8" s="33" t="s">
        <v>13</v>
      </c>
    </row>
    <row r="9" spans="1:28" x14ac:dyDescent="0.35">
      <c r="A9" s="4">
        <v>1</v>
      </c>
      <c r="B9" s="41" t="s">
        <v>14</v>
      </c>
      <c r="C9" s="192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  <c r="O9" s="48"/>
      <c r="P9" s="46"/>
      <c r="Q9" s="46"/>
      <c r="R9" s="46"/>
      <c r="S9" s="46"/>
      <c r="T9" s="46"/>
      <c r="U9" s="47"/>
      <c r="V9" s="48"/>
      <c r="W9" s="49"/>
      <c r="X9" s="50"/>
      <c r="Y9" s="50"/>
      <c r="Z9" s="50"/>
      <c r="AA9" s="50"/>
      <c r="AB9" s="51"/>
    </row>
    <row r="10" spans="1:28" x14ac:dyDescent="0.35">
      <c r="A10" s="4"/>
      <c r="B10" s="36" t="s">
        <v>41</v>
      </c>
      <c r="C10" s="193">
        <v>963888.36</v>
      </c>
      <c r="D10" s="194">
        <v>953487.66</v>
      </c>
      <c r="E10" s="194">
        <v>954871.8</v>
      </c>
      <c r="F10" s="194">
        <v>957151.04</v>
      </c>
      <c r="G10" s="194">
        <v>956153.97999999986</v>
      </c>
      <c r="H10" s="194">
        <v>956893.51</v>
      </c>
      <c r="I10" s="194">
        <v>954604.77999999991</v>
      </c>
      <c r="J10" s="194">
        <v>955201.41999999993</v>
      </c>
      <c r="K10" s="194">
        <v>965302.07000000018</v>
      </c>
      <c r="L10" s="194">
        <v>962810.84000000008</v>
      </c>
      <c r="M10" s="194">
        <v>964410.89</v>
      </c>
      <c r="N10" s="195">
        <v>966928.80999999994</v>
      </c>
      <c r="O10" s="196">
        <v>965068.95</v>
      </c>
      <c r="P10" s="316">
        <v>965148.64</v>
      </c>
      <c r="Q10" s="194">
        <v>964166.08000000007</v>
      </c>
      <c r="R10" s="194">
        <v>964499.73999999987</v>
      </c>
      <c r="S10" s="194">
        <v>962352.76</v>
      </c>
      <c r="T10" s="316">
        <v>951295.4800000001</v>
      </c>
      <c r="U10" s="195">
        <v>0</v>
      </c>
      <c r="V10" s="197">
        <f>O10-C10</f>
        <v>1180.5899999999674</v>
      </c>
      <c r="W10" s="197">
        <f t="shared" ref="W10:AA15" si="0">P10-D10</f>
        <v>11660.979999999981</v>
      </c>
      <c r="X10" s="197">
        <f t="shared" si="0"/>
        <v>9294.2800000000279</v>
      </c>
      <c r="Y10" s="197">
        <f t="shared" si="0"/>
        <v>7348.699999999837</v>
      </c>
      <c r="Z10" s="197">
        <f t="shared" si="0"/>
        <v>6198.7800000001444</v>
      </c>
      <c r="AA10" s="197">
        <f t="shared" si="0"/>
        <v>-5598.0299999999115</v>
      </c>
      <c r="AB10" s="198"/>
    </row>
    <row r="11" spans="1:28" x14ac:dyDescent="0.35">
      <c r="A11" s="4"/>
      <c r="B11" s="36" t="s">
        <v>42</v>
      </c>
      <c r="C11" s="193">
        <v>92632.06</v>
      </c>
      <c r="D11" s="194">
        <v>92703.81</v>
      </c>
      <c r="E11" s="194">
        <v>92681.61</v>
      </c>
      <c r="F11" s="194">
        <v>91744.47</v>
      </c>
      <c r="G11" s="194">
        <v>91268.97</v>
      </c>
      <c r="H11" s="194">
        <v>90826.109999999986</v>
      </c>
      <c r="I11" s="194">
        <v>90440.76</v>
      </c>
      <c r="J11" s="194">
        <v>90327.260000000009</v>
      </c>
      <c r="K11" s="194">
        <v>89982.23</v>
      </c>
      <c r="L11" s="194">
        <v>89306.27</v>
      </c>
      <c r="M11" s="194">
        <v>89743.469999999987</v>
      </c>
      <c r="N11" s="195">
        <v>90678.900000000009</v>
      </c>
      <c r="O11" s="196">
        <v>91284.15</v>
      </c>
      <c r="P11" s="316">
        <v>91212.9</v>
      </c>
      <c r="Q11" s="194">
        <v>90805.41</v>
      </c>
      <c r="R11" s="194">
        <v>91024.87000000001</v>
      </c>
      <c r="S11" s="194">
        <v>91260.07</v>
      </c>
      <c r="T11" s="316">
        <v>92555.829999999987</v>
      </c>
      <c r="U11" s="195">
        <v>0</v>
      </c>
      <c r="V11" s="197">
        <f t="shared" ref="V11:V15" si="1">O11-C11</f>
        <v>-1347.9100000000035</v>
      </c>
      <c r="W11" s="197">
        <f t="shared" si="0"/>
        <v>-1490.9100000000035</v>
      </c>
      <c r="X11" s="197">
        <f t="shared" si="0"/>
        <v>-1876.1999999999971</v>
      </c>
      <c r="Y11" s="197">
        <f t="shared" si="0"/>
        <v>-719.59999999999127</v>
      </c>
      <c r="Z11" s="197">
        <f t="shared" si="0"/>
        <v>-8.8999999999941792</v>
      </c>
      <c r="AA11" s="197">
        <f t="shared" si="0"/>
        <v>1729.7200000000012</v>
      </c>
      <c r="AB11" s="195"/>
    </row>
    <row r="12" spans="1:28" x14ac:dyDescent="0.35">
      <c r="A12" s="4"/>
      <c r="B12" s="36" t="s">
        <v>43</v>
      </c>
      <c r="C12" s="193">
        <v>161420.96</v>
      </c>
      <c r="D12" s="194">
        <v>159108.83000000002</v>
      </c>
      <c r="E12" s="194">
        <v>159730.23000000001</v>
      </c>
      <c r="F12" s="194">
        <v>159687.94999999998</v>
      </c>
      <c r="G12" s="194">
        <v>159378.69999999995</v>
      </c>
      <c r="H12" s="194">
        <v>160202.63</v>
      </c>
      <c r="I12" s="194">
        <v>159386.68</v>
      </c>
      <c r="J12" s="194">
        <v>158930.51999999999</v>
      </c>
      <c r="K12" s="194">
        <v>160660.53</v>
      </c>
      <c r="L12" s="194">
        <v>160179.31</v>
      </c>
      <c r="M12" s="194">
        <v>160051.44</v>
      </c>
      <c r="N12" s="195">
        <v>161207.75</v>
      </c>
      <c r="O12" s="196">
        <v>160466.02000000002</v>
      </c>
      <c r="P12" s="316">
        <v>159552.82</v>
      </c>
      <c r="Q12" s="194">
        <v>160710.87</v>
      </c>
      <c r="R12" s="194">
        <v>160473.78</v>
      </c>
      <c r="S12" s="194">
        <v>159829.37</v>
      </c>
      <c r="T12" s="316">
        <v>158618.30000000002</v>
      </c>
      <c r="U12" s="195">
        <v>0</v>
      </c>
      <c r="V12" s="197">
        <f t="shared" si="1"/>
        <v>-954.93999999997322</v>
      </c>
      <c r="W12" s="197">
        <f t="shared" si="0"/>
        <v>443.98999999999069</v>
      </c>
      <c r="X12" s="197">
        <f t="shared" si="0"/>
        <v>980.63999999998487</v>
      </c>
      <c r="Y12" s="197">
        <f t="shared" si="0"/>
        <v>785.8300000000163</v>
      </c>
      <c r="Z12" s="197">
        <f t="shared" si="0"/>
        <v>450.67000000004191</v>
      </c>
      <c r="AA12" s="197">
        <f t="shared" si="0"/>
        <v>-1584.3299999999872</v>
      </c>
      <c r="AB12" s="195"/>
    </row>
    <row r="13" spans="1:28" x14ac:dyDescent="0.35">
      <c r="A13" s="4"/>
      <c r="B13" s="191" t="s">
        <v>55</v>
      </c>
      <c r="C13" s="193">
        <v>4796.1499999999996</v>
      </c>
      <c r="D13" s="194">
        <v>4825.6000000000004</v>
      </c>
      <c r="E13" s="194">
        <v>4806.8099999999995</v>
      </c>
      <c r="F13" s="194">
        <v>4848.3600000000006</v>
      </c>
      <c r="G13" s="194">
        <v>4831.8599999999997</v>
      </c>
      <c r="H13" s="194">
        <v>4856.9800000000005</v>
      </c>
      <c r="I13" s="194">
        <v>4809.41</v>
      </c>
      <c r="J13" s="194">
        <v>4904.0999999999985</v>
      </c>
      <c r="K13" s="194">
        <v>4841.6400000000003</v>
      </c>
      <c r="L13" s="194">
        <v>4962.3</v>
      </c>
      <c r="M13" s="194">
        <v>4883.3</v>
      </c>
      <c r="N13" s="195">
        <v>4929.9299999999994</v>
      </c>
      <c r="O13" s="196">
        <v>4937.34</v>
      </c>
      <c r="P13" s="316">
        <v>4983.1399999999994</v>
      </c>
      <c r="Q13" s="194">
        <v>4928.5000000000009</v>
      </c>
      <c r="R13" s="194">
        <v>4908.3300000000008</v>
      </c>
      <c r="S13" s="194">
        <v>4908.07</v>
      </c>
      <c r="T13" s="316">
        <v>4977.67</v>
      </c>
      <c r="U13" s="195">
        <v>0</v>
      </c>
      <c r="V13" s="197">
        <f t="shared" si="1"/>
        <v>141.19000000000051</v>
      </c>
      <c r="W13" s="197">
        <f t="shared" si="0"/>
        <v>157.53999999999905</v>
      </c>
      <c r="X13" s="197">
        <f t="shared" si="0"/>
        <v>121.69000000000142</v>
      </c>
      <c r="Y13" s="197">
        <f t="shared" si="0"/>
        <v>59.970000000000255</v>
      </c>
      <c r="Z13" s="197">
        <f t="shared" si="0"/>
        <v>76.210000000000036</v>
      </c>
      <c r="AA13" s="197">
        <f t="shared" si="0"/>
        <v>120.6899999999996</v>
      </c>
      <c r="AB13" s="195"/>
    </row>
    <row r="14" spans="1:28" x14ac:dyDescent="0.35">
      <c r="A14" s="4"/>
      <c r="B14" s="191" t="s">
        <v>56</v>
      </c>
      <c r="C14" s="193">
        <v>12533.17</v>
      </c>
      <c r="D14" s="194">
        <v>12461.130000000001</v>
      </c>
      <c r="E14" s="194">
        <v>12428.740000000002</v>
      </c>
      <c r="F14" s="194">
        <v>12439.13</v>
      </c>
      <c r="G14" s="194">
        <v>12454.32</v>
      </c>
      <c r="H14" s="194">
        <v>12427.529999999999</v>
      </c>
      <c r="I14" s="194">
        <v>12431.75</v>
      </c>
      <c r="J14" s="194">
        <v>12394.470000000001</v>
      </c>
      <c r="K14" s="194">
        <v>13293.470000000001</v>
      </c>
      <c r="L14" s="194">
        <v>13232.529999999999</v>
      </c>
      <c r="M14" s="194">
        <v>13251.19</v>
      </c>
      <c r="N14" s="195">
        <v>13287.13</v>
      </c>
      <c r="O14" s="196">
        <v>13236.87</v>
      </c>
      <c r="P14" s="316">
        <v>13240.46</v>
      </c>
      <c r="Q14" s="194">
        <v>13216.87</v>
      </c>
      <c r="R14" s="194">
        <v>13203.87</v>
      </c>
      <c r="S14" s="194">
        <v>13213.56</v>
      </c>
      <c r="T14" s="316">
        <v>13143.45</v>
      </c>
      <c r="U14" s="195">
        <v>0</v>
      </c>
      <c r="V14" s="197">
        <f t="shared" si="1"/>
        <v>703.70000000000073</v>
      </c>
      <c r="W14" s="197">
        <f t="shared" si="0"/>
        <v>779.32999999999811</v>
      </c>
      <c r="X14" s="197">
        <f t="shared" si="0"/>
        <v>788.1299999999992</v>
      </c>
      <c r="Y14" s="197">
        <f t="shared" si="0"/>
        <v>764.7400000000016</v>
      </c>
      <c r="Z14" s="197">
        <f t="shared" si="0"/>
        <v>759.23999999999978</v>
      </c>
      <c r="AA14" s="197">
        <f t="shared" si="0"/>
        <v>715.92000000000189</v>
      </c>
      <c r="AB14" s="195"/>
    </row>
    <row r="15" spans="1:28" ht="15" thickBot="1" x14ac:dyDescent="0.4">
      <c r="A15" s="4"/>
      <c r="B15" s="38" t="s">
        <v>46</v>
      </c>
      <c r="C15" s="199">
        <v>1235270.6999999997</v>
      </c>
      <c r="D15" s="200">
        <v>1222587.03</v>
      </c>
      <c r="E15" s="200">
        <v>1224519.1900000002</v>
      </c>
      <c r="F15" s="200">
        <v>1225870.95</v>
      </c>
      <c r="G15" s="200">
        <v>1224087.83</v>
      </c>
      <c r="H15" s="200">
        <v>1225206.76</v>
      </c>
      <c r="I15" s="200">
        <v>1221673.3799999999</v>
      </c>
      <c r="J15" s="200">
        <v>1221757.77</v>
      </c>
      <c r="K15" s="200">
        <v>1234079.9400000002</v>
      </c>
      <c r="L15" s="200">
        <v>1230491.2500000002</v>
      </c>
      <c r="M15" s="200">
        <v>1232340.29</v>
      </c>
      <c r="N15" s="201">
        <v>1237032.5199999998</v>
      </c>
      <c r="O15" s="202">
        <v>1234993.33</v>
      </c>
      <c r="P15" s="200">
        <v>1234137.96</v>
      </c>
      <c r="Q15" s="200">
        <v>1233827.73</v>
      </c>
      <c r="R15" s="200">
        <v>1234110.5900000001</v>
      </c>
      <c r="S15" s="200">
        <v>1231563.8300000003</v>
      </c>
      <c r="T15" s="370">
        <f t="shared" ref="T15" si="2">SUM(T10:T14)</f>
        <v>1220590.73</v>
      </c>
      <c r="U15" s="201">
        <v>0</v>
      </c>
      <c r="V15" s="203">
        <f t="shared" si="1"/>
        <v>-277.3699999996461</v>
      </c>
      <c r="W15" s="203">
        <f t="shared" si="0"/>
        <v>11550.929999999935</v>
      </c>
      <c r="X15" s="203">
        <f t="shared" si="0"/>
        <v>9308.5399999998044</v>
      </c>
      <c r="Y15" s="203">
        <f t="shared" si="0"/>
        <v>8239.6400000001304</v>
      </c>
      <c r="Z15" s="203">
        <f t="shared" si="0"/>
        <v>7476.0000000002328</v>
      </c>
      <c r="AA15" s="203">
        <f t="shared" si="0"/>
        <v>-4616.0300000000279</v>
      </c>
      <c r="AB15" s="201"/>
    </row>
    <row r="16" spans="1:28" x14ac:dyDescent="0.35">
      <c r="A16" s="4">
        <v>2</v>
      </c>
      <c r="B16" s="164" t="s">
        <v>18</v>
      </c>
      <c r="C16" s="307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7"/>
      <c r="O16" s="308"/>
      <c r="P16" s="204"/>
      <c r="Q16" s="204"/>
      <c r="R16" s="204"/>
      <c r="S16" s="204"/>
      <c r="T16" s="204"/>
      <c r="U16" s="195"/>
      <c r="V16" s="197"/>
      <c r="W16" s="197"/>
      <c r="X16" s="197"/>
      <c r="Y16" s="197"/>
      <c r="Z16" s="197"/>
      <c r="AA16" s="197"/>
      <c r="AB16" s="195"/>
    </row>
    <row r="17" spans="1:28" x14ac:dyDescent="0.35">
      <c r="A17" s="4"/>
      <c r="B17" s="191" t="s">
        <v>41</v>
      </c>
      <c r="C17" s="307">
        <v>152307</v>
      </c>
      <c r="D17" s="309">
        <v>155286</v>
      </c>
      <c r="E17" s="309">
        <v>153031</v>
      </c>
      <c r="F17" s="309">
        <v>154390</v>
      </c>
      <c r="G17" s="309">
        <v>155854</v>
      </c>
      <c r="H17" s="309">
        <v>162708</v>
      </c>
      <c r="I17" s="309">
        <v>167288</v>
      </c>
      <c r="J17" s="309">
        <v>161123</v>
      </c>
      <c r="K17" s="309">
        <v>151298</v>
      </c>
      <c r="L17" s="309">
        <v>156907</v>
      </c>
      <c r="M17" s="309">
        <v>141453</v>
      </c>
      <c r="N17" s="297">
        <v>146214</v>
      </c>
      <c r="O17" s="310">
        <v>160936</v>
      </c>
      <c r="P17" s="316">
        <v>154583</v>
      </c>
      <c r="Q17" s="194">
        <v>148250</v>
      </c>
      <c r="R17" s="194">
        <v>149178</v>
      </c>
      <c r="S17" s="194">
        <v>148454</v>
      </c>
      <c r="T17" s="316">
        <v>155419</v>
      </c>
      <c r="U17" s="195">
        <v>0</v>
      </c>
      <c r="V17" s="205">
        <f>O17-C17</f>
        <v>8629</v>
      </c>
      <c r="W17" s="205">
        <f t="shared" ref="W17:AA22" si="3">P17-D17</f>
        <v>-703</v>
      </c>
      <c r="X17" s="205">
        <f t="shared" si="3"/>
        <v>-4781</v>
      </c>
      <c r="Y17" s="205">
        <f t="shared" si="3"/>
        <v>-5212</v>
      </c>
      <c r="Z17" s="205">
        <f t="shared" si="3"/>
        <v>-7400</v>
      </c>
      <c r="AA17" s="205">
        <f t="shared" si="3"/>
        <v>-7289</v>
      </c>
      <c r="AB17" s="198"/>
    </row>
    <row r="18" spans="1:28" x14ac:dyDescent="0.35">
      <c r="A18" s="4"/>
      <c r="B18" s="191" t="s">
        <v>42</v>
      </c>
      <c r="C18" s="307">
        <v>42265</v>
      </c>
      <c r="D18" s="309">
        <v>43223</v>
      </c>
      <c r="E18" s="309">
        <v>42442</v>
      </c>
      <c r="F18" s="309">
        <v>42601</v>
      </c>
      <c r="G18" s="309">
        <v>42220</v>
      </c>
      <c r="H18" s="309">
        <v>42216</v>
      </c>
      <c r="I18" s="309">
        <v>41866</v>
      </c>
      <c r="J18" s="309">
        <v>42091</v>
      </c>
      <c r="K18" s="309">
        <v>41197</v>
      </c>
      <c r="L18" s="309">
        <v>42237</v>
      </c>
      <c r="M18" s="309">
        <v>41243</v>
      </c>
      <c r="N18" s="297">
        <v>40933</v>
      </c>
      <c r="O18" s="310">
        <v>42627</v>
      </c>
      <c r="P18" s="316">
        <v>41816</v>
      </c>
      <c r="Q18" s="194">
        <v>38807</v>
      </c>
      <c r="R18" s="194">
        <v>38583</v>
      </c>
      <c r="S18" s="194">
        <v>39364</v>
      </c>
      <c r="T18" s="316">
        <v>39283</v>
      </c>
      <c r="U18" s="195">
        <v>0</v>
      </c>
      <c r="V18" s="205">
        <f t="shared" ref="V18:V22" si="4">O18-C18</f>
        <v>362</v>
      </c>
      <c r="W18" s="205">
        <f t="shared" si="3"/>
        <v>-1407</v>
      </c>
      <c r="X18" s="205">
        <f t="shared" si="3"/>
        <v>-3635</v>
      </c>
      <c r="Y18" s="205">
        <f t="shared" si="3"/>
        <v>-4018</v>
      </c>
      <c r="Z18" s="205">
        <f t="shared" si="3"/>
        <v>-2856</v>
      </c>
      <c r="AA18" s="205">
        <f t="shared" si="3"/>
        <v>-2933</v>
      </c>
      <c r="AB18" s="198"/>
    </row>
    <row r="19" spans="1:28" x14ac:dyDescent="0.35">
      <c r="A19" s="4"/>
      <c r="B19" s="191" t="s">
        <v>57</v>
      </c>
      <c r="C19" s="307">
        <v>30112</v>
      </c>
      <c r="D19" s="309">
        <v>28143</v>
      </c>
      <c r="E19" s="309">
        <v>27892</v>
      </c>
      <c r="F19" s="309">
        <v>26977</v>
      </c>
      <c r="G19" s="309">
        <v>28257</v>
      </c>
      <c r="H19" s="309">
        <v>27955</v>
      </c>
      <c r="I19" s="309">
        <v>26828</v>
      </c>
      <c r="J19" s="309">
        <v>26287</v>
      </c>
      <c r="K19" s="309">
        <v>28692</v>
      </c>
      <c r="L19" s="309">
        <v>28369</v>
      </c>
      <c r="M19" s="309">
        <v>25157</v>
      </c>
      <c r="N19" s="297">
        <v>26199</v>
      </c>
      <c r="O19" s="310">
        <v>32823</v>
      </c>
      <c r="P19" s="316">
        <v>37413</v>
      </c>
      <c r="Q19" s="194">
        <v>32105</v>
      </c>
      <c r="R19" s="194">
        <v>30371</v>
      </c>
      <c r="S19" s="194">
        <v>29779</v>
      </c>
      <c r="T19" s="316">
        <v>30966</v>
      </c>
      <c r="U19" s="195">
        <v>0</v>
      </c>
      <c r="V19" s="205">
        <f t="shared" si="4"/>
        <v>2711</v>
      </c>
      <c r="W19" s="205">
        <f t="shared" si="3"/>
        <v>9270</v>
      </c>
      <c r="X19" s="205">
        <f t="shared" si="3"/>
        <v>4213</v>
      </c>
      <c r="Y19" s="205">
        <f t="shared" si="3"/>
        <v>3394</v>
      </c>
      <c r="Z19" s="205">
        <f t="shared" si="3"/>
        <v>1522</v>
      </c>
      <c r="AA19" s="205">
        <f t="shared" si="3"/>
        <v>3011</v>
      </c>
      <c r="AB19" s="198"/>
    </row>
    <row r="20" spans="1:28" x14ac:dyDescent="0.35">
      <c r="A20" s="4"/>
      <c r="B20" s="191" t="s">
        <v>58</v>
      </c>
      <c r="C20" s="307">
        <v>0</v>
      </c>
      <c r="D20" s="309">
        <v>0</v>
      </c>
      <c r="E20" s="309">
        <v>0</v>
      </c>
      <c r="F20" s="309">
        <v>0</v>
      </c>
      <c r="G20" s="309">
        <v>0</v>
      </c>
      <c r="H20" s="309">
        <v>0</v>
      </c>
      <c r="I20" s="309">
        <v>0</v>
      </c>
      <c r="J20" s="309">
        <v>0</v>
      </c>
      <c r="K20" s="309">
        <v>0</v>
      </c>
      <c r="L20" s="309">
        <v>0</v>
      </c>
      <c r="M20" s="309">
        <v>0</v>
      </c>
      <c r="N20" s="297">
        <v>0</v>
      </c>
      <c r="O20" s="310">
        <v>0</v>
      </c>
      <c r="P20" s="194">
        <v>0</v>
      </c>
      <c r="Q20" s="194">
        <v>0</v>
      </c>
      <c r="R20" s="194">
        <v>0</v>
      </c>
      <c r="S20" s="194">
        <v>0</v>
      </c>
      <c r="T20" s="316">
        <v>0</v>
      </c>
      <c r="U20" s="195">
        <v>0</v>
      </c>
      <c r="V20" s="205">
        <f t="shared" si="4"/>
        <v>0</v>
      </c>
      <c r="W20" s="205">
        <f t="shared" si="3"/>
        <v>0</v>
      </c>
      <c r="X20" s="205">
        <f t="shared" si="3"/>
        <v>0</v>
      </c>
      <c r="Y20" s="205">
        <f t="shared" si="3"/>
        <v>0</v>
      </c>
      <c r="Z20" s="205">
        <f t="shared" si="3"/>
        <v>0</v>
      </c>
      <c r="AA20" s="205">
        <f t="shared" si="3"/>
        <v>0</v>
      </c>
      <c r="AB20" s="198"/>
    </row>
    <row r="21" spans="1:28" x14ac:dyDescent="0.35">
      <c r="A21" s="4"/>
      <c r="B21" s="191" t="s">
        <v>59</v>
      </c>
      <c r="C21" s="307">
        <v>0</v>
      </c>
      <c r="D21" s="309">
        <v>0</v>
      </c>
      <c r="E21" s="309">
        <v>0</v>
      </c>
      <c r="F21" s="309">
        <v>0</v>
      </c>
      <c r="G21" s="309">
        <v>0</v>
      </c>
      <c r="H21" s="309">
        <v>0</v>
      </c>
      <c r="I21" s="309">
        <v>0</v>
      </c>
      <c r="J21" s="309">
        <v>0</v>
      </c>
      <c r="K21" s="309">
        <v>0</v>
      </c>
      <c r="L21" s="309">
        <v>0</v>
      </c>
      <c r="M21" s="309">
        <v>0</v>
      </c>
      <c r="N21" s="297">
        <v>0</v>
      </c>
      <c r="O21" s="310">
        <v>0</v>
      </c>
      <c r="P21" s="194">
        <v>0</v>
      </c>
      <c r="Q21" s="194">
        <v>0</v>
      </c>
      <c r="R21" s="194">
        <v>0</v>
      </c>
      <c r="S21" s="194">
        <v>0</v>
      </c>
      <c r="T21" s="316">
        <v>0</v>
      </c>
      <c r="U21" s="195">
        <v>0</v>
      </c>
      <c r="V21" s="205">
        <f t="shared" si="4"/>
        <v>0</v>
      </c>
      <c r="W21" s="205">
        <f t="shared" si="3"/>
        <v>0</v>
      </c>
      <c r="X21" s="205">
        <f t="shared" si="3"/>
        <v>0</v>
      </c>
      <c r="Y21" s="205">
        <f t="shared" si="3"/>
        <v>0</v>
      </c>
      <c r="Z21" s="205">
        <f t="shared" si="3"/>
        <v>0</v>
      </c>
      <c r="AA21" s="205">
        <f t="shared" si="3"/>
        <v>0</v>
      </c>
      <c r="AB21" s="198"/>
    </row>
    <row r="22" spans="1:28" x14ac:dyDescent="0.35">
      <c r="B22" s="191" t="s">
        <v>46</v>
      </c>
      <c r="C22" s="298">
        <v>224684</v>
      </c>
      <c r="D22" s="311">
        <v>226652</v>
      </c>
      <c r="E22" s="311">
        <v>223365</v>
      </c>
      <c r="F22" s="311">
        <v>223968</v>
      </c>
      <c r="G22" s="311">
        <v>226331</v>
      </c>
      <c r="H22" s="311">
        <v>232879</v>
      </c>
      <c r="I22" s="311">
        <v>235982</v>
      </c>
      <c r="J22" s="311">
        <v>229501</v>
      </c>
      <c r="K22" s="311">
        <v>221187</v>
      </c>
      <c r="L22" s="311">
        <v>227513</v>
      </c>
      <c r="M22" s="311">
        <v>207853</v>
      </c>
      <c r="N22" s="300">
        <v>213346</v>
      </c>
      <c r="O22" s="312">
        <v>236386</v>
      </c>
      <c r="P22" s="207">
        <v>233812</v>
      </c>
      <c r="Q22" s="207">
        <v>219162</v>
      </c>
      <c r="R22" s="207">
        <v>218132</v>
      </c>
      <c r="S22" s="207">
        <v>217597</v>
      </c>
      <c r="T22" s="371">
        <v>225668</v>
      </c>
      <c r="U22" s="198">
        <v>0</v>
      </c>
      <c r="V22" s="205">
        <f t="shared" si="4"/>
        <v>11702</v>
      </c>
      <c r="W22" s="205">
        <f t="shared" si="3"/>
        <v>7160</v>
      </c>
      <c r="X22" s="205">
        <f t="shared" si="3"/>
        <v>-4203</v>
      </c>
      <c r="Y22" s="205">
        <f t="shared" si="3"/>
        <v>-5836</v>
      </c>
      <c r="Z22" s="205">
        <f t="shared" si="3"/>
        <v>-8734</v>
      </c>
      <c r="AA22" s="205">
        <f t="shared" si="3"/>
        <v>-7211</v>
      </c>
      <c r="AB22" s="198"/>
    </row>
    <row r="23" spans="1:28" x14ac:dyDescent="0.35">
      <c r="A23" s="4">
        <v>3</v>
      </c>
      <c r="B23" s="257" t="s">
        <v>21</v>
      </c>
      <c r="C23" s="307"/>
      <c r="D23" s="296"/>
      <c r="E23" s="296"/>
      <c r="F23" s="296"/>
      <c r="G23" s="296"/>
      <c r="H23" s="296"/>
      <c r="I23" s="296"/>
      <c r="J23" s="296"/>
      <c r="K23" s="296"/>
      <c r="L23" s="296"/>
      <c r="M23" s="296"/>
      <c r="N23" s="297"/>
      <c r="O23" s="308"/>
      <c r="P23" s="204"/>
      <c r="Q23" s="204"/>
      <c r="R23" s="204"/>
      <c r="S23" s="204"/>
      <c r="T23" s="204"/>
      <c r="U23" s="195"/>
      <c r="V23" s="205"/>
      <c r="W23" s="205"/>
      <c r="X23" s="205"/>
      <c r="Y23" s="205"/>
      <c r="Z23" s="205"/>
      <c r="AA23" s="205"/>
      <c r="AB23" s="198"/>
    </row>
    <row r="24" spans="1:28" x14ac:dyDescent="0.35">
      <c r="B24" s="191" t="s">
        <v>41</v>
      </c>
      <c r="C24" s="307">
        <v>72432</v>
      </c>
      <c r="D24" s="309">
        <v>72506</v>
      </c>
      <c r="E24" s="309">
        <v>69193</v>
      </c>
      <c r="F24" s="309">
        <v>66537</v>
      </c>
      <c r="G24" s="309">
        <v>68438</v>
      </c>
      <c r="H24" s="309">
        <v>76974</v>
      </c>
      <c r="I24" s="309">
        <v>76621</v>
      </c>
      <c r="J24" s="309">
        <v>76265</v>
      </c>
      <c r="K24" s="309">
        <v>66713</v>
      </c>
      <c r="L24" s="309">
        <v>69261</v>
      </c>
      <c r="M24" s="309">
        <v>63143</v>
      </c>
      <c r="N24" s="297">
        <v>69918</v>
      </c>
      <c r="O24" s="310">
        <v>74162</v>
      </c>
      <c r="P24" s="316">
        <v>58897</v>
      </c>
      <c r="Q24" s="194">
        <v>51251</v>
      </c>
      <c r="R24" s="194">
        <v>50215</v>
      </c>
      <c r="S24" s="194">
        <v>50379</v>
      </c>
      <c r="T24" s="316">
        <v>56278</v>
      </c>
      <c r="U24" s="195">
        <v>0</v>
      </c>
      <c r="V24" s="205">
        <f>O24-C24</f>
        <v>1730</v>
      </c>
      <c r="W24" s="205">
        <f t="shared" ref="W24:AA29" si="5">P24-D24</f>
        <v>-13609</v>
      </c>
      <c r="X24" s="205">
        <f t="shared" si="5"/>
        <v>-17942</v>
      </c>
      <c r="Y24" s="205">
        <f t="shared" si="5"/>
        <v>-16322</v>
      </c>
      <c r="Z24" s="205">
        <f t="shared" si="5"/>
        <v>-18059</v>
      </c>
      <c r="AA24" s="205">
        <f t="shared" si="5"/>
        <v>-20696</v>
      </c>
      <c r="AB24" s="198"/>
    </row>
    <row r="25" spans="1:28" x14ac:dyDescent="0.35">
      <c r="B25" s="191" t="s">
        <v>42</v>
      </c>
      <c r="C25" s="307">
        <v>7876</v>
      </c>
      <c r="D25" s="309">
        <v>8978</v>
      </c>
      <c r="E25" s="309">
        <v>9322</v>
      </c>
      <c r="F25" s="309">
        <v>9475</v>
      </c>
      <c r="G25" s="309">
        <v>9360</v>
      </c>
      <c r="H25" s="309">
        <v>10700</v>
      </c>
      <c r="I25" s="309">
        <v>10835</v>
      </c>
      <c r="J25" s="309">
        <v>10587</v>
      </c>
      <c r="K25" s="309">
        <v>9289</v>
      </c>
      <c r="L25" s="309">
        <v>8726</v>
      </c>
      <c r="M25" s="309">
        <v>7848</v>
      </c>
      <c r="N25" s="297">
        <v>8268</v>
      </c>
      <c r="O25" s="310">
        <v>8706</v>
      </c>
      <c r="P25" s="316">
        <v>7806</v>
      </c>
      <c r="Q25" s="194">
        <v>6580</v>
      </c>
      <c r="R25" s="194">
        <v>6994</v>
      </c>
      <c r="S25" s="194">
        <v>7093</v>
      </c>
      <c r="T25" s="316">
        <v>7786</v>
      </c>
      <c r="U25" s="195">
        <v>0</v>
      </c>
      <c r="V25" s="205">
        <f t="shared" ref="V25:V29" si="6">O25-C25</f>
        <v>830</v>
      </c>
      <c r="W25" s="205">
        <f t="shared" si="5"/>
        <v>-1172</v>
      </c>
      <c r="X25" s="205">
        <f t="shared" si="5"/>
        <v>-2742</v>
      </c>
      <c r="Y25" s="205">
        <f t="shared" si="5"/>
        <v>-2481</v>
      </c>
      <c r="Z25" s="205">
        <f t="shared" si="5"/>
        <v>-2267</v>
      </c>
      <c r="AA25" s="205">
        <f t="shared" si="5"/>
        <v>-2914</v>
      </c>
      <c r="AB25" s="198"/>
    </row>
    <row r="26" spans="1:28" x14ac:dyDescent="0.35">
      <c r="B26" s="191" t="s">
        <v>57</v>
      </c>
      <c r="C26" s="307">
        <v>14982</v>
      </c>
      <c r="D26" s="309">
        <v>13705</v>
      </c>
      <c r="E26" s="309">
        <v>13210</v>
      </c>
      <c r="F26" s="309">
        <v>12460</v>
      </c>
      <c r="G26" s="309">
        <v>14333</v>
      </c>
      <c r="H26" s="309">
        <v>13788</v>
      </c>
      <c r="I26" s="309">
        <v>12999</v>
      </c>
      <c r="J26" s="309">
        <v>12475</v>
      </c>
      <c r="K26" s="309">
        <v>15019</v>
      </c>
      <c r="L26" s="309">
        <v>14257</v>
      </c>
      <c r="M26" s="309">
        <v>11662</v>
      </c>
      <c r="N26" s="297">
        <v>12926</v>
      </c>
      <c r="O26" s="310">
        <v>17097</v>
      </c>
      <c r="P26" s="316">
        <v>17200</v>
      </c>
      <c r="Q26" s="194">
        <v>11192</v>
      </c>
      <c r="R26" s="194">
        <v>10904</v>
      </c>
      <c r="S26" s="194">
        <v>11193</v>
      </c>
      <c r="T26" s="316">
        <v>12863</v>
      </c>
      <c r="U26" s="195">
        <v>0</v>
      </c>
      <c r="V26" s="205">
        <f t="shared" si="6"/>
        <v>2115</v>
      </c>
      <c r="W26" s="205">
        <f t="shared" si="5"/>
        <v>3495</v>
      </c>
      <c r="X26" s="205">
        <f t="shared" si="5"/>
        <v>-2018</v>
      </c>
      <c r="Y26" s="205">
        <f t="shared" si="5"/>
        <v>-1556</v>
      </c>
      <c r="Z26" s="205">
        <f t="shared" si="5"/>
        <v>-3140</v>
      </c>
      <c r="AA26" s="205">
        <f t="shared" si="5"/>
        <v>-925</v>
      </c>
      <c r="AB26" s="198"/>
    </row>
    <row r="27" spans="1:28" x14ac:dyDescent="0.35">
      <c r="B27" s="191" t="s">
        <v>58</v>
      </c>
      <c r="C27" s="307">
        <v>0</v>
      </c>
      <c r="D27" s="309">
        <v>0</v>
      </c>
      <c r="E27" s="309">
        <v>0</v>
      </c>
      <c r="F27" s="309">
        <v>0</v>
      </c>
      <c r="G27" s="309">
        <v>0</v>
      </c>
      <c r="H27" s="309">
        <v>0</v>
      </c>
      <c r="I27" s="309">
        <v>0</v>
      </c>
      <c r="J27" s="309">
        <v>0</v>
      </c>
      <c r="K27" s="309">
        <v>0</v>
      </c>
      <c r="L27" s="309">
        <v>0</v>
      </c>
      <c r="M27" s="309">
        <v>0</v>
      </c>
      <c r="N27" s="297">
        <v>0</v>
      </c>
      <c r="O27" s="310">
        <v>0</v>
      </c>
      <c r="P27" s="194">
        <v>0</v>
      </c>
      <c r="Q27" s="194">
        <v>0</v>
      </c>
      <c r="R27" s="194">
        <v>0</v>
      </c>
      <c r="S27" s="194">
        <v>0</v>
      </c>
      <c r="T27" s="316">
        <v>0</v>
      </c>
      <c r="U27" s="195">
        <v>0</v>
      </c>
      <c r="V27" s="205">
        <f t="shared" si="6"/>
        <v>0</v>
      </c>
      <c r="W27" s="205">
        <f t="shared" si="5"/>
        <v>0</v>
      </c>
      <c r="X27" s="205">
        <f t="shared" si="5"/>
        <v>0</v>
      </c>
      <c r="Y27" s="205">
        <f t="shared" si="5"/>
        <v>0</v>
      </c>
      <c r="Z27" s="205">
        <f t="shared" si="5"/>
        <v>0</v>
      </c>
      <c r="AA27" s="205">
        <f t="shared" si="5"/>
        <v>0</v>
      </c>
      <c r="AB27" s="198"/>
    </row>
    <row r="28" spans="1:28" x14ac:dyDescent="0.35">
      <c r="B28" s="191" t="s">
        <v>59</v>
      </c>
      <c r="C28" s="307">
        <v>0</v>
      </c>
      <c r="D28" s="309">
        <v>0</v>
      </c>
      <c r="E28" s="309">
        <v>0</v>
      </c>
      <c r="F28" s="309">
        <v>0</v>
      </c>
      <c r="G28" s="309">
        <v>0</v>
      </c>
      <c r="H28" s="309">
        <v>0</v>
      </c>
      <c r="I28" s="309">
        <v>0</v>
      </c>
      <c r="J28" s="309">
        <v>0</v>
      </c>
      <c r="K28" s="309">
        <v>0</v>
      </c>
      <c r="L28" s="309">
        <v>0</v>
      </c>
      <c r="M28" s="309">
        <v>0</v>
      </c>
      <c r="N28" s="297">
        <v>0</v>
      </c>
      <c r="O28" s="310">
        <v>0</v>
      </c>
      <c r="P28" s="194">
        <v>0</v>
      </c>
      <c r="Q28" s="194">
        <v>0</v>
      </c>
      <c r="R28" s="194">
        <v>0</v>
      </c>
      <c r="S28" s="194">
        <v>0</v>
      </c>
      <c r="T28" s="316">
        <v>0</v>
      </c>
      <c r="U28" s="195">
        <v>0</v>
      </c>
      <c r="V28" s="205">
        <f t="shared" si="6"/>
        <v>0</v>
      </c>
      <c r="W28" s="205">
        <f t="shared" si="5"/>
        <v>0</v>
      </c>
      <c r="X28" s="205">
        <f t="shared" si="5"/>
        <v>0</v>
      </c>
      <c r="Y28" s="205">
        <f t="shared" si="5"/>
        <v>0</v>
      </c>
      <c r="Z28" s="205">
        <f t="shared" si="5"/>
        <v>0</v>
      </c>
      <c r="AA28" s="205">
        <f t="shared" si="5"/>
        <v>0</v>
      </c>
      <c r="AB28" s="198"/>
    </row>
    <row r="29" spans="1:28" x14ac:dyDescent="0.35">
      <c r="B29" s="191" t="s">
        <v>46</v>
      </c>
      <c r="C29" s="298">
        <v>95290</v>
      </c>
      <c r="D29" s="311">
        <v>95189</v>
      </c>
      <c r="E29" s="311">
        <v>91725</v>
      </c>
      <c r="F29" s="311">
        <v>88472</v>
      </c>
      <c r="G29" s="311">
        <v>92131</v>
      </c>
      <c r="H29" s="311">
        <v>101462</v>
      </c>
      <c r="I29" s="311">
        <v>100455</v>
      </c>
      <c r="J29" s="311">
        <v>99327</v>
      </c>
      <c r="K29" s="311">
        <v>91021</v>
      </c>
      <c r="L29" s="311">
        <v>92244</v>
      </c>
      <c r="M29" s="311">
        <v>82653</v>
      </c>
      <c r="N29" s="300">
        <v>91112</v>
      </c>
      <c r="O29" s="312">
        <v>99965</v>
      </c>
      <c r="P29" s="207">
        <v>83903</v>
      </c>
      <c r="Q29" s="207">
        <v>69023</v>
      </c>
      <c r="R29" s="207">
        <v>68113</v>
      </c>
      <c r="S29" s="207">
        <v>68665</v>
      </c>
      <c r="T29" s="371">
        <f t="shared" ref="T29" si="7">SUM(T24:T28)</f>
        <v>76927</v>
      </c>
      <c r="U29" s="198">
        <v>0</v>
      </c>
      <c r="V29" s="205">
        <f t="shared" si="6"/>
        <v>4675</v>
      </c>
      <c r="W29" s="205">
        <f t="shared" si="5"/>
        <v>-11286</v>
      </c>
      <c r="X29" s="205">
        <f t="shared" si="5"/>
        <v>-22702</v>
      </c>
      <c r="Y29" s="205">
        <f t="shared" si="5"/>
        <v>-20359</v>
      </c>
      <c r="Z29" s="205">
        <f t="shared" si="5"/>
        <v>-23466</v>
      </c>
      <c r="AA29" s="205">
        <f t="shared" si="5"/>
        <v>-24535</v>
      </c>
      <c r="AB29" s="198"/>
    </row>
    <row r="30" spans="1:28" x14ac:dyDescent="0.35">
      <c r="A30" s="4">
        <v>4</v>
      </c>
      <c r="B30" s="257" t="s">
        <v>22</v>
      </c>
      <c r="C30" s="307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297"/>
      <c r="O30" s="310"/>
      <c r="P30" s="194"/>
      <c r="Q30" s="194"/>
      <c r="R30" s="194"/>
      <c r="S30" s="194"/>
      <c r="T30" s="316"/>
      <c r="U30" s="195"/>
      <c r="V30" s="205"/>
      <c r="W30" s="205"/>
      <c r="X30" s="205"/>
      <c r="Y30" s="205"/>
      <c r="Z30" s="205"/>
      <c r="AA30" s="205"/>
      <c r="AB30" s="198"/>
    </row>
    <row r="31" spans="1:28" x14ac:dyDescent="0.35">
      <c r="A31" s="4"/>
      <c r="B31" s="191" t="s">
        <v>41</v>
      </c>
      <c r="C31" s="307">
        <v>30969</v>
      </c>
      <c r="D31" s="309">
        <v>32856</v>
      </c>
      <c r="E31" s="309">
        <v>32542</v>
      </c>
      <c r="F31" s="309">
        <v>32008</v>
      </c>
      <c r="G31" s="309">
        <v>30041</v>
      </c>
      <c r="H31" s="309">
        <v>29705</v>
      </c>
      <c r="I31" s="309">
        <v>29165</v>
      </c>
      <c r="J31" s="309">
        <v>31499</v>
      </c>
      <c r="K31" s="309">
        <v>31187</v>
      </c>
      <c r="L31" s="309">
        <v>30824</v>
      </c>
      <c r="M31" s="309">
        <v>26785</v>
      </c>
      <c r="N31" s="297">
        <v>27148</v>
      </c>
      <c r="O31" s="310">
        <v>32582</v>
      </c>
      <c r="P31" s="316">
        <v>32579</v>
      </c>
      <c r="Q31" s="194">
        <v>26161</v>
      </c>
      <c r="R31" s="194">
        <v>22279</v>
      </c>
      <c r="S31" s="194">
        <v>20359</v>
      </c>
      <c r="T31" s="316">
        <v>19534</v>
      </c>
      <c r="U31" s="195">
        <v>0</v>
      </c>
      <c r="V31" s="205">
        <f>O31-C31</f>
        <v>1613</v>
      </c>
      <c r="W31" s="205">
        <f t="shared" ref="W31:AA36" si="8">P31-D31</f>
        <v>-277</v>
      </c>
      <c r="X31" s="205">
        <f t="shared" si="8"/>
        <v>-6381</v>
      </c>
      <c r="Y31" s="205">
        <f t="shared" si="8"/>
        <v>-9729</v>
      </c>
      <c r="Z31" s="205">
        <f t="shared" si="8"/>
        <v>-9682</v>
      </c>
      <c r="AA31" s="205">
        <f t="shared" si="8"/>
        <v>-10171</v>
      </c>
      <c r="AB31" s="198"/>
    </row>
    <row r="32" spans="1:28" x14ac:dyDescent="0.35">
      <c r="A32" s="4"/>
      <c r="B32" s="191" t="s">
        <v>42</v>
      </c>
      <c r="C32" s="307">
        <v>4785</v>
      </c>
      <c r="D32" s="309">
        <v>5022</v>
      </c>
      <c r="E32" s="309">
        <v>6456</v>
      </c>
      <c r="F32" s="309">
        <v>6394</v>
      </c>
      <c r="G32" s="309">
        <v>6373</v>
      </c>
      <c r="H32" s="309">
        <v>6336</v>
      </c>
      <c r="I32" s="309">
        <v>6870</v>
      </c>
      <c r="J32" s="309">
        <v>7562</v>
      </c>
      <c r="K32" s="309">
        <v>7014</v>
      </c>
      <c r="L32" s="309">
        <v>6146</v>
      </c>
      <c r="M32" s="309">
        <v>5074</v>
      </c>
      <c r="N32" s="297">
        <v>4582</v>
      </c>
      <c r="O32" s="310">
        <v>5235</v>
      </c>
      <c r="P32" s="316">
        <v>5049</v>
      </c>
      <c r="Q32" s="194">
        <v>4147</v>
      </c>
      <c r="R32" s="194">
        <v>3832</v>
      </c>
      <c r="S32" s="194">
        <v>4177</v>
      </c>
      <c r="T32" s="316">
        <v>3901</v>
      </c>
      <c r="U32" s="195">
        <v>0</v>
      </c>
      <c r="V32" s="205">
        <f t="shared" ref="V32:V36" si="9">O32-C32</f>
        <v>450</v>
      </c>
      <c r="W32" s="205">
        <f t="shared" si="8"/>
        <v>27</v>
      </c>
      <c r="X32" s="205">
        <f t="shared" si="8"/>
        <v>-2309</v>
      </c>
      <c r="Y32" s="205">
        <f t="shared" si="8"/>
        <v>-2562</v>
      </c>
      <c r="Z32" s="205">
        <f t="shared" si="8"/>
        <v>-2196</v>
      </c>
      <c r="AA32" s="205">
        <f t="shared" si="8"/>
        <v>-2435</v>
      </c>
      <c r="AB32" s="198"/>
    </row>
    <row r="33" spans="1:28" x14ac:dyDescent="0.35">
      <c r="A33" s="4"/>
      <c r="B33" s="191" t="s">
        <v>57</v>
      </c>
      <c r="C33" s="307">
        <v>5731</v>
      </c>
      <c r="D33" s="309">
        <v>5039</v>
      </c>
      <c r="E33" s="309">
        <v>5143</v>
      </c>
      <c r="F33" s="309">
        <v>4828</v>
      </c>
      <c r="G33" s="309">
        <v>4175</v>
      </c>
      <c r="H33" s="309">
        <v>4811</v>
      </c>
      <c r="I33" s="309">
        <v>4596</v>
      </c>
      <c r="J33" s="309">
        <v>4540</v>
      </c>
      <c r="K33" s="309">
        <v>4340</v>
      </c>
      <c r="L33" s="309">
        <v>4667</v>
      </c>
      <c r="M33" s="309">
        <v>4140</v>
      </c>
      <c r="N33" s="297">
        <v>4258</v>
      </c>
      <c r="O33" s="310">
        <v>5439</v>
      </c>
      <c r="P33" s="316">
        <v>7776</v>
      </c>
      <c r="Q33" s="194">
        <v>6606</v>
      </c>
      <c r="R33" s="194">
        <v>4515</v>
      </c>
      <c r="S33" s="194">
        <v>4357</v>
      </c>
      <c r="T33" s="316">
        <v>4139</v>
      </c>
      <c r="U33" s="195">
        <v>0</v>
      </c>
      <c r="V33" s="205">
        <f t="shared" si="9"/>
        <v>-292</v>
      </c>
      <c r="W33" s="205">
        <f t="shared" si="8"/>
        <v>2737</v>
      </c>
      <c r="X33" s="205">
        <f t="shared" si="8"/>
        <v>1463</v>
      </c>
      <c r="Y33" s="205">
        <f t="shared" si="8"/>
        <v>-313</v>
      </c>
      <c r="Z33" s="205">
        <f t="shared" si="8"/>
        <v>182</v>
      </c>
      <c r="AA33" s="205">
        <f t="shared" si="8"/>
        <v>-672</v>
      </c>
      <c r="AB33" s="198"/>
    </row>
    <row r="34" spans="1:28" x14ac:dyDescent="0.35">
      <c r="A34" s="4"/>
      <c r="B34" s="191" t="s">
        <v>58</v>
      </c>
      <c r="C34" s="307">
        <v>0</v>
      </c>
      <c r="D34" s="309">
        <v>0</v>
      </c>
      <c r="E34" s="309">
        <v>0</v>
      </c>
      <c r="F34" s="309">
        <v>0</v>
      </c>
      <c r="G34" s="309">
        <v>0</v>
      </c>
      <c r="H34" s="309">
        <v>0</v>
      </c>
      <c r="I34" s="309">
        <v>0</v>
      </c>
      <c r="J34" s="309">
        <v>0</v>
      </c>
      <c r="K34" s="309">
        <v>0</v>
      </c>
      <c r="L34" s="309">
        <v>0</v>
      </c>
      <c r="M34" s="309">
        <v>0</v>
      </c>
      <c r="N34" s="297">
        <v>0</v>
      </c>
      <c r="O34" s="310">
        <v>0</v>
      </c>
      <c r="P34" s="194">
        <v>0</v>
      </c>
      <c r="Q34" s="194">
        <v>0</v>
      </c>
      <c r="R34" s="194">
        <v>0</v>
      </c>
      <c r="S34" s="194">
        <v>0</v>
      </c>
      <c r="T34" s="316">
        <v>0</v>
      </c>
      <c r="U34" s="195">
        <v>0</v>
      </c>
      <c r="V34" s="205">
        <f t="shared" si="9"/>
        <v>0</v>
      </c>
      <c r="W34" s="205">
        <f t="shared" si="8"/>
        <v>0</v>
      </c>
      <c r="X34" s="205">
        <f t="shared" si="8"/>
        <v>0</v>
      </c>
      <c r="Y34" s="205">
        <f t="shared" si="8"/>
        <v>0</v>
      </c>
      <c r="Z34" s="205">
        <f t="shared" si="8"/>
        <v>0</v>
      </c>
      <c r="AA34" s="205">
        <f t="shared" si="8"/>
        <v>0</v>
      </c>
      <c r="AB34" s="198"/>
    </row>
    <row r="35" spans="1:28" x14ac:dyDescent="0.35">
      <c r="A35" s="4"/>
      <c r="B35" s="191" t="s">
        <v>59</v>
      </c>
      <c r="C35" s="307">
        <v>0</v>
      </c>
      <c r="D35" s="309">
        <v>0</v>
      </c>
      <c r="E35" s="309">
        <v>0</v>
      </c>
      <c r="F35" s="309">
        <v>0</v>
      </c>
      <c r="G35" s="309">
        <v>0</v>
      </c>
      <c r="H35" s="309">
        <v>0</v>
      </c>
      <c r="I35" s="309">
        <v>0</v>
      </c>
      <c r="J35" s="309">
        <v>0</v>
      </c>
      <c r="K35" s="309">
        <v>0</v>
      </c>
      <c r="L35" s="309">
        <v>0</v>
      </c>
      <c r="M35" s="309">
        <v>0</v>
      </c>
      <c r="N35" s="297">
        <v>0</v>
      </c>
      <c r="O35" s="310">
        <v>0</v>
      </c>
      <c r="P35" s="194">
        <v>0</v>
      </c>
      <c r="Q35" s="194">
        <v>0</v>
      </c>
      <c r="R35" s="194">
        <v>0</v>
      </c>
      <c r="S35" s="194">
        <v>0</v>
      </c>
      <c r="T35" s="316">
        <v>0</v>
      </c>
      <c r="U35" s="195">
        <v>0</v>
      </c>
      <c r="V35" s="205">
        <f t="shared" si="9"/>
        <v>0</v>
      </c>
      <c r="W35" s="205">
        <f t="shared" si="8"/>
        <v>0</v>
      </c>
      <c r="X35" s="205">
        <f t="shared" si="8"/>
        <v>0</v>
      </c>
      <c r="Y35" s="205">
        <f t="shared" si="8"/>
        <v>0</v>
      </c>
      <c r="Z35" s="205">
        <f t="shared" si="8"/>
        <v>0</v>
      </c>
      <c r="AA35" s="205">
        <f t="shared" si="8"/>
        <v>0</v>
      </c>
      <c r="AB35" s="198"/>
    </row>
    <row r="36" spans="1:28" x14ac:dyDescent="0.35">
      <c r="A36" s="4"/>
      <c r="B36" s="191" t="s">
        <v>46</v>
      </c>
      <c r="C36" s="298">
        <v>41485</v>
      </c>
      <c r="D36" s="311">
        <v>42917</v>
      </c>
      <c r="E36" s="311">
        <v>44141</v>
      </c>
      <c r="F36" s="311">
        <v>43230</v>
      </c>
      <c r="G36" s="311">
        <v>40589</v>
      </c>
      <c r="H36" s="311">
        <v>40852</v>
      </c>
      <c r="I36" s="311">
        <v>40631</v>
      </c>
      <c r="J36" s="311">
        <v>43601</v>
      </c>
      <c r="K36" s="311">
        <v>42541</v>
      </c>
      <c r="L36" s="311">
        <v>41637</v>
      </c>
      <c r="M36" s="311">
        <v>35999</v>
      </c>
      <c r="N36" s="300">
        <v>35988</v>
      </c>
      <c r="O36" s="312">
        <v>43256</v>
      </c>
      <c r="P36" s="207">
        <v>45404</v>
      </c>
      <c r="Q36" s="207">
        <v>36914</v>
      </c>
      <c r="R36" s="207">
        <v>30626</v>
      </c>
      <c r="S36" s="207">
        <v>28893</v>
      </c>
      <c r="T36" s="371">
        <f t="shared" ref="T36" si="10">SUM(T31:T35)</f>
        <v>27574</v>
      </c>
      <c r="U36" s="198">
        <v>0</v>
      </c>
      <c r="V36" s="205">
        <f t="shared" si="9"/>
        <v>1771</v>
      </c>
      <c r="W36" s="205">
        <f t="shared" si="8"/>
        <v>2487</v>
      </c>
      <c r="X36" s="205">
        <f t="shared" si="8"/>
        <v>-7227</v>
      </c>
      <c r="Y36" s="205">
        <f t="shared" si="8"/>
        <v>-12604</v>
      </c>
      <c r="Z36" s="205">
        <f t="shared" si="8"/>
        <v>-11696</v>
      </c>
      <c r="AA36" s="205">
        <f t="shared" si="8"/>
        <v>-13278</v>
      </c>
      <c r="AB36" s="198"/>
    </row>
    <row r="37" spans="1:28" x14ac:dyDescent="0.35">
      <c r="A37" s="4">
        <v>5</v>
      </c>
      <c r="B37" s="257" t="s">
        <v>23</v>
      </c>
      <c r="C37" s="307"/>
      <c r="D37" s="309"/>
      <c r="E37" s="309"/>
      <c r="F37" s="309"/>
      <c r="G37" s="309"/>
      <c r="H37" s="309"/>
      <c r="I37" s="309"/>
      <c r="J37" s="309"/>
      <c r="K37" s="309"/>
      <c r="L37" s="309"/>
      <c r="M37" s="309"/>
      <c r="N37" s="297"/>
      <c r="O37" s="310"/>
      <c r="P37" s="194"/>
      <c r="Q37" s="194"/>
      <c r="R37" s="194"/>
      <c r="S37" s="194"/>
      <c r="T37" s="316"/>
      <c r="U37" s="195"/>
      <c r="V37" s="205"/>
      <c r="W37" s="205"/>
      <c r="X37" s="205"/>
      <c r="Y37" s="205"/>
      <c r="Z37" s="205"/>
      <c r="AA37" s="205"/>
      <c r="AB37" s="198"/>
    </row>
    <row r="38" spans="1:28" x14ac:dyDescent="0.35">
      <c r="A38" s="4"/>
      <c r="B38" s="191" t="s">
        <v>41</v>
      </c>
      <c r="C38" s="307">
        <v>48906</v>
      </c>
      <c r="D38" s="309">
        <v>49924</v>
      </c>
      <c r="E38" s="309">
        <v>51296</v>
      </c>
      <c r="F38" s="309">
        <v>55845</v>
      </c>
      <c r="G38" s="309">
        <v>57375</v>
      </c>
      <c r="H38" s="309">
        <v>56029</v>
      </c>
      <c r="I38" s="309">
        <v>61502</v>
      </c>
      <c r="J38" s="309">
        <v>53359</v>
      </c>
      <c r="K38" s="309">
        <v>53398</v>
      </c>
      <c r="L38" s="309">
        <v>56822</v>
      </c>
      <c r="M38" s="309">
        <v>51525</v>
      </c>
      <c r="N38" s="297">
        <v>49148</v>
      </c>
      <c r="O38" s="310">
        <v>54192</v>
      </c>
      <c r="P38" s="316">
        <v>63107</v>
      </c>
      <c r="Q38" s="194">
        <v>70838</v>
      </c>
      <c r="R38" s="194">
        <v>76684</v>
      </c>
      <c r="S38" s="194">
        <v>77716</v>
      </c>
      <c r="T38" s="316">
        <v>79607</v>
      </c>
      <c r="U38" s="195">
        <v>0</v>
      </c>
      <c r="V38" s="205">
        <f>O38-C38</f>
        <v>5286</v>
      </c>
      <c r="W38" s="205">
        <f t="shared" ref="W38:AA43" si="11">P38-D38</f>
        <v>13183</v>
      </c>
      <c r="X38" s="205">
        <f t="shared" si="11"/>
        <v>19542</v>
      </c>
      <c r="Y38" s="205">
        <f t="shared" si="11"/>
        <v>20839</v>
      </c>
      <c r="Z38" s="205">
        <f t="shared" si="11"/>
        <v>20341</v>
      </c>
      <c r="AA38" s="205">
        <f t="shared" si="11"/>
        <v>23578</v>
      </c>
      <c r="AB38" s="198"/>
    </row>
    <row r="39" spans="1:28" x14ac:dyDescent="0.35">
      <c r="A39" s="4"/>
      <c r="B39" s="191" t="s">
        <v>42</v>
      </c>
      <c r="C39" s="307">
        <v>29604</v>
      </c>
      <c r="D39" s="309">
        <v>29223</v>
      </c>
      <c r="E39" s="309">
        <v>26664</v>
      </c>
      <c r="F39" s="309">
        <v>26732</v>
      </c>
      <c r="G39" s="309">
        <v>26487</v>
      </c>
      <c r="H39" s="309">
        <v>25180</v>
      </c>
      <c r="I39" s="309">
        <v>24161</v>
      </c>
      <c r="J39" s="309">
        <v>23942</v>
      </c>
      <c r="K39" s="309">
        <v>24894</v>
      </c>
      <c r="L39" s="309">
        <v>27365</v>
      </c>
      <c r="M39" s="309">
        <v>28321</v>
      </c>
      <c r="N39" s="297">
        <v>28083</v>
      </c>
      <c r="O39" s="310">
        <v>28686</v>
      </c>
      <c r="P39" s="316">
        <v>28961</v>
      </c>
      <c r="Q39" s="194">
        <v>28080</v>
      </c>
      <c r="R39" s="194">
        <v>27757</v>
      </c>
      <c r="S39" s="194">
        <v>28094</v>
      </c>
      <c r="T39" s="316">
        <v>27596</v>
      </c>
      <c r="U39" s="195">
        <v>0</v>
      </c>
      <c r="V39" s="205">
        <f t="shared" ref="V39:V43" si="12">O39-C39</f>
        <v>-918</v>
      </c>
      <c r="W39" s="205">
        <f t="shared" si="11"/>
        <v>-262</v>
      </c>
      <c r="X39" s="205">
        <f t="shared" si="11"/>
        <v>1416</v>
      </c>
      <c r="Y39" s="205">
        <f t="shared" si="11"/>
        <v>1025</v>
      </c>
      <c r="Z39" s="205">
        <f t="shared" si="11"/>
        <v>1607</v>
      </c>
      <c r="AA39" s="205">
        <f t="shared" si="11"/>
        <v>2416</v>
      </c>
      <c r="AB39" s="198"/>
    </row>
    <row r="40" spans="1:28" x14ac:dyDescent="0.35">
      <c r="A40" s="4"/>
      <c r="B40" s="191" t="s">
        <v>57</v>
      </c>
      <c r="C40" s="307">
        <v>9399</v>
      </c>
      <c r="D40" s="309">
        <v>9399</v>
      </c>
      <c r="E40" s="309">
        <v>9539</v>
      </c>
      <c r="F40" s="309">
        <v>9689</v>
      </c>
      <c r="G40" s="309">
        <v>9749</v>
      </c>
      <c r="H40" s="309">
        <v>9356</v>
      </c>
      <c r="I40" s="309">
        <v>9233</v>
      </c>
      <c r="J40" s="309">
        <v>9272</v>
      </c>
      <c r="K40" s="309">
        <v>9333</v>
      </c>
      <c r="L40" s="309">
        <v>9445</v>
      </c>
      <c r="M40" s="309">
        <v>9355</v>
      </c>
      <c r="N40" s="297">
        <v>9015</v>
      </c>
      <c r="O40" s="310">
        <v>10287</v>
      </c>
      <c r="P40" s="316">
        <v>12437</v>
      </c>
      <c r="Q40" s="194">
        <v>14307</v>
      </c>
      <c r="R40" s="194">
        <v>14952</v>
      </c>
      <c r="S40" s="194">
        <v>14229</v>
      </c>
      <c r="T40" s="316">
        <v>13964</v>
      </c>
      <c r="U40" s="195">
        <v>0</v>
      </c>
      <c r="V40" s="205">
        <f t="shared" si="12"/>
        <v>888</v>
      </c>
      <c r="W40" s="205">
        <f t="shared" si="11"/>
        <v>3038</v>
      </c>
      <c r="X40" s="205">
        <f t="shared" si="11"/>
        <v>4768</v>
      </c>
      <c r="Y40" s="205">
        <f t="shared" si="11"/>
        <v>5263</v>
      </c>
      <c r="Z40" s="205">
        <f t="shared" si="11"/>
        <v>4480</v>
      </c>
      <c r="AA40" s="205">
        <f t="shared" si="11"/>
        <v>4608</v>
      </c>
      <c r="AB40" s="198"/>
    </row>
    <row r="41" spans="1:28" x14ac:dyDescent="0.35">
      <c r="A41" s="4"/>
      <c r="B41" s="191" t="s">
        <v>58</v>
      </c>
      <c r="C41" s="307">
        <v>0</v>
      </c>
      <c r="D41" s="309">
        <v>0</v>
      </c>
      <c r="E41" s="309">
        <v>0</v>
      </c>
      <c r="F41" s="309">
        <v>0</v>
      </c>
      <c r="G41" s="309">
        <v>0</v>
      </c>
      <c r="H41" s="309">
        <v>0</v>
      </c>
      <c r="I41" s="309">
        <v>0</v>
      </c>
      <c r="J41" s="309">
        <v>0</v>
      </c>
      <c r="K41" s="309">
        <v>0</v>
      </c>
      <c r="L41" s="309">
        <v>0</v>
      </c>
      <c r="M41" s="309">
        <v>0</v>
      </c>
      <c r="N41" s="297">
        <v>0</v>
      </c>
      <c r="O41" s="310">
        <v>0</v>
      </c>
      <c r="P41" s="316">
        <v>0</v>
      </c>
      <c r="Q41" s="194">
        <v>0</v>
      </c>
      <c r="R41" s="194">
        <v>0</v>
      </c>
      <c r="S41" s="194">
        <v>0</v>
      </c>
      <c r="T41" s="316">
        <v>0</v>
      </c>
      <c r="U41" s="195">
        <v>0</v>
      </c>
      <c r="V41" s="205">
        <f t="shared" si="12"/>
        <v>0</v>
      </c>
      <c r="W41" s="205">
        <f t="shared" si="11"/>
        <v>0</v>
      </c>
      <c r="X41" s="205">
        <f t="shared" si="11"/>
        <v>0</v>
      </c>
      <c r="Y41" s="205">
        <f t="shared" si="11"/>
        <v>0</v>
      </c>
      <c r="Z41" s="205">
        <f t="shared" si="11"/>
        <v>0</v>
      </c>
      <c r="AA41" s="205">
        <f t="shared" si="11"/>
        <v>0</v>
      </c>
      <c r="AB41" s="198"/>
    </row>
    <row r="42" spans="1:28" x14ac:dyDescent="0.35">
      <c r="A42" s="4"/>
      <c r="B42" s="191" t="s">
        <v>59</v>
      </c>
      <c r="C42" s="307">
        <v>0</v>
      </c>
      <c r="D42" s="309">
        <v>0</v>
      </c>
      <c r="E42" s="309">
        <v>0</v>
      </c>
      <c r="F42" s="309">
        <v>0</v>
      </c>
      <c r="G42" s="309">
        <v>0</v>
      </c>
      <c r="H42" s="309">
        <v>0</v>
      </c>
      <c r="I42" s="309">
        <v>0</v>
      </c>
      <c r="J42" s="309">
        <v>0</v>
      </c>
      <c r="K42" s="309">
        <v>0</v>
      </c>
      <c r="L42" s="309">
        <v>0</v>
      </c>
      <c r="M42" s="309">
        <v>0</v>
      </c>
      <c r="N42" s="297">
        <v>0</v>
      </c>
      <c r="O42" s="310">
        <v>0</v>
      </c>
      <c r="P42" s="194">
        <v>0</v>
      </c>
      <c r="Q42" s="194">
        <v>0</v>
      </c>
      <c r="R42" s="194">
        <v>0</v>
      </c>
      <c r="S42" s="194">
        <v>0</v>
      </c>
      <c r="T42" s="316">
        <v>0</v>
      </c>
      <c r="U42" s="195">
        <v>0</v>
      </c>
      <c r="V42" s="205">
        <f t="shared" si="12"/>
        <v>0</v>
      </c>
      <c r="W42" s="205">
        <f t="shared" si="11"/>
        <v>0</v>
      </c>
      <c r="X42" s="205">
        <f t="shared" si="11"/>
        <v>0</v>
      </c>
      <c r="Y42" s="205">
        <f t="shared" si="11"/>
        <v>0</v>
      </c>
      <c r="Z42" s="205">
        <f t="shared" si="11"/>
        <v>0</v>
      </c>
      <c r="AA42" s="205">
        <f t="shared" si="11"/>
        <v>0</v>
      </c>
      <c r="AB42" s="198"/>
    </row>
    <row r="43" spans="1:28" ht="15" thickBot="1" x14ac:dyDescent="0.4">
      <c r="A43" s="4"/>
      <c r="B43" s="258" t="s">
        <v>46</v>
      </c>
      <c r="C43" s="304">
        <v>87909</v>
      </c>
      <c r="D43" s="313">
        <v>88546</v>
      </c>
      <c r="E43" s="313">
        <v>87499</v>
      </c>
      <c r="F43" s="313">
        <v>92266</v>
      </c>
      <c r="G43" s="313">
        <v>93611</v>
      </c>
      <c r="H43" s="313">
        <v>90565</v>
      </c>
      <c r="I43" s="313">
        <v>94896</v>
      </c>
      <c r="J43" s="313">
        <v>86573</v>
      </c>
      <c r="K43" s="313">
        <v>87625</v>
      </c>
      <c r="L43" s="313">
        <v>93632</v>
      </c>
      <c r="M43" s="313">
        <v>89201</v>
      </c>
      <c r="N43" s="314">
        <v>86246</v>
      </c>
      <c r="O43" s="315">
        <v>93165</v>
      </c>
      <c r="P43" s="200">
        <v>104505</v>
      </c>
      <c r="Q43" s="200">
        <v>113225</v>
      </c>
      <c r="R43" s="200">
        <v>119393</v>
      </c>
      <c r="S43" s="200">
        <v>120039</v>
      </c>
      <c r="T43" s="370">
        <f t="shared" ref="T43" si="13">SUM(T38:T42)</f>
        <v>121167</v>
      </c>
      <c r="U43" s="201">
        <v>0</v>
      </c>
      <c r="V43" s="203">
        <f t="shared" si="12"/>
        <v>5256</v>
      </c>
      <c r="W43" s="203">
        <f t="shared" si="11"/>
        <v>15959</v>
      </c>
      <c r="X43" s="203">
        <f t="shared" si="11"/>
        <v>25726</v>
      </c>
      <c r="Y43" s="203">
        <f t="shared" si="11"/>
        <v>27127</v>
      </c>
      <c r="Z43" s="203">
        <f t="shared" si="11"/>
        <v>26428</v>
      </c>
      <c r="AA43" s="203">
        <f t="shared" si="11"/>
        <v>30602</v>
      </c>
      <c r="AB43" s="201"/>
    </row>
    <row r="44" spans="1:28" x14ac:dyDescent="0.35">
      <c r="A44" s="4">
        <v>6</v>
      </c>
      <c r="B44" s="164" t="s">
        <v>33</v>
      </c>
      <c r="C44" s="209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1"/>
      <c r="O44" s="212"/>
      <c r="P44" s="210"/>
      <c r="Q44" s="210"/>
      <c r="R44" s="210"/>
      <c r="S44" s="210"/>
      <c r="T44" s="210"/>
      <c r="U44" s="211"/>
      <c r="V44" s="213"/>
      <c r="W44" s="213"/>
      <c r="X44" s="213"/>
      <c r="Y44" s="213"/>
      <c r="Z44" s="213"/>
      <c r="AA44" s="213"/>
      <c r="AB44" s="211"/>
    </row>
    <row r="45" spans="1:28" x14ac:dyDescent="0.35">
      <c r="A45" s="4"/>
      <c r="B45" s="191" t="s">
        <v>41</v>
      </c>
      <c r="C45" s="209">
        <v>19318366.849999998</v>
      </c>
      <c r="D45" s="210">
        <v>18578410.050000004</v>
      </c>
      <c r="E45" s="210">
        <v>14818515.969999993</v>
      </c>
      <c r="F45" s="210">
        <v>12984641.169999987</v>
      </c>
      <c r="G45" s="210">
        <v>13940814.789999984</v>
      </c>
      <c r="H45" s="210">
        <v>18809192.48999998</v>
      </c>
      <c r="I45" s="210">
        <v>18868260.790000025</v>
      </c>
      <c r="J45" s="210">
        <v>16115518.790000005</v>
      </c>
      <c r="K45" s="210">
        <v>12471483.379999999</v>
      </c>
      <c r="L45" s="210">
        <v>13540204.979999993</v>
      </c>
      <c r="M45" s="210">
        <v>14638282.929999994</v>
      </c>
      <c r="N45" s="211">
        <v>17466951.480000004</v>
      </c>
      <c r="O45" s="212">
        <v>18406989.630000014</v>
      </c>
      <c r="P45" s="317">
        <v>16418997.199999981</v>
      </c>
      <c r="Q45" s="210">
        <v>15680751.230000019</v>
      </c>
      <c r="R45" s="210">
        <v>14394761.699999996</v>
      </c>
      <c r="S45" s="210">
        <v>14682467.960000012</v>
      </c>
      <c r="T45" s="317">
        <v>19700949.009999987</v>
      </c>
      <c r="U45" s="211">
        <v>0</v>
      </c>
      <c r="V45" s="214">
        <f>O45-C45</f>
        <v>-911377.21999998391</v>
      </c>
      <c r="W45" s="214">
        <f t="shared" ref="W45:AA50" si="14">P45-D45</f>
        <v>-2159412.8500000238</v>
      </c>
      <c r="X45" s="214">
        <f t="shared" si="14"/>
        <v>862235.26000002585</v>
      </c>
      <c r="Y45" s="214">
        <f t="shared" si="14"/>
        <v>1410120.5300000086</v>
      </c>
      <c r="Z45" s="214">
        <f t="shared" si="14"/>
        <v>741653.17000002787</v>
      </c>
      <c r="AA45" s="214">
        <f t="shared" si="14"/>
        <v>891756.520000007</v>
      </c>
      <c r="AB45" s="215"/>
    </row>
    <row r="46" spans="1:28" x14ac:dyDescent="0.35">
      <c r="A46" s="4"/>
      <c r="B46" s="191" t="s">
        <v>42</v>
      </c>
      <c r="C46" s="209">
        <v>4194850.18</v>
      </c>
      <c r="D46" s="210">
        <v>4112765.91</v>
      </c>
      <c r="E46" s="210">
        <v>3362250.9499999979</v>
      </c>
      <c r="F46" s="210">
        <v>2922623.0199999996</v>
      </c>
      <c r="G46" s="210">
        <v>3156827.1000000006</v>
      </c>
      <c r="H46" s="210">
        <v>3769386.450000003</v>
      </c>
      <c r="I46" s="210">
        <v>3842874.6599999978</v>
      </c>
      <c r="J46" s="210">
        <v>3359614.1399999973</v>
      </c>
      <c r="K46" s="210">
        <v>2707011.8199999956</v>
      </c>
      <c r="L46" s="210">
        <v>3031362.6400000034</v>
      </c>
      <c r="M46" s="210">
        <v>3412349.15</v>
      </c>
      <c r="N46" s="211">
        <v>3853946.7699999996</v>
      </c>
      <c r="O46" s="212">
        <v>3767363.7399999974</v>
      </c>
      <c r="P46" s="317">
        <v>3465922.4899999984</v>
      </c>
      <c r="Q46" s="210">
        <v>3186158.6100000008</v>
      </c>
      <c r="R46" s="210">
        <v>2888153.6700000027</v>
      </c>
      <c r="S46" s="210">
        <v>3062364.3599999994</v>
      </c>
      <c r="T46" s="317">
        <v>3814877.25</v>
      </c>
      <c r="U46" s="211">
        <v>0</v>
      </c>
      <c r="V46" s="214">
        <f t="shared" ref="V46:V50" si="15">O46-C46</f>
        <v>-427486.44000000227</v>
      </c>
      <c r="W46" s="214">
        <f t="shared" si="14"/>
        <v>-646843.42000000179</v>
      </c>
      <c r="X46" s="214">
        <f t="shared" si="14"/>
        <v>-176092.33999999706</v>
      </c>
      <c r="Y46" s="214">
        <f t="shared" si="14"/>
        <v>-34469.349999996834</v>
      </c>
      <c r="Z46" s="214">
        <f t="shared" si="14"/>
        <v>-94462.740000001155</v>
      </c>
      <c r="AA46" s="214">
        <f t="shared" si="14"/>
        <v>45490.79999999702</v>
      </c>
      <c r="AB46" s="215"/>
    </row>
    <row r="47" spans="1:28" x14ac:dyDescent="0.35">
      <c r="A47" s="4"/>
      <c r="B47" s="191" t="s">
        <v>57</v>
      </c>
      <c r="C47" s="209">
        <v>20654525.110000003</v>
      </c>
      <c r="D47" s="210">
        <v>16755904.52</v>
      </c>
      <c r="E47" s="210">
        <v>16744327.430000005</v>
      </c>
      <c r="F47" s="210">
        <v>14992883.050000004</v>
      </c>
      <c r="G47" s="210">
        <v>16630543.935000002</v>
      </c>
      <c r="H47" s="210">
        <v>20986430.820000004</v>
      </c>
      <c r="I47" s="210">
        <v>18338429.950000003</v>
      </c>
      <c r="J47" s="210">
        <v>17193699.140000001</v>
      </c>
      <c r="K47" s="210">
        <v>15602200.91</v>
      </c>
      <c r="L47" s="210">
        <v>17539222.039999999</v>
      </c>
      <c r="M47" s="210">
        <v>12442422.380000001</v>
      </c>
      <c r="N47" s="211">
        <v>13861791.499999998</v>
      </c>
      <c r="O47" s="212">
        <v>24273360.82</v>
      </c>
      <c r="P47" s="317">
        <v>26189876.269999996</v>
      </c>
      <c r="Q47" s="210">
        <v>18911018.770000003</v>
      </c>
      <c r="R47" s="210">
        <v>15262610.399999991</v>
      </c>
      <c r="S47" s="210">
        <v>18247751.970000003</v>
      </c>
      <c r="T47" s="317">
        <v>22809995.419999998</v>
      </c>
      <c r="U47" s="211">
        <v>0</v>
      </c>
      <c r="V47" s="214">
        <f t="shared" si="15"/>
        <v>3618835.7099999972</v>
      </c>
      <c r="W47" s="214">
        <f t="shared" si="14"/>
        <v>9433971.7499999963</v>
      </c>
      <c r="X47" s="214">
        <f t="shared" si="14"/>
        <v>2166691.339999998</v>
      </c>
      <c r="Y47" s="214">
        <f t="shared" si="14"/>
        <v>269727.34999998659</v>
      </c>
      <c r="Z47" s="214">
        <f t="shared" si="14"/>
        <v>1617208.0350000001</v>
      </c>
      <c r="AA47" s="214">
        <f t="shared" si="14"/>
        <v>1823564.599999994</v>
      </c>
      <c r="AB47" s="215"/>
    </row>
    <row r="48" spans="1:28" x14ac:dyDescent="0.35">
      <c r="A48" s="4"/>
      <c r="B48" s="191" t="s">
        <v>58</v>
      </c>
      <c r="C48" s="209">
        <v>0</v>
      </c>
      <c r="D48" s="210">
        <v>0</v>
      </c>
      <c r="E48" s="210">
        <v>0</v>
      </c>
      <c r="F48" s="210">
        <v>0</v>
      </c>
      <c r="G48" s="210">
        <v>0</v>
      </c>
      <c r="H48" s="210">
        <v>0</v>
      </c>
      <c r="I48" s="210">
        <v>0</v>
      </c>
      <c r="J48" s="210">
        <v>0</v>
      </c>
      <c r="K48" s="210">
        <v>0</v>
      </c>
      <c r="L48" s="210">
        <v>0</v>
      </c>
      <c r="M48" s="210">
        <v>0</v>
      </c>
      <c r="N48" s="211">
        <v>0</v>
      </c>
      <c r="O48" s="212">
        <v>0</v>
      </c>
      <c r="P48" s="210">
        <v>0</v>
      </c>
      <c r="Q48" s="210">
        <v>0</v>
      </c>
      <c r="R48" s="210">
        <v>0</v>
      </c>
      <c r="S48" s="210">
        <v>0</v>
      </c>
      <c r="T48" s="317">
        <v>0</v>
      </c>
      <c r="U48" s="211">
        <v>0</v>
      </c>
      <c r="V48" s="214">
        <f t="shared" si="15"/>
        <v>0</v>
      </c>
      <c r="W48" s="214">
        <f t="shared" si="14"/>
        <v>0</v>
      </c>
      <c r="X48" s="214">
        <f t="shared" si="14"/>
        <v>0</v>
      </c>
      <c r="Y48" s="214">
        <f t="shared" si="14"/>
        <v>0</v>
      </c>
      <c r="Z48" s="214">
        <f t="shared" si="14"/>
        <v>0</v>
      </c>
      <c r="AA48" s="214">
        <f t="shared" si="14"/>
        <v>0</v>
      </c>
      <c r="AB48" s="215"/>
    </row>
    <row r="49" spans="1:28" x14ac:dyDescent="0.35">
      <c r="A49" s="4"/>
      <c r="B49" s="191" t="s">
        <v>59</v>
      </c>
      <c r="C49" s="209">
        <v>0</v>
      </c>
      <c r="D49" s="210">
        <v>0</v>
      </c>
      <c r="E49" s="210">
        <v>0</v>
      </c>
      <c r="F49" s="210">
        <v>0</v>
      </c>
      <c r="G49" s="210">
        <v>0</v>
      </c>
      <c r="H49" s="210">
        <v>0</v>
      </c>
      <c r="I49" s="210">
        <v>0</v>
      </c>
      <c r="J49" s="210">
        <v>0</v>
      </c>
      <c r="K49" s="210">
        <v>0</v>
      </c>
      <c r="L49" s="210">
        <v>0</v>
      </c>
      <c r="M49" s="210">
        <v>0</v>
      </c>
      <c r="N49" s="211">
        <v>0</v>
      </c>
      <c r="O49" s="212">
        <v>0</v>
      </c>
      <c r="P49" s="210">
        <v>0</v>
      </c>
      <c r="Q49" s="210">
        <v>0</v>
      </c>
      <c r="R49" s="210">
        <v>0</v>
      </c>
      <c r="S49" s="210">
        <v>0</v>
      </c>
      <c r="T49" s="317">
        <v>0</v>
      </c>
      <c r="U49" s="211">
        <v>0</v>
      </c>
      <c r="V49" s="214">
        <f t="shared" si="15"/>
        <v>0</v>
      </c>
      <c r="W49" s="214">
        <f t="shared" si="14"/>
        <v>0</v>
      </c>
      <c r="X49" s="214">
        <f t="shared" si="14"/>
        <v>0</v>
      </c>
      <c r="Y49" s="214">
        <f t="shared" si="14"/>
        <v>0</v>
      </c>
      <c r="Z49" s="214">
        <f t="shared" si="14"/>
        <v>0</v>
      </c>
      <c r="AA49" s="214">
        <f t="shared" si="14"/>
        <v>0</v>
      </c>
      <c r="AB49" s="215"/>
    </row>
    <row r="50" spans="1:28" x14ac:dyDescent="0.35">
      <c r="A50" s="4"/>
      <c r="B50" s="191" t="s">
        <v>46</v>
      </c>
      <c r="C50" s="216">
        <v>44167742.140000001</v>
      </c>
      <c r="D50" s="217">
        <v>39447080.480000004</v>
      </c>
      <c r="E50" s="217">
        <v>34925094.349999994</v>
      </c>
      <c r="F50" s="217">
        <v>30900147.239999991</v>
      </c>
      <c r="G50" s="217">
        <v>33728185.824999988</v>
      </c>
      <c r="H50" s="217">
        <v>43565009.75999999</v>
      </c>
      <c r="I50" s="217">
        <v>41049565.400000021</v>
      </c>
      <c r="J50" s="217">
        <v>36668832.070000008</v>
      </c>
      <c r="K50" s="217">
        <v>30780696.109999996</v>
      </c>
      <c r="L50" s="217">
        <v>34110789.659999996</v>
      </c>
      <c r="M50" s="217">
        <v>30493054.459999993</v>
      </c>
      <c r="N50" s="215">
        <v>35182689.75</v>
      </c>
      <c r="O50" s="218">
        <v>46447714.190000013</v>
      </c>
      <c r="P50" s="217">
        <v>46074795.959999979</v>
      </c>
      <c r="Q50" s="217">
        <v>37777928.610000022</v>
      </c>
      <c r="R50" s="217">
        <v>32545525.769999988</v>
      </c>
      <c r="S50" s="217">
        <v>35992584.290000014</v>
      </c>
      <c r="T50" s="318">
        <f t="shared" ref="T50" si="16">SUM(T45:T49)</f>
        <v>46325821.679999985</v>
      </c>
      <c r="U50" s="215">
        <v>0</v>
      </c>
      <c r="V50" s="214">
        <f t="shared" si="15"/>
        <v>2279972.0500000119</v>
      </c>
      <c r="W50" s="214">
        <f t="shared" si="14"/>
        <v>6627715.4799999744</v>
      </c>
      <c r="X50" s="214">
        <f t="shared" si="14"/>
        <v>2852834.2600000277</v>
      </c>
      <c r="Y50" s="214">
        <f t="shared" si="14"/>
        <v>1645378.5299999975</v>
      </c>
      <c r="Z50" s="214">
        <f t="shared" si="14"/>
        <v>2264398.4650000259</v>
      </c>
      <c r="AA50" s="214">
        <f t="shared" si="14"/>
        <v>2760811.9199999943</v>
      </c>
      <c r="AB50" s="215"/>
    </row>
    <row r="51" spans="1:28" x14ac:dyDescent="0.35">
      <c r="A51" s="4">
        <v>7</v>
      </c>
      <c r="B51" s="257" t="s">
        <v>34</v>
      </c>
      <c r="C51" s="216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5"/>
      <c r="O51" s="218"/>
      <c r="P51" s="217"/>
      <c r="Q51" s="217"/>
      <c r="R51" s="217"/>
      <c r="S51" s="217"/>
      <c r="T51" s="318"/>
      <c r="U51" s="215"/>
      <c r="V51" s="214"/>
      <c r="W51" s="214"/>
      <c r="X51" s="214"/>
      <c r="Y51" s="214"/>
      <c r="Z51" s="214"/>
      <c r="AA51" s="214"/>
      <c r="AB51" s="215"/>
    </row>
    <row r="52" spans="1:28" x14ac:dyDescent="0.35">
      <c r="A52" s="4"/>
      <c r="B52" s="191" t="s">
        <v>41</v>
      </c>
      <c r="C52" s="209">
        <v>7697335.1399999997</v>
      </c>
      <c r="D52" s="210">
        <v>8107794.7699999996</v>
      </c>
      <c r="E52" s="210">
        <v>7487250.5599999968</v>
      </c>
      <c r="F52" s="210">
        <v>6291297.9400000032</v>
      </c>
      <c r="G52" s="210">
        <v>5464376.9050000031</v>
      </c>
      <c r="H52" s="210">
        <v>4914261.9200000018</v>
      </c>
      <c r="I52" s="210">
        <v>5899078.6200000001</v>
      </c>
      <c r="J52" s="210">
        <v>6594814.7600000054</v>
      </c>
      <c r="K52" s="210">
        <v>5889135.4700000025</v>
      </c>
      <c r="L52" s="210">
        <v>5504976.8000000026</v>
      </c>
      <c r="M52" s="210">
        <v>5157987.66</v>
      </c>
      <c r="N52" s="211">
        <v>5899471.1900000013</v>
      </c>
      <c r="O52" s="212">
        <v>8555521.2700000051</v>
      </c>
      <c r="P52" s="317">
        <v>9933019.0700000003</v>
      </c>
      <c r="Q52" s="210">
        <v>9323258.2700000014</v>
      </c>
      <c r="R52" s="210">
        <v>9322019.9100000095</v>
      </c>
      <c r="S52" s="210">
        <v>8346700.820000004</v>
      </c>
      <c r="T52" s="317">
        <v>8336570.9399999995</v>
      </c>
      <c r="U52" s="211">
        <v>0</v>
      </c>
      <c r="V52" s="214">
        <f>O52-C52</f>
        <v>858186.13000000548</v>
      </c>
      <c r="W52" s="214">
        <f t="shared" ref="W52:AA57" si="17">P52-D52</f>
        <v>1825224.3000000007</v>
      </c>
      <c r="X52" s="214">
        <f t="shared" si="17"/>
        <v>1836007.7100000046</v>
      </c>
      <c r="Y52" s="214">
        <f t="shared" si="17"/>
        <v>3030721.9700000063</v>
      </c>
      <c r="Z52" s="214">
        <f t="shared" si="17"/>
        <v>2882323.915000001</v>
      </c>
      <c r="AA52" s="214">
        <f t="shared" si="17"/>
        <v>3422309.0199999977</v>
      </c>
      <c r="AB52" s="215"/>
    </row>
    <row r="53" spans="1:28" x14ac:dyDescent="0.35">
      <c r="A53" s="4"/>
      <c r="B53" s="191" t="s">
        <v>42</v>
      </c>
      <c r="C53" s="209">
        <v>3550863.120000001</v>
      </c>
      <c r="D53" s="210">
        <v>3361090.2999999989</v>
      </c>
      <c r="E53" s="210">
        <v>3131265.6400000034</v>
      </c>
      <c r="F53" s="210">
        <v>2562889.5099999998</v>
      </c>
      <c r="G53" s="210">
        <v>2269231.7000000002</v>
      </c>
      <c r="H53" s="210">
        <v>2068567.0200000019</v>
      </c>
      <c r="I53" s="210">
        <v>2641297.2400000021</v>
      </c>
      <c r="J53" s="210">
        <v>2764144.8599999994</v>
      </c>
      <c r="K53" s="210">
        <v>2484541.959999999</v>
      </c>
      <c r="L53" s="210">
        <v>2230758.94</v>
      </c>
      <c r="M53" s="210">
        <v>2452614.3800000022</v>
      </c>
      <c r="N53" s="211">
        <v>2750473.0600000015</v>
      </c>
      <c r="O53" s="212">
        <v>3233566.9700000016</v>
      </c>
      <c r="P53" s="317">
        <v>3092523.879999998</v>
      </c>
      <c r="Q53" s="210">
        <v>2784457.1600000011</v>
      </c>
      <c r="R53" s="210">
        <v>2635729.3000000003</v>
      </c>
      <c r="S53" s="210">
        <v>2524322.3299999991</v>
      </c>
      <c r="T53" s="317">
        <v>2484801.2600000012</v>
      </c>
      <c r="U53" s="211">
        <v>0</v>
      </c>
      <c r="V53" s="214">
        <f t="shared" ref="V53:V57" si="18">O53-C53</f>
        <v>-317296.14999999944</v>
      </c>
      <c r="W53" s="214">
        <f t="shared" si="17"/>
        <v>-268566.42000000086</v>
      </c>
      <c r="X53" s="214">
        <f t="shared" si="17"/>
        <v>-346808.48000000231</v>
      </c>
      <c r="Y53" s="214">
        <f t="shared" si="17"/>
        <v>72839.790000000503</v>
      </c>
      <c r="Z53" s="214">
        <f t="shared" si="17"/>
        <v>255090.62999999896</v>
      </c>
      <c r="AA53" s="214">
        <f t="shared" si="17"/>
        <v>416234.23999999929</v>
      </c>
      <c r="AB53" s="215"/>
    </row>
    <row r="54" spans="1:28" x14ac:dyDescent="0.35">
      <c r="A54" s="4"/>
      <c r="B54" s="191" t="s">
        <v>57</v>
      </c>
      <c r="C54" s="209">
        <v>5615088.4800000004</v>
      </c>
      <c r="D54" s="210">
        <v>5494099.3800000008</v>
      </c>
      <c r="E54" s="210">
        <v>4889281.5499999989</v>
      </c>
      <c r="F54" s="210">
        <v>4648698.1099999994</v>
      </c>
      <c r="G54" s="210">
        <v>4048898.0600000005</v>
      </c>
      <c r="H54" s="210">
        <v>4994897.32</v>
      </c>
      <c r="I54" s="210">
        <v>5221296.4000000004</v>
      </c>
      <c r="J54" s="210">
        <v>5516350.9999999991</v>
      </c>
      <c r="K54" s="210">
        <v>5750872.04</v>
      </c>
      <c r="L54" s="210">
        <v>4781058.709999999</v>
      </c>
      <c r="M54" s="210">
        <v>3843612.6399999992</v>
      </c>
      <c r="N54" s="211">
        <v>3954258.330000001</v>
      </c>
      <c r="O54" s="212">
        <v>5905167.5600000024</v>
      </c>
      <c r="P54" s="317">
        <v>11504100.359999999</v>
      </c>
      <c r="Q54" s="210">
        <v>11225308.470000001</v>
      </c>
      <c r="R54" s="210">
        <v>8062506.0499999989</v>
      </c>
      <c r="S54" s="210">
        <v>6368409.6599999983</v>
      </c>
      <c r="T54" s="317">
        <v>7699031.0300000021</v>
      </c>
      <c r="U54" s="211">
        <v>0</v>
      </c>
      <c r="V54" s="214">
        <f t="shared" si="18"/>
        <v>290079.08000000194</v>
      </c>
      <c r="W54" s="214">
        <f t="shared" si="17"/>
        <v>6010000.9799999986</v>
      </c>
      <c r="X54" s="214">
        <f t="shared" si="17"/>
        <v>6336026.9200000018</v>
      </c>
      <c r="Y54" s="214">
        <f t="shared" si="17"/>
        <v>3413807.9399999995</v>
      </c>
      <c r="Z54" s="214">
        <f t="shared" si="17"/>
        <v>2319511.5999999978</v>
      </c>
      <c r="AA54" s="214">
        <f t="shared" si="17"/>
        <v>2704133.7100000018</v>
      </c>
      <c r="AB54" s="215"/>
    </row>
    <row r="55" spans="1:28" x14ac:dyDescent="0.35">
      <c r="A55" s="4"/>
      <c r="B55" s="191" t="s">
        <v>58</v>
      </c>
      <c r="C55" s="209">
        <v>0</v>
      </c>
      <c r="D55" s="210">
        <v>0</v>
      </c>
      <c r="E55" s="210">
        <v>0</v>
      </c>
      <c r="F55" s="210">
        <v>0</v>
      </c>
      <c r="G55" s="210">
        <v>0</v>
      </c>
      <c r="H55" s="210">
        <v>0</v>
      </c>
      <c r="I55" s="210">
        <v>0</v>
      </c>
      <c r="J55" s="210">
        <v>0</v>
      </c>
      <c r="K55" s="210">
        <v>0</v>
      </c>
      <c r="L55" s="210">
        <v>0</v>
      </c>
      <c r="M55" s="210">
        <v>0</v>
      </c>
      <c r="N55" s="211">
        <v>0</v>
      </c>
      <c r="O55" s="212">
        <v>0</v>
      </c>
      <c r="P55" s="210">
        <v>0</v>
      </c>
      <c r="Q55" s="210">
        <v>0</v>
      </c>
      <c r="R55" s="210">
        <v>0</v>
      </c>
      <c r="S55" s="210">
        <v>0</v>
      </c>
      <c r="T55" s="317">
        <v>0</v>
      </c>
      <c r="U55" s="211">
        <v>0</v>
      </c>
      <c r="V55" s="214">
        <f t="shared" si="18"/>
        <v>0</v>
      </c>
      <c r="W55" s="214">
        <f t="shared" si="17"/>
        <v>0</v>
      </c>
      <c r="X55" s="214">
        <f t="shared" si="17"/>
        <v>0</v>
      </c>
      <c r="Y55" s="214">
        <f t="shared" si="17"/>
        <v>0</v>
      </c>
      <c r="Z55" s="214">
        <f t="shared" si="17"/>
        <v>0</v>
      </c>
      <c r="AA55" s="214">
        <f t="shared" si="17"/>
        <v>0</v>
      </c>
      <c r="AB55" s="215"/>
    </row>
    <row r="56" spans="1:28" x14ac:dyDescent="0.35">
      <c r="A56" s="4"/>
      <c r="B56" s="191" t="s">
        <v>59</v>
      </c>
      <c r="C56" s="209">
        <v>0</v>
      </c>
      <c r="D56" s="210">
        <v>0</v>
      </c>
      <c r="E56" s="210">
        <v>0</v>
      </c>
      <c r="F56" s="210">
        <v>0</v>
      </c>
      <c r="G56" s="210">
        <v>0</v>
      </c>
      <c r="H56" s="210">
        <v>0</v>
      </c>
      <c r="I56" s="210">
        <v>0</v>
      </c>
      <c r="J56" s="210">
        <v>0</v>
      </c>
      <c r="K56" s="210">
        <v>0</v>
      </c>
      <c r="L56" s="210">
        <v>0</v>
      </c>
      <c r="M56" s="210">
        <v>0</v>
      </c>
      <c r="N56" s="211">
        <v>0</v>
      </c>
      <c r="O56" s="212">
        <v>0</v>
      </c>
      <c r="P56" s="210">
        <v>0</v>
      </c>
      <c r="Q56" s="210">
        <v>0</v>
      </c>
      <c r="R56" s="210">
        <v>0</v>
      </c>
      <c r="S56" s="210">
        <v>0</v>
      </c>
      <c r="T56" s="317">
        <v>0</v>
      </c>
      <c r="U56" s="211">
        <v>0</v>
      </c>
      <c r="V56" s="214">
        <f t="shared" si="18"/>
        <v>0</v>
      </c>
      <c r="W56" s="214">
        <f t="shared" si="17"/>
        <v>0</v>
      </c>
      <c r="X56" s="214">
        <f t="shared" si="17"/>
        <v>0</v>
      </c>
      <c r="Y56" s="214">
        <f t="shared" si="17"/>
        <v>0</v>
      </c>
      <c r="Z56" s="214">
        <f t="shared" si="17"/>
        <v>0</v>
      </c>
      <c r="AA56" s="214">
        <f t="shared" si="17"/>
        <v>0</v>
      </c>
      <c r="AB56" s="215"/>
    </row>
    <row r="57" spans="1:28" x14ac:dyDescent="0.35">
      <c r="A57" s="4"/>
      <c r="B57" s="191" t="s">
        <v>46</v>
      </c>
      <c r="C57" s="216">
        <v>16863286.740000002</v>
      </c>
      <c r="D57" s="217">
        <v>16962984.449999999</v>
      </c>
      <c r="E57" s="217">
        <v>15507797.749999998</v>
      </c>
      <c r="F57" s="217">
        <v>13502885.560000002</v>
      </c>
      <c r="G57" s="217">
        <v>11782506.665000003</v>
      </c>
      <c r="H57" s="217">
        <v>11977726.260000004</v>
      </c>
      <c r="I57" s="217">
        <v>13761672.260000004</v>
      </c>
      <c r="J57" s="217">
        <v>14875310.620000005</v>
      </c>
      <c r="K57" s="217">
        <v>14124549.470000003</v>
      </c>
      <c r="L57" s="217">
        <v>12516794.450000001</v>
      </c>
      <c r="M57" s="217">
        <v>11454214.680000002</v>
      </c>
      <c r="N57" s="215">
        <v>12604202.580000006</v>
      </c>
      <c r="O57" s="218">
        <v>17694255.800000008</v>
      </c>
      <c r="P57" s="217">
        <v>24529643.309999999</v>
      </c>
      <c r="Q57" s="217">
        <v>23333023.900000006</v>
      </c>
      <c r="R57" s="217">
        <v>20020255.260000009</v>
      </c>
      <c r="S57" s="217">
        <v>17239432.810000002</v>
      </c>
      <c r="T57" s="318">
        <f t="shared" ref="T57" si="19">SUM(T52:T56)</f>
        <v>18520403.230000004</v>
      </c>
      <c r="U57" s="215">
        <v>0</v>
      </c>
      <c r="V57" s="214">
        <f t="shared" si="18"/>
        <v>830969.06000000611</v>
      </c>
      <c r="W57" s="214">
        <f t="shared" si="17"/>
        <v>7566658.8599999994</v>
      </c>
      <c r="X57" s="214">
        <f t="shared" si="17"/>
        <v>7825226.1500000078</v>
      </c>
      <c r="Y57" s="214">
        <f t="shared" si="17"/>
        <v>6517369.7000000067</v>
      </c>
      <c r="Z57" s="214">
        <f t="shared" si="17"/>
        <v>5456926.1449999996</v>
      </c>
      <c r="AA57" s="214">
        <f t="shared" si="17"/>
        <v>6542676.9700000007</v>
      </c>
      <c r="AB57" s="215"/>
    </row>
    <row r="58" spans="1:28" x14ac:dyDescent="0.35">
      <c r="A58" s="4">
        <v>8</v>
      </c>
      <c r="B58" s="257" t="s">
        <v>35</v>
      </c>
      <c r="C58" s="216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5"/>
      <c r="O58" s="218"/>
      <c r="P58" s="217"/>
      <c r="Q58" s="217"/>
      <c r="R58" s="217"/>
      <c r="S58" s="217"/>
      <c r="T58" s="318"/>
      <c r="U58" s="215"/>
      <c r="V58" s="214"/>
      <c r="W58" s="214"/>
      <c r="X58" s="214"/>
      <c r="Y58" s="214"/>
      <c r="Z58" s="214"/>
      <c r="AA58" s="214"/>
      <c r="AB58" s="215"/>
    </row>
    <row r="59" spans="1:28" x14ac:dyDescent="0.35">
      <c r="A59" s="4"/>
      <c r="B59" s="191" t="s">
        <v>41</v>
      </c>
      <c r="C59" s="209">
        <v>29287826.730000004</v>
      </c>
      <c r="D59" s="210">
        <v>29626138.370000005</v>
      </c>
      <c r="E59" s="210">
        <v>30241221.199999999</v>
      </c>
      <c r="F59" s="210">
        <v>30848462.050000004</v>
      </c>
      <c r="G59" s="210">
        <v>30385759.290000007</v>
      </c>
      <c r="H59" s="210">
        <v>29428118.109999988</v>
      </c>
      <c r="I59" s="210">
        <v>29318368.840000007</v>
      </c>
      <c r="J59" s="210">
        <v>28752873.229999997</v>
      </c>
      <c r="K59" s="210">
        <v>29496587.430000007</v>
      </c>
      <c r="L59" s="210">
        <v>30197772.969999999</v>
      </c>
      <c r="M59" s="210">
        <v>29056720.189999998</v>
      </c>
      <c r="N59" s="211">
        <v>29027402.440000001</v>
      </c>
      <c r="O59" s="212">
        <v>30600382.249999993</v>
      </c>
      <c r="P59" s="317">
        <v>34542428.469999999</v>
      </c>
      <c r="Q59" s="210">
        <v>39049847.829999998</v>
      </c>
      <c r="R59" s="210">
        <v>42823639.199999996</v>
      </c>
      <c r="S59" s="210">
        <v>45579831.780000009</v>
      </c>
      <c r="T59" s="317">
        <v>48628497.930000007</v>
      </c>
      <c r="U59" s="211">
        <v>0</v>
      </c>
      <c r="V59" s="214">
        <f>O59-C59</f>
        <v>1312555.5199999884</v>
      </c>
      <c r="W59" s="214">
        <f t="shared" ref="W59:AA64" si="20">P59-D59</f>
        <v>4916290.099999994</v>
      </c>
      <c r="X59" s="214">
        <f t="shared" si="20"/>
        <v>8808626.629999999</v>
      </c>
      <c r="Y59" s="214">
        <f t="shared" si="20"/>
        <v>11975177.149999991</v>
      </c>
      <c r="Z59" s="214">
        <f t="shared" si="20"/>
        <v>15194072.490000002</v>
      </c>
      <c r="AA59" s="214">
        <f t="shared" si="20"/>
        <v>19200379.820000019</v>
      </c>
      <c r="AB59" s="215"/>
    </row>
    <row r="60" spans="1:28" x14ac:dyDescent="0.35">
      <c r="A60" s="4"/>
      <c r="B60" s="191" t="s">
        <v>42</v>
      </c>
      <c r="C60" s="209">
        <v>38684877.07</v>
      </c>
      <c r="D60" s="210">
        <v>39636525.159999996</v>
      </c>
      <c r="E60" s="210">
        <v>39159422.56000001</v>
      </c>
      <c r="F60" s="210">
        <v>39243632.119999997</v>
      </c>
      <c r="G60" s="210">
        <v>38738552.07</v>
      </c>
      <c r="H60" s="210">
        <v>37434515.299999997</v>
      </c>
      <c r="I60" s="210">
        <v>36678955.349999994</v>
      </c>
      <c r="J60" s="210">
        <v>36762682.520000003</v>
      </c>
      <c r="K60" s="210">
        <v>37323101.510000013</v>
      </c>
      <c r="L60" s="210">
        <v>38134358.320000008</v>
      </c>
      <c r="M60" s="210">
        <v>38488108.890000008</v>
      </c>
      <c r="N60" s="211">
        <v>38933793.329999998</v>
      </c>
      <c r="O60" s="212">
        <v>39941792.770000011</v>
      </c>
      <c r="P60" s="317">
        <v>41295413.800000012</v>
      </c>
      <c r="Q60" s="210">
        <v>41805395.680000007</v>
      </c>
      <c r="R60" s="210">
        <v>42150262.189999998</v>
      </c>
      <c r="S60" s="210">
        <v>42922131.80999998</v>
      </c>
      <c r="T60" s="317">
        <v>43096570.129999995</v>
      </c>
      <c r="U60" s="211">
        <v>0</v>
      </c>
      <c r="V60" s="214">
        <f t="shared" ref="V60:V64" si="21">O60-C60</f>
        <v>1256915.7000000104</v>
      </c>
      <c r="W60" s="214">
        <f t="shared" si="20"/>
        <v>1658888.6400000155</v>
      </c>
      <c r="X60" s="214">
        <f t="shared" si="20"/>
        <v>2645973.1199999973</v>
      </c>
      <c r="Y60" s="214">
        <f t="shared" si="20"/>
        <v>2906630.0700000003</v>
      </c>
      <c r="Z60" s="214">
        <f t="shared" si="20"/>
        <v>4183579.7399999797</v>
      </c>
      <c r="AA60" s="214">
        <f t="shared" si="20"/>
        <v>5662054.8299999982</v>
      </c>
      <c r="AB60" s="215"/>
    </row>
    <row r="61" spans="1:28" x14ac:dyDescent="0.35">
      <c r="A61" s="4"/>
      <c r="B61" s="191" t="s">
        <v>57</v>
      </c>
      <c r="C61" s="209">
        <v>10260439.309999999</v>
      </c>
      <c r="D61" s="210">
        <v>10219051.920000006</v>
      </c>
      <c r="E61" s="210">
        <v>10600731.729999995</v>
      </c>
      <c r="F61" s="210">
        <v>10930515.520000007</v>
      </c>
      <c r="G61" s="210">
        <v>10327721.670000009</v>
      </c>
      <c r="H61" s="210">
        <v>10317517.349999996</v>
      </c>
      <c r="I61" s="210">
        <v>10589021.099999998</v>
      </c>
      <c r="J61" s="210">
        <v>10632359.01999999</v>
      </c>
      <c r="K61" s="210">
        <v>11303276.110000003</v>
      </c>
      <c r="L61" s="210">
        <v>12323043.59</v>
      </c>
      <c r="M61" s="210">
        <v>11695279.110000007</v>
      </c>
      <c r="N61" s="211">
        <v>11927448.689999998</v>
      </c>
      <c r="O61" s="212">
        <v>12826994.770000003</v>
      </c>
      <c r="P61" s="317">
        <v>15944731.890000004</v>
      </c>
      <c r="Q61" s="210">
        <v>20402578.649999995</v>
      </c>
      <c r="R61" s="210">
        <v>23292673.359999999</v>
      </c>
      <c r="S61" s="210">
        <v>24497692.160000004</v>
      </c>
      <c r="T61" s="317">
        <v>24562450.149999995</v>
      </c>
      <c r="U61" s="211">
        <v>0</v>
      </c>
      <c r="V61" s="214">
        <f t="shared" si="21"/>
        <v>2566555.4600000046</v>
      </c>
      <c r="W61" s="214">
        <f t="shared" si="20"/>
        <v>5725679.9699999988</v>
      </c>
      <c r="X61" s="214">
        <f t="shared" si="20"/>
        <v>9801846.9199999999</v>
      </c>
      <c r="Y61" s="214">
        <f t="shared" si="20"/>
        <v>12362157.839999992</v>
      </c>
      <c r="Z61" s="214">
        <f t="shared" si="20"/>
        <v>14169970.489999995</v>
      </c>
      <c r="AA61" s="214">
        <f t="shared" si="20"/>
        <v>14244932.799999999</v>
      </c>
      <c r="AB61" s="215"/>
    </row>
    <row r="62" spans="1:28" x14ac:dyDescent="0.35">
      <c r="A62" s="4"/>
      <c r="B62" s="191" t="s">
        <v>58</v>
      </c>
      <c r="C62" s="209">
        <v>0</v>
      </c>
      <c r="D62" s="210">
        <v>0</v>
      </c>
      <c r="E62" s="210">
        <v>0</v>
      </c>
      <c r="F62" s="210">
        <v>0</v>
      </c>
      <c r="G62" s="210">
        <v>0</v>
      </c>
      <c r="H62" s="210">
        <v>0</v>
      </c>
      <c r="I62" s="210">
        <v>0</v>
      </c>
      <c r="J62" s="210">
        <v>0</v>
      </c>
      <c r="K62" s="210">
        <v>0</v>
      </c>
      <c r="L62" s="210">
        <v>0</v>
      </c>
      <c r="M62" s="210">
        <v>0</v>
      </c>
      <c r="N62" s="211">
        <v>0</v>
      </c>
      <c r="O62" s="212">
        <v>0</v>
      </c>
      <c r="P62" s="210">
        <v>0</v>
      </c>
      <c r="Q62" s="210">
        <v>0</v>
      </c>
      <c r="R62" s="210">
        <v>0</v>
      </c>
      <c r="S62" s="210">
        <v>0</v>
      </c>
      <c r="T62" s="317">
        <v>0</v>
      </c>
      <c r="U62" s="211">
        <v>0</v>
      </c>
      <c r="V62" s="214">
        <f t="shared" si="21"/>
        <v>0</v>
      </c>
      <c r="W62" s="214">
        <f t="shared" si="20"/>
        <v>0</v>
      </c>
      <c r="X62" s="214">
        <f t="shared" si="20"/>
        <v>0</v>
      </c>
      <c r="Y62" s="214">
        <f t="shared" si="20"/>
        <v>0</v>
      </c>
      <c r="Z62" s="214">
        <f t="shared" si="20"/>
        <v>0</v>
      </c>
      <c r="AA62" s="214">
        <f t="shared" si="20"/>
        <v>0</v>
      </c>
      <c r="AB62" s="215"/>
    </row>
    <row r="63" spans="1:28" x14ac:dyDescent="0.35">
      <c r="A63" s="4"/>
      <c r="B63" s="191" t="s">
        <v>59</v>
      </c>
      <c r="C63" s="209">
        <v>0</v>
      </c>
      <c r="D63" s="210">
        <v>0</v>
      </c>
      <c r="E63" s="210">
        <v>0</v>
      </c>
      <c r="F63" s="210">
        <v>0</v>
      </c>
      <c r="G63" s="210">
        <v>0</v>
      </c>
      <c r="H63" s="210">
        <v>0</v>
      </c>
      <c r="I63" s="210">
        <v>0</v>
      </c>
      <c r="J63" s="210">
        <v>0</v>
      </c>
      <c r="K63" s="210">
        <v>0</v>
      </c>
      <c r="L63" s="210">
        <v>0</v>
      </c>
      <c r="M63" s="210">
        <v>0</v>
      </c>
      <c r="N63" s="211">
        <v>0</v>
      </c>
      <c r="O63" s="212">
        <v>0</v>
      </c>
      <c r="P63" s="210">
        <v>0</v>
      </c>
      <c r="Q63" s="210">
        <v>0</v>
      </c>
      <c r="R63" s="210">
        <v>0</v>
      </c>
      <c r="S63" s="210">
        <v>0</v>
      </c>
      <c r="T63" s="317">
        <v>0</v>
      </c>
      <c r="U63" s="211">
        <v>0</v>
      </c>
      <c r="V63" s="214">
        <f t="shared" si="21"/>
        <v>0</v>
      </c>
      <c r="W63" s="214">
        <f t="shared" si="20"/>
        <v>0</v>
      </c>
      <c r="X63" s="214">
        <f t="shared" si="20"/>
        <v>0</v>
      </c>
      <c r="Y63" s="214">
        <f t="shared" si="20"/>
        <v>0</v>
      </c>
      <c r="Z63" s="214">
        <f t="shared" si="20"/>
        <v>0</v>
      </c>
      <c r="AA63" s="214">
        <f t="shared" si="20"/>
        <v>0</v>
      </c>
      <c r="AB63" s="215"/>
    </row>
    <row r="64" spans="1:28" x14ac:dyDescent="0.35">
      <c r="A64" s="4"/>
      <c r="B64" s="191" t="s">
        <v>46</v>
      </c>
      <c r="C64" s="216">
        <v>78233143.110000014</v>
      </c>
      <c r="D64" s="217">
        <v>79481715.450000003</v>
      </c>
      <c r="E64" s="217">
        <v>80001375.489999995</v>
      </c>
      <c r="F64" s="217">
        <v>81022609.690000013</v>
      </c>
      <c r="G64" s="217">
        <v>79452033.030000031</v>
      </c>
      <c r="H64" s="217">
        <v>77180150.759999976</v>
      </c>
      <c r="I64" s="217">
        <v>76586345.289999992</v>
      </c>
      <c r="J64" s="217">
        <v>76147914.769999996</v>
      </c>
      <c r="K64" s="217">
        <v>78122965.050000027</v>
      </c>
      <c r="L64" s="217">
        <v>80655174.88000001</v>
      </c>
      <c r="M64" s="217">
        <v>79240108.190000027</v>
      </c>
      <c r="N64" s="215">
        <v>79888644.459999993</v>
      </c>
      <c r="O64" s="218">
        <v>83369169.790000021</v>
      </c>
      <c r="P64" s="217">
        <v>91782574.160000011</v>
      </c>
      <c r="Q64" s="217">
        <v>101257822.16</v>
      </c>
      <c r="R64" s="217">
        <v>108266574.74999999</v>
      </c>
      <c r="S64" s="217">
        <v>112999655.75</v>
      </c>
      <c r="T64" s="318">
        <f t="shared" ref="T64" si="22">SUM(T59:T63)</f>
        <v>116287518.20999999</v>
      </c>
      <c r="U64" s="215">
        <v>0</v>
      </c>
      <c r="V64" s="214">
        <f t="shared" si="21"/>
        <v>5136026.6800000072</v>
      </c>
      <c r="W64" s="214">
        <f t="shared" si="20"/>
        <v>12300858.710000008</v>
      </c>
      <c r="X64" s="214">
        <f t="shared" si="20"/>
        <v>21256446.670000002</v>
      </c>
      <c r="Y64" s="214">
        <f t="shared" si="20"/>
        <v>27243965.059999973</v>
      </c>
      <c r="Z64" s="214">
        <f t="shared" si="20"/>
        <v>33547622.719999969</v>
      </c>
      <c r="AA64" s="214">
        <f t="shared" si="20"/>
        <v>39107367.450000018</v>
      </c>
      <c r="AB64" s="215"/>
    </row>
    <row r="65" spans="1:28" x14ac:dyDescent="0.35">
      <c r="A65" s="4">
        <v>9</v>
      </c>
      <c r="B65" s="257" t="s">
        <v>47</v>
      </c>
      <c r="C65" s="216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5"/>
      <c r="O65" s="218"/>
      <c r="P65" s="217"/>
      <c r="Q65" s="217"/>
      <c r="R65" s="217"/>
      <c r="S65" s="217"/>
      <c r="T65" s="318"/>
      <c r="U65" s="215"/>
      <c r="V65" s="214"/>
      <c r="W65" s="214"/>
      <c r="X65" s="214"/>
      <c r="Y65" s="214"/>
      <c r="Z65" s="214"/>
      <c r="AA65" s="214"/>
      <c r="AB65" s="215"/>
    </row>
    <row r="66" spans="1:28" x14ac:dyDescent="0.35">
      <c r="A66" s="4"/>
      <c r="B66" s="191" t="s">
        <v>41</v>
      </c>
      <c r="C66" s="216">
        <v>56303528.719999999</v>
      </c>
      <c r="D66" s="219">
        <v>56312343.190000013</v>
      </c>
      <c r="E66" s="219">
        <v>52546987.729999989</v>
      </c>
      <c r="F66" s="219">
        <v>50124401.159999996</v>
      </c>
      <c r="G66" s="219">
        <v>49790950.984999992</v>
      </c>
      <c r="H66" s="219">
        <v>53151572.519999966</v>
      </c>
      <c r="I66" s="219">
        <v>54085708.25000003</v>
      </c>
      <c r="J66" s="219">
        <v>51463206.780000009</v>
      </c>
      <c r="K66" s="219">
        <v>47857206.280000009</v>
      </c>
      <c r="L66" s="219">
        <v>49242954.749999993</v>
      </c>
      <c r="M66" s="219">
        <v>48852990.779999994</v>
      </c>
      <c r="N66" s="215">
        <v>52393825.110000007</v>
      </c>
      <c r="O66" s="214">
        <v>57562893.150000013</v>
      </c>
      <c r="P66" s="219">
        <v>60894444.73999998</v>
      </c>
      <c r="Q66" s="219">
        <v>64053857.330000021</v>
      </c>
      <c r="R66" s="219">
        <v>66540420.810000002</v>
      </c>
      <c r="S66" s="219">
        <v>68609000.560000032</v>
      </c>
      <c r="T66" s="372">
        <f t="shared" ref="T66:T70" si="23">+T45+T52+T59</f>
        <v>76666017.879999995</v>
      </c>
      <c r="U66" s="215">
        <v>0</v>
      </c>
      <c r="V66" s="214">
        <f>O66-C66</f>
        <v>1259364.4300000146</v>
      </c>
      <c r="W66" s="214">
        <f t="shared" ref="W66:AA71" si="24">P66-D66</f>
        <v>4582101.5499999672</v>
      </c>
      <c r="X66" s="214">
        <f t="shared" si="24"/>
        <v>11506869.600000031</v>
      </c>
      <c r="Y66" s="214">
        <f t="shared" si="24"/>
        <v>16416019.650000006</v>
      </c>
      <c r="Z66" s="214">
        <f t="shared" si="24"/>
        <v>18818049.57500004</v>
      </c>
      <c r="AA66" s="214">
        <f t="shared" si="24"/>
        <v>23514445.360000029</v>
      </c>
      <c r="AB66" s="215"/>
    </row>
    <row r="67" spans="1:28" x14ac:dyDescent="0.35">
      <c r="A67" s="4"/>
      <c r="B67" s="191" t="s">
        <v>42</v>
      </c>
      <c r="C67" s="216">
        <v>46430590.370000005</v>
      </c>
      <c r="D67" s="219">
        <v>47110381.369999997</v>
      </c>
      <c r="E67" s="219">
        <v>45652939.150000013</v>
      </c>
      <c r="F67" s="219">
        <v>44729144.649999999</v>
      </c>
      <c r="G67" s="219">
        <v>44164610.870000005</v>
      </c>
      <c r="H67" s="219">
        <v>43272468.770000003</v>
      </c>
      <c r="I67" s="219">
        <v>43163127.249999993</v>
      </c>
      <c r="J67" s="219">
        <v>42886441.519999996</v>
      </c>
      <c r="K67" s="219">
        <v>42514655.290000007</v>
      </c>
      <c r="L67" s="219">
        <v>43396479.900000013</v>
      </c>
      <c r="M67" s="219">
        <v>44353072.420000009</v>
      </c>
      <c r="N67" s="215">
        <v>45538213.159999996</v>
      </c>
      <c r="O67" s="214">
        <v>46942723.480000012</v>
      </c>
      <c r="P67" s="219">
        <v>47853860.170000009</v>
      </c>
      <c r="Q67" s="219">
        <v>47776011.45000001</v>
      </c>
      <c r="R67" s="219">
        <v>47674145.159999996</v>
      </c>
      <c r="S67" s="219">
        <v>48508818.499999978</v>
      </c>
      <c r="T67" s="372">
        <f t="shared" si="23"/>
        <v>49396248.640000001</v>
      </c>
      <c r="U67" s="215">
        <v>0</v>
      </c>
      <c r="V67" s="214">
        <f t="shared" ref="V67:V71" si="25">O67-C67</f>
        <v>512133.11000000685</v>
      </c>
      <c r="W67" s="214">
        <f t="shared" si="24"/>
        <v>743478.80000001192</v>
      </c>
      <c r="X67" s="214">
        <f t="shared" si="24"/>
        <v>2123072.299999997</v>
      </c>
      <c r="Y67" s="214">
        <f t="shared" si="24"/>
        <v>2945000.5099999979</v>
      </c>
      <c r="Z67" s="214">
        <f t="shared" si="24"/>
        <v>4344207.6299999729</v>
      </c>
      <c r="AA67" s="214">
        <f t="shared" si="24"/>
        <v>6123779.8699999973</v>
      </c>
      <c r="AB67" s="215"/>
    </row>
    <row r="68" spans="1:28" x14ac:dyDescent="0.35">
      <c r="A68" s="4"/>
      <c r="B68" s="191" t="s">
        <v>57</v>
      </c>
      <c r="C68" s="216">
        <v>36530052.900000006</v>
      </c>
      <c r="D68" s="219">
        <v>32469055.820000004</v>
      </c>
      <c r="E68" s="219">
        <v>32234340.710000001</v>
      </c>
      <c r="F68" s="219">
        <v>30572096.680000011</v>
      </c>
      <c r="G68" s="219">
        <v>31007163.665000014</v>
      </c>
      <c r="H68" s="219">
        <v>36298845.490000002</v>
      </c>
      <c r="I68" s="219">
        <v>34148747.450000003</v>
      </c>
      <c r="J68" s="219">
        <v>33342409.159999989</v>
      </c>
      <c r="K68" s="219">
        <v>32656349.060000002</v>
      </c>
      <c r="L68" s="219">
        <v>34643324.340000004</v>
      </c>
      <c r="M68" s="219">
        <v>27981314.130000006</v>
      </c>
      <c r="N68" s="215">
        <v>29743498.519999996</v>
      </c>
      <c r="O68" s="214">
        <v>43005523.150000006</v>
      </c>
      <c r="P68" s="219">
        <v>53638708.519999996</v>
      </c>
      <c r="Q68" s="219">
        <v>50538905.890000001</v>
      </c>
      <c r="R68" s="219">
        <v>46617789.809999987</v>
      </c>
      <c r="S68" s="219">
        <v>49113853.790000007</v>
      </c>
      <c r="T68" s="372">
        <f t="shared" si="23"/>
        <v>55071476.599999994</v>
      </c>
      <c r="U68" s="215">
        <v>0</v>
      </c>
      <c r="V68" s="214">
        <f t="shared" si="25"/>
        <v>6475470.25</v>
      </c>
      <c r="W68" s="214">
        <f t="shared" si="24"/>
        <v>21169652.699999992</v>
      </c>
      <c r="X68" s="214">
        <f t="shared" si="24"/>
        <v>18304565.18</v>
      </c>
      <c r="Y68" s="214">
        <f t="shared" si="24"/>
        <v>16045693.129999977</v>
      </c>
      <c r="Z68" s="214">
        <f t="shared" si="24"/>
        <v>18106690.124999993</v>
      </c>
      <c r="AA68" s="214">
        <f t="shared" si="24"/>
        <v>18772631.109999992</v>
      </c>
      <c r="AB68" s="215"/>
    </row>
    <row r="69" spans="1:28" x14ac:dyDescent="0.35">
      <c r="A69" s="4"/>
      <c r="B69" s="191" t="s">
        <v>58</v>
      </c>
      <c r="C69" s="216">
        <v>0</v>
      </c>
      <c r="D69" s="219">
        <v>0</v>
      </c>
      <c r="E69" s="219">
        <v>0</v>
      </c>
      <c r="F69" s="219">
        <v>0</v>
      </c>
      <c r="G69" s="219">
        <v>0</v>
      </c>
      <c r="H69" s="219">
        <v>0</v>
      </c>
      <c r="I69" s="219">
        <v>0</v>
      </c>
      <c r="J69" s="219">
        <v>0</v>
      </c>
      <c r="K69" s="219">
        <v>0</v>
      </c>
      <c r="L69" s="219">
        <v>0</v>
      </c>
      <c r="M69" s="219">
        <v>0</v>
      </c>
      <c r="N69" s="215">
        <v>0</v>
      </c>
      <c r="O69" s="214">
        <v>0</v>
      </c>
      <c r="P69" s="219">
        <v>0</v>
      </c>
      <c r="Q69" s="219">
        <v>0</v>
      </c>
      <c r="R69" s="219">
        <v>0</v>
      </c>
      <c r="S69" s="219">
        <v>0</v>
      </c>
      <c r="T69" s="372">
        <f t="shared" si="23"/>
        <v>0</v>
      </c>
      <c r="U69" s="215">
        <v>0</v>
      </c>
      <c r="V69" s="214">
        <f t="shared" si="25"/>
        <v>0</v>
      </c>
      <c r="W69" s="214">
        <f t="shared" si="24"/>
        <v>0</v>
      </c>
      <c r="X69" s="214">
        <f t="shared" si="24"/>
        <v>0</v>
      </c>
      <c r="Y69" s="214">
        <f t="shared" si="24"/>
        <v>0</v>
      </c>
      <c r="Z69" s="214">
        <f t="shared" si="24"/>
        <v>0</v>
      </c>
      <c r="AA69" s="214">
        <f t="shared" si="24"/>
        <v>0</v>
      </c>
      <c r="AB69" s="215"/>
    </row>
    <row r="70" spans="1:28" x14ac:dyDescent="0.35">
      <c r="A70" s="4"/>
      <c r="B70" s="191" t="s">
        <v>59</v>
      </c>
      <c r="C70" s="216">
        <v>0</v>
      </c>
      <c r="D70" s="219">
        <v>0</v>
      </c>
      <c r="E70" s="219">
        <v>0</v>
      </c>
      <c r="F70" s="219">
        <v>0</v>
      </c>
      <c r="G70" s="219">
        <v>0</v>
      </c>
      <c r="H70" s="219">
        <v>0</v>
      </c>
      <c r="I70" s="219">
        <v>0</v>
      </c>
      <c r="J70" s="219">
        <v>0</v>
      </c>
      <c r="K70" s="219">
        <v>0</v>
      </c>
      <c r="L70" s="219">
        <v>0</v>
      </c>
      <c r="M70" s="219">
        <v>0</v>
      </c>
      <c r="N70" s="215">
        <v>0</v>
      </c>
      <c r="O70" s="214">
        <v>0</v>
      </c>
      <c r="P70" s="219">
        <v>0</v>
      </c>
      <c r="Q70" s="219">
        <v>0</v>
      </c>
      <c r="R70" s="219">
        <v>0</v>
      </c>
      <c r="S70" s="219">
        <v>0</v>
      </c>
      <c r="T70" s="372">
        <f t="shared" si="23"/>
        <v>0</v>
      </c>
      <c r="U70" s="215">
        <v>0</v>
      </c>
      <c r="V70" s="214">
        <f t="shared" si="25"/>
        <v>0</v>
      </c>
      <c r="W70" s="214">
        <f t="shared" si="24"/>
        <v>0</v>
      </c>
      <c r="X70" s="214">
        <f t="shared" si="24"/>
        <v>0</v>
      </c>
      <c r="Y70" s="214">
        <f t="shared" si="24"/>
        <v>0</v>
      </c>
      <c r="Z70" s="214">
        <f t="shared" si="24"/>
        <v>0</v>
      </c>
      <c r="AA70" s="214">
        <f t="shared" si="24"/>
        <v>0</v>
      </c>
      <c r="AB70" s="215"/>
    </row>
    <row r="71" spans="1:28" ht="15" thickBot="1" x14ac:dyDescent="0.4">
      <c r="A71" s="4"/>
      <c r="B71" s="258" t="s">
        <v>46</v>
      </c>
      <c r="C71" s="220">
        <v>139264171.99000001</v>
      </c>
      <c r="D71" s="221">
        <v>135891780.38</v>
      </c>
      <c r="E71" s="221">
        <v>130434267.59</v>
      </c>
      <c r="F71" s="221">
        <v>125425642.49000001</v>
      </c>
      <c r="G71" s="221">
        <v>124962725.52000001</v>
      </c>
      <c r="H71" s="221">
        <v>132722886.77999997</v>
      </c>
      <c r="I71" s="221">
        <v>131397582.95000003</v>
      </c>
      <c r="J71" s="221">
        <v>127692057.46000001</v>
      </c>
      <c r="K71" s="221">
        <v>123028210.63000003</v>
      </c>
      <c r="L71" s="221">
        <v>127282758.99000001</v>
      </c>
      <c r="M71" s="221">
        <v>121187377.33000001</v>
      </c>
      <c r="N71" s="222">
        <v>127675536.79000001</v>
      </c>
      <c r="O71" s="223">
        <v>147511139.78000003</v>
      </c>
      <c r="P71" s="221">
        <v>162387013.43000001</v>
      </c>
      <c r="Q71" s="221">
        <v>162368774.67000002</v>
      </c>
      <c r="R71" s="221">
        <v>160832355.77999997</v>
      </c>
      <c r="S71" s="221">
        <v>166231672.85000002</v>
      </c>
      <c r="T71" s="373">
        <f t="shared" ref="T71" si="26">SUM(T66:T70)</f>
        <v>181133743.12</v>
      </c>
      <c r="U71" s="222">
        <v>0</v>
      </c>
      <c r="V71" s="224">
        <f t="shared" si="25"/>
        <v>8246967.7900000215</v>
      </c>
      <c r="W71" s="224">
        <f t="shared" si="24"/>
        <v>26495233.050000012</v>
      </c>
      <c r="X71" s="224">
        <f t="shared" si="24"/>
        <v>31934507.080000013</v>
      </c>
      <c r="Y71" s="224">
        <f t="shared" si="24"/>
        <v>35406713.289999962</v>
      </c>
      <c r="Z71" s="224">
        <f t="shared" si="24"/>
        <v>41268947.330000013</v>
      </c>
      <c r="AA71" s="224">
        <f t="shared" si="24"/>
        <v>48410856.340000033</v>
      </c>
      <c r="AB71" s="222"/>
    </row>
    <row r="72" spans="1:28" x14ac:dyDescent="0.35">
      <c r="A72" s="4">
        <v>10</v>
      </c>
      <c r="B72" s="164" t="s">
        <v>38</v>
      </c>
      <c r="C72" s="193"/>
      <c r="D72" s="194"/>
      <c r="E72" s="194"/>
      <c r="F72" s="194"/>
      <c r="G72" s="194"/>
      <c r="H72" s="194"/>
      <c r="I72" s="194"/>
      <c r="J72" s="194"/>
      <c r="K72" s="194"/>
      <c r="L72" s="194"/>
      <c r="M72" s="194"/>
      <c r="N72" s="195"/>
      <c r="O72" s="196"/>
      <c r="P72" s="194"/>
      <c r="Q72" s="194"/>
      <c r="R72" s="194"/>
      <c r="S72" s="194"/>
      <c r="T72" s="194"/>
      <c r="U72" s="195"/>
      <c r="V72" s="197"/>
      <c r="W72" s="197"/>
      <c r="X72" s="197"/>
      <c r="Y72" s="197"/>
      <c r="Z72" s="197"/>
      <c r="AA72" s="197"/>
      <c r="AB72" s="195"/>
    </row>
    <row r="73" spans="1:28" x14ac:dyDescent="0.35">
      <c r="A73" s="4"/>
      <c r="B73" s="191" t="s">
        <v>41</v>
      </c>
      <c r="C73" s="193">
        <v>498858784</v>
      </c>
      <c r="D73" s="194">
        <v>403629935</v>
      </c>
      <c r="E73" s="194">
        <v>377476303</v>
      </c>
      <c r="F73" s="194">
        <v>403788515</v>
      </c>
      <c r="G73" s="194">
        <v>605690493</v>
      </c>
      <c r="H73" s="194">
        <v>667495908</v>
      </c>
      <c r="I73" s="194">
        <v>520070942</v>
      </c>
      <c r="J73" s="194">
        <v>414684665</v>
      </c>
      <c r="K73" s="194">
        <v>426679967</v>
      </c>
      <c r="L73" s="194">
        <v>498793848</v>
      </c>
      <c r="M73" s="194">
        <v>547127763</v>
      </c>
      <c r="N73" s="195">
        <v>488611235</v>
      </c>
      <c r="O73" s="196">
        <v>442296166</v>
      </c>
      <c r="P73" s="316">
        <v>451442316</v>
      </c>
      <c r="Q73" s="194">
        <v>430179664</v>
      </c>
      <c r="R73" s="194">
        <v>475635753</v>
      </c>
      <c r="S73" s="194">
        <v>662529052</v>
      </c>
      <c r="T73" s="316">
        <v>781582924</v>
      </c>
      <c r="U73" s="195">
        <v>0</v>
      </c>
      <c r="V73" s="205">
        <f>O73-C73</f>
        <v>-56562618</v>
      </c>
      <c r="W73" s="205">
        <f t="shared" ref="W73:AA78" si="27">P73-D73</f>
        <v>47812381</v>
      </c>
      <c r="X73" s="205">
        <f t="shared" si="27"/>
        <v>52703361</v>
      </c>
      <c r="Y73" s="205">
        <f t="shared" si="27"/>
        <v>71847238</v>
      </c>
      <c r="Z73" s="205">
        <f t="shared" si="27"/>
        <v>56838559</v>
      </c>
      <c r="AA73" s="205">
        <f t="shared" si="27"/>
        <v>114087016</v>
      </c>
      <c r="AB73" s="198"/>
    </row>
    <row r="74" spans="1:28" x14ac:dyDescent="0.35">
      <c r="A74" s="4"/>
      <c r="B74" s="191" t="s">
        <v>42</v>
      </c>
      <c r="C74" s="193">
        <v>48381277</v>
      </c>
      <c r="D74" s="194">
        <v>39780872</v>
      </c>
      <c r="E74" s="194">
        <v>35539564</v>
      </c>
      <c r="F74" s="194">
        <v>34161322</v>
      </c>
      <c r="G74" s="194">
        <v>49670720</v>
      </c>
      <c r="H74" s="194">
        <v>53594262</v>
      </c>
      <c r="I74" s="194">
        <v>43620162</v>
      </c>
      <c r="J74" s="194">
        <v>35726996</v>
      </c>
      <c r="K74" s="194">
        <v>38033066</v>
      </c>
      <c r="L74" s="194">
        <v>45197703</v>
      </c>
      <c r="M74" s="194">
        <v>49608369</v>
      </c>
      <c r="N74" s="195">
        <v>45433170</v>
      </c>
      <c r="O74" s="196">
        <v>42572652</v>
      </c>
      <c r="P74" s="316">
        <v>42375955</v>
      </c>
      <c r="Q74" s="194">
        <v>39080238</v>
      </c>
      <c r="R74" s="194">
        <v>40581097</v>
      </c>
      <c r="S74" s="194">
        <v>54370623</v>
      </c>
      <c r="T74" s="316">
        <v>65505102</v>
      </c>
      <c r="U74" s="195">
        <v>0</v>
      </c>
      <c r="V74" s="205">
        <f t="shared" ref="V74:V78" si="28">O74-C74</f>
        <v>-5808625</v>
      </c>
      <c r="W74" s="205">
        <f t="shared" si="27"/>
        <v>2595083</v>
      </c>
      <c r="X74" s="205">
        <f t="shared" si="27"/>
        <v>3540674</v>
      </c>
      <c r="Y74" s="205">
        <f t="shared" si="27"/>
        <v>6419775</v>
      </c>
      <c r="Z74" s="205">
        <f t="shared" si="27"/>
        <v>4699903</v>
      </c>
      <c r="AA74" s="205">
        <f t="shared" si="27"/>
        <v>11910840</v>
      </c>
      <c r="AB74" s="198"/>
    </row>
    <row r="75" spans="1:28" x14ac:dyDescent="0.35">
      <c r="A75" s="4"/>
      <c r="B75" s="191" t="s">
        <v>43</v>
      </c>
      <c r="C75" s="193">
        <v>363521716</v>
      </c>
      <c r="D75" s="194">
        <v>344880536</v>
      </c>
      <c r="E75" s="194">
        <v>317757988</v>
      </c>
      <c r="F75" s="194">
        <v>336825942</v>
      </c>
      <c r="G75" s="194">
        <v>382739147</v>
      </c>
      <c r="H75" s="194">
        <v>431888022</v>
      </c>
      <c r="I75" s="194">
        <v>385144125</v>
      </c>
      <c r="J75" s="194">
        <v>333711590</v>
      </c>
      <c r="K75" s="194">
        <v>330366447</v>
      </c>
      <c r="L75" s="194">
        <v>353164066</v>
      </c>
      <c r="M75" s="194">
        <v>366723550</v>
      </c>
      <c r="N75" s="195">
        <v>373249006</v>
      </c>
      <c r="O75" s="196">
        <v>335946566</v>
      </c>
      <c r="P75" s="316">
        <v>284371167</v>
      </c>
      <c r="Q75" s="194">
        <v>258982372</v>
      </c>
      <c r="R75" s="194">
        <v>282596493</v>
      </c>
      <c r="S75" s="194">
        <v>337608303</v>
      </c>
      <c r="T75" s="316">
        <v>385103124</v>
      </c>
      <c r="U75" s="195">
        <v>0</v>
      </c>
      <c r="V75" s="205">
        <f t="shared" si="28"/>
        <v>-27575150</v>
      </c>
      <c r="W75" s="205">
        <f t="shared" si="27"/>
        <v>-60509369</v>
      </c>
      <c r="X75" s="205">
        <f t="shared" si="27"/>
        <v>-58775616</v>
      </c>
      <c r="Y75" s="205">
        <f t="shared" si="27"/>
        <v>-54229449</v>
      </c>
      <c r="Z75" s="205">
        <f t="shared" si="27"/>
        <v>-45130844</v>
      </c>
      <c r="AA75" s="205">
        <f t="shared" si="27"/>
        <v>-46784898</v>
      </c>
      <c r="AB75" s="198"/>
    </row>
    <row r="76" spans="1:28" x14ac:dyDescent="0.35">
      <c r="A76" s="4"/>
      <c r="B76" s="191" t="s">
        <v>60</v>
      </c>
      <c r="C76" s="193">
        <v>721330771</v>
      </c>
      <c r="D76" s="194">
        <v>701581197</v>
      </c>
      <c r="E76" s="194">
        <v>689180086</v>
      </c>
      <c r="F76" s="194">
        <v>730994712</v>
      </c>
      <c r="G76" s="194">
        <v>838297684</v>
      </c>
      <c r="H76" s="194">
        <v>846110677</v>
      </c>
      <c r="I76" s="194">
        <v>773543971</v>
      </c>
      <c r="J76" s="194">
        <v>724215073</v>
      </c>
      <c r="K76" s="194">
        <v>705793145</v>
      </c>
      <c r="L76" s="194">
        <v>733338078</v>
      </c>
      <c r="M76" s="194">
        <v>755637639</v>
      </c>
      <c r="N76" s="195">
        <v>718179347</v>
      </c>
      <c r="O76" s="196">
        <v>673891189</v>
      </c>
      <c r="P76" s="316">
        <v>594503627</v>
      </c>
      <c r="Q76" s="194">
        <v>604133597</v>
      </c>
      <c r="R76" s="194">
        <v>657319178</v>
      </c>
      <c r="S76" s="194">
        <v>766606366</v>
      </c>
      <c r="T76" s="316">
        <v>790584427</v>
      </c>
      <c r="U76" s="195">
        <v>0</v>
      </c>
      <c r="V76" s="205">
        <f t="shared" si="28"/>
        <v>-47439582</v>
      </c>
      <c r="W76" s="205">
        <f t="shared" si="27"/>
        <v>-107077570</v>
      </c>
      <c r="X76" s="205">
        <f t="shared" si="27"/>
        <v>-85046489</v>
      </c>
      <c r="Y76" s="205">
        <f t="shared" si="27"/>
        <v>-73675534</v>
      </c>
      <c r="Z76" s="205">
        <f t="shared" si="27"/>
        <v>-71691318</v>
      </c>
      <c r="AA76" s="205">
        <f t="shared" si="27"/>
        <v>-55526250</v>
      </c>
      <c r="AB76" s="198"/>
    </row>
    <row r="77" spans="1:28" x14ac:dyDescent="0.35">
      <c r="A77" s="4"/>
      <c r="B77" s="191" t="s">
        <v>56</v>
      </c>
      <c r="C77" s="193">
        <v>7471547</v>
      </c>
      <c r="D77" s="194">
        <v>6640886</v>
      </c>
      <c r="E77" s="194">
        <v>5993700</v>
      </c>
      <c r="F77" s="194">
        <v>5456601</v>
      </c>
      <c r="G77" s="194">
        <v>5743337</v>
      </c>
      <c r="H77" s="194">
        <v>5474651</v>
      </c>
      <c r="I77" s="194">
        <v>7287940</v>
      </c>
      <c r="J77" s="194">
        <v>7676163</v>
      </c>
      <c r="K77" s="194">
        <v>8191465</v>
      </c>
      <c r="L77" s="194">
        <v>8758562</v>
      </c>
      <c r="M77" s="194">
        <v>8786216</v>
      </c>
      <c r="N77" s="195">
        <v>7496565</v>
      </c>
      <c r="O77" s="196">
        <v>7324535</v>
      </c>
      <c r="P77" s="316">
        <v>6325389</v>
      </c>
      <c r="Q77" s="194">
        <v>5683611</v>
      </c>
      <c r="R77" s="194">
        <v>5265045</v>
      </c>
      <c r="S77" s="194">
        <v>5516263</v>
      </c>
      <c r="T77" s="316">
        <v>6058734</v>
      </c>
      <c r="U77" s="195">
        <v>0</v>
      </c>
      <c r="V77" s="205">
        <f t="shared" si="28"/>
        <v>-147012</v>
      </c>
      <c r="W77" s="205">
        <f t="shared" si="27"/>
        <v>-315497</v>
      </c>
      <c r="X77" s="205">
        <f t="shared" si="27"/>
        <v>-310089</v>
      </c>
      <c r="Y77" s="205">
        <f t="shared" si="27"/>
        <v>-191556</v>
      </c>
      <c r="Z77" s="205">
        <f t="shared" si="27"/>
        <v>-227074</v>
      </c>
      <c r="AA77" s="205">
        <f t="shared" si="27"/>
        <v>584083</v>
      </c>
      <c r="AB77" s="198"/>
    </row>
    <row r="78" spans="1:28" x14ac:dyDescent="0.35">
      <c r="A78" s="4"/>
      <c r="B78" s="191" t="s">
        <v>46</v>
      </c>
      <c r="C78" s="206">
        <v>1639564095</v>
      </c>
      <c r="D78" s="207">
        <v>1496513426</v>
      </c>
      <c r="E78" s="207">
        <v>1425947641</v>
      </c>
      <c r="F78" s="207">
        <v>1511227092</v>
      </c>
      <c r="G78" s="207">
        <v>1882141381</v>
      </c>
      <c r="H78" s="207">
        <v>2004563520</v>
      </c>
      <c r="I78" s="207">
        <v>1729667140</v>
      </c>
      <c r="J78" s="207">
        <v>1516014487</v>
      </c>
      <c r="K78" s="207">
        <v>1509064090</v>
      </c>
      <c r="L78" s="207">
        <v>1639252257</v>
      </c>
      <c r="M78" s="207">
        <v>1727883537</v>
      </c>
      <c r="N78" s="198">
        <v>1632969323</v>
      </c>
      <c r="O78" s="208">
        <v>1502031108</v>
      </c>
      <c r="P78" s="207">
        <v>1379018454</v>
      </c>
      <c r="Q78" s="207">
        <v>1338059482</v>
      </c>
      <c r="R78" s="207">
        <v>1461397566</v>
      </c>
      <c r="S78" s="207">
        <v>1826630607</v>
      </c>
      <c r="T78" s="371">
        <f t="shared" ref="T78" si="29">SUM(T73:T77)</f>
        <v>2028834311</v>
      </c>
      <c r="U78" s="198">
        <v>0</v>
      </c>
      <c r="V78" s="205">
        <f t="shared" si="28"/>
        <v>-137532987</v>
      </c>
      <c r="W78" s="205">
        <f t="shared" si="27"/>
        <v>-117494972</v>
      </c>
      <c r="X78" s="205">
        <f t="shared" si="27"/>
        <v>-87888159</v>
      </c>
      <c r="Y78" s="205">
        <f t="shared" si="27"/>
        <v>-49829526</v>
      </c>
      <c r="Z78" s="205">
        <f t="shared" si="27"/>
        <v>-55510774</v>
      </c>
      <c r="AA78" s="205">
        <f t="shared" si="27"/>
        <v>24270791</v>
      </c>
      <c r="AB78" s="198"/>
    </row>
    <row r="79" spans="1:28" x14ac:dyDescent="0.35">
      <c r="A79" s="4">
        <v>11</v>
      </c>
      <c r="B79" s="257" t="s">
        <v>39</v>
      </c>
      <c r="C79" s="216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5"/>
      <c r="O79" s="218"/>
      <c r="P79" s="217"/>
      <c r="Q79" s="217"/>
      <c r="R79" s="217"/>
      <c r="S79" s="217"/>
      <c r="T79" s="318"/>
      <c r="U79" s="215"/>
      <c r="V79" s="214"/>
      <c r="W79" s="214"/>
      <c r="X79" s="214"/>
      <c r="Y79" s="214"/>
      <c r="Z79" s="214"/>
      <c r="AA79" s="214"/>
      <c r="AB79" s="215"/>
    </row>
    <row r="80" spans="1:28" x14ac:dyDescent="0.35">
      <c r="A80" s="4"/>
      <c r="B80" s="191" t="s">
        <v>41</v>
      </c>
      <c r="C80" s="209">
        <v>93206833.090000004</v>
      </c>
      <c r="D80" s="210">
        <v>74321881.319999993</v>
      </c>
      <c r="E80" s="210">
        <v>69867250.339999989</v>
      </c>
      <c r="F80" s="210">
        <v>74105754.439999998</v>
      </c>
      <c r="G80" s="210">
        <v>103057657.08999997</v>
      </c>
      <c r="H80" s="210">
        <v>110433661.05</v>
      </c>
      <c r="I80" s="210">
        <v>86700235.310000002</v>
      </c>
      <c r="J80" s="210">
        <v>70998000.659999996</v>
      </c>
      <c r="K80" s="210">
        <v>72786478.140000001</v>
      </c>
      <c r="L80" s="210">
        <v>83913786.060000002</v>
      </c>
      <c r="M80" s="210">
        <v>93923389.289999992</v>
      </c>
      <c r="N80" s="211">
        <v>86692966.840000018</v>
      </c>
      <c r="O80" s="212">
        <v>79030065.24000001</v>
      </c>
      <c r="P80" s="317">
        <v>80132524.329999998</v>
      </c>
      <c r="Q80" s="210">
        <v>76380621.780000001</v>
      </c>
      <c r="R80" s="210">
        <v>83732946.00999999</v>
      </c>
      <c r="S80" s="210">
        <v>111955354.45999999</v>
      </c>
      <c r="T80" s="317">
        <v>127712833.7</v>
      </c>
      <c r="U80" s="211">
        <v>0</v>
      </c>
      <c r="V80" s="214">
        <f>O80-C80</f>
        <v>-14176767.849999994</v>
      </c>
      <c r="W80" s="214">
        <f t="shared" ref="W80:AA85" si="30">P80-D80</f>
        <v>5810643.0100000054</v>
      </c>
      <c r="X80" s="214">
        <f t="shared" si="30"/>
        <v>6513371.4400000125</v>
      </c>
      <c r="Y80" s="214">
        <f t="shared" si="30"/>
        <v>9627191.5699999928</v>
      </c>
      <c r="Z80" s="214">
        <f t="shared" si="30"/>
        <v>8897697.3700000197</v>
      </c>
      <c r="AA80" s="214">
        <f t="shared" si="30"/>
        <v>17279172.650000006</v>
      </c>
      <c r="AB80" s="215"/>
    </row>
    <row r="81" spans="1:28" x14ac:dyDescent="0.35">
      <c r="A81" s="4"/>
      <c r="B81" s="191" t="s">
        <v>42</v>
      </c>
      <c r="C81" s="209">
        <v>3792314.5100000002</v>
      </c>
      <c r="D81" s="210">
        <v>3114569.38</v>
      </c>
      <c r="E81" s="210">
        <v>2845939.78</v>
      </c>
      <c r="F81" s="210">
        <v>2740415.48</v>
      </c>
      <c r="G81" s="210">
        <v>3532515.7700000009</v>
      </c>
      <c r="H81" s="210">
        <v>3680197.5900000003</v>
      </c>
      <c r="I81" s="210">
        <v>3001261.81</v>
      </c>
      <c r="J81" s="210">
        <v>2528227.98</v>
      </c>
      <c r="K81" s="210">
        <v>2653528.7299999995</v>
      </c>
      <c r="L81" s="210">
        <v>3090457.0300000003</v>
      </c>
      <c r="M81" s="210">
        <v>3539207.1500000004</v>
      </c>
      <c r="N81" s="211">
        <v>3460922.43</v>
      </c>
      <c r="O81" s="212">
        <v>3288800.87</v>
      </c>
      <c r="P81" s="317">
        <v>3252507.5599999996</v>
      </c>
      <c r="Q81" s="210">
        <v>3018758.8699999996</v>
      </c>
      <c r="R81" s="210">
        <v>3194073.3</v>
      </c>
      <c r="S81" s="210">
        <v>4013284.19</v>
      </c>
      <c r="T81" s="317">
        <v>4525068.47</v>
      </c>
      <c r="U81" s="211">
        <v>0</v>
      </c>
      <c r="V81" s="214">
        <f t="shared" ref="V81:V85" si="31">O81-C81</f>
        <v>-503513.64000000013</v>
      </c>
      <c r="W81" s="214">
        <f t="shared" si="30"/>
        <v>137938.1799999997</v>
      </c>
      <c r="X81" s="214">
        <f t="shared" si="30"/>
        <v>172819.08999999985</v>
      </c>
      <c r="Y81" s="214">
        <f t="shared" si="30"/>
        <v>453657.81999999983</v>
      </c>
      <c r="Z81" s="214">
        <f t="shared" si="30"/>
        <v>480768.41999999899</v>
      </c>
      <c r="AA81" s="214">
        <f t="shared" si="30"/>
        <v>844870.87999999942</v>
      </c>
      <c r="AB81" s="215"/>
    </row>
    <row r="82" spans="1:28" x14ac:dyDescent="0.35">
      <c r="A82" s="4"/>
      <c r="B82" s="191" t="s">
        <v>43</v>
      </c>
      <c r="C82" s="209">
        <v>48017508.280000001</v>
      </c>
      <c r="D82" s="210">
        <v>43210908.560000002</v>
      </c>
      <c r="E82" s="210">
        <v>39914451.210000008</v>
      </c>
      <c r="F82" s="210">
        <v>47268869.729999989</v>
      </c>
      <c r="G82" s="210">
        <v>57984206.789999999</v>
      </c>
      <c r="H82" s="210">
        <v>62499504.799999997</v>
      </c>
      <c r="I82" s="210">
        <v>56463199.82</v>
      </c>
      <c r="J82" s="210">
        <v>45590530.149999991</v>
      </c>
      <c r="K82" s="210">
        <v>38030888.18</v>
      </c>
      <c r="L82" s="210">
        <v>40341040.030000001</v>
      </c>
      <c r="M82" s="210">
        <v>42895121.889999993</v>
      </c>
      <c r="N82" s="211">
        <v>44727501.329999998</v>
      </c>
      <c r="O82" s="212">
        <v>41160750.149999999</v>
      </c>
      <c r="P82" s="317">
        <v>34399961.54999999</v>
      </c>
      <c r="Q82" s="210">
        <v>31204130.920000002</v>
      </c>
      <c r="R82" s="210">
        <v>38928480.199999996</v>
      </c>
      <c r="S82" s="210">
        <v>50890673.93</v>
      </c>
      <c r="T82" s="317">
        <v>55047617.160000004</v>
      </c>
      <c r="U82" s="211">
        <v>0</v>
      </c>
      <c r="V82" s="214">
        <f t="shared" si="31"/>
        <v>-6856758.1300000027</v>
      </c>
      <c r="W82" s="214">
        <f t="shared" si="30"/>
        <v>-8810947.0100000128</v>
      </c>
      <c r="X82" s="214">
        <f t="shared" si="30"/>
        <v>-8710320.2900000066</v>
      </c>
      <c r="Y82" s="214">
        <f t="shared" si="30"/>
        <v>-8340389.5299999937</v>
      </c>
      <c r="Z82" s="214">
        <f t="shared" si="30"/>
        <v>-7093532.8599999994</v>
      </c>
      <c r="AA82" s="214">
        <f t="shared" si="30"/>
        <v>-7451887.6399999931</v>
      </c>
      <c r="AB82" s="215"/>
    </row>
    <row r="83" spans="1:28" x14ac:dyDescent="0.35">
      <c r="A83" s="4"/>
      <c r="B83" s="191" t="s">
        <v>60</v>
      </c>
      <c r="C83" s="209">
        <v>56304389.119999997</v>
      </c>
      <c r="D83" s="210">
        <v>50716108.360000007</v>
      </c>
      <c r="E83" s="210">
        <v>50292606.890000001</v>
      </c>
      <c r="F83" s="210">
        <v>58746876.569999993</v>
      </c>
      <c r="G83" s="210">
        <v>69622959.160000011</v>
      </c>
      <c r="H83" s="210">
        <v>72336229.620000005</v>
      </c>
      <c r="I83" s="210">
        <v>67048402.199999996</v>
      </c>
      <c r="J83" s="210">
        <v>57382938.719999999</v>
      </c>
      <c r="K83" s="210">
        <v>50406162.139999993</v>
      </c>
      <c r="L83" s="210">
        <v>51724056.700000003</v>
      </c>
      <c r="M83" s="210">
        <v>53370742.059999987</v>
      </c>
      <c r="N83" s="211">
        <v>52767721.600000001</v>
      </c>
      <c r="O83" s="212">
        <v>48767021.230000004</v>
      </c>
      <c r="P83" s="317">
        <v>41534744.979999997</v>
      </c>
      <c r="Q83" s="210">
        <v>41437319.840000004</v>
      </c>
      <c r="R83" s="210">
        <v>52210406.25999999</v>
      </c>
      <c r="S83" s="210">
        <v>62296639.720000014</v>
      </c>
      <c r="T83" s="317">
        <v>65319040.770000003</v>
      </c>
      <c r="U83" s="211">
        <v>0</v>
      </c>
      <c r="V83" s="214">
        <f t="shared" si="31"/>
        <v>-7537367.8899999931</v>
      </c>
      <c r="W83" s="214">
        <f t="shared" si="30"/>
        <v>-9181363.3800000101</v>
      </c>
      <c r="X83" s="214">
        <f t="shared" si="30"/>
        <v>-8855287.049999997</v>
      </c>
      <c r="Y83" s="214">
        <f t="shared" si="30"/>
        <v>-6536470.3100000024</v>
      </c>
      <c r="Z83" s="214">
        <f t="shared" si="30"/>
        <v>-7326319.4399999976</v>
      </c>
      <c r="AA83" s="214">
        <f t="shared" si="30"/>
        <v>-7017188.8500000015</v>
      </c>
      <c r="AB83" s="215"/>
    </row>
    <row r="84" spans="1:28" x14ac:dyDescent="0.35">
      <c r="A84" s="4"/>
      <c r="B84" s="191" t="s">
        <v>56</v>
      </c>
      <c r="C84" s="209">
        <v>1104256.2899999998</v>
      </c>
      <c r="D84" s="210">
        <v>998556.67000000016</v>
      </c>
      <c r="E84" s="210">
        <v>928099.04</v>
      </c>
      <c r="F84" s="210">
        <v>858590.25</v>
      </c>
      <c r="G84" s="210">
        <v>865080.72000000009</v>
      </c>
      <c r="H84" s="210">
        <v>880002.80999999994</v>
      </c>
      <c r="I84" s="210">
        <v>1005685.88</v>
      </c>
      <c r="J84" s="210">
        <v>1061356.46</v>
      </c>
      <c r="K84" s="210">
        <v>965502.55999999994</v>
      </c>
      <c r="L84" s="210">
        <v>1047250.1000000001</v>
      </c>
      <c r="M84" s="210">
        <v>1112870.32</v>
      </c>
      <c r="N84" s="211">
        <v>1017419.87</v>
      </c>
      <c r="O84" s="212">
        <v>977526.65999999992</v>
      </c>
      <c r="P84" s="317">
        <v>873824.54000000015</v>
      </c>
      <c r="Q84" s="210">
        <v>755746.74</v>
      </c>
      <c r="R84" s="210">
        <v>772124.62999999989</v>
      </c>
      <c r="S84" s="210">
        <v>781685.72</v>
      </c>
      <c r="T84" s="317">
        <v>807395.29</v>
      </c>
      <c r="U84" s="211">
        <v>0</v>
      </c>
      <c r="V84" s="214">
        <f t="shared" si="31"/>
        <v>-126729.62999999989</v>
      </c>
      <c r="W84" s="214">
        <f t="shared" si="30"/>
        <v>-124732.13</v>
      </c>
      <c r="X84" s="214">
        <f t="shared" si="30"/>
        <v>-172352.30000000005</v>
      </c>
      <c r="Y84" s="214">
        <f t="shared" si="30"/>
        <v>-86465.620000000112</v>
      </c>
      <c r="Z84" s="214">
        <f t="shared" si="30"/>
        <v>-83395.000000000116</v>
      </c>
      <c r="AA84" s="214">
        <f t="shared" si="30"/>
        <v>-72607.519999999902</v>
      </c>
      <c r="AB84" s="215"/>
    </row>
    <row r="85" spans="1:28" x14ac:dyDescent="0.35">
      <c r="A85" s="4"/>
      <c r="B85" s="191" t="s">
        <v>46</v>
      </c>
      <c r="C85" s="216">
        <v>202425301.28999999</v>
      </c>
      <c r="D85" s="217">
        <v>172362024.28999999</v>
      </c>
      <c r="E85" s="217">
        <v>163848347.25999999</v>
      </c>
      <c r="F85" s="217">
        <v>183720506.46999997</v>
      </c>
      <c r="G85" s="217">
        <v>235062419.53</v>
      </c>
      <c r="H85" s="217">
        <v>249829595.87</v>
      </c>
      <c r="I85" s="217">
        <v>214218785.01999998</v>
      </c>
      <c r="J85" s="217">
        <v>177561053.97</v>
      </c>
      <c r="K85" s="217">
        <v>164842559.75</v>
      </c>
      <c r="L85" s="217">
        <v>180116589.91999999</v>
      </c>
      <c r="M85" s="217">
        <v>194841330.70999998</v>
      </c>
      <c r="N85" s="215">
        <v>188666532.07000002</v>
      </c>
      <c r="O85" s="218">
        <v>173224164.15000001</v>
      </c>
      <c r="P85" s="217">
        <v>160193562.95999998</v>
      </c>
      <c r="Q85" s="217">
        <v>152796578.15000004</v>
      </c>
      <c r="R85" s="217">
        <v>178838030.39999998</v>
      </c>
      <c r="S85" s="217">
        <v>229937638.02000001</v>
      </c>
      <c r="T85" s="318">
        <f t="shared" ref="T85" si="32">SUM(T80:T84)</f>
        <v>253411955.39000002</v>
      </c>
      <c r="U85" s="215">
        <v>0</v>
      </c>
      <c r="V85" s="225">
        <f t="shared" si="31"/>
        <v>-29201137.139999986</v>
      </c>
      <c r="W85" s="225">
        <f t="shared" si="30"/>
        <v>-12168461.330000013</v>
      </c>
      <c r="X85" s="225">
        <f t="shared" si="30"/>
        <v>-11051769.109999955</v>
      </c>
      <c r="Y85" s="225">
        <f t="shared" si="30"/>
        <v>-4882476.0699999928</v>
      </c>
      <c r="Z85" s="225">
        <f t="shared" si="30"/>
        <v>-5124781.5099999905</v>
      </c>
      <c r="AA85" s="225">
        <f t="shared" si="30"/>
        <v>3582359.5200000107</v>
      </c>
      <c r="AB85" s="226"/>
    </row>
    <row r="86" spans="1:28" x14ac:dyDescent="0.35">
      <c r="A86" s="4">
        <v>12</v>
      </c>
      <c r="B86" s="257" t="s">
        <v>37</v>
      </c>
      <c r="C86" s="227"/>
      <c r="D86" s="228"/>
      <c r="E86" s="228"/>
      <c r="F86" s="228"/>
      <c r="G86" s="228"/>
      <c r="H86" s="228"/>
      <c r="I86" s="228"/>
      <c r="J86" s="228"/>
      <c r="K86" s="228"/>
      <c r="L86" s="228"/>
      <c r="M86" s="228"/>
      <c r="N86" s="226"/>
      <c r="O86" s="229"/>
      <c r="P86" s="228"/>
      <c r="Q86" s="228"/>
      <c r="R86" s="228"/>
      <c r="S86" s="228"/>
      <c r="T86" s="374"/>
      <c r="U86" s="226"/>
      <c r="V86" s="225"/>
      <c r="W86" s="225"/>
      <c r="X86" s="225"/>
      <c r="Y86" s="225"/>
      <c r="Z86" s="225"/>
      <c r="AA86" s="225"/>
      <c r="AB86" s="226"/>
    </row>
    <row r="87" spans="1:28" x14ac:dyDescent="0.35">
      <c r="A87" s="4"/>
      <c r="B87" s="191" t="s">
        <v>41</v>
      </c>
      <c r="C87" s="209">
        <v>32579431.240003318</v>
      </c>
      <c r="D87" s="210">
        <v>28390378.110002529</v>
      </c>
      <c r="E87" s="210">
        <v>26646588.110002555</v>
      </c>
      <c r="F87" s="210">
        <v>28586423.050001606</v>
      </c>
      <c r="G87" s="210">
        <v>41711879.510000229</v>
      </c>
      <c r="H87" s="210">
        <v>44878372.030000895</v>
      </c>
      <c r="I87" s="210">
        <v>35853566.72000093</v>
      </c>
      <c r="J87" s="210">
        <v>28181486.550000794</v>
      </c>
      <c r="K87" s="210">
        <v>29050069.320000324</v>
      </c>
      <c r="L87" s="210">
        <v>34132508.880000763</v>
      </c>
      <c r="M87" s="210">
        <v>38455962.91000095</v>
      </c>
      <c r="N87" s="211">
        <v>34363619.900000408</v>
      </c>
      <c r="O87" s="212">
        <v>31117838.460000616</v>
      </c>
      <c r="P87" s="317">
        <v>32100271.340000644</v>
      </c>
      <c r="Q87" s="362">
        <v>30874062.050000601</v>
      </c>
      <c r="R87" s="210">
        <v>34055494.05000063</v>
      </c>
      <c r="S87" s="210">
        <v>47366066.519999385</v>
      </c>
      <c r="T87" s="317">
        <v>52953358.760000534</v>
      </c>
      <c r="U87" s="211">
        <v>0</v>
      </c>
      <c r="V87" s="214">
        <f>O87-C87</f>
        <v>-1461592.780002702</v>
      </c>
      <c r="W87" s="214">
        <f t="shared" ref="W87:AA92" si="33">P87-D87</f>
        <v>3709893.2299981155</v>
      </c>
      <c r="X87" s="214">
        <f t="shared" si="33"/>
        <v>4227473.9399980456</v>
      </c>
      <c r="Y87" s="214">
        <f t="shared" si="33"/>
        <v>5469070.999999024</v>
      </c>
      <c r="Z87" s="214">
        <f t="shared" si="33"/>
        <v>5654187.009999156</v>
      </c>
      <c r="AA87" s="214">
        <f t="shared" si="33"/>
        <v>8074986.7299996391</v>
      </c>
      <c r="AB87" s="215"/>
    </row>
    <row r="88" spans="1:28" x14ac:dyDescent="0.35">
      <c r="A88" s="4"/>
      <c r="B88" s="191" t="s">
        <v>42</v>
      </c>
      <c r="C88" s="209">
        <v>3822610.5399999828</v>
      </c>
      <c r="D88" s="210">
        <v>3201848.1100000036</v>
      </c>
      <c r="E88" s="210">
        <v>2840736.1599999899</v>
      </c>
      <c r="F88" s="210">
        <v>2719854.1599999918</v>
      </c>
      <c r="G88" s="210">
        <v>3924165.9099999894</v>
      </c>
      <c r="H88" s="210">
        <v>4164268.5199999916</v>
      </c>
      <c r="I88" s="210">
        <v>3479365.6200000118</v>
      </c>
      <c r="J88" s="210">
        <v>2834037.9999999944</v>
      </c>
      <c r="K88" s="210">
        <v>3024599.0399999819</v>
      </c>
      <c r="L88" s="210">
        <v>3627237.9399999948</v>
      </c>
      <c r="M88" s="210">
        <v>4016089.6599999974</v>
      </c>
      <c r="N88" s="211">
        <v>3652085.3799999868</v>
      </c>
      <c r="O88" s="212">
        <v>3370013.9700000011</v>
      </c>
      <c r="P88" s="317">
        <v>3368531.01</v>
      </c>
      <c r="Q88" s="362">
        <v>3101489.760000017</v>
      </c>
      <c r="R88" s="210">
        <v>3112609.8599999929</v>
      </c>
      <c r="S88" s="210">
        <v>4206742.8400000054</v>
      </c>
      <c r="T88" s="317">
        <v>4886909.4600000018</v>
      </c>
      <c r="U88" s="211">
        <v>0</v>
      </c>
      <c r="V88" s="214">
        <f t="shared" ref="V88:V92" si="34">O88-C88</f>
        <v>-452596.56999998167</v>
      </c>
      <c r="W88" s="214">
        <f t="shared" si="33"/>
        <v>166682.89999999618</v>
      </c>
      <c r="X88" s="214">
        <f t="shared" si="33"/>
        <v>260753.6000000271</v>
      </c>
      <c r="Y88" s="214">
        <f t="shared" si="33"/>
        <v>392755.70000000112</v>
      </c>
      <c r="Z88" s="214">
        <f t="shared" si="33"/>
        <v>282576.930000016</v>
      </c>
      <c r="AA88" s="214">
        <f t="shared" si="33"/>
        <v>722640.94000001019</v>
      </c>
      <c r="AB88" s="215"/>
    </row>
    <row r="89" spans="1:28" x14ac:dyDescent="0.35">
      <c r="A89" s="4"/>
      <c r="B89" s="191" t="s">
        <v>43</v>
      </c>
      <c r="C89" s="209">
        <v>19678440.390000027</v>
      </c>
      <c r="D89" s="210">
        <v>19939684.480000053</v>
      </c>
      <c r="E89" s="210">
        <v>18949222.369999968</v>
      </c>
      <c r="F89" s="210">
        <v>20729509.989999983</v>
      </c>
      <c r="G89" s="210">
        <v>23649632.949999921</v>
      </c>
      <c r="H89" s="210">
        <v>26887786.519999895</v>
      </c>
      <c r="I89" s="210">
        <v>24280516.369999833</v>
      </c>
      <c r="J89" s="210">
        <v>20789707.309999865</v>
      </c>
      <c r="K89" s="210">
        <v>20319516.889999967</v>
      </c>
      <c r="L89" s="210">
        <v>21725900.809999961</v>
      </c>
      <c r="M89" s="210">
        <v>22905263.829999976</v>
      </c>
      <c r="N89" s="211">
        <v>23371183.199999999</v>
      </c>
      <c r="O89" s="212">
        <v>21003606.469999924</v>
      </c>
      <c r="P89" s="317">
        <v>17826323.789999958</v>
      </c>
      <c r="Q89" s="362">
        <v>16251084.249999994</v>
      </c>
      <c r="R89" s="210">
        <v>18046146.740000006</v>
      </c>
      <c r="S89" s="210">
        <v>21602568.110000074</v>
      </c>
      <c r="T89" s="317">
        <v>24946339.839999914</v>
      </c>
      <c r="U89" s="211">
        <v>0</v>
      </c>
      <c r="V89" s="214">
        <f t="shared" si="34"/>
        <v>1325166.0799998976</v>
      </c>
      <c r="W89" s="214">
        <f t="shared" si="33"/>
        <v>-2113360.6900000945</v>
      </c>
      <c r="X89" s="214">
        <f t="shared" si="33"/>
        <v>-2698138.1199999731</v>
      </c>
      <c r="Y89" s="214">
        <f t="shared" si="33"/>
        <v>-2683363.2499999776</v>
      </c>
      <c r="Z89" s="214">
        <f t="shared" si="33"/>
        <v>-2047064.8399998471</v>
      </c>
      <c r="AA89" s="214">
        <f t="shared" si="33"/>
        <v>-1941446.6799999811</v>
      </c>
      <c r="AB89" s="215"/>
    </row>
    <row r="90" spans="1:28" x14ac:dyDescent="0.35">
      <c r="A90" s="4"/>
      <c r="B90" s="191" t="s">
        <v>60</v>
      </c>
      <c r="C90" s="209">
        <v>21094386.239999991</v>
      </c>
      <c r="D90" s="210">
        <v>21111823.470000006</v>
      </c>
      <c r="E90" s="210">
        <v>20897620.610000007</v>
      </c>
      <c r="F90" s="210">
        <v>22790356.510000005</v>
      </c>
      <c r="G90" s="210">
        <v>26298408.629999995</v>
      </c>
      <c r="H90" s="210">
        <v>26950894.130000006</v>
      </c>
      <c r="I90" s="210">
        <v>24895604.580000009</v>
      </c>
      <c r="J90" s="210">
        <v>22775366.260000013</v>
      </c>
      <c r="K90" s="210">
        <v>21997428.969999988</v>
      </c>
      <c r="L90" s="210">
        <v>24457656.600000001</v>
      </c>
      <c r="M90" s="210">
        <v>24510570.640000001</v>
      </c>
      <c r="N90" s="211">
        <v>23987885.870000008</v>
      </c>
      <c r="O90" s="212">
        <v>22450171.639999971</v>
      </c>
      <c r="P90" s="317">
        <v>20715536.319999985</v>
      </c>
      <c r="Q90" s="362">
        <v>18861537.27</v>
      </c>
      <c r="R90" s="210">
        <v>21974240.130000006</v>
      </c>
      <c r="S90" s="210">
        <v>25608446.40000001</v>
      </c>
      <c r="T90" s="317">
        <v>27041186.629999999</v>
      </c>
      <c r="U90" s="211">
        <v>0</v>
      </c>
      <c r="V90" s="214">
        <f t="shared" si="34"/>
        <v>1355785.3999999799</v>
      </c>
      <c r="W90" s="214">
        <f t="shared" si="33"/>
        <v>-396287.15000002086</v>
      </c>
      <c r="X90" s="214">
        <f t="shared" si="33"/>
        <v>-2036083.3400000073</v>
      </c>
      <c r="Y90" s="214">
        <f t="shared" si="33"/>
        <v>-816116.37999999896</v>
      </c>
      <c r="Z90" s="214">
        <f t="shared" si="33"/>
        <v>-689962.22999998555</v>
      </c>
      <c r="AA90" s="214">
        <f t="shared" si="33"/>
        <v>90292.499999992549</v>
      </c>
      <c r="AB90" s="215"/>
    </row>
    <row r="91" spans="1:28" x14ac:dyDescent="0.35">
      <c r="A91" s="4"/>
      <c r="B91" s="191" t="s">
        <v>56</v>
      </c>
      <c r="C91" s="209">
        <v>162544.27000000008</v>
      </c>
      <c r="D91" s="210">
        <v>162889.14999999991</v>
      </c>
      <c r="E91" s="210">
        <v>153486.59000000008</v>
      </c>
      <c r="F91" s="210">
        <v>137257.39000000004</v>
      </c>
      <c r="G91" s="210">
        <v>145936.75000000009</v>
      </c>
      <c r="H91" s="210">
        <v>151169.37000000008</v>
      </c>
      <c r="I91" s="210">
        <v>179842.22000000009</v>
      </c>
      <c r="J91" s="210">
        <v>205994.08999999997</v>
      </c>
      <c r="K91" s="210">
        <v>223796.04000000024</v>
      </c>
      <c r="L91" s="210">
        <v>227537.8899999999</v>
      </c>
      <c r="M91" s="210">
        <v>225290.64000000007</v>
      </c>
      <c r="N91" s="211">
        <v>202407.53</v>
      </c>
      <c r="O91" s="212">
        <v>206774.95000000004</v>
      </c>
      <c r="P91" s="317">
        <v>161550.84999999986</v>
      </c>
      <c r="Q91" s="362">
        <v>147002.64999999997</v>
      </c>
      <c r="R91" s="210">
        <v>133774.49000000002</v>
      </c>
      <c r="S91" s="210">
        <v>140696.22000000009</v>
      </c>
      <c r="T91" s="317">
        <v>157840.36000000004</v>
      </c>
      <c r="U91" s="211">
        <v>0</v>
      </c>
      <c r="V91" s="214">
        <f t="shared" si="34"/>
        <v>44230.679999999964</v>
      </c>
      <c r="W91" s="214">
        <f t="shared" si="33"/>
        <v>-1338.3000000000466</v>
      </c>
      <c r="X91" s="214">
        <f t="shared" si="33"/>
        <v>-6483.9400000001187</v>
      </c>
      <c r="Y91" s="214">
        <f t="shared" si="33"/>
        <v>-3482.9000000000233</v>
      </c>
      <c r="Z91" s="214">
        <f t="shared" si="33"/>
        <v>-5240.5299999999988</v>
      </c>
      <c r="AA91" s="214">
        <f t="shared" si="33"/>
        <v>6670.9899999999616</v>
      </c>
      <c r="AB91" s="215"/>
    </row>
    <row r="92" spans="1:28" x14ac:dyDescent="0.35">
      <c r="A92" s="4"/>
      <c r="B92" s="191" t="s">
        <v>46</v>
      </c>
      <c r="C92" s="216">
        <v>77337412.680003315</v>
      </c>
      <c r="D92" s="217">
        <v>72806623.320002586</v>
      </c>
      <c r="E92" s="217">
        <v>69487653.840002522</v>
      </c>
      <c r="F92" s="217">
        <v>74963401.100001588</v>
      </c>
      <c r="G92" s="217">
        <v>95730023.750000134</v>
      </c>
      <c r="H92" s="217">
        <v>103032490.5700008</v>
      </c>
      <c r="I92" s="217">
        <v>88688895.51000078</v>
      </c>
      <c r="J92" s="217">
        <v>74786592.210000664</v>
      </c>
      <c r="K92" s="217">
        <v>74615410.260000259</v>
      </c>
      <c r="L92" s="217">
        <v>84170842.120000735</v>
      </c>
      <c r="M92" s="217">
        <v>90113177.680000916</v>
      </c>
      <c r="N92" s="215">
        <v>85577181.880000398</v>
      </c>
      <c r="O92" s="218">
        <v>78148405.490000516</v>
      </c>
      <c r="P92" s="318">
        <v>74172213.310000569</v>
      </c>
      <c r="Q92" s="363">
        <v>69235175.980000615</v>
      </c>
      <c r="R92" s="217">
        <v>77322265.270000637</v>
      </c>
      <c r="S92" s="217">
        <v>98924520.089999467</v>
      </c>
      <c r="T92" s="318">
        <f t="shared" ref="T92" si="35">SUM(T87:T91)</f>
        <v>109985635.05000044</v>
      </c>
      <c r="U92" s="215">
        <v>0</v>
      </c>
      <c r="V92" s="225">
        <f t="shared" si="34"/>
        <v>810992.80999720097</v>
      </c>
      <c r="W92" s="225">
        <f t="shared" si="33"/>
        <v>1365589.989997983</v>
      </c>
      <c r="X92" s="225">
        <f t="shared" si="33"/>
        <v>-252477.86000190675</v>
      </c>
      <c r="Y92" s="225">
        <f t="shared" si="33"/>
        <v>2358864.1699990481</v>
      </c>
      <c r="Z92" s="225">
        <f t="shared" si="33"/>
        <v>3194496.339999333</v>
      </c>
      <c r="AA92" s="225">
        <f t="shared" si="33"/>
        <v>6953144.4799996465</v>
      </c>
      <c r="AB92" s="226"/>
    </row>
    <row r="93" spans="1:28" x14ac:dyDescent="0.35">
      <c r="A93" s="4">
        <v>13</v>
      </c>
      <c r="B93" s="259" t="s">
        <v>48</v>
      </c>
      <c r="C93" s="227"/>
      <c r="D93" s="230"/>
      <c r="E93" s="230"/>
      <c r="F93" s="230"/>
      <c r="G93" s="230"/>
      <c r="H93" s="230"/>
      <c r="I93" s="230"/>
      <c r="J93" s="230"/>
      <c r="K93" s="230"/>
      <c r="L93" s="230"/>
      <c r="M93" s="230"/>
      <c r="N93" s="226"/>
      <c r="O93" s="225"/>
      <c r="P93" s="230"/>
      <c r="Q93" s="230"/>
      <c r="R93" s="230"/>
      <c r="S93" s="230"/>
      <c r="T93" s="375"/>
      <c r="U93" s="226"/>
      <c r="V93" s="214"/>
      <c r="W93" s="214"/>
      <c r="X93" s="214"/>
      <c r="Y93" s="214"/>
      <c r="Z93" s="214"/>
      <c r="AA93" s="214"/>
      <c r="AB93" s="215"/>
    </row>
    <row r="94" spans="1:28" x14ac:dyDescent="0.35">
      <c r="A94" s="4"/>
      <c r="B94" s="191" t="s">
        <v>41</v>
      </c>
      <c r="C94" s="227">
        <v>125786264.33000332</v>
      </c>
      <c r="D94" s="228">
        <v>102712259.43000253</v>
      </c>
      <c r="E94" s="228">
        <v>96513838.450002551</v>
      </c>
      <c r="F94" s="228">
        <v>102692177.4900016</v>
      </c>
      <c r="G94" s="228">
        <v>144769536.6000002</v>
      </c>
      <c r="H94" s="228">
        <v>155312033.08000088</v>
      </c>
      <c r="I94" s="228">
        <v>122553802.03000093</v>
      </c>
      <c r="J94" s="228">
        <v>99179487.210000783</v>
      </c>
      <c r="K94" s="228">
        <v>101836547.46000032</v>
      </c>
      <c r="L94" s="228">
        <v>118046294.94000077</v>
      </c>
      <c r="M94" s="228">
        <v>132379352.20000094</v>
      </c>
      <c r="N94" s="226">
        <v>121056586.74000043</v>
      </c>
      <c r="O94" s="229">
        <v>110147903.70000063</v>
      </c>
      <c r="P94" s="228">
        <v>112232795.67000064</v>
      </c>
      <c r="Q94" s="228">
        <v>76380621.780000001</v>
      </c>
      <c r="R94" s="228">
        <v>117788440.06000063</v>
      </c>
      <c r="S94" s="228">
        <v>159321420.97999936</v>
      </c>
      <c r="T94" s="374">
        <f t="shared" ref="T94:T98" si="36">+T80+T87</f>
        <v>180666192.46000054</v>
      </c>
      <c r="U94" s="226">
        <v>0</v>
      </c>
      <c r="V94" s="225">
        <f>O94-C94</f>
        <v>-15638360.630002692</v>
      </c>
      <c r="W94" s="225">
        <f t="shared" ref="W94:AA99" si="37">P94-D94</f>
        <v>9520536.2399981171</v>
      </c>
      <c r="X94" s="225">
        <f t="shared" si="37"/>
        <v>-20133216.67000255</v>
      </c>
      <c r="Y94" s="225">
        <f t="shared" si="37"/>
        <v>15096262.569999024</v>
      </c>
      <c r="Z94" s="225">
        <f t="shared" si="37"/>
        <v>14551884.379999161</v>
      </c>
      <c r="AA94" s="225">
        <f t="shared" si="37"/>
        <v>25354159.379999667</v>
      </c>
      <c r="AB94" s="226"/>
    </row>
    <row r="95" spans="1:28" x14ac:dyDescent="0.35">
      <c r="A95" s="4"/>
      <c r="B95" s="191" t="s">
        <v>42</v>
      </c>
      <c r="C95" s="227">
        <v>7614925.049999983</v>
      </c>
      <c r="D95" s="228">
        <v>6316417.4900000039</v>
      </c>
      <c r="E95" s="228">
        <v>5686675.9399999902</v>
      </c>
      <c r="F95" s="228">
        <v>5460269.6399999913</v>
      </c>
      <c r="G95" s="228">
        <v>7456681.6799999904</v>
      </c>
      <c r="H95" s="228">
        <v>7844466.109999992</v>
      </c>
      <c r="I95" s="228">
        <v>6480627.4300000118</v>
      </c>
      <c r="J95" s="228">
        <v>5362265.9799999949</v>
      </c>
      <c r="K95" s="228">
        <v>5678127.7699999809</v>
      </c>
      <c r="L95" s="228">
        <v>6717694.9699999951</v>
      </c>
      <c r="M95" s="228">
        <v>7555296.8099999977</v>
      </c>
      <c r="N95" s="226">
        <v>7113007.8099999875</v>
      </c>
      <c r="O95" s="229">
        <v>6658814.8400000017</v>
      </c>
      <c r="P95" s="228">
        <v>6621038.5699999994</v>
      </c>
      <c r="Q95" s="228">
        <v>3018758.8699999996</v>
      </c>
      <c r="R95" s="228">
        <v>6306683.1599999927</v>
      </c>
      <c r="S95" s="228">
        <v>8220027.0300000049</v>
      </c>
      <c r="T95" s="374">
        <f t="shared" si="36"/>
        <v>9411977.9300000016</v>
      </c>
      <c r="U95" s="226">
        <v>0</v>
      </c>
      <c r="V95" s="225">
        <f t="shared" ref="V95:V99" si="38">O95-C95</f>
        <v>-956110.20999998134</v>
      </c>
      <c r="W95" s="225">
        <f t="shared" si="37"/>
        <v>304621.07999999542</v>
      </c>
      <c r="X95" s="225">
        <f t="shared" si="37"/>
        <v>-2667917.0699999905</v>
      </c>
      <c r="Y95" s="225">
        <f t="shared" si="37"/>
        <v>846413.52000000142</v>
      </c>
      <c r="Z95" s="225">
        <f t="shared" si="37"/>
        <v>763345.35000001453</v>
      </c>
      <c r="AA95" s="225">
        <f t="shared" si="37"/>
        <v>1567511.8200000096</v>
      </c>
      <c r="AB95" s="226"/>
    </row>
    <row r="96" spans="1:28" x14ac:dyDescent="0.35">
      <c r="A96" s="4"/>
      <c r="B96" s="191" t="s">
        <v>43</v>
      </c>
      <c r="C96" s="227">
        <v>67695948.670000032</v>
      </c>
      <c r="D96" s="228">
        <v>63150593.040000051</v>
      </c>
      <c r="E96" s="228">
        <v>58863673.579999976</v>
      </c>
      <c r="F96" s="228">
        <v>67998379.719999969</v>
      </c>
      <c r="G96" s="228">
        <v>81633839.73999992</v>
      </c>
      <c r="H96" s="228">
        <v>89387291.319999889</v>
      </c>
      <c r="I96" s="228">
        <v>80743716.189999834</v>
      </c>
      <c r="J96" s="228">
        <v>66380237.459999859</v>
      </c>
      <c r="K96" s="228">
        <v>58350405.069999963</v>
      </c>
      <c r="L96" s="228">
        <v>62066940.839999959</v>
      </c>
      <c r="M96" s="228">
        <v>65800385.719999969</v>
      </c>
      <c r="N96" s="226">
        <v>68098684.530000001</v>
      </c>
      <c r="O96" s="229">
        <v>62164356.619999923</v>
      </c>
      <c r="P96" s="228">
        <v>52226285.339999944</v>
      </c>
      <c r="Q96" s="228">
        <v>31204130.920000002</v>
      </c>
      <c r="R96" s="228">
        <v>56974626.939999998</v>
      </c>
      <c r="S96" s="228">
        <v>72493242.040000081</v>
      </c>
      <c r="T96" s="374">
        <f t="shared" si="36"/>
        <v>79993956.999999911</v>
      </c>
      <c r="U96" s="226">
        <v>0</v>
      </c>
      <c r="V96" s="225">
        <f t="shared" si="38"/>
        <v>-5531592.0500001088</v>
      </c>
      <c r="W96" s="225">
        <f t="shared" si="37"/>
        <v>-10924307.700000107</v>
      </c>
      <c r="X96" s="225">
        <f t="shared" si="37"/>
        <v>-27659542.659999974</v>
      </c>
      <c r="Y96" s="225">
        <f t="shared" si="37"/>
        <v>-11023752.779999971</v>
      </c>
      <c r="Z96" s="225">
        <f t="shared" si="37"/>
        <v>-9140597.6999998391</v>
      </c>
      <c r="AA96" s="225">
        <f t="shared" si="37"/>
        <v>-9393334.3199999779</v>
      </c>
      <c r="AB96" s="226"/>
    </row>
    <row r="97" spans="1:28" x14ac:dyDescent="0.35">
      <c r="A97" s="4"/>
      <c r="B97" s="191" t="s">
        <v>60</v>
      </c>
      <c r="C97" s="227">
        <v>77398775.359999985</v>
      </c>
      <c r="D97" s="228">
        <v>71827931.830000013</v>
      </c>
      <c r="E97" s="228">
        <v>71190227.5</v>
      </c>
      <c r="F97" s="228">
        <v>81537233.079999998</v>
      </c>
      <c r="G97" s="228">
        <v>95921367.790000007</v>
      </c>
      <c r="H97" s="228">
        <v>99287123.750000015</v>
      </c>
      <c r="I97" s="228">
        <v>91944006.780000001</v>
      </c>
      <c r="J97" s="228">
        <v>80158304.980000019</v>
      </c>
      <c r="K97" s="228">
        <v>72403591.109999985</v>
      </c>
      <c r="L97" s="228">
        <v>76181713.300000012</v>
      </c>
      <c r="M97" s="228">
        <v>77881312.699999988</v>
      </c>
      <c r="N97" s="226">
        <v>76755607.470000014</v>
      </c>
      <c r="O97" s="229">
        <v>71217192.869999975</v>
      </c>
      <c r="P97" s="228">
        <v>62250281.299999982</v>
      </c>
      <c r="Q97" s="228">
        <v>41437319.840000004</v>
      </c>
      <c r="R97" s="228">
        <v>74184646.390000001</v>
      </c>
      <c r="S97" s="228">
        <v>87905086.12000002</v>
      </c>
      <c r="T97" s="374">
        <f t="shared" si="36"/>
        <v>92360227.400000006</v>
      </c>
      <c r="U97" s="226">
        <v>0</v>
      </c>
      <c r="V97" s="225">
        <f t="shared" si="38"/>
        <v>-6181582.4900000095</v>
      </c>
      <c r="W97" s="225">
        <f t="shared" si="37"/>
        <v>-9577650.530000031</v>
      </c>
      <c r="X97" s="225">
        <f t="shared" si="37"/>
        <v>-29752907.659999996</v>
      </c>
      <c r="Y97" s="225">
        <f t="shared" si="37"/>
        <v>-7352586.6899999976</v>
      </c>
      <c r="Z97" s="225">
        <f t="shared" si="37"/>
        <v>-8016281.6699999869</v>
      </c>
      <c r="AA97" s="225">
        <f t="shared" si="37"/>
        <v>-6926896.3500000089</v>
      </c>
      <c r="AB97" s="226"/>
    </row>
    <row r="98" spans="1:28" x14ac:dyDescent="0.35">
      <c r="A98" s="4"/>
      <c r="B98" s="191" t="s">
        <v>56</v>
      </c>
      <c r="C98" s="227">
        <v>1266800.5599999998</v>
      </c>
      <c r="D98" s="228">
        <v>1161445.82</v>
      </c>
      <c r="E98" s="228">
        <v>1081585.6300000001</v>
      </c>
      <c r="F98" s="228">
        <v>995847.64</v>
      </c>
      <c r="G98" s="228">
        <v>1011017.4700000002</v>
      </c>
      <c r="H98" s="228">
        <v>1031172.18</v>
      </c>
      <c r="I98" s="228">
        <v>1185528.1000000001</v>
      </c>
      <c r="J98" s="228">
        <v>1267350.5499999998</v>
      </c>
      <c r="K98" s="228">
        <v>1189298.6000000001</v>
      </c>
      <c r="L98" s="228">
        <v>1274787.99</v>
      </c>
      <c r="M98" s="228">
        <v>1338160.9600000002</v>
      </c>
      <c r="N98" s="226">
        <v>1219827.3999999999</v>
      </c>
      <c r="O98" s="229">
        <v>1184301.6099999999</v>
      </c>
      <c r="P98" s="228">
        <v>1035375.39</v>
      </c>
      <c r="Q98" s="228">
        <v>755746.74</v>
      </c>
      <c r="R98" s="228">
        <v>905899.11999999988</v>
      </c>
      <c r="S98" s="228">
        <v>922381.94000000006</v>
      </c>
      <c r="T98" s="374">
        <f t="shared" si="36"/>
        <v>965235.65000000014</v>
      </c>
      <c r="U98" s="226">
        <v>0</v>
      </c>
      <c r="V98" s="225">
        <f t="shared" si="38"/>
        <v>-82498.949999999953</v>
      </c>
      <c r="W98" s="225">
        <f t="shared" si="37"/>
        <v>-126070.43000000005</v>
      </c>
      <c r="X98" s="225">
        <f t="shared" si="37"/>
        <v>-325838.89000000013</v>
      </c>
      <c r="Y98" s="225">
        <f t="shared" si="37"/>
        <v>-89948.520000000135</v>
      </c>
      <c r="Z98" s="225">
        <f t="shared" si="37"/>
        <v>-88635.530000000144</v>
      </c>
      <c r="AA98" s="225">
        <f t="shared" si="37"/>
        <v>-65936.529999999912</v>
      </c>
      <c r="AB98" s="226"/>
    </row>
    <row r="99" spans="1:28" ht="15" thickBot="1" x14ac:dyDescent="0.4">
      <c r="A99" s="4"/>
      <c r="B99" s="258" t="s">
        <v>46</v>
      </c>
      <c r="C99" s="220">
        <v>279762713.97000331</v>
      </c>
      <c r="D99" s="221">
        <v>245168647.61000261</v>
      </c>
      <c r="E99" s="221">
        <v>233336001.10000253</v>
      </c>
      <c r="F99" s="221">
        <v>258683907.57000154</v>
      </c>
      <c r="G99" s="221">
        <v>330792443.28000015</v>
      </c>
      <c r="H99" s="221">
        <v>352862086.44000077</v>
      </c>
      <c r="I99" s="221">
        <v>302907680.53000081</v>
      </c>
      <c r="J99" s="221">
        <v>252347646.18000066</v>
      </c>
      <c r="K99" s="221">
        <v>239457970.01000023</v>
      </c>
      <c r="L99" s="221">
        <v>264287432.04000074</v>
      </c>
      <c r="M99" s="221">
        <v>284954508.39000088</v>
      </c>
      <c r="N99" s="222">
        <v>274243713.95000041</v>
      </c>
      <c r="O99" s="223">
        <v>251372569.64000055</v>
      </c>
      <c r="P99" s="221">
        <v>234365776.27000055</v>
      </c>
      <c r="Q99" s="221">
        <v>152796578.15000004</v>
      </c>
      <c r="R99" s="221">
        <v>256160295.67000061</v>
      </c>
      <c r="S99" s="221">
        <v>328862158.10999948</v>
      </c>
      <c r="T99" s="373">
        <f t="shared" ref="T99" si="39">SUM(T94:T98)</f>
        <v>363397590.44000041</v>
      </c>
      <c r="U99" s="222">
        <v>0</v>
      </c>
      <c r="V99" s="224">
        <f t="shared" si="38"/>
        <v>-28390144.330002755</v>
      </c>
      <c r="W99" s="224">
        <f t="shared" si="37"/>
        <v>-10802871.34000206</v>
      </c>
      <c r="X99" s="224">
        <f t="shared" si="37"/>
        <v>-80539422.950002491</v>
      </c>
      <c r="Y99" s="224">
        <f t="shared" si="37"/>
        <v>-2523611.9000009298</v>
      </c>
      <c r="Z99" s="224">
        <f t="shared" si="37"/>
        <v>-1930285.1700006723</v>
      </c>
      <c r="AA99" s="224">
        <f t="shared" si="37"/>
        <v>10535503.999999642</v>
      </c>
      <c r="AB99" s="222"/>
    </row>
    <row r="100" spans="1:28" x14ac:dyDescent="0.35">
      <c r="A100" s="4">
        <v>14</v>
      </c>
      <c r="B100" s="260" t="s">
        <v>40</v>
      </c>
      <c r="C100" s="88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90"/>
      <c r="O100" s="130"/>
      <c r="P100" s="89"/>
      <c r="Q100" s="89"/>
      <c r="R100" s="89"/>
      <c r="S100" s="89"/>
      <c r="T100" s="89"/>
      <c r="U100" s="153"/>
      <c r="V100" s="138"/>
      <c r="W100" s="91"/>
      <c r="X100" s="92"/>
      <c r="Y100" s="92"/>
      <c r="Z100" s="92"/>
      <c r="AA100" s="92"/>
      <c r="AB100" s="93"/>
    </row>
    <row r="101" spans="1:28" x14ac:dyDescent="0.35">
      <c r="A101" s="4"/>
      <c r="B101" s="191" t="s">
        <v>41</v>
      </c>
      <c r="C101" s="76">
        <v>135831165.48000005</v>
      </c>
      <c r="D101" s="77">
        <v>131825244.84000003</v>
      </c>
      <c r="E101" s="77">
        <v>121707697.37999997</v>
      </c>
      <c r="F101" s="79">
        <v>101848157.64999998</v>
      </c>
      <c r="G101" s="77">
        <v>129894070.53000005</v>
      </c>
      <c r="H101" s="77">
        <v>164707821.43999997</v>
      </c>
      <c r="I101" s="77">
        <v>146387329.65000007</v>
      </c>
      <c r="J101" s="77">
        <v>128452636.53999999</v>
      </c>
      <c r="K101" s="77">
        <v>102110311.31999999</v>
      </c>
      <c r="L101" s="77">
        <v>116168993.59000003</v>
      </c>
      <c r="M101" s="77">
        <v>129879870.25000001</v>
      </c>
      <c r="N101" s="78">
        <v>124882732.37999998</v>
      </c>
      <c r="O101" s="79">
        <v>124456756.03</v>
      </c>
      <c r="P101" s="77">
        <v>117339928</v>
      </c>
      <c r="Q101" s="77">
        <v>114181028</v>
      </c>
      <c r="R101" s="77">
        <v>119849725</v>
      </c>
      <c r="S101" s="77">
        <v>141606537</v>
      </c>
      <c r="T101" s="77">
        <v>170808498.52000001</v>
      </c>
      <c r="U101" s="154"/>
      <c r="V101" s="79">
        <f>O101-C101</f>
        <v>-11374409.450000048</v>
      </c>
      <c r="W101" s="79">
        <f t="shared" ref="W101:AA106" si="40">P101-D101</f>
        <v>-14485316.840000033</v>
      </c>
      <c r="X101" s="79">
        <f t="shared" si="40"/>
        <v>-7526669.3799999654</v>
      </c>
      <c r="Y101" s="79">
        <f t="shared" si="40"/>
        <v>18001567.350000024</v>
      </c>
      <c r="Z101" s="79">
        <f t="shared" si="40"/>
        <v>11712466.469999954</v>
      </c>
      <c r="AA101" s="79">
        <f t="shared" si="40"/>
        <v>6100677.0800000429</v>
      </c>
      <c r="AB101" s="78"/>
    </row>
    <row r="102" spans="1:28" x14ac:dyDescent="0.35">
      <c r="A102" s="4"/>
      <c r="B102" s="191" t="s">
        <v>63</v>
      </c>
      <c r="C102" s="76"/>
      <c r="D102" s="77"/>
      <c r="E102" s="77"/>
      <c r="F102" s="79"/>
      <c r="G102" s="77"/>
      <c r="H102" s="77"/>
      <c r="I102" s="77"/>
      <c r="J102" s="77"/>
      <c r="K102" s="77"/>
      <c r="L102" s="77"/>
      <c r="M102" s="77"/>
      <c r="N102" s="78"/>
      <c r="O102" s="79"/>
      <c r="P102" s="77"/>
      <c r="Q102" s="77"/>
      <c r="R102" s="77"/>
      <c r="S102" s="77"/>
      <c r="T102" s="77"/>
      <c r="U102" s="154"/>
      <c r="V102" s="79">
        <f t="shared" ref="V102:V106" si="41">O102-C102</f>
        <v>0</v>
      </c>
      <c r="W102" s="79">
        <f t="shared" si="40"/>
        <v>0</v>
      </c>
      <c r="X102" s="79">
        <f t="shared" si="40"/>
        <v>0</v>
      </c>
      <c r="Y102" s="79">
        <f t="shared" si="40"/>
        <v>0</v>
      </c>
      <c r="Z102" s="79">
        <f t="shared" si="40"/>
        <v>0</v>
      </c>
      <c r="AA102" s="79">
        <f t="shared" si="40"/>
        <v>0</v>
      </c>
      <c r="AB102" s="78"/>
    </row>
    <row r="103" spans="1:28" x14ac:dyDescent="0.35">
      <c r="A103" s="4"/>
      <c r="B103" s="191" t="s">
        <v>57</v>
      </c>
      <c r="C103" s="76">
        <v>157959244.08000001</v>
      </c>
      <c r="D103" s="77">
        <v>150813070.63000003</v>
      </c>
      <c r="E103" s="77">
        <v>141338065.47</v>
      </c>
      <c r="F103" s="79">
        <v>123944228.81</v>
      </c>
      <c r="G103" s="77">
        <v>163090149.97</v>
      </c>
      <c r="H103" s="77">
        <v>180395911.41999999</v>
      </c>
      <c r="I103" s="77">
        <v>179692647.04000002</v>
      </c>
      <c r="J103" s="77">
        <v>178030237.56999999</v>
      </c>
      <c r="K103" s="77">
        <v>133202078.68999998</v>
      </c>
      <c r="L103" s="77">
        <v>134652773.59</v>
      </c>
      <c r="M103" s="77">
        <v>168561279.84</v>
      </c>
      <c r="N103" s="78">
        <v>136980362.38</v>
      </c>
      <c r="O103" s="79">
        <v>130964729.23</v>
      </c>
      <c r="P103" s="77">
        <v>126712413</v>
      </c>
      <c r="Q103" s="77">
        <v>118973290</v>
      </c>
      <c r="R103" s="77">
        <v>122368966</v>
      </c>
      <c r="S103" s="77">
        <v>140017884</v>
      </c>
      <c r="T103" s="77">
        <v>160841985.78</v>
      </c>
      <c r="U103" s="154"/>
      <c r="V103" s="79">
        <f t="shared" si="41"/>
        <v>-26994514.850000009</v>
      </c>
      <c r="W103" s="79">
        <f t="shared" si="40"/>
        <v>-24100657.630000025</v>
      </c>
      <c r="X103" s="79">
        <f t="shared" si="40"/>
        <v>-22364775.469999999</v>
      </c>
      <c r="Y103" s="79">
        <f t="shared" si="40"/>
        <v>-1575262.8100000024</v>
      </c>
      <c r="Z103" s="79">
        <f t="shared" si="40"/>
        <v>-23072265.969999999</v>
      </c>
      <c r="AA103" s="79">
        <f t="shared" si="40"/>
        <v>-19553925.639999986</v>
      </c>
      <c r="AB103" s="70"/>
    </row>
    <row r="104" spans="1:28" x14ac:dyDescent="0.35">
      <c r="A104" s="4"/>
      <c r="B104" s="191" t="s">
        <v>58</v>
      </c>
      <c r="C104" s="76"/>
      <c r="D104" s="77"/>
      <c r="E104" s="77"/>
      <c r="F104" s="79"/>
      <c r="G104" s="77"/>
      <c r="H104" s="77"/>
      <c r="I104" s="77"/>
      <c r="J104" s="77"/>
      <c r="K104" s="77"/>
      <c r="L104" s="77"/>
      <c r="M104" s="77"/>
      <c r="N104" s="78"/>
      <c r="O104" s="79"/>
      <c r="P104" s="77"/>
      <c r="Q104" s="77"/>
      <c r="R104" s="77"/>
      <c r="S104" s="77"/>
      <c r="T104" s="77"/>
      <c r="U104" s="154"/>
      <c r="V104" s="79">
        <f t="shared" si="41"/>
        <v>0</v>
      </c>
      <c r="W104" s="79">
        <f t="shared" si="40"/>
        <v>0</v>
      </c>
      <c r="X104" s="79">
        <f t="shared" si="40"/>
        <v>0</v>
      </c>
      <c r="Y104" s="79">
        <f t="shared" si="40"/>
        <v>0</v>
      </c>
      <c r="Z104" s="79">
        <f t="shared" si="40"/>
        <v>0</v>
      </c>
      <c r="AA104" s="79">
        <f t="shared" si="40"/>
        <v>0</v>
      </c>
      <c r="AB104" s="86"/>
    </row>
    <row r="105" spans="1:28" x14ac:dyDescent="0.35">
      <c r="A105" s="4"/>
      <c r="B105" s="191" t="s">
        <v>59</v>
      </c>
      <c r="C105" s="76">
        <v>446128.64000000001</v>
      </c>
      <c r="D105" s="77">
        <v>437661.4</v>
      </c>
      <c r="E105" s="77">
        <v>387929.85000000003</v>
      </c>
      <c r="F105" s="79">
        <v>336870.89999999997</v>
      </c>
      <c r="G105" s="77">
        <v>340586.41000000003</v>
      </c>
      <c r="H105" s="77">
        <v>368685.5</v>
      </c>
      <c r="I105" s="77">
        <v>340849.5</v>
      </c>
      <c r="J105" s="77">
        <v>390668.11999999994</v>
      </c>
      <c r="K105" s="77">
        <v>356856.94000000006</v>
      </c>
      <c r="L105" s="77">
        <v>406643.58999999997</v>
      </c>
      <c r="M105" s="77">
        <v>444796.58000000007</v>
      </c>
      <c r="N105" s="78">
        <v>404646.59000000008</v>
      </c>
      <c r="O105" s="79">
        <v>386487.56</v>
      </c>
      <c r="P105" s="77">
        <v>392050</v>
      </c>
      <c r="Q105" s="77">
        <v>378745</v>
      </c>
      <c r="R105" s="77">
        <v>357608</v>
      </c>
      <c r="S105" s="77">
        <v>357157</v>
      </c>
      <c r="T105" s="77">
        <v>336216.72</v>
      </c>
      <c r="U105" s="154"/>
      <c r="V105" s="79">
        <f t="shared" si="41"/>
        <v>-59641.080000000016</v>
      </c>
      <c r="W105" s="79">
        <f t="shared" si="40"/>
        <v>-45611.400000000023</v>
      </c>
      <c r="X105" s="79">
        <f t="shared" si="40"/>
        <v>-9184.8500000000349</v>
      </c>
      <c r="Y105" s="79">
        <f t="shared" si="40"/>
        <v>20737.100000000035</v>
      </c>
      <c r="Z105" s="79">
        <f t="shared" si="40"/>
        <v>16570.589999999967</v>
      </c>
      <c r="AA105" s="79">
        <f t="shared" si="40"/>
        <v>-32468.780000000028</v>
      </c>
      <c r="AB105" s="86"/>
    </row>
    <row r="106" spans="1:28" x14ac:dyDescent="0.35">
      <c r="A106" s="4"/>
      <c r="B106" s="191" t="s">
        <v>46</v>
      </c>
      <c r="C106" s="94">
        <v>294236538.20000005</v>
      </c>
      <c r="D106" s="71">
        <v>283075976.87</v>
      </c>
      <c r="E106" s="95">
        <v>263433692.69999996</v>
      </c>
      <c r="F106" s="95">
        <v>226129257.35999998</v>
      </c>
      <c r="G106" s="71">
        <v>293324806.91000009</v>
      </c>
      <c r="H106" s="95">
        <v>345472418.35999995</v>
      </c>
      <c r="I106" s="95">
        <v>326420826.19000006</v>
      </c>
      <c r="J106" s="95">
        <v>306873542.23000002</v>
      </c>
      <c r="K106" s="95">
        <v>235669246.94999999</v>
      </c>
      <c r="L106" s="71">
        <v>251228410.77000004</v>
      </c>
      <c r="M106" s="71">
        <v>298885946.67000002</v>
      </c>
      <c r="N106" s="86">
        <v>262267741.34999999</v>
      </c>
      <c r="O106" s="95">
        <v>255807972.81999999</v>
      </c>
      <c r="P106" s="85">
        <v>244444391</v>
      </c>
      <c r="Q106" s="95">
        <f>SUM(Q101:Q105)</f>
        <v>233533063</v>
      </c>
      <c r="R106" s="95">
        <f>SUM(R101:R105)</f>
        <v>242576299</v>
      </c>
      <c r="S106" s="95">
        <f>SUM(S101:S105)</f>
        <v>281981578</v>
      </c>
      <c r="T106" s="95">
        <f>SUM(T101:T105)</f>
        <v>331986701.02000004</v>
      </c>
      <c r="U106" s="149">
        <v>0</v>
      </c>
      <c r="V106" s="95">
        <f t="shared" si="41"/>
        <v>-38428565.380000055</v>
      </c>
      <c r="W106" s="71">
        <f t="shared" si="40"/>
        <v>-38631585.870000005</v>
      </c>
      <c r="X106" s="69">
        <f t="shared" si="40"/>
        <v>-29900629.699999958</v>
      </c>
      <c r="Y106" s="69">
        <f t="shared" si="40"/>
        <v>16447041.640000015</v>
      </c>
      <c r="Z106" s="69">
        <f t="shared" si="40"/>
        <v>-11343228.910000086</v>
      </c>
      <c r="AA106" s="69">
        <f t="shared" si="40"/>
        <v>-13485717.339999914</v>
      </c>
      <c r="AB106" s="96"/>
    </row>
    <row r="107" spans="1:28" x14ac:dyDescent="0.35">
      <c r="A107" s="4">
        <v>15</v>
      </c>
      <c r="B107" s="259" t="s">
        <v>36</v>
      </c>
      <c r="C107" s="97"/>
      <c r="D107" s="98"/>
      <c r="E107" s="98"/>
      <c r="F107" s="99"/>
      <c r="G107" s="98"/>
      <c r="H107" s="98"/>
      <c r="I107" s="98"/>
      <c r="J107" s="98"/>
      <c r="K107" s="98"/>
      <c r="L107" s="98"/>
      <c r="M107" s="98"/>
      <c r="N107" s="100"/>
      <c r="O107" s="99"/>
      <c r="P107" s="98"/>
      <c r="Q107" s="98"/>
      <c r="R107" s="98"/>
      <c r="S107" s="98"/>
      <c r="T107" s="98"/>
      <c r="U107" s="155"/>
      <c r="V107" s="99"/>
      <c r="W107" s="101"/>
      <c r="X107" s="102"/>
      <c r="Y107" s="102"/>
      <c r="Z107" s="102"/>
      <c r="AA107" s="102"/>
      <c r="AB107" s="103"/>
    </row>
    <row r="108" spans="1:28" x14ac:dyDescent="0.35">
      <c r="A108" s="4"/>
      <c r="B108" s="191" t="s">
        <v>41</v>
      </c>
      <c r="C108" s="104">
        <v>854106</v>
      </c>
      <c r="D108" s="105">
        <v>876749</v>
      </c>
      <c r="E108" s="105">
        <v>885740</v>
      </c>
      <c r="F108" s="106">
        <v>821031</v>
      </c>
      <c r="G108" s="105">
        <v>890381</v>
      </c>
      <c r="H108" s="105">
        <v>882679</v>
      </c>
      <c r="I108" s="105">
        <v>859310</v>
      </c>
      <c r="J108" s="105">
        <v>894237</v>
      </c>
      <c r="K108" s="105">
        <v>827217</v>
      </c>
      <c r="L108" s="105">
        <v>871792</v>
      </c>
      <c r="M108" s="105">
        <v>879733</v>
      </c>
      <c r="N108" s="107">
        <v>837207</v>
      </c>
      <c r="O108" s="106">
        <v>866422</v>
      </c>
      <c r="P108" s="105">
        <v>866942</v>
      </c>
      <c r="Q108" s="105">
        <v>843729</v>
      </c>
      <c r="R108" s="105">
        <v>879515</v>
      </c>
      <c r="S108" s="105">
        <v>874612</v>
      </c>
      <c r="T108" s="105">
        <v>864541</v>
      </c>
      <c r="U108" s="156"/>
      <c r="V108" s="106">
        <f>O108-C108</f>
        <v>12316</v>
      </c>
      <c r="W108" s="106">
        <f t="shared" ref="W108:AA113" si="42">P108-D108</f>
        <v>-9807</v>
      </c>
      <c r="X108" s="106">
        <f t="shared" si="42"/>
        <v>-42011</v>
      </c>
      <c r="Y108" s="106">
        <f t="shared" si="42"/>
        <v>58484</v>
      </c>
      <c r="Z108" s="106">
        <f t="shared" si="42"/>
        <v>-15769</v>
      </c>
      <c r="AA108" s="106">
        <f t="shared" si="42"/>
        <v>-18138</v>
      </c>
      <c r="AB108" s="107"/>
    </row>
    <row r="109" spans="1:28" x14ac:dyDescent="0.35">
      <c r="A109" s="4"/>
      <c r="B109" s="191" t="s">
        <v>63</v>
      </c>
      <c r="C109" s="104"/>
      <c r="D109" s="105"/>
      <c r="E109" s="105"/>
      <c r="F109" s="106"/>
      <c r="G109" s="105"/>
      <c r="H109" s="105"/>
      <c r="I109" s="105"/>
      <c r="J109" s="105"/>
      <c r="K109" s="105"/>
      <c r="L109" s="105"/>
      <c r="M109" s="105"/>
      <c r="N109" s="107"/>
      <c r="O109" s="106"/>
      <c r="P109" s="105"/>
      <c r="Q109" s="105"/>
      <c r="R109" s="105"/>
      <c r="S109" s="105"/>
      <c r="T109" s="105"/>
      <c r="U109" s="156"/>
      <c r="V109" s="106">
        <f t="shared" ref="V109:V113" si="43">O109-C109</f>
        <v>0</v>
      </c>
      <c r="W109" s="106">
        <f t="shared" si="42"/>
        <v>0</v>
      </c>
      <c r="X109" s="106">
        <f t="shared" si="42"/>
        <v>0</v>
      </c>
      <c r="Y109" s="106">
        <f t="shared" si="42"/>
        <v>0</v>
      </c>
      <c r="Z109" s="106">
        <f t="shared" si="42"/>
        <v>0</v>
      </c>
      <c r="AA109" s="106">
        <f t="shared" si="42"/>
        <v>0</v>
      </c>
      <c r="AB109" s="107"/>
    </row>
    <row r="110" spans="1:28" x14ac:dyDescent="0.35">
      <c r="A110" s="4"/>
      <c r="B110" s="191" t="s">
        <v>57</v>
      </c>
      <c r="C110" s="104">
        <v>154828</v>
      </c>
      <c r="D110" s="105">
        <v>156642</v>
      </c>
      <c r="E110" s="105">
        <v>156771</v>
      </c>
      <c r="F110" s="106">
        <v>151142</v>
      </c>
      <c r="G110" s="105">
        <v>156558</v>
      </c>
      <c r="H110" s="105">
        <v>156723</v>
      </c>
      <c r="I110" s="105">
        <v>150688</v>
      </c>
      <c r="J110" s="105">
        <v>156264</v>
      </c>
      <c r="K110" s="105">
        <v>147398</v>
      </c>
      <c r="L110" s="105">
        <v>155830</v>
      </c>
      <c r="M110" s="105">
        <v>155964</v>
      </c>
      <c r="N110" s="107">
        <v>153638</v>
      </c>
      <c r="O110" s="106">
        <v>147178</v>
      </c>
      <c r="P110" s="105">
        <v>145195</v>
      </c>
      <c r="Q110" s="105">
        <v>144232</v>
      </c>
      <c r="R110" s="105">
        <v>148999</v>
      </c>
      <c r="S110" s="105">
        <v>148852</v>
      </c>
      <c r="T110" s="105">
        <v>147046</v>
      </c>
      <c r="U110" s="156"/>
      <c r="V110" s="106">
        <f t="shared" si="43"/>
        <v>-7650</v>
      </c>
      <c r="W110" s="106">
        <f t="shared" si="42"/>
        <v>-11447</v>
      </c>
      <c r="X110" s="106">
        <f t="shared" si="42"/>
        <v>-12539</v>
      </c>
      <c r="Y110" s="106">
        <f t="shared" si="42"/>
        <v>-2143</v>
      </c>
      <c r="Z110" s="106">
        <f t="shared" si="42"/>
        <v>-7706</v>
      </c>
      <c r="AA110" s="106">
        <f t="shared" si="42"/>
        <v>-9677</v>
      </c>
      <c r="AB110" s="107"/>
    </row>
    <row r="111" spans="1:28" x14ac:dyDescent="0.35">
      <c r="A111" s="4"/>
      <c r="B111" s="191" t="s">
        <v>58</v>
      </c>
      <c r="C111" s="104"/>
      <c r="D111" s="105"/>
      <c r="E111" s="105"/>
      <c r="F111" s="106"/>
      <c r="G111" s="105"/>
      <c r="H111" s="105"/>
      <c r="I111" s="105"/>
      <c r="J111" s="105"/>
      <c r="K111" s="105"/>
      <c r="L111" s="105"/>
      <c r="M111" s="105"/>
      <c r="N111" s="107"/>
      <c r="O111" s="106"/>
      <c r="P111" s="105"/>
      <c r="Q111" s="105"/>
      <c r="R111" s="105"/>
      <c r="S111" s="105"/>
      <c r="T111" s="105"/>
      <c r="U111" s="156"/>
      <c r="V111" s="106">
        <f t="shared" si="43"/>
        <v>0</v>
      </c>
      <c r="W111" s="106">
        <f t="shared" si="42"/>
        <v>0</v>
      </c>
      <c r="X111" s="106">
        <f t="shared" si="42"/>
        <v>0</v>
      </c>
      <c r="Y111" s="106">
        <f t="shared" si="42"/>
        <v>0</v>
      </c>
      <c r="Z111" s="106">
        <f t="shared" si="42"/>
        <v>0</v>
      </c>
      <c r="AA111" s="106">
        <f t="shared" si="42"/>
        <v>0</v>
      </c>
      <c r="AB111" s="107"/>
    </row>
    <row r="112" spans="1:28" x14ac:dyDescent="0.35">
      <c r="A112" s="4"/>
      <c r="B112" s="191" t="s">
        <v>64</v>
      </c>
      <c r="C112" s="104">
        <v>4929</v>
      </c>
      <c r="D112" s="105">
        <v>5061</v>
      </c>
      <c r="E112" s="105">
        <v>4830</v>
      </c>
      <c r="F112" s="106">
        <v>4688</v>
      </c>
      <c r="G112" s="105">
        <v>4855</v>
      </c>
      <c r="H112" s="105">
        <v>4826</v>
      </c>
      <c r="I112" s="105">
        <v>4655</v>
      </c>
      <c r="J112" s="105">
        <v>4864</v>
      </c>
      <c r="K112" s="105">
        <v>4548</v>
      </c>
      <c r="L112" s="105">
        <v>4744</v>
      </c>
      <c r="M112" s="105">
        <v>4761</v>
      </c>
      <c r="N112" s="107">
        <v>4631</v>
      </c>
      <c r="O112" s="106">
        <v>4358</v>
      </c>
      <c r="P112" s="105">
        <v>4312</v>
      </c>
      <c r="Q112" s="105">
        <v>4310</v>
      </c>
      <c r="R112" s="105">
        <v>4410</v>
      </c>
      <c r="S112" s="105">
        <v>4408</v>
      </c>
      <c r="T112" s="105">
        <v>4279</v>
      </c>
      <c r="U112" s="156"/>
      <c r="V112" s="106">
        <f t="shared" si="43"/>
        <v>-571</v>
      </c>
      <c r="W112" s="106">
        <f t="shared" si="42"/>
        <v>-749</v>
      </c>
      <c r="X112" s="106">
        <f t="shared" si="42"/>
        <v>-520</v>
      </c>
      <c r="Y112" s="106">
        <f t="shared" si="42"/>
        <v>-278</v>
      </c>
      <c r="Z112" s="106">
        <f t="shared" si="42"/>
        <v>-447</v>
      </c>
      <c r="AA112" s="106">
        <f t="shared" si="42"/>
        <v>-547</v>
      </c>
      <c r="AB112" s="107"/>
    </row>
    <row r="113" spans="1:28" ht="15" thickBot="1" x14ac:dyDescent="0.4">
      <c r="A113" s="4"/>
      <c r="B113" s="258" t="s">
        <v>46</v>
      </c>
      <c r="C113" s="108">
        <v>1013863</v>
      </c>
      <c r="D113" s="56">
        <v>1038452</v>
      </c>
      <c r="E113" s="56">
        <v>1047341</v>
      </c>
      <c r="F113" s="56">
        <v>976861</v>
      </c>
      <c r="G113" s="56">
        <v>1051794</v>
      </c>
      <c r="H113" s="56">
        <v>1044228</v>
      </c>
      <c r="I113" s="56">
        <v>1014653</v>
      </c>
      <c r="J113" s="56">
        <v>1055365</v>
      </c>
      <c r="K113" s="56">
        <v>979163</v>
      </c>
      <c r="L113" s="56">
        <v>1032366</v>
      </c>
      <c r="M113" s="56">
        <v>1040458</v>
      </c>
      <c r="N113" s="132">
        <v>995476</v>
      </c>
      <c r="O113" s="56">
        <v>1017958</v>
      </c>
      <c r="P113" s="56">
        <v>1016449</v>
      </c>
      <c r="Q113" s="56">
        <f>SUM(Q108:Q112)</f>
        <v>992271</v>
      </c>
      <c r="R113" s="56">
        <f>SUM(R108:R112)</f>
        <v>1032924</v>
      </c>
      <c r="S113" s="56">
        <f>SUM(S108:S112)</f>
        <v>1027872</v>
      </c>
      <c r="T113" s="56">
        <f>SUM(T108:T112)</f>
        <v>1015866</v>
      </c>
      <c r="U113" s="157">
        <v>0</v>
      </c>
      <c r="V113" s="56">
        <f t="shared" si="43"/>
        <v>4095</v>
      </c>
      <c r="W113" s="56">
        <f t="shared" si="42"/>
        <v>-22003</v>
      </c>
      <c r="X113" s="56">
        <f t="shared" si="42"/>
        <v>-55070</v>
      </c>
      <c r="Y113" s="56">
        <f t="shared" si="42"/>
        <v>56063</v>
      </c>
      <c r="Z113" s="56">
        <f t="shared" si="42"/>
        <v>-23922</v>
      </c>
      <c r="AA113" s="56">
        <f t="shared" si="42"/>
        <v>-28362</v>
      </c>
      <c r="AB113" s="55"/>
    </row>
    <row r="114" spans="1:28" x14ac:dyDescent="0.35">
      <c r="A114" s="4">
        <v>16</v>
      </c>
      <c r="B114" s="261" t="s">
        <v>49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353"/>
      <c r="O114" s="356"/>
      <c r="P114" s="357"/>
      <c r="Q114" s="357"/>
      <c r="R114" s="357"/>
      <c r="S114" s="357"/>
      <c r="T114" s="357"/>
      <c r="U114" s="358"/>
      <c r="V114" s="111"/>
      <c r="W114" s="113"/>
      <c r="X114" s="114"/>
      <c r="Y114" s="114"/>
      <c r="Z114" s="114"/>
      <c r="AA114" s="114"/>
      <c r="AB114" s="115"/>
    </row>
    <row r="115" spans="1:28" x14ac:dyDescent="0.35">
      <c r="A115" s="4"/>
      <c r="B115" s="191" t="s">
        <v>41</v>
      </c>
      <c r="C115" s="84">
        <v>-10044901.149996728</v>
      </c>
      <c r="D115" s="79">
        <v>-29112985.409997508</v>
      </c>
      <c r="E115" s="79">
        <v>-25193858.929997414</v>
      </c>
      <c r="F115" s="79">
        <v>844019.8400016278</v>
      </c>
      <c r="G115" s="79">
        <v>14875466.070000157</v>
      </c>
      <c r="H115" s="79">
        <v>-9395788.3599990904</v>
      </c>
      <c r="I115" s="79">
        <v>-23833527.619999141</v>
      </c>
      <c r="J115" s="79">
        <v>-29273149.329999208</v>
      </c>
      <c r="K115" s="79">
        <v>-273763.85999967158</v>
      </c>
      <c r="L115" s="79">
        <v>1877301.3500007391</v>
      </c>
      <c r="M115" s="79">
        <v>2499481.9500009269</v>
      </c>
      <c r="N115" s="354">
        <v>-3826145.6399995536</v>
      </c>
      <c r="O115" s="359">
        <v>-14308852.329999372</v>
      </c>
      <c r="P115" s="79">
        <v>-5107132.3299993575</v>
      </c>
      <c r="Q115" s="79">
        <f>Q94-Q101</f>
        <v>-37800406.219999999</v>
      </c>
      <c r="R115" s="79">
        <f>R94-R101</f>
        <v>-2061284.9399993718</v>
      </c>
      <c r="S115" s="79">
        <f>S94-S101</f>
        <v>17714883.979999363</v>
      </c>
      <c r="T115" s="79">
        <f>T94-T101</f>
        <v>9857693.9400005341</v>
      </c>
      <c r="U115" s="159">
        <v>0</v>
      </c>
      <c r="V115" s="79">
        <f>O115-C115</f>
        <v>-4263951.1800026447</v>
      </c>
      <c r="W115" s="79">
        <f t="shared" ref="W115:AA120" si="44">P115-D115</f>
        <v>24005853.07999815</v>
      </c>
      <c r="X115" s="79">
        <f t="shared" si="44"/>
        <v>-12606547.290002584</v>
      </c>
      <c r="Y115" s="79">
        <f t="shared" si="44"/>
        <v>-2905304.7800009996</v>
      </c>
      <c r="Z115" s="79">
        <f t="shared" si="44"/>
        <v>2839417.9099992067</v>
      </c>
      <c r="AA115" s="79">
        <f t="shared" si="44"/>
        <v>19253482.299999624</v>
      </c>
      <c r="AB115" s="78"/>
    </row>
    <row r="116" spans="1:28" x14ac:dyDescent="0.35">
      <c r="A116" s="4"/>
      <c r="B116" s="191" t="s">
        <v>42</v>
      </c>
      <c r="C116" s="84">
        <v>7614925.049999983</v>
      </c>
      <c r="D116" s="79">
        <v>6316417.4900000039</v>
      </c>
      <c r="E116" s="79">
        <v>5686675.9399999902</v>
      </c>
      <c r="F116" s="79">
        <v>5460269.6399999913</v>
      </c>
      <c r="G116" s="79">
        <v>7456681.6799999904</v>
      </c>
      <c r="H116" s="79">
        <v>7844466.109999992</v>
      </c>
      <c r="I116" s="79">
        <v>6480627.4300000118</v>
      </c>
      <c r="J116" s="79">
        <v>5362265.9799999949</v>
      </c>
      <c r="K116" s="79">
        <v>5678127.7699999809</v>
      </c>
      <c r="L116" s="79">
        <v>6717694.9699999951</v>
      </c>
      <c r="M116" s="79">
        <v>7555296.8099999977</v>
      </c>
      <c r="N116" s="354">
        <v>7113007.8099999875</v>
      </c>
      <c r="O116" s="359">
        <v>6658814.8400000017</v>
      </c>
      <c r="P116" s="79">
        <v>6621038.5699999994</v>
      </c>
      <c r="Q116" s="79">
        <f t="shared" ref="Q116:R120" si="45">Q95-Q102</f>
        <v>3018758.8699999996</v>
      </c>
      <c r="R116" s="79">
        <f t="shared" si="45"/>
        <v>6306683.1599999927</v>
      </c>
      <c r="S116" s="364">
        <f>S95-S102</f>
        <v>8220027.0300000049</v>
      </c>
      <c r="T116" s="364">
        <f>T95-T102</f>
        <v>9411977.9300000016</v>
      </c>
      <c r="U116" s="154">
        <v>0</v>
      </c>
      <c r="V116" s="79">
        <f t="shared" ref="V116:V120" si="46">O116-C116</f>
        <v>-956110.20999998134</v>
      </c>
      <c r="W116" s="79">
        <f t="shared" si="44"/>
        <v>304621.07999999542</v>
      </c>
      <c r="X116" s="79">
        <f t="shared" si="44"/>
        <v>-2667917.0699999905</v>
      </c>
      <c r="Y116" s="79">
        <f t="shared" si="44"/>
        <v>846413.52000000142</v>
      </c>
      <c r="Z116" s="79">
        <f t="shared" si="44"/>
        <v>763345.35000001453</v>
      </c>
      <c r="AA116" s="79">
        <f t="shared" si="44"/>
        <v>1567511.8200000096</v>
      </c>
      <c r="AB116" s="78"/>
    </row>
    <row r="117" spans="1:28" x14ac:dyDescent="0.35">
      <c r="A117" s="4"/>
      <c r="B117" s="191" t="s">
        <v>43</v>
      </c>
      <c r="C117" s="84">
        <v>-90263295.409999982</v>
      </c>
      <c r="D117" s="79">
        <v>-87662477.589999974</v>
      </c>
      <c r="E117" s="79">
        <v>-82474391.890000015</v>
      </c>
      <c r="F117" s="79">
        <v>-55945849.090000033</v>
      </c>
      <c r="G117" s="79">
        <v>-81456310.230000079</v>
      </c>
      <c r="H117" s="79">
        <v>-91008620.100000098</v>
      </c>
      <c r="I117" s="79">
        <v>-98948930.850000188</v>
      </c>
      <c r="J117" s="79">
        <v>-111650000.11000013</v>
      </c>
      <c r="K117" s="79">
        <v>-74851673.62000002</v>
      </c>
      <c r="L117" s="79">
        <v>-72585832.750000045</v>
      </c>
      <c r="M117" s="79">
        <v>-102760894.12000003</v>
      </c>
      <c r="N117" s="354">
        <v>-68881677.849999994</v>
      </c>
      <c r="O117" s="359">
        <v>-68800372.610000074</v>
      </c>
      <c r="P117" s="79">
        <v>-74486127.660000056</v>
      </c>
      <c r="Q117" s="79">
        <f>Q96-Q103</f>
        <v>-87769159.079999998</v>
      </c>
      <c r="R117" s="79">
        <f>R96-R103</f>
        <v>-65394339.060000002</v>
      </c>
      <c r="S117" s="79">
        <f>S96-S103</f>
        <v>-67524641.959999919</v>
      </c>
      <c r="T117" s="79">
        <f>T96-T103</f>
        <v>-80848028.780000091</v>
      </c>
      <c r="U117" s="154">
        <v>0</v>
      </c>
      <c r="V117" s="79">
        <f t="shared" si="46"/>
        <v>21462922.799999908</v>
      </c>
      <c r="W117" s="79">
        <f t="shared" si="44"/>
        <v>13176349.929999918</v>
      </c>
      <c r="X117" s="79">
        <f t="shared" si="44"/>
        <v>-5294767.1899999827</v>
      </c>
      <c r="Y117" s="79">
        <f t="shared" si="44"/>
        <v>-9448489.969999969</v>
      </c>
      <c r="Z117" s="79">
        <f t="shared" si="44"/>
        <v>13931668.27000016</v>
      </c>
      <c r="AA117" s="79">
        <f t="shared" si="44"/>
        <v>10160591.320000008</v>
      </c>
      <c r="AB117" s="78"/>
    </row>
    <row r="118" spans="1:28" x14ac:dyDescent="0.35">
      <c r="A118" s="4"/>
      <c r="B118" s="191" t="s">
        <v>44</v>
      </c>
      <c r="C118" s="84">
        <v>77398775.359999985</v>
      </c>
      <c r="D118" s="79">
        <v>71827931.830000013</v>
      </c>
      <c r="E118" s="79">
        <v>71190227.5</v>
      </c>
      <c r="F118" s="79">
        <v>81537233.079999998</v>
      </c>
      <c r="G118" s="79">
        <v>95921367.790000007</v>
      </c>
      <c r="H118" s="79">
        <v>99287123.750000015</v>
      </c>
      <c r="I118" s="79">
        <v>91944006.780000001</v>
      </c>
      <c r="J118" s="79">
        <v>80158304.980000019</v>
      </c>
      <c r="K118" s="79">
        <v>72403591.109999985</v>
      </c>
      <c r="L118" s="79">
        <v>76181713.300000012</v>
      </c>
      <c r="M118" s="79">
        <v>77881312.699999988</v>
      </c>
      <c r="N118" s="354">
        <v>76755607.470000014</v>
      </c>
      <c r="O118" s="359">
        <v>71217192.869999975</v>
      </c>
      <c r="P118" s="79">
        <v>62250281.299999982</v>
      </c>
      <c r="Q118" s="79">
        <f t="shared" si="45"/>
        <v>41437319.840000004</v>
      </c>
      <c r="R118" s="79">
        <f t="shared" si="45"/>
        <v>74184646.390000001</v>
      </c>
      <c r="S118" s="79">
        <f t="shared" ref="S118:T118" si="47">S97-S104</f>
        <v>87905086.12000002</v>
      </c>
      <c r="T118" s="79">
        <f t="shared" si="47"/>
        <v>92360227.400000006</v>
      </c>
      <c r="U118" s="154">
        <v>0</v>
      </c>
      <c r="V118" s="79">
        <f t="shared" si="46"/>
        <v>-6181582.4900000095</v>
      </c>
      <c r="W118" s="79">
        <f t="shared" si="44"/>
        <v>-9577650.530000031</v>
      </c>
      <c r="X118" s="79">
        <f t="shared" si="44"/>
        <v>-29752907.659999996</v>
      </c>
      <c r="Y118" s="79">
        <f t="shared" si="44"/>
        <v>-7352586.6899999976</v>
      </c>
      <c r="Z118" s="79">
        <f t="shared" si="44"/>
        <v>-8016281.6699999869</v>
      </c>
      <c r="AA118" s="79">
        <f t="shared" si="44"/>
        <v>-6926896.3500000089</v>
      </c>
      <c r="AB118" s="78"/>
    </row>
    <row r="119" spans="1:28" x14ac:dyDescent="0.35">
      <c r="A119" s="4"/>
      <c r="B119" s="191" t="s">
        <v>45</v>
      </c>
      <c r="C119" s="84">
        <v>820671.91999999981</v>
      </c>
      <c r="D119" s="79">
        <v>723784.42</v>
      </c>
      <c r="E119" s="79">
        <v>693655.78</v>
      </c>
      <c r="F119" s="79">
        <v>658976.74</v>
      </c>
      <c r="G119" s="79">
        <v>670431.06000000017</v>
      </c>
      <c r="H119" s="79">
        <v>662486.68000000005</v>
      </c>
      <c r="I119" s="79">
        <v>844678.60000000009</v>
      </c>
      <c r="J119" s="79">
        <v>876682.42999999993</v>
      </c>
      <c r="K119" s="79">
        <v>832441.66</v>
      </c>
      <c r="L119" s="79">
        <v>868144.4</v>
      </c>
      <c r="M119" s="79">
        <v>893364.38000000012</v>
      </c>
      <c r="N119" s="354">
        <v>815180.80999999982</v>
      </c>
      <c r="O119" s="359">
        <v>797814.04999999981</v>
      </c>
      <c r="P119" s="79">
        <v>643325.39</v>
      </c>
      <c r="Q119" s="79">
        <f t="shared" si="45"/>
        <v>377001.74</v>
      </c>
      <c r="R119" s="79">
        <f t="shared" si="45"/>
        <v>548291.11999999988</v>
      </c>
      <c r="S119" s="79">
        <f t="shared" ref="S119:T119" si="48">S98-S105</f>
        <v>565224.94000000006</v>
      </c>
      <c r="T119" s="79">
        <f t="shared" si="48"/>
        <v>629018.93000000017</v>
      </c>
      <c r="U119" s="154">
        <v>0</v>
      </c>
      <c r="V119" s="79">
        <f t="shared" si="46"/>
        <v>-22857.869999999995</v>
      </c>
      <c r="W119" s="79">
        <f t="shared" si="44"/>
        <v>-80459.030000000028</v>
      </c>
      <c r="X119" s="79">
        <f t="shared" si="44"/>
        <v>-316654.04000000004</v>
      </c>
      <c r="Y119" s="79">
        <f t="shared" si="44"/>
        <v>-110685.62000000011</v>
      </c>
      <c r="Z119" s="79">
        <f t="shared" si="44"/>
        <v>-105206.12000000011</v>
      </c>
      <c r="AA119" s="79">
        <f t="shared" si="44"/>
        <v>-33467.749999999884</v>
      </c>
      <c r="AB119" s="78"/>
    </row>
    <row r="120" spans="1:28" ht="15" thickBot="1" x14ac:dyDescent="0.4">
      <c r="A120" s="4"/>
      <c r="B120" s="258" t="s">
        <v>46</v>
      </c>
      <c r="C120" s="87">
        <v>-14473824.229996743</v>
      </c>
      <c r="D120" s="73">
        <v>-37907329.259997472</v>
      </c>
      <c r="E120" s="73">
        <v>-30097691.599997431</v>
      </c>
      <c r="F120" s="73">
        <v>32554650.210001584</v>
      </c>
      <c r="G120" s="73">
        <v>37467636.370000079</v>
      </c>
      <c r="H120" s="73">
        <v>7389668.0800008252</v>
      </c>
      <c r="I120" s="73">
        <v>-23513145.659999318</v>
      </c>
      <c r="J120" s="73">
        <v>-54525896.049999334</v>
      </c>
      <c r="K120" s="73">
        <v>3788723.0600002743</v>
      </c>
      <c r="L120" s="73">
        <v>13059021.270000705</v>
      </c>
      <c r="M120" s="73">
        <v>-13931438.279999116</v>
      </c>
      <c r="N120" s="355">
        <v>11975972.600000454</v>
      </c>
      <c r="O120" s="360">
        <v>-4435403.1799994679</v>
      </c>
      <c r="P120" s="73">
        <v>-10078614.729999438</v>
      </c>
      <c r="Q120" s="73">
        <f t="shared" si="45"/>
        <v>-80736484.849999964</v>
      </c>
      <c r="R120" s="73">
        <f t="shared" si="45"/>
        <v>13583996.670000613</v>
      </c>
      <c r="S120" s="73">
        <f t="shared" ref="S120:T120" si="49">S99-S106</f>
        <v>46880580.109999478</v>
      </c>
      <c r="T120" s="73">
        <f t="shared" si="49"/>
        <v>31410889.420000374</v>
      </c>
      <c r="U120" s="361">
        <v>0</v>
      </c>
      <c r="V120" s="73">
        <f t="shared" si="46"/>
        <v>10038421.049997274</v>
      </c>
      <c r="W120" s="73">
        <f t="shared" si="44"/>
        <v>27828714.529998034</v>
      </c>
      <c r="X120" s="73">
        <f t="shared" si="44"/>
        <v>-50638793.250002533</v>
      </c>
      <c r="Y120" s="73">
        <f t="shared" si="44"/>
        <v>-18970653.540000971</v>
      </c>
      <c r="Z120" s="73">
        <f t="shared" si="44"/>
        <v>9412943.7399993986</v>
      </c>
      <c r="AA120" s="73">
        <f t="shared" si="44"/>
        <v>24021221.339999549</v>
      </c>
      <c r="AB120" s="72"/>
    </row>
    <row r="121" spans="1:28" x14ac:dyDescent="0.35">
      <c r="A121" s="4">
        <v>17</v>
      </c>
      <c r="B121" s="164" t="s">
        <v>20</v>
      </c>
      <c r="C121" s="166"/>
      <c r="D121" s="167"/>
      <c r="E121" s="167"/>
      <c r="F121" s="168"/>
      <c r="G121" s="167"/>
      <c r="H121" s="167"/>
      <c r="I121" s="167"/>
      <c r="J121" s="167"/>
      <c r="K121" s="167"/>
      <c r="L121" s="167"/>
      <c r="M121" s="167"/>
      <c r="N121" s="139"/>
      <c r="O121" s="60"/>
      <c r="P121" s="58"/>
      <c r="Q121" s="58"/>
      <c r="R121" s="58"/>
      <c r="S121" s="58"/>
      <c r="T121" s="58"/>
      <c r="U121" s="59"/>
      <c r="V121" s="60"/>
      <c r="W121" s="61"/>
      <c r="X121" s="62"/>
      <c r="Y121" s="62"/>
      <c r="Z121" s="62"/>
      <c r="AA121" s="62"/>
      <c r="AB121" s="63"/>
    </row>
    <row r="122" spans="1:28" x14ac:dyDescent="0.35">
      <c r="A122" s="4"/>
      <c r="B122" s="191" t="s">
        <v>41</v>
      </c>
      <c r="C122" s="169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170">
        <v>0</v>
      </c>
      <c r="O122" s="54">
        <v>0</v>
      </c>
      <c r="P122" s="54">
        <v>0</v>
      </c>
      <c r="Q122" s="52">
        <v>0</v>
      </c>
      <c r="R122" s="54">
        <v>0</v>
      </c>
      <c r="S122" s="52">
        <v>0</v>
      </c>
      <c r="T122" s="54">
        <v>0</v>
      </c>
      <c r="U122" s="116"/>
      <c r="V122" s="54">
        <f>O122-C122</f>
        <v>0</v>
      </c>
      <c r="W122" s="54">
        <f t="shared" ref="W122:AA127" si="50">P122-D122</f>
        <v>0</v>
      </c>
      <c r="X122" s="54">
        <f t="shared" si="50"/>
        <v>0</v>
      </c>
      <c r="Y122" s="54">
        <f t="shared" si="50"/>
        <v>0</v>
      </c>
      <c r="Z122" s="54">
        <f t="shared" si="50"/>
        <v>0</v>
      </c>
      <c r="AA122" s="54">
        <f t="shared" si="50"/>
        <v>0</v>
      </c>
      <c r="AB122" s="66"/>
    </row>
    <row r="123" spans="1:28" x14ac:dyDescent="0.35">
      <c r="A123" s="4"/>
      <c r="B123" s="191" t="s">
        <v>42</v>
      </c>
      <c r="C123" s="334">
        <v>3478</v>
      </c>
      <c r="D123" s="190">
        <v>3542</v>
      </c>
      <c r="E123" s="190">
        <v>5849</v>
      </c>
      <c r="F123" s="190">
        <v>7477</v>
      </c>
      <c r="G123" s="190">
        <v>7340</v>
      </c>
      <c r="H123" s="190">
        <v>6622</v>
      </c>
      <c r="I123" s="190">
        <v>6203</v>
      </c>
      <c r="J123" s="190">
        <v>5752</v>
      </c>
      <c r="K123" s="190">
        <v>5452</v>
      </c>
      <c r="L123" s="190">
        <v>4845</v>
      </c>
      <c r="M123" s="190">
        <v>3784</v>
      </c>
      <c r="N123" s="335">
        <v>3056</v>
      </c>
      <c r="O123" s="190">
        <v>2753</v>
      </c>
      <c r="P123" s="190">
        <v>2575</v>
      </c>
      <c r="Q123" s="336">
        <v>2683</v>
      </c>
      <c r="R123" s="54">
        <v>3121</v>
      </c>
      <c r="S123" s="52">
        <v>3330</v>
      </c>
      <c r="T123" s="54">
        <v>3816</v>
      </c>
      <c r="U123" s="116"/>
      <c r="V123" s="54">
        <f t="shared" ref="V123:V127" si="51">O123-C123</f>
        <v>-725</v>
      </c>
      <c r="W123" s="54">
        <f t="shared" si="50"/>
        <v>-967</v>
      </c>
      <c r="X123" s="54">
        <f t="shared" si="50"/>
        <v>-3166</v>
      </c>
      <c r="Y123" s="54">
        <f t="shared" si="50"/>
        <v>-4356</v>
      </c>
      <c r="Z123" s="54">
        <f t="shared" si="50"/>
        <v>-4010</v>
      </c>
      <c r="AA123" s="54">
        <f t="shared" si="50"/>
        <v>-2806</v>
      </c>
      <c r="AB123" s="66"/>
    </row>
    <row r="124" spans="1:28" x14ac:dyDescent="0.35">
      <c r="A124" s="4"/>
      <c r="B124" s="191" t="s">
        <v>43</v>
      </c>
      <c r="C124" s="169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170">
        <v>0</v>
      </c>
      <c r="O124" s="190">
        <v>0</v>
      </c>
      <c r="P124" s="190">
        <v>0</v>
      </c>
      <c r="Q124" s="336">
        <v>0</v>
      </c>
      <c r="R124" s="54">
        <v>0</v>
      </c>
      <c r="S124" s="52">
        <v>0</v>
      </c>
      <c r="T124" s="54">
        <v>0</v>
      </c>
      <c r="U124" s="116"/>
      <c r="V124" s="54">
        <f t="shared" si="51"/>
        <v>0</v>
      </c>
      <c r="W124" s="54">
        <f t="shared" si="50"/>
        <v>0</v>
      </c>
      <c r="X124" s="54">
        <f t="shared" si="50"/>
        <v>0</v>
      </c>
      <c r="Y124" s="54">
        <f t="shared" si="50"/>
        <v>0</v>
      </c>
      <c r="Z124" s="54">
        <f t="shared" si="50"/>
        <v>0</v>
      </c>
      <c r="AA124" s="54">
        <f t="shared" si="50"/>
        <v>0</v>
      </c>
      <c r="AB124" s="66"/>
    </row>
    <row r="125" spans="1:28" x14ac:dyDescent="0.35">
      <c r="A125" s="4"/>
      <c r="B125" s="191" t="s">
        <v>44</v>
      </c>
      <c r="C125" s="169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170">
        <v>0</v>
      </c>
      <c r="O125" s="190">
        <v>0</v>
      </c>
      <c r="P125" s="190">
        <v>0</v>
      </c>
      <c r="Q125" s="336">
        <v>0</v>
      </c>
      <c r="R125" s="54">
        <v>0</v>
      </c>
      <c r="S125" s="52">
        <v>0</v>
      </c>
      <c r="T125" s="54">
        <v>0</v>
      </c>
      <c r="U125" s="116"/>
      <c r="V125" s="54">
        <f t="shared" si="51"/>
        <v>0</v>
      </c>
      <c r="W125" s="54">
        <f t="shared" si="50"/>
        <v>0</v>
      </c>
      <c r="X125" s="54">
        <f t="shared" si="50"/>
        <v>0</v>
      </c>
      <c r="Y125" s="54">
        <f t="shared" si="50"/>
        <v>0</v>
      </c>
      <c r="Z125" s="54">
        <f t="shared" si="50"/>
        <v>0</v>
      </c>
      <c r="AA125" s="54">
        <f t="shared" si="50"/>
        <v>0</v>
      </c>
      <c r="AB125" s="66"/>
    </row>
    <row r="126" spans="1:28" x14ac:dyDescent="0.35">
      <c r="A126" s="4"/>
      <c r="B126" s="191" t="s">
        <v>45</v>
      </c>
      <c r="C126" s="169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170">
        <v>0</v>
      </c>
      <c r="O126" s="190">
        <v>0</v>
      </c>
      <c r="P126" s="190">
        <v>0</v>
      </c>
      <c r="Q126" s="336">
        <v>0</v>
      </c>
      <c r="R126" s="54">
        <v>0</v>
      </c>
      <c r="S126" s="52">
        <v>0</v>
      </c>
      <c r="T126" s="54">
        <v>0</v>
      </c>
      <c r="U126" s="116"/>
      <c r="V126" s="54">
        <f t="shared" si="51"/>
        <v>0</v>
      </c>
      <c r="W126" s="54">
        <f t="shared" si="50"/>
        <v>0</v>
      </c>
      <c r="X126" s="54">
        <f t="shared" si="50"/>
        <v>0</v>
      </c>
      <c r="Y126" s="54">
        <f t="shared" si="50"/>
        <v>0</v>
      </c>
      <c r="Z126" s="54">
        <f t="shared" si="50"/>
        <v>0</v>
      </c>
      <c r="AA126" s="54">
        <f t="shared" si="50"/>
        <v>0</v>
      </c>
      <c r="AB126" s="66"/>
    </row>
    <row r="127" spans="1:28" x14ac:dyDescent="0.35">
      <c r="A127" s="4"/>
      <c r="B127" s="191" t="s">
        <v>46</v>
      </c>
      <c r="C127" s="169">
        <v>3478</v>
      </c>
      <c r="D127" s="54">
        <v>3542</v>
      </c>
      <c r="E127" s="54">
        <v>5849</v>
      </c>
      <c r="F127" s="54">
        <v>7477</v>
      </c>
      <c r="G127" s="54">
        <v>7340</v>
      </c>
      <c r="H127" s="54">
        <v>6622</v>
      </c>
      <c r="I127" s="54">
        <v>6203</v>
      </c>
      <c r="J127" s="54">
        <v>5752</v>
      </c>
      <c r="K127" s="54">
        <v>5452</v>
      </c>
      <c r="L127" s="54">
        <v>4845</v>
      </c>
      <c r="M127" s="54">
        <v>3784</v>
      </c>
      <c r="N127" s="170">
        <v>3056</v>
      </c>
      <c r="O127" s="190">
        <v>2753</v>
      </c>
      <c r="P127" s="190">
        <v>2575</v>
      </c>
      <c r="Q127" s="336">
        <f>SUM(Q122:Q126)</f>
        <v>2683</v>
      </c>
      <c r="R127" s="336">
        <f>SUM(R122:R126)</f>
        <v>3121</v>
      </c>
      <c r="S127" s="336">
        <f>SUM(S122:S126)</f>
        <v>3330</v>
      </c>
      <c r="T127" s="336">
        <f>SUM(T122:T126)</f>
        <v>3816</v>
      </c>
      <c r="U127" s="116">
        <v>0</v>
      </c>
      <c r="V127" s="54">
        <f t="shared" si="51"/>
        <v>-725</v>
      </c>
      <c r="W127" s="54">
        <f t="shared" si="50"/>
        <v>-967</v>
      </c>
      <c r="X127" s="54">
        <f t="shared" si="50"/>
        <v>-3166</v>
      </c>
      <c r="Y127" s="54">
        <f t="shared" si="50"/>
        <v>-4356</v>
      </c>
      <c r="Z127" s="54">
        <f t="shared" si="50"/>
        <v>-4010</v>
      </c>
      <c r="AA127" s="54">
        <f t="shared" si="50"/>
        <v>-2806</v>
      </c>
      <c r="AB127" s="66"/>
    </row>
    <row r="128" spans="1:28" x14ac:dyDescent="0.35">
      <c r="A128" s="4">
        <v>18</v>
      </c>
      <c r="B128" s="164" t="s">
        <v>25</v>
      </c>
      <c r="C128" s="169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170"/>
      <c r="O128" s="190"/>
      <c r="P128" s="54"/>
      <c r="Q128" s="336"/>
      <c r="R128" s="54"/>
      <c r="S128" s="52"/>
      <c r="T128" s="54"/>
      <c r="U128" s="116"/>
      <c r="V128" s="54"/>
      <c r="W128" s="54"/>
      <c r="X128" s="54"/>
      <c r="Y128" s="54"/>
      <c r="Z128" s="54"/>
      <c r="AA128" s="54"/>
      <c r="AB128" s="66"/>
    </row>
    <row r="129" spans="1:28" x14ac:dyDescent="0.35">
      <c r="A129" s="4"/>
      <c r="B129" s="191" t="s">
        <v>41</v>
      </c>
      <c r="C129" s="169">
        <v>3058</v>
      </c>
      <c r="D129" s="54">
        <v>5036</v>
      </c>
      <c r="E129" s="54">
        <v>3737</v>
      </c>
      <c r="F129" s="54">
        <v>3283</v>
      </c>
      <c r="G129" s="54">
        <v>2733</v>
      </c>
      <c r="H129" s="54">
        <v>3289</v>
      </c>
      <c r="I129" s="54">
        <v>3547</v>
      </c>
      <c r="J129" s="54">
        <v>3643</v>
      </c>
      <c r="K129" s="54">
        <v>1584</v>
      </c>
      <c r="L129" s="54">
        <v>498</v>
      </c>
      <c r="M129" s="54">
        <v>893</v>
      </c>
      <c r="N129" s="170">
        <v>1062</v>
      </c>
      <c r="O129" s="190">
        <v>489</v>
      </c>
      <c r="P129" s="54">
        <v>0</v>
      </c>
      <c r="Q129" s="336">
        <v>0</v>
      </c>
      <c r="R129" s="54">
        <v>0</v>
      </c>
      <c r="S129" s="52">
        <v>0</v>
      </c>
      <c r="T129" s="54">
        <v>0</v>
      </c>
      <c r="U129" s="116"/>
      <c r="V129" s="54">
        <f>O129-C129</f>
        <v>-2569</v>
      </c>
      <c r="W129" s="54">
        <f t="shared" ref="W129:AA134" si="52">P129-D129</f>
        <v>-5036</v>
      </c>
      <c r="X129" s="54">
        <f t="shared" si="52"/>
        <v>-3737</v>
      </c>
      <c r="Y129" s="54">
        <f t="shared" si="52"/>
        <v>-3283</v>
      </c>
      <c r="Z129" s="54">
        <f t="shared" si="52"/>
        <v>-2733</v>
      </c>
      <c r="AA129" s="54">
        <f t="shared" si="52"/>
        <v>-3289</v>
      </c>
      <c r="AB129" s="66"/>
    </row>
    <row r="130" spans="1:28" x14ac:dyDescent="0.35">
      <c r="A130" s="4"/>
      <c r="B130" s="191" t="s">
        <v>42</v>
      </c>
      <c r="C130" s="169">
        <v>2</v>
      </c>
      <c r="D130" s="54">
        <v>243</v>
      </c>
      <c r="E130" s="54">
        <v>1536</v>
      </c>
      <c r="F130" s="54">
        <v>790</v>
      </c>
      <c r="G130" s="54">
        <v>561</v>
      </c>
      <c r="H130" s="54">
        <v>711</v>
      </c>
      <c r="I130" s="54">
        <v>706</v>
      </c>
      <c r="J130" s="54">
        <v>777</v>
      </c>
      <c r="K130" s="54">
        <v>259</v>
      </c>
      <c r="L130" s="54">
        <v>7</v>
      </c>
      <c r="M130" s="54">
        <v>0</v>
      </c>
      <c r="N130" s="170">
        <v>0</v>
      </c>
      <c r="O130" s="190">
        <v>0</v>
      </c>
      <c r="P130" s="54">
        <v>0</v>
      </c>
      <c r="Q130" s="336">
        <v>0</v>
      </c>
      <c r="R130" s="54">
        <v>0</v>
      </c>
      <c r="S130" s="52">
        <v>0</v>
      </c>
      <c r="T130" s="54">
        <v>0</v>
      </c>
      <c r="U130" s="116"/>
      <c r="V130" s="54">
        <f t="shared" ref="V130:V134" si="53">O130-C130</f>
        <v>-2</v>
      </c>
      <c r="W130" s="54">
        <f t="shared" si="52"/>
        <v>-243</v>
      </c>
      <c r="X130" s="54">
        <f t="shared" si="52"/>
        <v>-1536</v>
      </c>
      <c r="Y130" s="54">
        <f t="shared" si="52"/>
        <v>-790</v>
      </c>
      <c r="Z130" s="54">
        <f t="shared" si="52"/>
        <v>-561</v>
      </c>
      <c r="AA130" s="54">
        <f t="shared" si="52"/>
        <v>-711</v>
      </c>
      <c r="AB130" s="66"/>
    </row>
    <row r="131" spans="1:28" x14ac:dyDescent="0.35">
      <c r="A131" s="4"/>
      <c r="B131" s="191" t="s">
        <v>57</v>
      </c>
      <c r="C131" s="169">
        <v>106</v>
      </c>
      <c r="D131" s="54">
        <v>100</v>
      </c>
      <c r="E131" s="54">
        <v>103</v>
      </c>
      <c r="F131" s="54">
        <v>69</v>
      </c>
      <c r="G131" s="54">
        <v>93</v>
      </c>
      <c r="H131" s="54">
        <v>83</v>
      </c>
      <c r="I131" s="54">
        <v>73</v>
      </c>
      <c r="J131" s="54">
        <v>89</v>
      </c>
      <c r="K131" s="54">
        <v>97</v>
      </c>
      <c r="L131" s="54">
        <v>84</v>
      </c>
      <c r="M131" s="54">
        <v>127</v>
      </c>
      <c r="N131" s="170">
        <v>85</v>
      </c>
      <c r="O131" s="190">
        <v>49</v>
      </c>
      <c r="P131" s="54">
        <v>0</v>
      </c>
      <c r="Q131" s="336">
        <v>0</v>
      </c>
      <c r="R131" s="54">
        <v>0</v>
      </c>
      <c r="S131" s="52">
        <v>0</v>
      </c>
      <c r="T131" s="54">
        <v>0</v>
      </c>
      <c r="U131" s="116"/>
      <c r="V131" s="54">
        <f t="shared" si="53"/>
        <v>-57</v>
      </c>
      <c r="W131" s="54">
        <f t="shared" si="52"/>
        <v>-100</v>
      </c>
      <c r="X131" s="54">
        <f t="shared" si="52"/>
        <v>-103</v>
      </c>
      <c r="Y131" s="54">
        <f t="shared" si="52"/>
        <v>-69</v>
      </c>
      <c r="Z131" s="54">
        <f t="shared" si="52"/>
        <v>-93</v>
      </c>
      <c r="AA131" s="54">
        <f t="shared" si="52"/>
        <v>-83</v>
      </c>
      <c r="AB131" s="66"/>
    </row>
    <row r="132" spans="1:28" x14ac:dyDescent="0.35">
      <c r="A132" s="4"/>
      <c r="B132" s="191" t="s">
        <v>61</v>
      </c>
      <c r="C132" s="169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170"/>
      <c r="O132" s="190"/>
      <c r="P132" s="54"/>
      <c r="Q132" s="336"/>
      <c r="R132" s="54"/>
      <c r="S132" s="52"/>
      <c r="T132" s="54"/>
      <c r="U132" s="116"/>
      <c r="V132" s="54">
        <f t="shared" si="53"/>
        <v>0</v>
      </c>
      <c r="W132" s="54">
        <f t="shared" si="52"/>
        <v>0</v>
      </c>
      <c r="X132" s="54">
        <f t="shared" si="52"/>
        <v>0</v>
      </c>
      <c r="Y132" s="54">
        <f t="shared" si="52"/>
        <v>0</v>
      </c>
      <c r="Z132" s="54">
        <f t="shared" si="52"/>
        <v>0</v>
      </c>
      <c r="AA132" s="54">
        <f t="shared" si="52"/>
        <v>0</v>
      </c>
      <c r="AB132" s="66"/>
    </row>
    <row r="133" spans="1:28" x14ac:dyDescent="0.35">
      <c r="A133" s="4"/>
      <c r="B133" s="191" t="s">
        <v>62</v>
      </c>
      <c r="C133" s="169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170"/>
      <c r="O133" s="190"/>
      <c r="P133" s="54"/>
      <c r="Q133" s="336"/>
      <c r="R133" s="54"/>
      <c r="S133" s="52"/>
      <c r="T133" s="54"/>
      <c r="U133" s="116"/>
      <c r="V133" s="54">
        <f t="shared" si="53"/>
        <v>0</v>
      </c>
      <c r="W133" s="54">
        <f t="shared" si="52"/>
        <v>0</v>
      </c>
      <c r="X133" s="54">
        <f t="shared" si="52"/>
        <v>0</v>
      </c>
      <c r="Y133" s="54">
        <f t="shared" si="52"/>
        <v>0</v>
      </c>
      <c r="Z133" s="54">
        <f t="shared" si="52"/>
        <v>0</v>
      </c>
      <c r="AA133" s="54">
        <f t="shared" si="52"/>
        <v>0</v>
      </c>
      <c r="AB133" s="66"/>
    </row>
    <row r="134" spans="1:28" x14ac:dyDescent="0.35">
      <c r="A134" s="4"/>
      <c r="B134" s="191" t="s">
        <v>46</v>
      </c>
      <c r="C134" s="169">
        <v>3060</v>
      </c>
      <c r="D134" s="54">
        <v>5279</v>
      </c>
      <c r="E134" s="54">
        <v>5273</v>
      </c>
      <c r="F134" s="54">
        <v>4073</v>
      </c>
      <c r="G134" s="54">
        <v>3294</v>
      </c>
      <c r="H134" s="54">
        <v>4000</v>
      </c>
      <c r="I134" s="54">
        <v>4253</v>
      </c>
      <c r="J134" s="54">
        <v>4420</v>
      </c>
      <c r="K134" s="54">
        <v>1843</v>
      </c>
      <c r="L134" s="54">
        <v>505</v>
      </c>
      <c r="M134" s="54">
        <v>893</v>
      </c>
      <c r="N134" s="170">
        <v>1062</v>
      </c>
      <c r="O134" s="190">
        <v>489</v>
      </c>
      <c r="P134" s="190">
        <v>0</v>
      </c>
      <c r="Q134" s="336">
        <v>0</v>
      </c>
      <c r="R134" s="54">
        <v>0</v>
      </c>
      <c r="S134" s="52">
        <v>0</v>
      </c>
      <c r="T134" s="54">
        <v>0</v>
      </c>
      <c r="U134" s="116">
        <v>0</v>
      </c>
      <c r="V134" s="54">
        <f t="shared" si="53"/>
        <v>-2571</v>
      </c>
      <c r="W134" s="54">
        <f t="shared" si="52"/>
        <v>-5279</v>
      </c>
      <c r="X134" s="54">
        <f t="shared" si="52"/>
        <v>-5273</v>
      </c>
      <c r="Y134" s="54">
        <f t="shared" si="52"/>
        <v>-4073</v>
      </c>
      <c r="Z134" s="54">
        <f t="shared" si="52"/>
        <v>-3294</v>
      </c>
      <c r="AA134" s="54">
        <f t="shared" si="52"/>
        <v>-4000</v>
      </c>
      <c r="AB134" s="66"/>
    </row>
    <row r="135" spans="1:28" x14ac:dyDescent="0.35">
      <c r="A135" s="4">
        <v>19</v>
      </c>
      <c r="B135" s="165" t="s">
        <v>24</v>
      </c>
      <c r="C135" s="169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170"/>
      <c r="O135" s="190"/>
      <c r="P135" s="190"/>
      <c r="Q135" s="336"/>
      <c r="R135" s="54"/>
      <c r="S135" s="52"/>
      <c r="T135" s="54"/>
      <c r="U135" s="116"/>
      <c r="V135" s="54"/>
      <c r="W135" s="54"/>
      <c r="X135" s="54"/>
      <c r="Y135" s="54"/>
      <c r="Z135" s="54"/>
      <c r="AA135" s="54"/>
      <c r="AB135" s="66"/>
    </row>
    <row r="136" spans="1:28" x14ac:dyDescent="0.35">
      <c r="A136" s="4"/>
      <c r="B136" s="191" t="s">
        <v>41</v>
      </c>
      <c r="C136" s="334">
        <v>5954</v>
      </c>
      <c r="D136" s="190">
        <v>6356</v>
      </c>
      <c r="E136" s="190">
        <v>6986</v>
      </c>
      <c r="F136" s="190">
        <v>8034</v>
      </c>
      <c r="G136" s="190">
        <v>7844</v>
      </c>
      <c r="H136" s="190">
        <v>6963</v>
      </c>
      <c r="I136" s="190">
        <v>6864</v>
      </c>
      <c r="J136" s="190">
        <v>7422</v>
      </c>
      <c r="K136" s="190">
        <v>8413</v>
      </c>
      <c r="L136" s="190">
        <v>7673</v>
      </c>
      <c r="M136" s="190">
        <v>5738</v>
      </c>
      <c r="N136" s="335">
        <v>5325</v>
      </c>
      <c r="O136" s="190">
        <v>5173</v>
      </c>
      <c r="P136" s="190">
        <v>4770</v>
      </c>
      <c r="Q136" s="336">
        <v>2657</v>
      </c>
      <c r="R136" s="54">
        <v>2652</v>
      </c>
      <c r="S136" s="52">
        <v>2798</v>
      </c>
      <c r="T136" s="54">
        <v>4005</v>
      </c>
      <c r="U136" s="116"/>
      <c r="V136" s="54">
        <f>O136-C136</f>
        <v>-781</v>
      </c>
      <c r="W136" s="54">
        <f t="shared" ref="W136:AA141" si="54">P136-D136</f>
        <v>-1586</v>
      </c>
      <c r="X136" s="54">
        <f t="shared" si="54"/>
        <v>-4329</v>
      </c>
      <c r="Y136" s="54">
        <f t="shared" si="54"/>
        <v>-5382</v>
      </c>
      <c r="Z136" s="54">
        <f t="shared" si="54"/>
        <v>-5046</v>
      </c>
      <c r="AA136" s="54">
        <f t="shared" si="54"/>
        <v>-2958</v>
      </c>
      <c r="AB136" s="66"/>
    </row>
    <row r="137" spans="1:28" x14ac:dyDescent="0.35">
      <c r="A137" s="4"/>
      <c r="B137" s="191" t="s">
        <v>63</v>
      </c>
      <c r="C137" s="334"/>
      <c r="D137" s="190"/>
      <c r="E137" s="190"/>
      <c r="F137" s="190"/>
      <c r="G137" s="190"/>
      <c r="H137" s="190"/>
      <c r="I137" s="190"/>
      <c r="J137" s="190"/>
      <c r="K137" s="190"/>
      <c r="L137" s="190"/>
      <c r="M137" s="190"/>
      <c r="N137" s="335"/>
      <c r="O137" s="190"/>
      <c r="P137" s="190"/>
      <c r="Q137" s="336"/>
      <c r="R137" s="54"/>
      <c r="S137" s="52"/>
      <c r="T137" s="54"/>
      <c r="U137" s="116"/>
      <c r="V137" s="54">
        <f t="shared" ref="V137:V141" si="55">O137-C137</f>
        <v>0</v>
      </c>
      <c r="W137" s="54">
        <f t="shared" si="54"/>
        <v>0</v>
      </c>
      <c r="X137" s="54">
        <f t="shared" si="54"/>
        <v>0</v>
      </c>
      <c r="Y137" s="54">
        <f t="shared" si="54"/>
        <v>0</v>
      </c>
      <c r="Z137" s="54">
        <f t="shared" si="54"/>
        <v>0</v>
      </c>
      <c r="AA137" s="54">
        <f t="shared" si="54"/>
        <v>0</v>
      </c>
      <c r="AB137" s="66"/>
    </row>
    <row r="138" spans="1:28" x14ac:dyDescent="0.35">
      <c r="A138" s="4"/>
      <c r="B138" s="191" t="s">
        <v>57</v>
      </c>
      <c r="C138" s="334">
        <v>97</v>
      </c>
      <c r="D138" s="190">
        <v>85</v>
      </c>
      <c r="E138" s="190">
        <v>85</v>
      </c>
      <c r="F138" s="190">
        <v>89</v>
      </c>
      <c r="G138" s="190">
        <v>106</v>
      </c>
      <c r="H138" s="190">
        <v>95</v>
      </c>
      <c r="I138" s="190">
        <v>80</v>
      </c>
      <c r="J138" s="190">
        <v>85</v>
      </c>
      <c r="K138" s="190">
        <v>109</v>
      </c>
      <c r="L138" s="190">
        <v>95</v>
      </c>
      <c r="M138" s="190">
        <v>110</v>
      </c>
      <c r="N138" s="335">
        <v>111</v>
      </c>
      <c r="O138" s="190">
        <v>103</v>
      </c>
      <c r="P138" s="190">
        <v>140</v>
      </c>
      <c r="Q138" s="336">
        <v>138</v>
      </c>
      <c r="R138" s="54">
        <v>199</v>
      </c>
      <c r="S138" s="52">
        <v>224</v>
      </c>
      <c r="T138" s="54">
        <v>444</v>
      </c>
      <c r="U138" s="116"/>
      <c r="V138" s="54">
        <f t="shared" si="55"/>
        <v>6</v>
      </c>
      <c r="W138" s="54">
        <f t="shared" si="54"/>
        <v>55</v>
      </c>
      <c r="X138" s="54">
        <f t="shared" si="54"/>
        <v>53</v>
      </c>
      <c r="Y138" s="54">
        <f t="shared" si="54"/>
        <v>110</v>
      </c>
      <c r="Z138" s="54">
        <f t="shared" si="54"/>
        <v>118</v>
      </c>
      <c r="AA138" s="54">
        <f t="shared" si="54"/>
        <v>349</v>
      </c>
      <c r="AB138" s="66"/>
    </row>
    <row r="139" spans="1:28" x14ac:dyDescent="0.35">
      <c r="A139" s="4"/>
      <c r="B139" s="191" t="s">
        <v>61</v>
      </c>
      <c r="C139" s="169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170"/>
      <c r="O139" s="190"/>
      <c r="P139" s="190"/>
      <c r="Q139" s="52"/>
      <c r="R139" s="54"/>
      <c r="S139" s="52"/>
      <c r="T139" s="54"/>
      <c r="U139" s="116"/>
      <c r="V139" s="54">
        <f t="shared" si="55"/>
        <v>0</v>
      </c>
      <c r="W139" s="54">
        <f t="shared" si="54"/>
        <v>0</v>
      </c>
      <c r="X139" s="54">
        <f t="shared" si="54"/>
        <v>0</v>
      </c>
      <c r="Y139" s="54">
        <f t="shared" si="54"/>
        <v>0</v>
      </c>
      <c r="Z139" s="54">
        <f t="shared" si="54"/>
        <v>0</v>
      </c>
      <c r="AA139" s="54">
        <f t="shared" si="54"/>
        <v>0</v>
      </c>
      <c r="AB139" s="66"/>
    </row>
    <row r="140" spans="1:28" ht="15" thickBot="1" x14ac:dyDescent="0.4">
      <c r="A140" s="4"/>
      <c r="B140" s="191" t="s">
        <v>62</v>
      </c>
      <c r="C140" s="175"/>
      <c r="D140" s="176"/>
      <c r="E140" s="176"/>
      <c r="F140" s="176"/>
      <c r="G140" s="176"/>
      <c r="H140" s="177"/>
      <c r="I140" s="176"/>
      <c r="J140" s="177"/>
      <c r="K140" s="176"/>
      <c r="L140" s="177"/>
      <c r="M140" s="177"/>
      <c r="N140" s="178"/>
      <c r="O140" s="190"/>
      <c r="P140" s="54"/>
      <c r="Q140" s="52"/>
      <c r="R140" s="54"/>
      <c r="S140" s="52"/>
      <c r="T140" s="54"/>
      <c r="U140" s="116"/>
      <c r="V140" s="54">
        <f t="shared" si="55"/>
        <v>0</v>
      </c>
      <c r="W140" s="54">
        <f t="shared" si="54"/>
        <v>0</v>
      </c>
      <c r="X140" s="54">
        <f t="shared" si="54"/>
        <v>0</v>
      </c>
      <c r="Y140" s="54">
        <f t="shared" si="54"/>
        <v>0</v>
      </c>
      <c r="Z140" s="54">
        <f t="shared" si="54"/>
        <v>0</v>
      </c>
      <c r="AA140" s="54">
        <f t="shared" si="54"/>
        <v>0</v>
      </c>
      <c r="AB140" s="66"/>
    </row>
    <row r="141" spans="1:28" ht="15" thickBot="1" x14ac:dyDescent="0.4">
      <c r="A141" s="4"/>
      <c r="B141" s="37" t="s">
        <v>46</v>
      </c>
      <c r="C141" s="179">
        <v>6051</v>
      </c>
      <c r="D141" s="177">
        <v>6441</v>
      </c>
      <c r="E141" s="177">
        <v>7071</v>
      </c>
      <c r="F141" s="177">
        <v>8123</v>
      </c>
      <c r="G141" s="177">
        <v>7950</v>
      </c>
      <c r="H141" s="177">
        <v>7058</v>
      </c>
      <c r="I141" s="177">
        <v>6944</v>
      </c>
      <c r="J141" s="177">
        <v>7507</v>
      </c>
      <c r="K141" s="177">
        <v>8522</v>
      </c>
      <c r="L141" s="177">
        <v>7768</v>
      </c>
      <c r="M141" s="177">
        <v>5848</v>
      </c>
      <c r="N141" s="180">
        <v>5436</v>
      </c>
      <c r="O141" s="121">
        <v>5276</v>
      </c>
      <c r="P141" s="121">
        <v>4910</v>
      </c>
      <c r="Q141" s="121">
        <f>SUM(Q136:Q140)</f>
        <v>2795</v>
      </c>
      <c r="R141" s="121">
        <f>SUM(R136:R140)</f>
        <v>2851</v>
      </c>
      <c r="S141" s="121">
        <f>SUM(S136:S140)</f>
        <v>3022</v>
      </c>
      <c r="T141" s="121">
        <f>SUM(T136:T140)</f>
        <v>4449</v>
      </c>
      <c r="U141" s="122">
        <v>0</v>
      </c>
      <c r="V141" s="121">
        <f t="shared" si="55"/>
        <v>-775</v>
      </c>
      <c r="W141" s="121">
        <f t="shared" si="54"/>
        <v>-1531</v>
      </c>
      <c r="X141" s="121">
        <f t="shared" si="54"/>
        <v>-4276</v>
      </c>
      <c r="Y141" s="121">
        <f t="shared" si="54"/>
        <v>-5272</v>
      </c>
      <c r="Z141" s="121">
        <f t="shared" si="54"/>
        <v>-4928</v>
      </c>
      <c r="AA141" s="121">
        <f t="shared" si="54"/>
        <v>-2609</v>
      </c>
      <c r="AB141" s="122"/>
    </row>
    <row r="142" spans="1:28" ht="15" thickTop="1" x14ac:dyDescent="0.35"/>
    <row r="143" spans="1:28" x14ac:dyDescent="0.35">
      <c r="B143" s="1" t="s">
        <v>27</v>
      </c>
    </row>
    <row r="144" spans="1:28" x14ac:dyDescent="0.35">
      <c r="B144" s="34" t="s">
        <v>28</v>
      </c>
    </row>
    <row r="147" spans="2:2" x14ac:dyDescent="0.35">
      <c r="B147" s="35" t="s">
        <v>26</v>
      </c>
    </row>
    <row r="148" spans="2:2" x14ac:dyDescent="0.35">
      <c r="B148" s="2" t="s">
        <v>29</v>
      </c>
    </row>
    <row r="149" spans="2:2" x14ac:dyDescent="0.35">
      <c r="B149" s="2" t="s">
        <v>30</v>
      </c>
    </row>
    <row r="150" spans="2:2" x14ac:dyDescent="0.35">
      <c r="B150" s="2" t="s">
        <v>31</v>
      </c>
    </row>
    <row r="151" spans="2:2" x14ac:dyDescent="0.35">
      <c r="B151" s="2" t="s">
        <v>32</v>
      </c>
    </row>
  </sheetData>
  <mergeCells count="5">
    <mergeCell ref="B1:W1"/>
    <mergeCell ref="C2:I2"/>
    <mergeCell ref="C3:I3"/>
    <mergeCell ref="C4:I4"/>
    <mergeCell ref="C5:I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E3AF-C759-4025-9ECC-342326D6D4E5}">
  <dimension ref="A1:AB151"/>
  <sheetViews>
    <sheetView zoomScale="70" zoomScaleNormal="70" workbookViewId="0">
      <selection activeCell="B2" sqref="B2"/>
    </sheetView>
  </sheetViews>
  <sheetFormatPr defaultColWidth="9.26953125" defaultRowHeight="14.5" x14ac:dyDescent="0.35"/>
  <cols>
    <col min="1" max="1" width="5.7265625" style="2" customWidth="1"/>
    <col min="2" max="2" width="61.7265625" style="2" customWidth="1"/>
    <col min="3" max="6" width="14.81640625" style="2" bestFit="1" customWidth="1"/>
    <col min="7" max="7" width="14.453125" style="2" bestFit="1" customWidth="1"/>
    <col min="8" max="8" width="14.81640625" style="2" bestFit="1" customWidth="1"/>
    <col min="9" max="11" width="14.453125" style="2" bestFit="1" customWidth="1"/>
    <col min="12" max="12" width="14.81640625" style="2" bestFit="1" customWidth="1"/>
    <col min="13" max="13" width="14.453125" style="2" bestFit="1" customWidth="1"/>
    <col min="14" max="14" width="14.81640625" style="2" bestFit="1" customWidth="1"/>
    <col min="15" max="15" width="14.453125" style="2" bestFit="1" customWidth="1"/>
    <col min="16" max="16" width="16.26953125" style="2" bestFit="1" customWidth="1"/>
    <col min="17" max="18" width="14.81640625" style="2" bestFit="1" customWidth="1"/>
    <col min="19" max="19" width="14.453125" style="2" bestFit="1" customWidth="1"/>
    <col min="20" max="20" width="18.54296875" style="2" customWidth="1"/>
    <col min="21" max="21" width="7.26953125" style="2" bestFit="1" customWidth="1"/>
    <col min="22" max="22" width="13.81640625" style="2" bestFit="1" customWidth="1"/>
    <col min="23" max="23" width="15.7265625" style="2" bestFit="1" customWidth="1"/>
    <col min="24" max="25" width="14.81640625" style="2" bestFit="1" customWidth="1"/>
    <col min="26" max="26" width="14.453125" style="2" bestFit="1" customWidth="1"/>
    <col min="27" max="27" width="14.81640625" style="2" bestFit="1" customWidth="1"/>
    <col min="28" max="28" width="14.453125" style="2" bestFit="1" customWidth="1"/>
    <col min="29" max="29" width="10.81640625" style="2" customWidth="1"/>
    <col min="30" max="30" width="45.7265625" style="2" bestFit="1" customWidth="1"/>
    <col min="31" max="16384" width="9.26953125" style="2"/>
  </cols>
  <sheetData>
    <row r="1" spans="1:28" ht="15.5" thickTop="1" thickBot="1" x14ac:dyDescent="0.4">
      <c r="B1" s="385" t="s">
        <v>19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9"/>
      <c r="Y1" s="39"/>
      <c r="Z1" s="39"/>
      <c r="AA1" s="39"/>
      <c r="AB1" s="40"/>
    </row>
    <row r="2" spans="1:28" ht="27.65" customHeight="1" thickTop="1" thickBot="1" x14ac:dyDescent="0.4">
      <c r="B2" s="5" t="s">
        <v>0</v>
      </c>
      <c r="C2" s="387" t="s">
        <v>54</v>
      </c>
      <c r="D2" s="388"/>
      <c r="E2" s="388"/>
      <c r="F2" s="388"/>
      <c r="G2" s="388"/>
      <c r="H2" s="388"/>
      <c r="I2" s="38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8" ht="27.65" customHeight="1" thickTop="1" thickBot="1" x14ac:dyDescent="0.4">
      <c r="B3" s="5" t="s">
        <v>1</v>
      </c>
      <c r="C3" s="387" t="s">
        <v>66</v>
      </c>
      <c r="D3" s="388"/>
      <c r="E3" s="388"/>
      <c r="F3" s="388"/>
      <c r="G3" s="388"/>
      <c r="H3" s="388"/>
      <c r="I3" s="388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8" ht="27.65" customHeight="1" thickTop="1" thickBot="1" x14ac:dyDescent="0.4">
      <c r="B4" s="5" t="s">
        <v>2</v>
      </c>
      <c r="C4" s="389" t="s">
        <v>68</v>
      </c>
      <c r="D4" s="390"/>
      <c r="E4" s="390"/>
      <c r="F4" s="390"/>
      <c r="G4" s="390"/>
      <c r="H4" s="390"/>
      <c r="I4" s="390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1"/>
    </row>
    <row r="5" spans="1:28" ht="15" thickTop="1" x14ac:dyDescent="0.3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1"/>
    </row>
    <row r="6" spans="1:28" ht="15" thickBot="1" x14ac:dyDescent="0.4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0"/>
    </row>
    <row r="7" spans="1:28" s="3" customFormat="1" ht="15" thickBot="1" x14ac:dyDescent="0.4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22" t="s">
        <v>15</v>
      </c>
      <c r="W7" s="23"/>
      <c r="X7" s="23"/>
      <c r="Y7" s="23"/>
      <c r="Z7" s="23"/>
      <c r="AA7" s="23"/>
      <c r="AB7" s="24"/>
    </row>
    <row r="8" spans="1:28" ht="15" thickBot="1" x14ac:dyDescent="0.4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29" t="s">
        <v>10</v>
      </c>
      <c r="Q8" s="29" t="s">
        <v>16</v>
      </c>
      <c r="R8" s="29" t="s">
        <v>11</v>
      </c>
      <c r="S8" s="29" t="s">
        <v>12</v>
      </c>
      <c r="T8" s="29" t="s">
        <v>3</v>
      </c>
      <c r="U8" s="32" t="s">
        <v>13</v>
      </c>
      <c r="V8" s="28" t="s">
        <v>9</v>
      </c>
      <c r="W8" s="29" t="s">
        <v>10</v>
      </c>
      <c r="X8" s="29" t="s">
        <v>16</v>
      </c>
      <c r="Y8" s="29" t="s">
        <v>11</v>
      </c>
      <c r="Z8" s="29" t="s">
        <v>12</v>
      </c>
      <c r="AA8" s="29" t="s">
        <v>3</v>
      </c>
      <c r="AB8" s="33" t="s">
        <v>13</v>
      </c>
    </row>
    <row r="9" spans="1:28" x14ac:dyDescent="0.35">
      <c r="A9" s="4">
        <v>1</v>
      </c>
      <c r="B9" s="41" t="s">
        <v>14</v>
      </c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  <c r="O9" s="45"/>
      <c r="P9" s="46"/>
      <c r="Q9" s="46"/>
      <c r="R9" s="46"/>
      <c r="S9" s="46"/>
      <c r="T9" s="46"/>
      <c r="U9" s="47"/>
      <c r="V9" s="48"/>
      <c r="W9" s="49"/>
      <c r="X9" s="50"/>
      <c r="Y9" s="50"/>
      <c r="Z9" s="50"/>
      <c r="AA9" s="50"/>
      <c r="AB9" s="51"/>
    </row>
    <row r="10" spans="1:28" x14ac:dyDescent="0.35">
      <c r="A10" s="4"/>
      <c r="B10" s="36" t="s">
        <v>41</v>
      </c>
      <c r="C10" s="231">
        <v>238794</v>
      </c>
      <c r="D10" s="204">
        <v>238398</v>
      </c>
      <c r="E10" s="204">
        <v>238181</v>
      </c>
      <c r="F10" s="204">
        <v>238238</v>
      </c>
      <c r="G10" s="204">
        <v>238172</v>
      </c>
      <c r="H10" s="204">
        <v>237837</v>
      </c>
      <c r="I10" s="204">
        <v>238101</v>
      </c>
      <c r="J10" s="204">
        <v>239059</v>
      </c>
      <c r="K10" s="204">
        <v>239858</v>
      </c>
      <c r="L10" s="204">
        <v>241099</v>
      </c>
      <c r="M10" s="204">
        <v>242579</v>
      </c>
      <c r="N10" s="195">
        <v>242120</v>
      </c>
      <c r="O10" s="231">
        <v>241657</v>
      </c>
      <c r="P10" s="319">
        <v>241634</v>
      </c>
      <c r="Q10" s="204">
        <v>241654</v>
      </c>
      <c r="R10" s="204">
        <v>241415</v>
      </c>
      <c r="S10" s="204">
        <v>241382</v>
      </c>
      <c r="T10" s="376">
        <v>240317</v>
      </c>
      <c r="U10" s="195"/>
      <c r="V10" s="197">
        <f>O10-C10</f>
        <v>2863</v>
      </c>
      <c r="W10" s="197">
        <f t="shared" ref="W10:AA15" si="0">P10-D10</f>
        <v>3236</v>
      </c>
      <c r="X10" s="197">
        <f t="shared" si="0"/>
        <v>3473</v>
      </c>
      <c r="Y10" s="197">
        <f t="shared" si="0"/>
        <v>3177</v>
      </c>
      <c r="Z10" s="197">
        <f t="shared" si="0"/>
        <v>3210</v>
      </c>
      <c r="AA10" s="197">
        <f t="shared" si="0"/>
        <v>2480</v>
      </c>
      <c r="AB10" s="198"/>
    </row>
    <row r="11" spans="1:28" x14ac:dyDescent="0.35">
      <c r="A11" s="4"/>
      <c r="B11" s="36" t="s">
        <v>42</v>
      </c>
      <c r="C11" s="231">
        <v>30538</v>
      </c>
      <c r="D11" s="204">
        <v>30778</v>
      </c>
      <c r="E11" s="204">
        <v>30882</v>
      </c>
      <c r="F11" s="204">
        <v>30675</v>
      </c>
      <c r="G11" s="204">
        <v>30432</v>
      </c>
      <c r="H11" s="204">
        <v>30264</v>
      </c>
      <c r="I11" s="204">
        <v>30011</v>
      </c>
      <c r="J11" s="204">
        <v>30173</v>
      </c>
      <c r="K11" s="204">
        <v>29940</v>
      </c>
      <c r="L11" s="204">
        <v>29049</v>
      </c>
      <c r="M11" s="204">
        <v>29036</v>
      </c>
      <c r="N11" s="195">
        <v>29560</v>
      </c>
      <c r="O11" s="231">
        <v>29801</v>
      </c>
      <c r="P11" s="319">
        <v>30012</v>
      </c>
      <c r="Q11" s="204">
        <v>29948</v>
      </c>
      <c r="R11" s="204">
        <v>30099</v>
      </c>
      <c r="S11" s="204">
        <v>29967</v>
      </c>
      <c r="T11" s="376">
        <v>30820</v>
      </c>
      <c r="U11" s="195"/>
      <c r="V11" s="197">
        <f t="shared" ref="V11:V15" si="1">O11-C11</f>
        <v>-737</v>
      </c>
      <c r="W11" s="197">
        <f t="shared" si="0"/>
        <v>-766</v>
      </c>
      <c r="X11" s="197">
        <f t="shared" si="0"/>
        <v>-934</v>
      </c>
      <c r="Y11" s="197">
        <f t="shared" si="0"/>
        <v>-576</v>
      </c>
      <c r="Z11" s="197">
        <f t="shared" si="0"/>
        <v>-465</v>
      </c>
      <c r="AA11" s="197">
        <f t="shared" si="0"/>
        <v>556</v>
      </c>
      <c r="AB11" s="195"/>
    </row>
    <row r="12" spans="1:28" x14ac:dyDescent="0.35">
      <c r="A12" s="4"/>
      <c r="B12" s="36" t="s">
        <v>43</v>
      </c>
      <c r="C12" s="231">
        <v>24816</v>
      </c>
      <c r="D12" s="204">
        <v>24779</v>
      </c>
      <c r="E12" s="204">
        <v>24728</v>
      </c>
      <c r="F12" s="204">
        <v>24515</v>
      </c>
      <c r="G12" s="204">
        <v>24461</v>
      </c>
      <c r="H12" s="204">
        <v>24349</v>
      </c>
      <c r="I12" s="204">
        <v>24281</v>
      </c>
      <c r="J12" s="204">
        <v>24429</v>
      </c>
      <c r="K12" s="204">
        <v>24534</v>
      </c>
      <c r="L12" s="204">
        <v>24651</v>
      </c>
      <c r="M12" s="204">
        <v>24802</v>
      </c>
      <c r="N12" s="195">
        <v>24719</v>
      </c>
      <c r="O12" s="231">
        <v>24746</v>
      </c>
      <c r="P12" s="319">
        <v>24642</v>
      </c>
      <c r="Q12" s="204">
        <v>24619</v>
      </c>
      <c r="R12" s="204">
        <v>24514</v>
      </c>
      <c r="S12" s="204">
        <v>24508</v>
      </c>
      <c r="T12" s="376">
        <v>24425</v>
      </c>
      <c r="U12" s="195"/>
      <c r="V12" s="197">
        <f t="shared" si="1"/>
        <v>-70</v>
      </c>
      <c r="W12" s="197">
        <f t="shared" si="0"/>
        <v>-137</v>
      </c>
      <c r="X12" s="197">
        <f t="shared" si="0"/>
        <v>-109</v>
      </c>
      <c r="Y12" s="197">
        <f t="shared" si="0"/>
        <v>-1</v>
      </c>
      <c r="Z12" s="197">
        <f t="shared" si="0"/>
        <v>47</v>
      </c>
      <c r="AA12" s="197">
        <f t="shared" si="0"/>
        <v>76</v>
      </c>
      <c r="AB12" s="195"/>
    </row>
    <row r="13" spans="1:28" x14ac:dyDescent="0.35">
      <c r="A13" s="4"/>
      <c r="B13" s="36" t="s">
        <v>44</v>
      </c>
      <c r="C13" s="231">
        <v>3885</v>
      </c>
      <c r="D13" s="204">
        <v>3898</v>
      </c>
      <c r="E13" s="204">
        <v>3912</v>
      </c>
      <c r="F13" s="204">
        <v>3883</v>
      </c>
      <c r="G13" s="204">
        <v>3855</v>
      </c>
      <c r="H13" s="204">
        <v>3879</v>
      </c>
      <c r="I13" s="204">
        <v>3851</v>
      </c>
      <c r="J13" s="204">
        <v>3851</v>
      </c>
      <c r="K13" s="204">
        <v>3907</v>
      </c>
      <c r="L13" s="204">
        <v>3875</v>
      </c>
      <c r="M13" s="204">
        <v>3930</v>
      </c>
      <c r="N13" s="195">
        <v>3898</v>
      </c>
      <c r="O13" s="231">
        <v>3887</v>
      </c>
      <c r="P13" s="319">
        <v>3868</v>
      </c>
      <c r="Q13" s="204">
        <v>3907</v>
      </c>
      <c r="R13" s="204">
        <v>3876</v>
      </c>
      <c r="S13" s="204">
        <v>3915</v>
      </c>
      <c r="T13" s="376">
        <v>3866</v>
      </c>
      <c r="U13" s="195"/>
      <c r="V13" s="197">
        <f t="shared" si="1"/>
        <v>2</v>
      </c>
      <c r="W13" s="197">
        <f t="shared" si="0"/>
        <v>-30</v>
      </c>
      <c r="X13" s="197">
        <f t="shared" si="0"/>
        <v>-5</v>
      </c>
      <c r="Y13" s="197">
        <f t="shared" si="0"/>
        <v>-7</v>
      </c>
      <c r="Z13" s="197">
        <f t="shared" si="0"/>
        <v>60</v>
      </c>
      <c r="AA13" s="197">
        <f t="shared" si="0"/>
        <v>-13</v>
      </c>
      <c r="AB13" s="195"/>
    </row>
    <row r="14" spans="1:28" x14ac:dyDescent="0.35">
      <c r="A14" s="4"/>
      <c r="B14" s="191" t="s">
        <v>45</v>
      </c>
      <c r="C14" s="231">
        <v>194</v>
      </c>
      <c r="D14" s="204">
        <v>338</v>
      </c>
      <c r="E14" s="204">
        <v>492</v>
      </c>
      <c r="F14" s="204">
        <v>363</v>
      </c>
      <c r="G14" s="204">
        <v>149</v>
      </c>
      <c r="H14" s="204">
        <v>342</v>
      </c>
      <c r="I14" s="204">
        <v>308</v>
      </c>
      <c r="J14" s="204">
        <v>322</v>
      </c>
      <c r="K14" s="204">
        <v>523</v>
      </c>
      <c r="L14" s="204">
        <v>146</v>
      </c>
      <c r="M14" s="204">
        <v>516</v>
      </c>
      <c r="N14" s="195">
        <v>334</v>
      </c>
      <c r="O14" s="231">
        <v>148</v>
      </c>
      <c r="P14" s="319">
        <v>351</v>
      </c>
      <c r="Q14" s="204">
        <v>486</v>
      </c>
      <c r="R14" s="204">
        <v>205</v>
      </c>
      <c r="S14" s="204">
        <v>328</v>
      </c>
      <c r="T14" s="376">
        <v>340</v>
      </c>
      <c r="U14" s="195"/>
      <c r="V14" s="197">
        <f t="shared" si="1"/>
        <v>-46</v>
      </c>
      <c r="W14" s="197">
        <f t="shared" si="0"/>
        <v>13</v>
      </c>
      <c r="X14" s="197">
        <f t="shared" si="0"/>
        <v>-6</v>
      </c>
      <c r="Y14" s="197">
        <f t="shared" si="0"/>
        <v>-158</v>
      </c>
      <c r="Z14" s="197">
        <f t="shared" si="0"/>
        <v>179</v>
      </c>
      <c r="AA14" s="197">
        <f t="shared" si="0"/>
        <v>-2</v>
      </c>
      <c r="AB14" s="195"/>
    </row>
    <row r="15" spans="1:28" ht="15" thickBot="1" x14ac:dyDescent="0.4">
      <c r="A15" s="4"/>
      <c r="B15" s="258" t="s">
        <v>46</v>
      </c>
      <c r="C15" s="199">
        <v>298227</v>
      </c>
      <c r="D15" s="203">
        <v>298191</v>
      </c>
      <c r="E15" s="203">
        <v>298195</v>
      </c>
      <c r="F15" s="203">
        <v>297674</v>
      </c>
      <c r="G15" s="203">
        <v>297069</v>
      </c>
      <c r="H15" s="203">
        <v>296671</v>
      </c>
      <c r="I15" s="203">
        <v>296552</v>
      </c>
      <c r="J15" s="203">
        <v>297834</v>
      </c>
      <c r="K15" s="203">
        <v>298762</v>
      </c>
      <c r="L15" s="203">
        <v>298820</v>
      </c>
      <c r="M15" s="203">
        <v>300863</v>
      </c>
      <c r="N15" s="201">
        <v>300631</v>
      </c>
      <c r="O15" s="203">
        <v>300239</v>
      </c>
      <c r="P15" s="203">
        <v>300507</v>
      </c>
      <c r="Q15" s="203">
        <v>300614</v>
      </c>
      <c r="R15" s="203">
        <v>300109</v>
      </c>
      <c r="S15" s="203">
        <v>300100</v>
      </c>
      <c r="T15" s="377">
        <f t="shared" ref="T15" si="2">SUM(T10:T14)</f>
        <v>299768</v>
      </c>
      <c r="U15" s="201">
        <v>0</v>
      </c>
      <c r="V15" s="203">
        <f t="shared" si="1"/>
        <v>2012</v>
      </c>
      <c r="W15" s="203">
        <f t="shared" si="0"/>
        <v>2316</v>
      </c>
      <c r="X15" s="203">
        <f t="shared" si="0"/>
        <v>2419</v>
      </c>
      <c r="Y15" s="203">
        <f t="shared" si="0"/>
        <v>2435</v>
      </c>
      <c r="Z15" s="203">
        <f t="shared" si="0"/>
        <v>3031</v>
      </c>
      <c r="AA15" s="203">
        <f t="shared" si="0"/>
        <v>3097</v>
      </c>
      <c r="AB15" s="201"/>
    </row>
    <row r="16" spans="1:28" x14ac:dyDescent="0.35">
      <c r="A16" s="4">
        <v>2</v>
      </c>
      <c r="B16" s="164" t="s">
        <v>18</v>
      </c>
      <c r="C16" s="295"/>
      <c r="D16" s="296"/>
      <c r="E16" s="296"/>
      <c r="F16" s="296"/>
      <c r="G16" s="296"/>
      <c r="H16" s="296"/>
      <c r="I16" s="296"/>
      <c r="J16" s="296"/>
      <c r="K16" s="296"/>
      <c r="L16" s="296"/>
      <c r="M16" s="296"/>
      <c r="N16" s="297"/>
      <c r="O16" s="295"/>
      <c r="P16" s="204"/>
      <c r="Q16" s="204"/>
      <c r="R16" s="204"/>
      <c r="S16" s="204"/>
      <c r="T16" s="204"/>
      <c r="U16" s="232"/>
      <c r="V16" s="197"/>
      <c r="W16" s="197"/>
      <c r="X16" s="197"/>
      <c r="Y16" s="197"/>
      <c r="Z16" s="197"/>
      <c r="AA16" s="197"/>
      <c r="AB16" s="195"/>
    </row>
    <row r="17" spans="1:28" x14ac:dyDescent="0.35">
      <c r="A17" s="4"/>
      <c r="B17" s="191" t="s">
        <v>41</v>
      </c>
      <c r="C17" s="298">
        <v>47010</v>
      </c>
      <c r="D17" s="299">
        <v>49349</v>
      </c>
      <c r="E17" s="299">
        <v>49424</v>
      </c>
      <c r="F17" s="299">
        <v>48774</v>
      </c>
      <c r="G17" s="299">
        <v>47248</v>
      </c>
      <c r="H17" s="299">
        <v>46698</v>
      </c>
      <c r="I17" s="299">
        <v>45136</v>
      </c>
      <c r="J17" s="299">
        <v>43109</v>
      </c>
      <c r="K17" s="299">
        <v>40909</v>
      </c>
      <c r="L17" s="299">
        <v>43675</v>
      </c>
      <c r="M17" s="299">
        <v>43307</v>
      </c>
      <c r="N17" s="300">
        <v>45999</v>
      </c>
      <c r="O17" s="301">
        <v>50429</v>
      </c>
      <c r="P17" s="320">
        <v>48902</v>
      </c>
      <c r="Q17" s="233">
        <v>46198</v>
      </c>
      <c r="R17" s="233">
        <v>45780</v>
      </c>
      <c r="S17" s="233">
        <v>44148</v>
      </c>
      <c r="T17" s="320">
        <f t="shared" ref="T17:T21" si="3">+T24+T31+T38</f>
        <v>44099</v>
      </c>
      <c r="U17" s="234"/>
      <c r="V17" s="205">
        <f>O17-C17</f>
        <v>3419</v>
      </c>
      <c r="W17" s="205">
        <f t="shared" ref="W17:AA22" si="4">P17-D17</f>
        <v>-447</v>
      </c>
      <c r="X17" s="205">
        <f t="shared" si="4"/>
        <v>-3226</v>
      </c>
      <c r="Y17" s="205">
        <f t="shared" si="4"/>
        <v>-2994</v>
      </c>
      <c r="Z17" s="205">
        <f t="shared" si="4"/>
        <v>-3100</v>
      </c>
      <c r="AA17" s="205">
        <f t="shared" si="4"/>
        <v>-2599</v>
      </c>
      <c r="AB17" s="198"/>
    </row>
    <row r="18" spans="1:28" x14ac:dyDescent="0.35">
      <c r="A18" s="4"/>
      <c r="B18" s="191" t="s">
        <v>42</v>
      </c>
      <c r="C18" s="298">
        <v>14032</v>
      </c>
      <c r="D18" s="299">
        <v>14135</v>
      </c>
      <c r="E18" s="299">
        <v>15836</v>
      </c>
      <c r="F18" s="299">
        <v>16601</v>
      </c>
      <c r="G18" s="299">
        <v>16425</v>
      </c>
      <c r="H18" s="299">
        <v>16146</v>
      </c>
      <c r="I18" s="299">
        <v>15578</v>
      </c>
      <c r="J18" s="299">
        <v>15429</v>
      </c>
      <c r="K18" s="299">
        <v>15638</v>
      </c>
      <c r="L18" s="299">
        <v>16725</v>
      </c>
      <c r="M18" s="299">
        <v>15057</v>
      </c>
      <c r="N18" s="300">
        <v>14022</v>
      </c>
      <c r="O18" s="301">
        <v>15080</v>
      </c>
      <c r="P18" s="320">
        <v>15001</v>
      </c>
      <c r="Q18" s="233">
        <v>13851</v>
      </c>
      <c r="R18" s="233">
        <v>15615</v>
      </c>
      <c r="S18" s="233">
        <v>15597</v>
      </c>
      <c r="T18" s="320">
        <f t="shared" si="3"/>
        <v>15322</v>
      </c>
      <c r="U18" s="234"/>
      <c r="V18" s="205">
        <f t="shared" ref="V18:V22" si="5">O18-C18</f>
        <v>1048</v>
      </c>
      <c r="W18" s="205">
        <f t="shared" si="4"/>
        <v>866</v>
      </c>
      <c r="X18" s="205">
        <f t="shared" si="4"/>
        <v>-1985</v>
      </c>
      <c r="Y18" s="205">
        <f t="shared" si="4"/>
        <v>-986</v>
      </c>
      <c r="Z18" s="205">
        <f t="shared" si="4"/>
        <v>-828</v>
      </c>
      <c r="AA18" s="205">
        <f t="shared" si="4"/>
        <v>-824</v>
      </c>
      <c r="AB18" s="198"/>
    </row>
    <row r="19" spans="1:28" x14ac:dyDescent="0.35">
      <c r="A19" s="4"/>
      <c r="B19" s="191" t="s">
        <v>57</v>
      </c>
      <c r="C19" s="298">
        <v>4194</v>
      </c>
      <c r="D19" s="299">
        <v>4146</v>
      </c>
      <c r="E19" s="299">
        <v>4064</v>
      </c>
      <c r="F19" s="299">
        <v>3848</v>
      </c>
      <c r="G19" s="299">
        <v>3935</v>
      </c>
      <c r="H19" s="299">
        <v>3841</v>
      </c>
      <c r="I19" s="299">
        <v>3504</v>
      </c>
      <c r="J19" s="299">
        <v>3342</v>
      </c>
      <c r="K19" s="299">
        <v>3401</v>
      </c>
      <c r="L19" s="299">
        <v>3895</v>
      </c>
      <c r="M19" s="299">
        <v>3552</v>
      </c>
      <c r="N19" s="300">
        <v>3799</v>
      </c>
      <c r="O19" s="301">
        <v>4980</v>
      </c>
      <c r="P19" s="320">
        <v>5939</v>
      </c>
      <c r="Q19" s="233">
        <v>5073</v>
      </c>
      <c r="R19" s="233">
        <v>4511</v>
      </c>
      <c r="S19" s="233">
        <v>4265</v>
      </c>
      <c r="T19" s="320">
        <f t="shared" si="3"/>
        <v>4195</v>
      </c>
      <c r="U19" s="234"/>
      <c r="V19" s="205">
        <f t="shared" si="5"/>
        <v>786</v>
      </c>
      <c r="W19" s="205">
        <f t="shared" si="4"/>
        <v>1793</v>
      </c>
      <c r="X19" s="205">
        <f t="shared" si="4"/>
        <v>1009</v>
      </c>
      <c r="Y19" s="205">
        <f t="shared" si="4"/>
        <v>663</v>
      </c>
      <c r="Z19" s="205">
        <f t="shared" si="4"/>
        <v>330</v>
      </c>
      <c r="AA19" s="205">
        <f t="shared" si="4"/>
        <v>354</v>
      </c>
      <c r="AB19" s="198"/>
    </row>
    <row r="20" spans="1:28" x14ac:dyDescent="0.35">
      <c r="A20" s="4"/>
      <c r="B20" s="191" t="s">
        <v>61</v>
      </c>
      <c r="C20" s="298">
        <v>0</v>
      </c>
      <c r="D20" s="299">
        <v>0</v>
      </c>
      <c r="E20" s="299">
        <v>0</v>
      </c>
      <c r="F20" s="299">
        <v>0</v>
      </c>
      <c r="G20" s="299">
        <v>0</v>
      </c>
      <c r="H20" s="299">
        <v>0</v>
      </c>
      <c r="I20" s="299">
        <v>0</v>
      </c>
      <c r="J20" s="299">
        <v>0</v>
      </c>
      <c r="K20" s="299">
        <v>0</v>
      </c>
      <c r="L20" s="299">
        <v>0</v>
      </c>
      <c r="M20" s="299">
        <v>0</v>
      </c>
      <c r="N20" s="300">
        <v>0</v>
      </c>
      <c r="O20" s="301">
        <v>0</v>
      </c>
      <c r="P20" s="233">
        <v>0</v>
      </c>
      <c r="Q20" s="233">
        <v>0</v>
      </c>
      <c r="R20" s="233">
        <v>0</v>
      </c>
      <c r="S20" s="233">
        <v>0</v>
      </c>
      <c r="T20" s="320">
        <f t="shared" si="3"/>
        <v>0</v>
      </c>
      <c r="U20" s="234"/>
      <c r="V20" s="205">
        <f t="shared" si="5"/>
        <v>0</v>
      </c>
      <c r="W20" s="205">
        <f t="shared" si="4"/>
        <v>0</v>
      </c>
      <c r="X20" s="205">
        <f t="shared" si="4"/>
        <v>0</v>
      </c>
      <c r="Y20" s="205">
        <f t="shared" si="4"/>
        <v>0</v>
      </c>
      <c r="Z20" s="205">
        <f t="shared" si="4"/>
        <v>0</v>
      </c>
      <c r="AA20" s="205">
        <f t="shared" si="4"/>
        <v>0</v>
      </c>
      <c r="AB20" s="198"/>
    </row>
    <row r="21" spans="1:28" x14ac:dyDescent="0.35">
      <c r="A21" s="4"/>
      <c r="B21" s="191" t="s">
        <v>62</v>
      </c>
      <c r="C21" s="298">
        <v>0</v>
      </c>
      <c r="D21" s="299">
        <v>0</v>
      </c>
      <c r="E21" s="299">
        <v>0</v>
      </c>
      <c r="F21" s="299">
        <v>0</v>
      </c>
      <c r="G21" s="299">
        <v>0</v>
      </c>
      <c r="H21" s="299">
        <v>0</v>
      </c>
      <c r="I21" s="299">
        <v>0</v>
      </c>
      <c r="J21" s="299">
        <v>0</v>
      </c>
      <c r="K21" s="299">
        <v>0</v>
      </c>
      <c r="L21" s="299">
        <v>0</v>
      </c>
      <c r="M21" s="299">
        <v>0</v>
      </c>
      <c r="N21" s="300">
        <v>0</v>
      </c>
      <c r="O21" s="301">
        <v>0</v>
      </c>
      <c r="P21" s="233">
        <v>0</v>
      </c>
      <c r="Q21" s="233">
        <v>0</v>
      </c>
      <c r="R21" s="233">
        <v>0</v>
      </c>
      <c r="S21" s="233">
        <v>0</v>
      </c>
      <c r="T21" s="320">
        <f t="shared" si="3"/>
        <v>0</v>
      </c>
      <c r="U21" s="234">
        <v>0</v>
      </c>
      <c r="V21" s="205">
        <f t="shared" si="5"/>
        <v>0</v>
      </c>
      <c r="W21" s="205">
        <f t="shared" si="4"/>
        <v>0</v>
      </c>
      <c r="X21" s="205">
        <f t="shared" si="4"/>
        <v>0</v>
      </c>
      <c r="Y21" s="205">
        <f t="shared" si="4"/>
        <v>0</v>
      </c>
      <c r="Z21" s="205">
        <f t="shared" si="4"/>
        <v>0</v>
      </c>
      <c r="AA21" s="205">
        <f t="shared" si="4"/>
        <v>0</v>
      </c>
      <c r="AB21" s="198"/>
    </row>
    <row r="22" spans="1:28" x14ac:dyDescent="0.35">
      <c r="B22" s="191" t="s">
        <v>46</v>
      </c>
      <c r="C22" s="298">
        <v>65236</v>
      </c>
      <c r="D22" s="301">
        <v>67630</v>
      </c>
      <c r="E22" s="301">
        <v>69324</v>
      </c>
      <c r="F22" s="301">
        <v>69223</v>
      </c>
      <c r="G22" s="301">
        <v>67608</v>
      </c>
      <c r="H22" s="301">
        <v>66685</v>
      </c>
      <c r="I22" s="301">
        <v>64218</v>
      </c>
      <c r="J22" s="301">
        <v>61880</v>
      </c>
      <c r="K22" s="301">
        <v>59948</v>
      </c>
      <c r="L22" s="301">
        <v>64295</v>
      </c>
      <c r="M22" s="301">
        <v>61916</v>
      </c>
      <c r="N22" s="300">
        <v>63820</v>
      </c>
      <c r="O22" s="301">
        <v>70489</v>
      </c>
      <c r="P22" s="205">
        <v>69842</v>
      </c>
      <c r="Q22" s="205">
        <v>65122</v>
      </c>
      <c r="R22" s="205">
        <v>65906</v>
      </c>
      <c r="S22" s="205">
        <v>64010</v>
      </c>
      <c r="T22" s="378">
        <f t="shared" ref="T22" si="6">SUM(T17:T21)</f>
        <v>63616</v>
      </c>
      <c r="U22" s="234">
        <v>0</v>
      </c>
      <c r="V22" s="205">
        <f t="shared" si="5"/>
        <v>5253</v>
      </c>
      <c r="W22" s="205">
        <f t="shared" si="4"/>
        <v>2212</v>
      </c>
      <c r="X22" s="205">
        <f t="shared" si="4"/>
        <v>-4202</v>
      </c>
      <c r="Y22" s="205">
        <f t="shared" si="4"/>
        <v>-3317</v>
      </c>
      <c r="Z22" s="205">
        <f t="shared" si="4"/>
        <v>-3598</v>
      </c>
      <c r="AA22" s="205">
        <f t="shared" si="4"/>
        <v>-3069</v>
      </c>
      <c r="AB22" s="198"/>
    </row>
    <row r="23" spans="1:28" x14ac:dyDescent="0.35">
      <c r="A23" s="4">
        <v>3</v>
      </c>
      <c r="B23" s="257" t="s">
        <v>21</v>
      </c>
      <c r="C23" s="302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300"/>
      <c r="O23" s="302"/>
      <c r="P23" s="233"/>
      <c r="Q23" s="233"/>
      <c r="R23" s="233"/>
      <c r="S23" s="233"/>
      <c r="T23" s="320"/>
      <c r="U23" s="234"/>
      <c r="V23" s="205"/>
      <c r="W23" s="205"/>
      <c r="X23" s="205"/>
      <c r="Y23" s="205"/>
      <c r="Z23" s="205"/>
      <c r="AA23" s="205"/>
      <c r="AB23" s="198"/>
    </row>
    <row r="24" spans="1:28" x14ac:dyDescent="0.35">
      <c r="B24" s="191" t="s">
        <v>41</v>
      </c>
      <c r="C24" s="302">
        <v>18903</v>
      </c>
      <c r="D24" s="299">
        <v>18749</v>
      </c>
      <c r="E24" s="299">
        <v>15271</v>
      </c>
      <c r="F24" s="299">
        <v>12977</v>
      </c>
      <c r="G24" s="299">
        <v>12587</v>
      </c>
      <c r="H24" s="299">
        <v>12726</v>
      </c>
      <c r="I24" s="299">
        <v>11799</v>
      </c>
      <c r="J24" s="299">
        <v>12815</v>
      </c>
      <c r="K24" s="299">
        <v>12068</v>
      </c>
      <c r="L24" s="299">
        <v>15241</v>
      </c>
      <c r="M24" s="299">
        <v>16959</v>
      </c>
      <c r="N24" s="300">
        <v>18552</v>
      </c>
      <c r="O24" s="302">
        <v>19018</v>
      </c>
      <c r="P24" s="321">
        <v>15038</v>
      </c>
      <c r="Q24" s="233">
        <v>12033</v>
      </c>
      <c r="R24" s="233">
        <v>11113</v>
      </c>
      <c r="S24" s="233">
        <v>9860</v>
      </c>
      <c r="T24" s="320">
        <v>10158</v>
      </c>
      <c r="U24" s="234"/>
      <c r="V24" s="205">
        <f>O24-C24</f>
        <v>115</v>
      </c>
      <c r="W24" s="205">
        <f t="shared" ref="W24:AA29" si="7">P24-D24</f>
        <v>-3711</v>
      </c>
      <c r="X24" s="205">
        <f t="shared" si="7"/>
        <v>-3238</v>
      </c>
      <c r="Y24" s="205">
        <f t="shared" si="7"/>
        <v>-1864</v>
      </c>
      <c r="Z24" s="205">
        <f t="shared" si="7"/>
        <v>-2727</v>
      </c>
      <c r="AA24" s="205">
        <f t="shared" si="7"/>
        <v>-2568</v>
      </c>
      <c r="AB24" s="198"/>
    </row>
    <row r="25" spans="1:28" x14ac:dyDescent="0.35">
      <c r="B25" s="191" t="s">
        <v>42</v>
      </c>
      <c r="C25" s="302">
        <v>2434</v>
      </c>
      <c r="D25" s="299">
        <v>2895</v>
      </c>
      <c r="E25" s="299">
        <v>3700</v>
      </c>
      <c r="F25" s="299">
        <v>4337</v>
      </c>
      <c r="G25" s="299">
        <v>1750</v>
      </c>
      <c r="H25" s="299">
        <v>1763</v>
      </c>
      <c r="I25" s="299">
        <v>1634</v>
      </c>
      <c r="J25" s="299">
        <v>1873</v>
      </c>
      <c r="K25" s="299">
        <v>2213</v>
      </c>
      <c r="L25" s="299">
        <v>3278</v>
      </c>
      <c r="M25" s="299">
        <v>3032</v>
      </c>
      <c r="N25" s="300">
        <v>2494</v>
      </c>
      <c r="O25" s="302">
        <v>3176</v>
      </c>
      <c r="P25" s="321">
        <v>2698</v>
      </c>
      <c r="Q25" s="233">
        <v>2451</v>
      </c>
      <c r="R25" s="233">
        <v>3902</v>
      </c>
      <c r="S25" s="233">
        <v>1458</v>
      </c>
      <c r="T25" s="320">
        <v>1563</v>
      </c>
      <c r="U25" s="234"/>
      <c r="V25" s="205">
        <f t="shared" ref="V25:V29" si="8">O25-C25</f>
        <v>742</v>
      </c>
      <c r="W25" s="205">
        <f t="shared" si="7"/>
        <v>-197</v>
      </c>
      <c r="X25" s="205">
        <f t="shared" si="7"/>
        <v>-1249</v>
      </c>
      <c r="Y25" s="205">
        <f t="shared" si="7"/>
        <v>-435</v>
      </c>
      <c r="Z25" s="205">
        <f t="shared" si="7"/>
        <v>-292</v>
      </c>
      <c r="AA25" s="205">
        <f t="shared" si="7"/>
        <v>-200</v>
      </c>
      <c r="AB25" s="198"/>
    </row>
    <row r="26" spans="1:28" x14ac:dyDescent="0.35">
      <c r="B26" s="191" t="s">
        <v>57</v>
      </c>
      <c r="C26" s="302">
        <v>2505</v>
      </c>
      <c r="D26" s="299">
        <v>2316</v>
      </c>
      <c r="E26" s="299">
        <v>2131</v>
      </c>
      <c r="F26" s="299">
        <v>1780</v>
      </c>
      <c r="G26" s="299">
        <v>1865</v>
      </c>
      <c r="H26" s="299">
        <v>1727</v>
      </c>
      <c r="I26" s="299">
        <v>1542</v>
      </c>
      <c r="J26" s="299">
        <v>1525</v>
      </c>
      <c r="K26" s="299">
        <v>1668</v>
      </c>
      <c r="L26" s="299">
        <v>2147</v>
      </c>
      <c r="M26" s="299">
        <v>1977</v>
      </c>
      <c r="N26" s="300">
        <v>2264</v>
      </c>
      <c r="O26" s="302">
        <v>2912</v>
      </c>
      <c r="P26" s="321">
        <v>2889</v>
      </c>
      <c r="Q26" s="233">
        <v>1716</v>
      </c>
      <c r="R26" s="233">
        <v>1522</v>
      </c>
      <c r="S26" s="233">
        <v>1415</v>
      </c>
      <c r="T26" s="320">
        <v>1424</v>
      </c>
      <c r="U26" s="234"/>
      <c r="V26" s="205">
        <f t="shared" si="8"/>
        <v>407</v>
      </c>
      <c r="W26" s="205">
        <f t="shared" si="7"/>
        <v>573</v>
      </c>
      <c r="X26" s="205">
        <f t="shared" si="7"/>
        <v>-415</v>
      </c>
      <c r="Y26" s="205">
        <f t="shared" si="7"/>
        <v>-258</v>
      </c>
      <c r="Z26" s="205">
        <f t="shared" si="7"/>
        <v>-450</v>
      </c>
      <c r="AA26" s="205">
        <f t="shared" si="7"/>
        <v>-303</v>
      </c>
      <c r="AB26" s="198"/>
    </row>
    <row r="27" spans="1:28" x14ac:dyDescent="0.35">
      <c r="B27" s="191" t="s">
        <v>61</v>
      </c>
      <c r="C27" s="302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300"/>
      <c r="O27" s="302"/>
      <c r="P27" s="233"/>
      <c r="Q27" s="233"/>
      <c r="R27" s="233"/>
      <c r="S27" s="233"/>
      <c r="T27" s="320"/>
      <c r="U27" s="234"/>
      <c r="V27" s="205">
        <f t="shared" si="8"/>
        <v>0</v>
      </c>
      <c r="W27" s="205">
        <f t="shared" si="7"/>
        <v>0</v>
      </c>
      <c r="X27" s="205">
        <f t="shared" si="7"/>
        <v>0</v>
      </c>
      <c r="Y27" s="205">
        <f t="shared" si="7"/>
        <v>0</v>
      </c>
      <c r="Z27" s="205">
        <f t="shared" si="7"/>
        <v>0</v>
      </c>
      <c r="AA27" s="205">
        <f t="shared" si="7"/>
        <v>0</v>
      </c>
      <c r="AB27" s="198"/>
    </row>
    <row r="28" spans="1:28" x14ac:dyDescent="0.35">
      <c r="B28" s="191" t="s">
        <v>62</v>
      </c>
      <c r="C28" s="302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300"/>
      <c r="O28" s="302"/>
      <c r="P28" s="233"/>
      <c r="Q28" s="233"/>
      <c r="R28" s="233"/>
      <c r="S28" s="233"/>
      <c r="T28" s="320"/>
      <c r="U28" s="234"/>
      <c r="V28" s="205">
        <f t="shared" si="8"/>
        <v>0</v>
      </c>
      <c r="W28" s="205">
        <f t="shared" si="7"/>
        <v>0</v>
      </c>
      <c r="X28" s="205">
        <f t="shared" si="7"/>
        <v>0</v>
      </c>
      <c r="Y28" s="205">
        <f t="shared" si="7"/>
        <v>0</v>
      </c>
      <c r="Z28" s="205">
        <f t="shared" si="7"/>
        <v>0</v>
      </c>
      <c r="AA28" s="205">
        <f t="shared" si="7"/>
        <v>0</v>
      </c>
      <c r="AB28" s="198"/>
    </row>
    <row r="29" spans="1:28" x14ac:dyDescent="0.35">
      <c r="B29" s="191" t="s">
        <v>46</v>
      </c>
      <c r="C29" s="298">
        <v>23842</v>
      </c>
      <c r="D29" s="301">
        <v>23960</v>
      </c>
      <c r="E29" s="301">
        <v>21102</v>
      </c>
      <c r="F29" s="301">
        <v>19094</v>
      </c>
      <c r="G29" s="301">
        <v>16202</v>
      </c>
      <c r="H29" s="301">
        <v>16216</v>
      </c>
      <c r="I29" s="301">
        <v>14975</v>
      </c>
      <c r="J29" s="301">
        <v>16213</v>
      </c>
      <c r="K29" s="301">
        <v>15949</v>
      </c>
      <c r="L29" s="301">
        <v>20666</v>
      </c>
      <c r="M29" s="301">
        <v>21968</v>
      </c>
      <c r="N29" s="303">
        <v>23310</v>
      </c>
      <c r="O29" s="301">
        <v>25106</v>
      </c>
      <c r="P29" s="205">
        <v>20625</v>
      </c>
      <c r="Q29" s="205">
        <v>16200</v>
      </c>
      <c r="R29" s="205">
        <v>16537</v>
      </c>
      <c r="S29" s="205">
        <v>12733</v>
      </c>
      <c r="T29" s="378">
        <f t="shared" ref="T29" si="9">SUM(T24:T28)</f>
        <v>13145</v>
      </c>
      <c r="U29" s="236">
        <v>0</v>
      </c>
      <c r="V29" s="205">
        <f t="shared" si="8"/>
        <v>1264</v>
      </c>
      <c r="W29" s="205">
        <f t="shared" si="7"/>
        <v>-3335</v>
      </c>
      <c r="X29" s="205">
        <f t="shared" si="7"/>
        <v>-4902</v>
      </c>
      <c r="Y29" s="205">
        <f t="shared" si="7"/>
        <v>-2557</v>
      </c>
      <c r="Z29" s="205">
        <f t="shared" si="7"/>
        <v>-3469</v>
      </c>
      <c r="AA29" s="205">
        <f t="shared" si="7"/>
        <v>-3071</v>
      </c>
      <c r="AB29" s="198"/>
    </row>
    <row r="30" spans="1:28" x14ac:dyDescent="0.35">
      <c r="A30" s="4">
        <v>4</v>
      </c>
      <c r="B30" s="257" t="s">
        <v>22</v>
      </c>
      <c r="C30" s="298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3"/>
      <c r="O30" s="301"/>
      <c r="P30" s="205"/>
      <c r="Q30" s="205"/>
      <c r="R30" s="205"/>
      <c r="S30" s="205"/>
      <c r="T30" s="378"/>
      <c r="U30" s="236"/>
      <c r="V30" s="205"/>
      <c r="W30" s="205"/>
      <c r="X30" s="205"/>
      <c r="Y30" s="205"/>
      <c r="Z30" s="205"/>
      <c r="AA30" s="205"/>
      <c r="AB30" s="198"/>
    </row>
    <row r="31" spans="1:28" x14ac:dyDescent="0.35">
      <c r="A31" s="4"/>
      <c r="B31" s="191" t="s">
        <v>41</v>
      </c>
      <c r="C31" s="298">
        <v>9303</v>
      </c>
      <c r="D31" s="301">
        <v>10281</v>
      </c>
      <c r="E31" s="301">
        <v>10891</v>
      </c>
      <c r="F31" s="301">
        <v>8611</v>
      </c>
      <c r="G31" s="301">
        <v>6678</v>
      </c>
      <c r="H31" s="301">
        <v>5906</v>
      </c>
      <c r="I31" s="301">
        <v>5440</v>
      </c>
      <c r="J31" s="301">
        <v>5196</v>
      </c>
      <c r="K31" s="301">
        <v>5226</v>
      </c>
      <c r="L31" s="301">
        <v>5209</v>
      </c>
      <c r="M31" s="301">
        <v>5832</v>
      </c>
      <c r="N31" s="303">
        <v>7951</v>
      </c>
      <c r="O31" s="301">
        <v>9912</v>
      </c>
      <c r="P31" s="322">
        <v>9861</v>
      </c>
      <c r="Q31" s="205">
        <v>7818</v>
      </c>
      <c r="R31" s="205">
        <v>6258</v>
      </c>
      <c r="S31" s="205">
        <v>5350</v>
      </c>
      <c r="T31" s="378">
        <v>4167</v>
      </c>
      <c r="U31" s="236"/>
      <c r="V31" s="205">
        <f>O31-C31</f>
        <v>609</v>
      </c>
      <c r="W31" s="205">
        <f t="shared" ref="W31:AA36" si="10">P31-D31</f>
        <v>-420</v>
      </c>
      <c r="X31" s="205">
        <f t="shared" si="10"/>
        <v>-3073</v>
      </c>
      <c r="Y31" s="205">
        <f t="shared" si="10"/>
        <v>-2353</v>
      </c>
      <c r="Z31" s="205">
        <f t="shared" si="10"/>
        <v>-1328</v>
      </c>
      <c r="AA31" s="205">
        <f t="shared" si="10"/>
        <v>-1739</v>
      </c>
      <c r="AB31" s="198"/>
    </row>
    <row r="32" spans="1:28" x14ac:dyDescent="0.35">
      <c r="A32" s="4"/>
      <c r="B32" s="191" t="s">
        <v>42</v>
      </c>
      <c r="C32" s="298">
        <v>1718</v>
      </c>
      <c r="D32" s="301">
        <v>1832</v>
      </c>
      <c r="E32" s="301">
        <v>2190</v>
      </c>
      <c r="F32" s="301">
        <v>1864</v>
      </c>
      <c r="G32" s="301">
        <v>3621</v>
      </c>
      <c r="H32" s="301">
        <v>1177</v>
      </c>
      <c r="I32" s="301">
        <v>1081</v>
      </c>
      <c r="J32" s="301">
        <v>1023</v>
      </c>
      <c r="K32" s="301">
        <v>1126</v>
      </c>
      <c r="L32" s="301">
        <v>1489</v>
      </c>
      <c r="M32" s="301">
        <v>1671</v>
      </c>
      <c r="N32" s="303">
        <v>1909</v>
      </c>
      <c r="O32" s="301">
        <v>1887</v>
      </c>
      <c r="P32" s="322">
        <v>2403</v>
      </c>
      <c r="Q32" s="205">
        <v>1639</v>
      </c>
      <c r="R32" s="205">
        <v>1534</v>
      </c>
      <c r="S32" s="205">
        <v>3298</v>
      </c>
      <c r="T32" s="378">
        <v>992</v>
      </c>
      <c r="U32" s="236"/>
      <c r="V32" s="205">
        <f t="shared" ref="V32:V36" si="11">O32-C32</f>
        <v>169</v>
      </c>
      <c r="W32" s="205">
        <f t="shared" si="10"/>
        <v>571</v>
      </c>
      <c r="X32" s="205">
        <f t="shared" si="10"/>
        <v>-551</v>
      </c>
      <c r="Y32" s="205">
        <f t="shared" si="10"/>
        <v>-330</v>
      </c>
      <c r="Z32" s="205">
        <f t="shared" si="10"/>
        <v>-323</v>
      </c>
      <c r="AA32" s="205">
        <f t="shared" si="10"/>
        <v>-185</v>
      </c>
      <c r="AB32" s="198"/>
    </row>
    <row r="33" spans="1:28" x14ac:dyDescent="0.35">
      <c r="A33" s="4"/>
      <c r="B33" s="191" t="s">
        <v>57</v>
      </c>
      <c r="C33" s="298">
        <v>730</v>
      </c>
      <c r="D33" s="301">
        <v>769</v>
      </c>
      <c r="E33" s="301">
        <v>781</v>
      </c>
      <c r="F33" s="301">
        <v>727</v>
      </c>
      <c r="G33" s="301">
        <v>667</v>
      </c>
      <c r="H33" s="301">
        <v>642</v>
      </c>
      <c r="I33" s="301">
        <v>572</v>
      </c>
      <c r="J33" s="301">
        <v>509</v>
      </c>
      <c r="K33" s="301">
        <v>485</v>
      </c>
      <c r="L33" s="301">
        <v>557</v>
      </c>
      <c r="M33" s="301">
        <v>476</v>
      </c>
      <c r="N33" s="303">
        <v>600</v>
      </c>
      <c r="O33" s="301">
        <v>980</v>
      </c>
      <c r="P33" s="322">
        <v>1469</v>
      </c>
      <c r="Q33" s="205">
        <v>1166</v>
      </c>
      <c r="R33" s="205">
        <v>690</v>
      </c>
      <c r="S33" s="205">
        <v>600</v>
      </c>
      <c r="T33" s="378">
        <v>482</v>
      </c>
      <c r="U33" s="236"/>
      <c r="V33" s="205">
        <f t="shared" si="11"/>
        <v>250</v>
      </c>
      <c r="W33" s="205">
        <f t="shared" si="10"/>
        <v>700</v>
      </c>
      <c r="X33" s="205">
        <f t="shared" si="10"/>
        <v>385</v>
      </c>
      <c r="Y33" s="205">
        <f t="shared" si="10"/>
        <v>-37</v>
      </c>
      <c r="Z33" s="205">
        <f t="shared" si="10"/>
        <v>-67</v>
      </c>
      <c r="AA33" s="205">
        <f t="shared" si="10"/>
        <v>-160</v>
      </c>
      <c r="AB33" s="198"/>
    </row>
    <row r="34" spans="1:28" x14ac:dyDescent="0.35">
      <c r="A34" s="4"/>
      <c r="B34" s="191" t="s">
        <v>61</v>
      </c>
      <c r="C34" s="298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3"/>
      <c r="O34" s="301"/>
      <c r="P34" s="205"/>
      <c r="Q34" s="205"/>
      <c r="R34" s="205"/>
      <c r="S34" s="205"/>
      <c r="T34" s="378"/>
      <c r="U34" s="236"/>
      <c r="V34" s="205">
        <f t="shared" si="11"/>
        <v>0</v>
      </c>
      <c r="W34" s="205">
        <f t="shared" si="10"/>
        <v>0</v>
      </c>
      <c r="X34" s="205">
        <f t="shared" si="10"/>
        <v>0</v>
      </c>
      <c r="Y34" s="205">
        <f t="shared" si="10"/>
        <v>0</v>
      </c>
      <c r="Z34" s="205">
        <f t="shared" si="10"/>
        <v>0</v>
      </c>
      <c r="AA34" s="205">
        <f t="shared" si="10"/>
        <v>0</v>
      </c>
      <c r="AB34" s="198"/>
    </row>
    <row r="35" spans="1:28" x14ac:dyDescent="0.35">
      <c r="A35" s="4"/>
      <c r="B35" s="191" t="s">
        <v>62</v>
      </c>
      <c r="C35" s="298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3"/>
      <c r="O35" s="301"/>
      <c r="P35" s="205"/>
      <c r="Q35" s="205"/>
      <c r="R35" s="205"/>
      <c r="S35" s="205"/>
      <c r="T35" s="378"/>
      <c r="U35" s="236"/>
      <c r="V35" s="205">
        <f t="shared" si="11"/>
        <v>0</v>
      </c>
      <c r="W35" s="205">
        <f t="shared" si="10"/>
        <v>0</v>
      </c>
      <c r="X35" s="205">
        <f t="shared" si="10"/>
        <v>0</v>
      </c>
      <c r="Y35" s="205">
        <f t="shared" si="10"/>
        <v>0</v>
      </c>
      <c r="Z35" s="205">
        <f t="shared" si="10"/>
        <v>0</v>
      </c>
      <c r="AA35" s="205">
        <f t="shared" si="10"/>
        <v>0</v>
      </c>
      <c r="AB35" s="198"/>
    </row>
    <row r="36" spans="1:28" x14ac:dyDescent="0.35">
      <c r="A36" s="4"/>
      <c r="B36" s="191" t="s">
        <v>46</v>
      </c>
      <c r="C36" s="298">
        <v>11751</v>
      </c>
      <c r="D36" s="301">
        <v>12882</v>
      </c>
      <c r="E36" s="301">
        <v>13862</v>
      </c>
      <c r="F36" s="301">
        <v>11202</v>
      </c>
      <c r="G36" s="301">
        <v>10966</v>
      </c>
      <c r="H36" s="301">
        <v>7725</v>
      </c>
      <c r="I36" s="301">
        <v>7093</v>
      </c>
      <c r="J36" s="301">
        <v>6728</v>
      </c>
      <c r="K36" s="301">
        <v>6837</v>
      </c>
      <c r="L36" s="301">
        <v>7255</v>
      </c>
      <c r="M36" s="301">
        <v>7979</v>
      </c>
      <c r="N36" s="303">
        <v>10460</v>
      </c>
      <c r="O36" s="301">
        <v>12779</v>
      </c>
      <c r="P36" s="205">
        <v>13733</v>
      </c>
      <c r="Q36" s="205">
        <v>10623</v>
      </c>
      <c r="R36" s="205">
        <v>8482</v>
      </c>
      <c r="S36" s="205">
        <v>9248</v>
      </c>
      <c r="T36" s="378">
        <f t="shared" ref="T36" si="12">SUM(T31:T35)</f>
        <v>5641</v>
      </c>
      <c r="U36" s="236">
        <v>0</v>
      </c>
      <c r="V36" s="205">
        <f t="shared" si="11"/>
        <v>1028</v>
      </c>
      <c r="W36" s="205">
        <f t="shared" si="10"/>
        <v>851</v>
      </c>
      <c r="X36" s="205">
        <f t="shared" si="10"/>
        <v>-3239</v>
      </c>
      <c r="Y36" s="205">
        <f t="shared" si="10"/>
        <v>-2720</v>
      </c>
      <c r="Z36" s="205">
        <f t="shared" si="10"/>
        <v>-1718</v>
      </c>
      <c r="AA36" s="205">
        <f t="shared" si="10"/>
        <v>-2084</v>
      </c>
      <c r="AB36" s="198"/>
    </row>
    <row r="37" spans="1:28" x14ac:dyDescent="0.35">
      <c r="A37" s="4">
        <v>5</v>
      </c>
      <c r="B37" s="257" t="s">
        <v>23</v>
      </c>
      <c r="C37" s="298"/>
      <c r="D37" s="301"/>
      <c r="E37" s="301"/>
      <c r="F37" s="301"/>
      <c r="G37" s="301"/>
      <c r="H37" s="301"/>
      <c r="I37" s="301"/>
      <c r="J37" s="301"/>
      <c r="K37" s="301"/>
      <c r="L37" s="301"/>
      <c r="M37" s="301"/>
      <c r="N37" s="303"/>
      <c r="O37" s="301"/>
      <c r="P37" s="205"/>
      <c r="Q37" s="205"/>
      <c r="R37" s="205"/>
      <c r="S37" s="205"/>
      <c r="T37" s="378"/>
      <c r="U37" s="236"/>
      <c r="V37" s="205"/>
      <c r="W37" s="205"/>
      <c r="X37" s="205"/>
      <c r="Y37" s="205"/>
      <c r="Z37" s="205"/>
      <c r="AA37" s="205"/>
      <c r="AB37" s="198"/>
    </row>
    <row r="38" spans="1:28" x14ac:dyDescent="0.35">
      <c r="A38" s="4"/>
      <c r="B38" s="191" t="s">
        <v>41</v>
      </c>
      <c r="C38" s="298">
        <v>18804</v>
      </c>
      <c r="D38" s="301">
        <v>20319</v>
      </c>
      <c r="E38" s="301">
        <v>23262</v>
      </c>
      <c r="F38" s="301">
        <v>27186</v>
      </c>
      <c r="G38" s="301">
        <v>27983</v>
      </c>
      <c r="H38" s="301">
        <v>28066</v>
      </c>
      <c r="I38" s="301">
        <v>27897</v>
      </c>
      <c r="J38" s="301">
        <v>25098</v>
      </c>
      <c r="K38" s="301">
        <v>23615</v>
      </c>
      <c r="L38" s="301">
        <v>23225</v>
      </c>
      <c r="M38" s="301">
        <v>20516</v>
      </c>
      <c r="N38" s="303">
        <v>19496</v>
      </c>
      <c r="O38" s="301">
        <v>21499</v>
      </c>
      <c r="P38" s="322">
        <v>24003</v>
      </c>
      <c r="Q38" s="205">
        <v>26347</v>
      </c>
      <c r="R38" s="205">
        <v>28409</v>
      </c>
      <c r="S38" s="205">
        <v>28938</v>
      </c>
      <c r="T38" s="378">
        <v>29774</v>
      </c>
      <c r="U38" s="236"/>
      <c r="V38" s="205">
        <f>O38-C38</f>
        <v>2695</v>
      </c>
      <c r="W38" s="205">
        <f t="shared" ref="W38:AA43" si="13">P38-D38</f>
        <v>3684</v>
      </c>
      <c r="X38" s="205">
        <f t="shared" si="13"/>
        <v>3085</v>
      </c>
      <c r="Y38" s="205">
        <f t="shared" si="13"/>
        <v>1223</v>
      </c>
      <c r="Z38" s="205">
        <f t="shared" si="13"/>
        <v>955</v>
      </c>
      <c r="AA38" s="205">
        <f t="shared" si="13"/>
        <v>1708</v>
      </c>
      <c r="AB38" s="198"/>
    </row>
    <row r="39" spans="1:28" x14ac:dyDescent="0.35">
      <c r="A39" s="4"/>
      <c r="B39" s="191" t="s">
        <v>42</v>
      </c>
      <c r="C39" s="298">
        <v>9880</v>
      </c>
      <c r="D39" s="301">
        <v>9408</v>
      </c>
      <c r="E39" s="301">
        <v>9946</v>
      </c>
      <c r="F39" s="301">
        <v>10400</v>
      </c>
      <c r="G39" s="301">
        <v>11054</v>
      </c>
      <c r="H39" s="301">
        <v>13206</v>
      </c>
      <c r="I39" s="301">
        <v>12863</v>
      </c>
      <c r="J39" s="301">
        <v>12533</v>
      </c>
      <c r="K39" s="301">
        <v>12299</v>
      </c>
      <c r="L39" s="301">
        <v>11958</v>
      </c>
      <c r="M39" s="301">
        <v>10354</v>
      </c>
      <c r="N39" s="303">
        <v>9619</v>
      </c>
      <c r="O39" s="301">
        <v>10017</v>
      </c>
      <c r="P39" s="322">
        <v>9900</v>
      </c>
      <c r="Q39" s="205">
        <v>9761</v>
      </c>
      <c r="R39" s="205">
        <v>10179</v>
      </c>
      <c r="S39" s="205">
        <v>10841</v>
      </c>
      <c r="T39" s="378">
        <v>12767</v>
      </c>
      <c r="U39" s="236"/>
      <c r="V39" s="205">
        <f t="shared" ref="V39:V43" si="14">O39-C39</f>
        <v>137</v>
      </c>
      <c r="W39" s="205">
        <f t="shared" si="13"/>
        <v>492</v>
      </c>
      <c r="X39" s="205">
        <f t="shared" si="13"/>
        <v>-185</v>
      </c>
      <c r="Y39" s="205">
        <f t="shared" si="13"/>
        <v>-221</v>
      </c>
      <c r="Z39" s="205">
        <f t="shared" si="13"/>
        <v>-213</v>
      </c>
      <c r="AA39" s="205">
        <f t="shared" si="13"/>
        <v>-439</v>
      </c>
      <c r="AB39" s="198"/>
    </row>
    <row r="40" spans="1:28" x14ac:dyDescent="0.35">
      <c r="A40" s="4"/>
      <c r="B40" s="191" t="s">
        <v>57</v>
      </c>
      <c r="C40" s="298">
        <v>959</v>
      </c>
      <c r="D40" s="301">
        <v>1061</v>
      </c>
      <c r="E40" s="301">
        <v>1152</v>
      </c>
      <c r="F40" s="301">
        <v>1341</v>
      </c>
      <c r="G40" s="301">
        <v>1403</v>
      </c>
      <c r="H40" s="301">
        <v>1472</v>
      </c>
      <c r="I40" s="301">
        <v>1390</v>
      </c>
      <c r="J40" s="301">
        <v>1308</v>
      </c>
      <c r="K40" s="301">
        <v>1248</v>
      </c>
      <c r="L40" s="301">
        <v>1191</v>
      </c>
      <c r="M40" s="301">
        <v>1099</v>
      </c>
      <c r="N40" s="303">
        <v>935</v>
      </c>
      <c r="O40" s="301">
        <v>1088</v>
      </c>
      <c r="P40" s="322">
        <v>1581</v>
      </c>
      <c r="Q40" s="205">
        <v>2191</v>
      </c>
      <c r="R40" s="205">
        <v>2299</v>
      </c>
      <c r="S40" s="205">
        <v>2250</v>
      </c>
      <c r="T40" s="378">
        <v>2289</v>
      </c>
      <c r="U40" s="236"/>
      <c r="V40" s="205">
        <f t="shared" si="14"/>
        <v>129</v>
      </c>
      <c r="W40" s="205">
        <f t="shared" si="13"/>
        <v>520</v>
      </c>
      <c r="X40" s="205">
        <f t="shared" si="13"/>
        <v>1039</v>
      </c>
      <c r="Y40" s="205">
        <f t="shared" si="13"/>
        <v>958</v>
      </c>
      <c r="Z40" s="205">
        <f t="shared" si="13"/>
        <v>847</v>
      </c>
      <c r="AA40" s="205">
        <f t="shared" si="13"/>
        <v>817</v>
      </c>
      <c r="AB40" s="198"/>
    </row>
    <row r="41" spans="1:28" x14ac:dyDescent="0.35">
      <c r="A41" s="4"/>
      <c r="B41" s="191" t="s">
        <v>61</v>
      </c>
      <c r="C41" s="298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3"/>
      <c r="O41" s="301"/>
      <c r="P41" s="205"/>
      <c r="Q41" s="205"/>
      <c r="R41" s="205"/>
      <c r="S41" s="205"/>
      <c r="T41" s="378"/>
      <c r="U41" s="236"/>
      <c r="V41" s="205">
        <f t="shared" si="14"/>
        <v>0</v>
      </c>
      <c r="W41" s="205">
        <f t="shared" si="13"/>
        <v>0</v>
      </c>
      <c r="X41" s="205">
        <f t="shared" si="13"/>
        <v>0</v>
      </c>
      <c r="Y41" s="205">
        <f t="shared" si="13"/>
        <v>0</v>
      </c>
      <c r="Z41" s="205">
        <f t="shared" si="13"/>
        <v>0</v>
      </c>
      <c r="AA41" s="205">
        <f t="shared" si="13"/>
        <v>0</v>
      </c>
      <c r="AB41" s="198"/>
    </row>
    <row r="42" spans="1:28" x14ac:dyDescent="0.35">
      <c r="A42" s="4"/>
      <c r="B42" s="191" t="s">
        <v>62</v>
      </c>
      <c r="C42" s="298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3"/>
      <c r="O42" s="301"/>
      <c r="P42" s="205"/>
      <c r="Q42" s="205"/>
      <c r="R42" s="205"/>
      <c r="S42" s="205"/>
      <c r="T42" s="378"/>
      <c r="U42" s="236"/>
      <c r="V42" s="205">
        <f t="shared" si="14"/>
        <v>0</v>
      </c>
      <c r="W42" s="205">
        <f t="shared" si="13"/>
        <v>0</v>
      </c>
      <c r="X42" s="205">
        <f t="shared" si="13"/>
        <v>0</v>
      </c>
      <c r="Y42" s="205">
        <f t="shared" si="13"/>
        <v>0</v>
      </c>
      <c r="Z42" s="205">
        <f t="shared" si="13"/>
        <v>0</v>
      </c>
      <c r="AA42" s="205">
        <f t="shared" si="13"/>
        <v>0</v>
      </c>
      <c r="AB42" s="198"/>
    </row>
    <row r="43" spans="1:28" ht="15" thickBot="1" x14ac:dyDescent="0.4">
      <c r="A43" s="4"/>
      <c r="B43" s="258" t="s">
        <v>46</v>
      </c>
      <c r="C43" s="304">
        <v>29643</v>
      </c>
      <c r="D43" s="305">
        <v>30788</v>
      </c>
      <c r="E43" s="305">
        <v>34360</v>
      </c>
      <c r="F43" s="305">
        <v>38927</v>
      </c>
      <c r="G43" s="305">
        <v>40440</v>
      </c>
      <c r="H43" s="305">
        <v>42744</v>
      </c>
      <c r="I43" s="305">
        <v>42150</v>
      </c>
      <c r="J43" s="305">
        <v>38939</v>
      </c>
      <c r="K43" s="305">
        <v>37162</v>
      </c>
      <c r="L43" s="305">
        <v>36374</v>
      </c>
      <c r="M43" s="305">
        <v>31969</v>
      </c>
      <c r="N43" s="306">
        <v>30050</v>
      </c>
      <c r="O43" s="305">
        <v>32604</v>
      </c>
      <c r="P43" s="203">
        <v>35484</v>
      </c>
      <c r="Q43" s="203">
        <v>38299</v>
      </c>
      <c r="R43" s="203">
        <v>40887</v>
      </c>
      <c r="S43" s="203">
        <v>42029</v>
      </c>
      <c r="T43" s="377">
        <f t="shared" ref="T43" si="15">SUM(T38:T42)</f>
        <v>44830</v>
      </c>
      <c r="U43" s="237">
        <v>0</v>
      </c>
      <c r="V43" s="203">
        <f t="shared" si="14"/>
        <v>2961</v>
      </c>
      <c r="W43" s="203">
        <f t="shared" si="13"/>
        <v>4696</v>
      </c>
      <c r="X43" s="203">
        <f t="shared" si="13"/>
        <v>3939</v>
      </c>
      <c r="Y43" s="203">
        <f t="shared" si="13"/>
        <v>1960</v>
      </c>
      <c r="Z43" s="203">
        <f t="shared" si="13"/>
        <v>1589</v>
      </c>
      <c r="AA43" s="203">
        <f t="shared" si="13"/>
        <v>2086</v>
      </c>
      <c r="AB43" s="201"/>
    </row>
    <row r="44" spans="1:28" x14ac:dyDescent="0.35">
      <c r="A44" s="4">
        <v>6</v>
      </c>
      <c r="B44" s="164" t="s">
        <v>33</v>
      </c>
      <c r="C44" s="209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38"/>
      <c r="O44" s="213"/>
      <c r="P44" s="213"/>
      <c r="Q44" s="213"/>
      <c r="R44" s="213"/>
      <c r="S44" s="213"/>
      <c r="T44" s="213"/>
      <c r="U44" s="239"/>
      <c r="V44" s="213"/>
      <c r="W44" s="213"/>
      <c r="X44" s="213"/>
      <c r="Y44" s="213"/>
      <c r="Z44" s="213"/>
      <c r="AA44" s="213"/>
      <c r="AB44" s="211"/>
    </row>
    <row r="45" spans="1:28" x14ac:dyDescent="0.35">
      <c r="A45" s="4"/>
      <c r="B45" s="191" t="s">
        <v>41</v>
      </c>
      <c r="C45" s="216">
        <v>7124478.8300000001</v>
      </c>
      <c r="D45" s="214">
        <v>7167408.2700000005</v>
      </c>
      <c r="E45" s="214">
        <v>4646332.62</v>
      </c>
      <c r="F45" s="214">
        <v>2536524.89</v>
      </c>
      <c r="G45" s="214">
        <v>1466674.02</v>
      </c>
      <c r="H45" s="214">
        <v>998906.25</v>
      </c>
      <c r="I45" s="214">
        <v>792978.68</v>
      </c>
      <c r="J45" s="214">
        <v>830676.7300000001</v>
      </c>
      <c r="K45" s="214">
        <v>1012731.8200000001</v>
      </c>
      <c r="L45" s="214">
        <v>2691603.78</v>
      </c>
      <c r="M45" s="214">
        <v>5442332.2400000002</v>
      </c>
      <c r="N45" s="240">
        <v>6693518.0399999991</v>
      </c>
      <c r="O45" s="214">
        <v>7656441.7799999993</v>
      </c>
      <c r="P45" s="323">
        <v>6218282.9299999997</v>
      </c>
      <c r="Q45" s="214">
        <v>4900617.33</v>
      </c>
      <c r="R45" s="214">
        <v>3454360.8299999996</v>
      </c>
      <c r="S45" s="214">
        <v>1382670.6800000002</v>
      </c>
      <c r="T45" s="379">
        <v>933088.56</v>
      </c>
      <c r="U45" s="241"/>
      <c r="V45" s="214">
        <f>O45-C45</f>
        <v>531962.94999999925</v>
      </c>
      <c r="W45" s="214">
        <f t="shared" ref="W45:AA50" si="16">P45-D45</f>
        <v>-949125.34000000078</v>
      </c>
      <c r="X45" s="214">
        <f t="shared" si="16"/>
        <v>254284.70999999996</v>
      </c>
      <c r="Y45" s="214">
        <f t="shared" si="16"/>
        <v>917835.93999999948</v>
      </c>
      <c r="Z45" s="214">
        <f t="shared" si="16"/>
        <v>-84003.339999999851</v>
      </c>
      <c r="AA45" s="214">
        <f t="shared" si="16"/>
        <v>-65817.689999999944</v>
      </c>
      <c r="AB45" s="215"/>
    </row>
    <row r="46" spans="1:28" x14ac:dyDescent="0.35">
      <c r="A46" s="4"/>
      <c r="B46" s="191" t="s">
        <v>42</v>
      </c>
      <c r="C46" s="216">
        <v>1759582.31</v>
      </c>
      <c r="D46" s="214">
        <v>1710985.0600000003</v>
      </c>
      <c r="E46" s="214">
        <v>1262931.19</v>
      </c>
      <c r="F46" s="214">
        <v>698102.12</v>
      </c>
      <c r="G46" s="214">
        <v>478651.67000000004</v>
      </c>
      <c r="H46" s="214">
        <v>319384.89</v>
      </c>
      <c r="I46" s="214">
        <v>247313.64</v>
      </c>
      <c r="J46" s="214">
        <v>277400.86999999994</v>
      </c>
      <c r="K46" s="214">
        <v>323600.80999999994</v>
      </c>
      <c r="L46" s="214">
        <v>816231.24</v>
      </c>
      <c r="M46" s="214">
        <v>1612028.56</v>
      </c>
      <c r="N46" s="240">
        <v>1693082.2899999998</v>
      </c>
      <c r="O46" s="214">
        <v>1865412.28</v>
      </c>
      <c r="P46" s="323">
        <v>1596766.5899999999</v>
      </c>
      <c r="Q46" s="214">
        <v>1241947.1499999999</v>
      </c>
      <c r="R46" s="214">
        <v>988312.91999999993</v>
      </c>
      <c r="S46" s="214">
        <v>439435.00000000006</v>
      </c>
      <c r="T46" s="379">
        <v>285592.75999999995</v>
      </c>
      <c r="U46" s="241"/>
      <c r="V46" s="214">
        <f t="shared" ref="V46:V50" si="17">O46-C46</f>
        <v>105829.96999999997</v>
      </c>
      <c r="W46" s="214">
        <f t="shared" si="16"/>
        <v>-114218.47000000044</v>
      </c>
      <c r="X46" s="214">
        <f t="shared" si="16"/>
        <v>-20984.040000000037</v>
      </c>
      <c r="Y46" s="214">
        <f t="shared" si="16"/>
        <v>290210.79999999993</v>
      </c>
      <c r="Z46" s="214">
        <f t="shared" si="16"/>
        <v>-39216.669999999984</v>
      </c>
      <c r="AA46" s="214">
        <f t="shared" si="16"/>
        <v>-33792.130000000063</v>
      </c>
      <c r="AB46" s="215"/>
    </row>
    <row r="47" spans="1:28" x14ac:dyDescent="0.35">
      <c r="A47" s="4"/>
      <c r="B47" s="191" t="s">
        <v>57</v>
      </c>
      <c r="C47" s="216">
        <v>2670086.2599999998</v>
      </c>
      <c r="D47" s="214">
        <v>2655949.5699999998</v>
      </c>
      <c r="E47" s="214">
        <v>1662726.2900000003</v>
      </c>
      <c r="F47" s="214">
        <v>808267.33999999985</v>
      </c>
      <c r="G47" s="214">
        <v>610106.21000000008</v>
      </c>
      <c r="H47" s="214">
        <v>542384.57999999996</v>
      </c>
      <c r="I47" s="214">
        <v>337539.06999999995</v>
      </c>
      <c r="J47" s="214">
        <v>348599.6</v>
      </c>
      <c r="K47" s="214">
        <v>505697.95999999985</v>
      </c>
      <c r="L47" s="214">
        <v>1852030.5699999998</v>
      </c>
      <c r="M47" s="214">
        <v>2333021.2800000003</v>
      </c>
      <c r="N47" s="240">
        <v>2673753.4300000002</v>
      </c>
      <c r="O47" s="214">
        <v>3871366.1999999997</v>
      </c>
      <c r="P47" s="323">
        <v>3850459.5599999996</v>
      </c>
      <c r="Q47" s="214">
        <v>2569868.2399999998</v>
      </c>
      <c r="R47" s="214">
        <v>1264401.4899999998</v>
      </c>
      <c r="S47" s="214">
        <v>598273.27</v>
      </c>
      <c r="T47" s="379">
        <v>566064.24000000011</v>
      </c>
      <c r="U47" s="241"/>
      <c r="V47" s="214">
        <f t="shared" si="17"/>
        <v>1201279.94</v>
      </c>
      <c r="W47" s="214">
        <f t="shared" si="16"/>
        <v>1194509.9899999998</v>
      </c>
      <c r="X47" s="214">
        <f t="shared" si="16"/>
        <v>907141.94999999949</v>
      </c>
      <c r="Y47" s="214">
        <f t="shared" si="16"/>
        <v>456134.14999999991</v>
      </c>
      <c r="Z47" s="214">
        <f t="shared" si="16"/>
        <v>-11832.940000000061</v>
      </c>
      <c r="AA47" s="214">
        <f t="shared" si="16"/>
        <v>23679.660000000149</v>
      </c>
      <c r="AB47" s="215"/>
    </row>
    <row r="48" spans="1:28" x14ac:dyDescent="0.35">
      <c r="A48" s="4"/>
      <c r="B48" s="191" t="s">
        <v>61</v>
      </c>
      <c r="C48" s="216"/>
      <c r="D48" s="214"/>
      <c r="E48" s="214"/>
      <c r="F48" s="214"/>
      <c r="G48" s="214"/>
      <c r="H48" s="214"/>
      <c r="I48" s="214"/>
      <c r="J48" s="214"/>
      <c r="K48" s="214"/>
      <c r="L48" s="214"/>
      <c r="M48" s="214"/>
      <c r="N48" s="240"/>
      <c r="O48" s="214"/>
      <c r="P48" s="214"/>
      <c r="Q48" s="214"/>
      <c r="R48" s="214"/>
      <c r="S48" s="214"/>
      <c r="T48" s="379"/>
      <c r="U48" s="241"/>
      <c r="V48" s="214">
        <f t="shared" si="17"/>
        <v>0</v>
      </c>
      <c r="W48" s="214">
        <f t="shared" si="16"/>
        <v>0</v>
      </c>
      <c r="X48" s="214">
        <f t="shared" si="16"/>
        <v>0</v>
      </c>
      <c r="Y48" s="214">
        <f t="shared" si="16"/>
        <v>0</v>
      </c>
      <c r="Z48" s="214">
        <f t="shared" si="16"/>
        <v>0</v>
      </c>
      <c r="AA48" s="214">
        <f t="shared" si="16"/>
        <v>0</v>
      </c>
      <c r="AB48" s="215"/>
    </row>
    <row r="49" spans="1:28" x14ac:dyDescent="0.35">
      <c r="A49" s="4"/>
      <c r="B49" s="191" t="s">
        <v>62</v>
      </c>
      <c r="C49" s="216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40"/>
      <c r="O49" s="214"/>
      <c r="P49" s="214"/>
      <c r="Q49" s="214"/>
      <c r="R49" s="214"/>
      <c r="S49" s="214"/>
      <c r="T49" s="379"/>
      <c r="U49" s="241"/>
      <c r="V49" s="214">
        <f t="shared" si="17"/>
        <v>0</v>
      </c>
      <c r="W49" s="214">
        <f t="shared" si="16"/>
        <v>0</v>
      </c>
      <c r="X49" s="214">
        <f t="shared" si="16"/>
        <v>0</v>
      </c>
      <c r="Y49" s="214">
        <f t="shared" si="16"/>
        <v>0</v>
      </c>
      <c r="Z49" s="214">
        <f t="shared" si="16"/>
        <v>0</v>
      </c>
      <c r="AA49" s="214">
        <f t="shared" si="16"/>
        <v>0</v>
      </c>
      <c r="AB49" s="215"/>
    </row>
    <row r="50" spans="1:28" x14ac:dyDescent="0.35">
      <c r="A50" s="4"/>
      <c r="B50" s="191" t="s">
        <v>46</v>
      </c>
      <c r="C50" s="216">
        <v>11554147.4</v>
      </c>
      <c r="D50" s="214">
        <v>11534342.9</v>
      </c>
      <c r="E50" s="214">
        <v>7571990.1000000006</v>
      </c>
      <c r="F50" s="214">
        <v>4042894.35</v>
      </c>
      <c r="G50" s="214">
        <v>2555431.9</v>
      </c>
      <c r="H50" s="214">
        <v>1860675.7200000002</v>
      </c>
      <c r="I50" s="214">
        <v>1377831.3900000001</v>
      </c>
      <c r="J50" s="214">
        <v>1456677.2000000002</v>
      </c>
      <c r="K50" s="214">
        <v>1842030.5899999999</v>
      </c>
      <c r="L50" s="214">
        <v>5359865.59</v>
      </c>
      <c r="M50" s="214">
        <v>9387382.0800000019</v>
      </c>
      <c r="N50" s="240">
        <v>11060353.76</v>
      </c>
      <c r="O50" s="214">
        <v>13393220.259999998</v>
      </c>
      <c r="P50" s="214">
        <v>11665509.079999998</v>
      </c>
      <c r="Q50" s="214">
        <v>8712432.7200000007</v>
      </c>
      <c r="R50" s="214">
        <v>5707075.2400000002</v>
      </c>
      <c r="S50" s="214">
        <v>2420378.9500000002</v>
      </c>
      <c r="T50" s="379">
        <f t="shared" ref="T50" si="18">SUM(T45:T49)</f>
        <v>1784745.56</v>
      </c>
      <c r="U50" s="241">
        <v>0</v>
      </c>
      <c r="V50" s="214">
        <f t="shared" si="17"/>
        <v>1839072.8599999975</v>
      </c>
      <c r="W50" s="214">
        <f t="shared" si="16"/>
        <v>131166.17999999784</v>
      </c>
      <c r="X50" s="214">
        <f t="shared" si="16"/>
        <v>1140442.6200000001</v>
      </c>
      <c r="Y50" s="214">
        <f t="shared" si="16"/>
        <v>1664180.8900000001</v>
      </c>
      <c r="Z50" s="214">
        <f t="shared" si="16"/>
        <v>-135052.94999999972</v>
      </c>
      <c r="AA50" s="214">
        <f t="shared" si="16"/>
        <v>-75930.160000000149</v>
      </c>
      <c r="AB50" s="215"/>
    </row>
    <row r="51" spans="1:28" x14ac:dyDescent="0.35">
      <c r="A51" s="4">
        <v>7</v>
      </c>
      <c r="B51" s="257" t="s">
        <v>34</v>
      </c>
      <c r="C51" s="216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40"/>
      <c r="O51" s="214"/>
      <c r="P51" s="214"/>
      <c r="Q51" s="214"/>
      <c r="R51" s="214"/>
      <c r="S51" s="214"/>
      <c r="T51" s="379"/>
      <c r="U51" s="241"/>
      <c r="V51" s="214"/>
      <c r="W51" s="214"/>
      <c r="X51" s="214"/>
      <c r="Y51" s="214"/>
      <c r="Z51" s="214"/>
      <c r="AA51" s="214"/>
      <c r="AB51" s="215"/>
    </row>
    <row r="52" spans="1:28" x14ac:dyDescent="0.35">
      <c r="A52" s="4"/>
      <c r="B52" s="191" t="s">
        <v>41</v>
      </c>
      <c r="C52" s="216">
        <v>3331882.05</v>
      </c>
      <c r="D52" s="214">
        <v>3928323.62</v>
      </c>
      <c r="E52" s="214">
        <v>4336742.25</v>
      </c>
      <c r="F52" s="214">
        <v>2944811.6</v>
      </c>
      <c r="G52" s="214">
        <v>1645014.91</v>
      </c>
      <c r="H52" s="214">
        <v>963044.94</v>
      </c>
      <c r="I52" s="214">
        <v>645953.71</v>
      </c>
      <c r="J52" s="214">
        <v>508779.55000000005</v>
      </c>
      <c r="K52" s="214">
        <v>487594.67000000004</v>
      </c>
      <c r="L52" s="214">
        <v>645939.22</v>
      </c>
      <c r="M52" s="214">
        <v>1403906.9800000002</v>
      </c>
      <c r="N52" s="240">
        <v>3000520.44</v>
      </c>
      <c r="O52" s="214">
        <v>4068483.0700000008</v>
      </c>
      <c r="P52" s="323">
        <v>4764287.580000001</v>
      </c>
      <c r="Q52" s="214">
        <v>4135036.1899999995</v>
      </c>
      <c r="R52" s="214">
        <v>3445996.3699999996</v>
      </c>
      <c r="S52" s="214">
        <v>2505406.94</v>
      </c>
      <c r="T52" s="379">
        <v>1007611.6799999999</v>
      </c>
      <c r="U52" s="241"/>
      <c r="V52" s="214">
        <f>O52-C52</f>
        <v>736601.02000000095</v>
      </c>
      <c r="W52" s="214">
        <f t="shared" ref="W52:AA57" si="19">P52-D52</f>
        <v>835963.96000000089</v>
      </c>
      <c r="X52" s="214">
        <f t="shared" si="19"/>
        <v>-201706.06000000052</v>
      </c>
      <c r="Y52" s="214">
        <f t="shared" si="19"/>
        <v>501184.76999999955</v>
      </c>
      <c r="Z52" s="214">
        <f t="shared" si="19"/>
        <v>860392.03</v>
      </c>
      <c r="AA52" s="214">
        <f t="shared" si="19"/>
        <v>44566.739999999991</v>
      </c>
      <c r="AB52" s="215"/>
    </row>
    <row r="53" spans="1:28" x14ac:dyDescent="0.35">
      <c r="A53" s="4"/>
      <c r="B53" s="191" t="s">
        <v>42</v>
      </c>
      <c r="C53" s="216">
        <v>1344954.74</v>
      </c>
      <c r="D53" s="214">
        <v>1387153.41</v>
      </c>
      <c r="E53" s="214">
        <v>1450450.95</v>
      </c>
      <c r="F53" s="214">
        <v>974768.39999999991</v>
      </c>
      <c r="G53" s="214">
        <v>617053.75999999989</v>
      </c>
      <c r="H53" s="214">
        <v>420313.64</v>
      </c>
      <c r="I53" s="214">
        <v>280177.12999999995</v>
      </c>
      <c r="J53" s="214">
        <v>220937.54999999996</v>
      </c>
      <c r="K53" s="214">
        <v>244504.26999999996</v>
      </c>
      <c r="L53" s="214">
        <v>276835.46999999997</v>
      </c>
      <c r="M53" s="214">
        <v>603468.3600000001</v>
      </c>
      <c r="N53" s="240">
        <v>1227866.3299999998</v>
      </c>
      <c r="O53" s="214">
        <v>1419518.6199999999</v>
      </c>
      <c r="P53" s="323">
        <v>1524725.7800000003</v>
      </c>
      <c r="Q53" s="214">
        <v>1240322.31</v>
      </c>
      <c r="R53" s="214">
        <v>1071540.8</v>
      </c>
      <c r="S53" s="214">
        <v>915589.25999999989</v>
      </c>
      <c r="T53" s="379">
        <v>389888.62000000005</v>
      </c>
      <c r="U53" s="241"/>
      <c r="V53" s="214">
        <f t="shared" ref="V53:V57" si="20">O53-C53</f>
        <v>74563.879999999888</v>
      </c>
      <c r="W53" s="214">
        <f t="shared" si="19"/>
        <v>137572.37000000034</v>
      </c>
      <c r="X53" s="214">
        <f t="shared" si="19"/>
        <v>-210128.6399999999</v>
      </c>
      <c r="Y53" s="214">
        <f t="shared" si="19"/>
        <v>96772.40000000014</v>
      </c>
      <c r="Z53" s="214">
        <f t="shared" si="19"/>
        <v>298535.5</v>
      </c>
      <c r="AA53" s="214">
        <f t="shared" si="19"/>
        <v>-30425.01999999996</v>
      </c>
      <c r="AB53" s="215"/>
    </row>
    <row r="54" spans="1:28" x14ac:dyDescent="0.35">
      <c r="A54" s="4"/>
      <c r="B54" s="191" t="s">
        <v>57</v>
      </c>
      <c r="C54" s="216">
        <v>550478.98</v>
      </c>
      <c r="D54" s="214">
        <v>671785.81</v>
      </c>
      <c r="E54" s="214">
        <v>676896.8899999999</v>
      </c>
      <c r="F54" s="214">
        <v>403135.98</v>
      </c>
      <c r="G54" s="214">
        <v>256626.58999999994</v>
      </c>
      <c r="H54" s="214">
        <v>179079.5</v>
      </c>
      <c r="I54" s="214">
        <v>209314.91</v>
      </c>
      <c r="J54" s="214">
        <v>150652.62000000002</v>
      </c>
      <c r="K54" s="214">
        <v>107180.97</v>
      </c>
      <c r="L54" s="214">
        <v>134186.85</v>
      </c>
      <c r="M54" s="214">
        <v>299478.22000000009</v>
      </c>
      <c r="N54" s="240">
        <v>593826.87000000011</v>
      </c>
      <c r="O54" s="214">
        <v>996079.72000000009</v>
      </c>
      <c r="P54" s="323">
        <v>1732951.4500000002</v>
      </c>
      <c r="Q54" s="214">
        <v>1755125.6300000006</v>
      </c>
      <c r="R54" s="214">
        <v>1345059.0399999998</v>
      </c>
      <c r="S54" s="214">
        <v>698625.91</v>
      </c>
      <c r="T54" s="379">
        <v>313686.91999999993</v>
      </c>
      <c r="U54" s="241"/>
      <c r="V54" s="214">
        <f t="shared" si="20"/>
        <v>445600.74000000011</v>
      </c>
      <c r="W54" s="214">
        <f t="shared" si="19"/>
        <v>1061165.6400000001</v>
      </c>
      <c r="X54" s="214">
        <f t="shared" si="19"/>
        <v>1078228.7400000007</v>
      </c>
      <c r="Y54" s="214">
        <f t="shared" si="19"/>
        <v>941923.05999999982</v>
      </c>
      <c r="Z54" s="214">
        <f t="shared" si="19"/>
        <v>441999.32000000007</v>
      </c>
      <c r="AA54" s="214">
        <f t="shared" si="19"/>
        <v>134607.41999999993</v>
      </c>
      <c r="AB54" s="215"/>
    </row>
    <row r="55" spans="1:28" x14ac:dyDescent="0.35">
      <c r="A55" s="4"/>
      <c r="B55" s="191" t="s">
        <v>61</v>
      </c>
      <c r="C55" s="216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40"/>
      <c r="O55" s="214"/>
      <c r="P55" s="214"/>
      <c r="Q55" s="214"/>
      <c r="R55" s="214"/>
      <c r="S55" s="214"/>
      <c r="T55" s="379"/>
      <c r="U55" s="241"/>
      <c r="V55" s="214">
        <f t="shared" si="20"/>
        <v>0</v>
      </c>
      <c r="W55" s="214">
        <f t="shared" si="19"/>
        <v>0</v>
      </c>
      <c r="X55" s="214">
        <f t="shared" si="19"/>
        <v>0</v>
      </c>
      <c r="Y55" s="214">
        <f t="shared" si="19"/>
        <v>0</v>
      </c>
      <c r="Z55" s="214">
        <f t="shared" si="19"/>
        <v>0</v>
      </c>
      <c r="AA55" s="214">
        <f t="shared" si="19"/>
        <v>0</v>
      </c>
      <c r="AB55" s="215"/>
    </row>
    <row r="56" spans="1:28" x14ac:dyDescent="0.35">
      <c r="A56" s="4"/>
      <c r="B56" s="191" t="s">
        <v>62</v>
      </c>
      <c r="C56" s="216"/>
      <c r="D56" s="214"/>
      <c r="E56" s="214"/>
      <c r="F56" s="214"/>
      <c r="G56" s="214"/>
      <c r="H56" s="214"/>
      <c r="I56" s="214"/>
      <c r="J56" s="214"/>
      <c r="K56" s="214"/>
      <c r="L56" s="214"/>
      <c r="M56" s="214"/>
      <c r="N56" s="240"/>
      <c r="O56" s="214"/>
      <c r="P56" s="214"/>
      <c r="Q56" s="214"/>
      <c r="R56" s="214"/>
      <c r="S56" s="214"/>
      <c r="T56" s="379"/>
      <c r="U56" s="241"/>
      <c r="V56" s="214">
        <f t="shared" si="20"/>
        <v>0</v>
      </c>
      <c r="W56" s="214">
        <f t="shared" si="19"/>
        <v>0</v>
      </c>
      <c r="X56" s="214">
        <f t="shared" si="19"/>
        <v>0</v>
      </c>
      <c r="Y56" s="214">
        <f t="shared" si="19"/>
        <v>0</v>
      </c>
      <c r="Z56" s="214">
        <f t="shared" si="19"/>
        <v>0</v>
      </c>
      <c r="AA56" s="214">
        <f t="shared" si="19"/>
        <v>0</v>
      </c>
      <c r="AB56" s="215"/>
    </row>
    <row r="57" spans="1:28" x14ac:dyDescent="0.35">
      <c r="A57" s="4"/>
      <c r="B57" s="191" t="s">
        <v>46</v>
      </c>
      <c r="C57" s="216">
        <v>5227315.7699999996</v>
      </c>
      <c r="D57" s="214">
        <v>5987262.8399999999</v>
      </c>
      <c r="E57" s="214">
        <v>6464090.0899999999</v>
      </c>
      <c r="F57" s="214">
        <v>4322715.9800000004</v>
      </c>
      <c r="G57" s="214">
        <v>2518695.2599999998</v>
      </c>
      <c r="H57" s="214">
        <v>1562438.08</v>
      </c>
      <c r="I57" s="214">
        <v>1135445.7499999998</v>
      </c>
      <c r="J57" s="214">
        <v>880369.72</v>
      </c>
      <c r="K57" s="214">
        <v>839279.90999999992</v>
      </c>
      <c r="L57" s="214">
        <v>1056961.54</v>
      </c>
      <c r="M57" s="214">
        <v>2306853.5600000005</v>
      </c>
      <c r="N57" s="240">
        <v>4822213.6399999997</v>
      </c>
      <c r="O57" s="214">
        <v>6484081.4100000001</v>
      </c>
      <c r="P57" s="214">
        <v>8021964.8100000015</v>
      </c>
      <c r="Q57" s="214">
        <v>7130484.1300000008</v>
      </c>
      <c r="R57" s="214">
        <v>5862596.21</v>
      </c>
      <c r="S57" s="214">
        <v>4119622.11</v>
      </c>
      <c r="T57" s="379">
        <f t="shared" ref="T57" si="21">SUM(T52:T56)</f>
        <v>1711187.22</v>
      </c>
      <c r="U57" s="241">
        <v>0</v>
      </c>
      <c r="V57" s="214">
        <f t="shared" si="20"/>
        <v>1256765.6400000006</v>
      </c>
      <c r="W57" s="214">
        <f t="shared" si="19"/>
        <v>2034701.9700000016</v>
      </c>
      <c r="X57" s="214">
        <f t="shared" si="19"/>
        <v>666394.04000000097</v>
      </c>
      <c r="Y57" s="214">
        <f t="shared" si="19"/>
        <v>1539880.2299999995</v>
      </c>
      <c r="Z57" s="214">
        <f t="shared" si="19"/>
        <v>1600926.85</v>
      </c>
      <c r="AA57" s="214">
        <f t="shared" si="19"/>
        <v>148749.1399999999</v>
      </c>
      <c r="AB57" s="215"/>
    </row>
    <row r="58" spans="1:28" x14ac:dyDescent="0.35">
      <c r="A58" s="4">
        <v>8</v>
      </c>
      <c r="B58" s="257" t="s">
        <v>35</v>
      </c>
      <c r="C58" s="216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40"/>
      <c r="O58" s="214"/>
      <c r="P58" s="214"/>
      <c r="Q58" s="214"/>
      <c r="R58" s="214"/>
      <c r="S58" s="214"/>
      <c r="T58" s="379"/>
      <c r="U58" s="241"/>
      <c r="V58" s="214"/>
      <c r="W58" s="214"/>
      <c r="X58" s="214"/>
      <c r="Y58" s="214"/>
      <c r="Z58" s="214"/>
      <c r="AA58" s="214"/>
      <c r="AB58" s="215"/>
    </row>
    <row r="59" spans="1:28" x14ac:dyDescent="0.35">
      <c r="A59" s="4"/>
      <c r="B59" s="191" t="s">
        <v>41</v>
      </c>
      <c r="C59" s="216">
        <v>10102746.329999998</v>
      </c>
      <c r="D59" s="214">
        <v>11195712.359999998</v>
      </c>
      <c r="E59" s="214">
        <v>12820756.68</v>
      </c>
      <c r="F59" s="214">
        <v>14410679.109999999</v>
      </c>
      <c r="G59" s="214">
        <v>14348610.840000002</v>
      </c>
      <c r="H59" s="214">
        <v>13619958.829999998</v>
      </c>
      <c r="I59" s="214">
        <v>12363128.779999999</v>
      </c>
      <c r="J59" s="214">
        <v>10868661.489999998</v>
      </c>
      <c r="K59" s="214">
        <v>10149951.510000004</v>
      </c>
      <c r="L59" s="214">
        <v>9868449.1799999978</v>
      </c>
      <c r="M59" s="214">
        <v>9182141.8999999985</v>
      </c>
      <c r="N59" s="240">
        <v>9280406.629999999</v>
      </c>
      <c r="O59" s="214">
        <v>10816972.360000003</v>
      </c>
      <c r="P59" s="323">
        <v>12833527.649999999</v>
      </c>
      <c r="Q59" s="214">
        <v>15302941.610000001</v>
      </c>
      <c r="R59" s="214">
        <v>17024058.649999999</v>
      </c>
      <c r="S59" s="214">
        <v>18010289.870000001</v>
      </c>
      <c r="T59" s="379">
        <v>18690765.889999997</v>
      </c>
      <c r="U59" s="241"/>
      <c r="V59" s="214">
        <f>O59-C59</f>
        <v>714226.03000000492</v>
      </c>
      <c r="W59" s="214">
        <f t="shared" ref="W59:AA64" si="22">P59-D59</f>
        <v>1637815.290000001</v>
      </c>
      <c r="X59" s="214">
        <f t="shared" si="22"/>
        <v>2482184.9300000016</v>
      </c>
      <c r="Y59" s="214">
        <f t="shared" si="22"/>
        <v>2613379.5399999991</v>
      </c>
      <c r="Z59" s="214">
        <f t="shared" si="22"/>
        <v>3661679.0299999993</v>
      </c>
      <c r="AA59" s="214">
        <f t="shared" si="22"/>
        <v>5070807.0599999987</v>
      </c>
      <c r="AB59" s="215"/>
    </row>
    <row r="60" spans="1:28" x14ac:dyDescent="0.35">
      <c r="A60" s="4"/>
      <c r="B60" s="191" t="s">
        <v>42</v>
      </c>
      <c r="C60" s="216">
        <v>7569886.3200000003</v>
      </c>
      <c r="D60" s="214">
        <v>8031967.6000000006</v>
      </c>
      <c r="E60" s="214">
        <v>8638493.1300000008</v>
      </c>
      <c r="F60" s="214">
        <v>8966471.6999999993</v>
      </c>
      <c r="G60" s="214">
        <v>9132546.2699999996</v>
      </c>
      <c r="H60" s="214">
        <v>8857940.0900000017</v>
      </c>
      <c r="I60" s="214">
        <v>8472855.5300000012</v>
      </c>
      <c r="J60" s="214">
        <v>8132019.8300000001</v>
      </c>
      <c r="K60" s="214">
        <v>7842693.1499999985</v>
      </c>
      <c r="L60" s="214">
        <v>7415765.5300000003</v>
      </c>
      <c r="M60" s="214">
        <v>6987042.0500000007</v>
      </c>
      <c r="N60" s="240">
        <v>6927372.9100000001</v>
      </c>
      <c r="O60" s="214">
        <v>7667272.5099999998</v>
      </c>
      <c r="P60" s="323">
        <v>8403375.4000000004</v>
      </c>
      <c r="Q60" s="214">
        <v>8846834.6399999987</v>
      </c>
      <c r="R60" s="214">
        <v>9419452.2799999993</v>
      </c>
      <c r="S60" s="214">
        <v>10079794.34</v>
      </c>
      <c r="T60" s="379">
        <v>10148238.33</v>
      </c>
      <c r="U60" s="241"/>
      <c r="V60" s="214">
        <f t="shared" ref="V60:V64" si="23">O60-C60</f>
        <v>97386.189999999478</v>
      </c>
      <c r="W60" s="214">
        <f t="shared" si="22"/>
        <v>371407.79999999981</v>
      </c>
      <c r="X60" s="214">
        <f t="shared" si="22"/>
        <v>208341.50999999791</v>
      </c>
      <c r="Y60" s="214">
        <f t="shared" si="22"/>
        <v>452980.58000000007</v>
      </c>
      <c r="Z60" s="214">
        <f t="shared" si="22"/>
        <v>947248.0700000003</v>
      </c>
      <c r="AA60" s="214">
        <f t="shared" si="22"/>
        <v>1290298.2399999984</v>
      </c>
      <c r="AB60" s="215"/>
    </row>
    <row r="61" spans="1:28" x14ac:dyDescent="0.35">
      <c r="A61" s="4"/>
      <c r="B61" s="191" t="s">
        <v>57</v>
      </c>
      <c r="C61" s="216">
        <v>770251.91000000143</v>
      </c>
      <c r="D61" s="214">
        <v>1022307.5800000007</v>
      </c>
      <c r="E61" s="214">
        <v>1079121.9299999992</v>
      </c>
      <c r="F61" s="214">
        <v>1126488.1799999995</v>
      </c>
      <c r="G61" s="214">
        <v>1132892.4600000002</v>
      </c>
      <c r="H61" s="214">
        <v>1097871.78</v>
      </c>
      <c r="I61" s="214">
        <v>930894.34999999986</v>
      </c>
      <c r="J61" s="214">
        <v>848176.32999999984</v>
      </c>
      <c r="K61" s="214">
        <v>805310.29999999993</v>
      </c>
      <c r="L61" s="214">
        <v>807044.64000000048</v>
      </c>
      <c r="M61" s="214">
        <v>829130.97999999777</v>
      </c>
      <c r="N61" s="240">
        <v>922961.26000000129</v>
      </c>
      <c r="O61" s="214">
        <v>1144670.3800000011</v>
      </c>
      <c r="P61" s="323">
        <v>1529024.8699999996</v>
      </c>
      <c r="Q61" s="214">
        <v>2441566.3299999991</v>
      </c>
      <c r="R61" s="214">
        <v>2975386.9000000004</v>
      </c>
      <c r="S61" s="214">
        <v>3315726.6100000003</v>
      </c>
      <c r="T61" s="379">
        <v>3373421.13</v>
      </c>
      <c r="U61" s="241"/>
      <c r="V61" s="214">
        <f t="shared" si="23"/>
        <v>374418.46999999962</v>
      </c>
      <c r="W61" s="214">
        <f t="shared" si="22"/>
        <v>506717.28999999899</v>
      </c>
      <c r="X61" s="214">
        <f t="shared" si="22"/>
        <v>1362444.4</v>
      </c>
      <c r="Y61" s="214">
        <f t="shared" si="22"/>
        <v>1848898.7200000009</v>
      </c>
      <c r="Z61" s="214">
        <f t="shared" si="22"/>
        <v>2182834.1500000004</v>
      </c>
      <c r="AA61" s="214">
        <f t="shared" si="22"/>
        <v>2275549.3499999996</v>
      </c>
      <c r="AB61" s="215"/>
    </row>
    <row r="62" spans="1:28" x14ac:dyDescent="0.35">
      <c r="A62" s="4"/>
      <c r="B62" s="191" t="s">
        <v>61</v>
      </c>
      <c r="C62" s="216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40"/>
      <c r="O62" s="214"/>
      <c r="P62" s="214"/>
      <c r="Q62" s="214"/>
      <c r="R62" s="214"/>
      <c r="S62" s="214"/>
      <c r="T62" s="379"/>
      <c r="U62" s="241"/>
      <c r="V62" s="214">
        <f t="shared" si="23"/>
        <v>0</v>
      </c>
      <c r="W62" s="214">
        <f t="shared" si="22"/>
        <v>0</v>
      </c>
      <c r="X62" s="214">
        <f t="shared" si="22"/>
        <v>0</v>
      </c>
      <c r="Y62" s="214">
        <f t="shared" si="22"/>
        <v>0</v>
      </c>
      <c r="Z62" s="214">
        <f t="shared" si="22"/>
        <v>0</v>
      </c>
      <c r="AA62" s="214">
        <f t="shared" si="22"/>
        <v>0</v>
      </c>
      <c r="AB62" s="215"/>
    </row>
    <row r="63" spans="1:28" x14ac:dyDescent="0.35">
      <c r="A63" s="4"/>
      <c r="B63" s="191" t="s">
        <v>62</v>
      </c>
      <c r="C63" s="216"/>
      <c r="D63" s="214"/>
      <c r="E63" s="214"/>
      <c r="F63" s="214"/>
      <c r="G63" s="214"/>
      <c r="H63" s="214"/>
      <c r="I63" s="214"/>
      <c r="J63" s="214"/>
      <c r="K63" s="214"/>
      <c r="L63" s="214"/>
      <c r="M63" s="214"/>
      <c r="N63" s="240"/>
      <c r="O63" s="214"/>
      <c r="P63" s="214"/>
      <c r="Q63" s="214"/>
      <c r="R63" s="214"/>
      <c r="S63" s="214"/>
      <c r="T63" s="379"/>
      <c r="U63" s="241"/>
      <c r="V63" s="214">
        <f t="shared" si="23"/>
        <v>0</v>
      </c>
      <c r="W63" s="214">
        <f t="shared" si="22"/>
        <v>0</v>
      </c>
      <c r="X63" s="214">
        <f t="shared" si="22"/>
        <v>0</v>
      </c>
      <c r="Y63" s="214">
        <f t="shared" si="22"/>
        <v>0</v>
      </c>
      <c r="Z63" s="214">
        <f t="shared" si="22"/>
        <v>0</v>
      </c>
      <c r="AA63" s="214">
        <f t="shared" si="22"/>
        <v>0</v>
      </c>
      <c r="AB63" s="215"/>
    </row>
    <row r="64" spans="1:28" x14ac:dyDescent="0.35">
      <c r="A64" s="4"/>
      <c r="B64" s="191" t="s">
        <v>46</v>
      </c>
      <c r="C64" s="216">
        <v>18442884.559999999</v>
      </c>
      <c r="D64" s="214">
        <v>20249987.539999999</v>
      </c>
      <c r="E64" s="214">
        <v>22538371.740000002</v>
      </c>
      <c r="F64" s="214">
        <v>24503638.989999998</v>
      </c>
      <c r="G64" s="214">
        <v>24614049.57</v>
      </c>
      <c r="H64" s="214">
        <v>23575770.700000003</v>
      </c>
      <c r="I64" s="214">
        <v>21766878.660000004</v>
      </c>
      <c r="J64" s="214">
        <v>19848857.649999999</v>
      </c>
      <c r="K64" s="214">
        <v>18797954.960000005</v>
      </c>
      <c r="L64" s="214">
        <v>18091259.349999998</v>
      </c>
      <c r="M64" s="214">
        <v>16998314.929999996</v>
      </c>
      <c r="N64" s="240">
        <v>17130740.800000001</v>
      </c>
      <c r="O64" s="214">
        <v>19628915.250000007</v>
      </c>
      <c r="P64" s="214">
        <v>22765927.919999998</v>
      </c>
      <c r="Q64" s="214">
        <v>26591342.579999998</v>
      </c>
      <c r="R64" s="214">
        <v>29418897.829999998</v>
      </c>
      <c r="S64" s="214">
        <v>31405810.82</v>
      </c>
      <c r="T64" s="379">
        <f t="shared" ref="T64" si="24">SUM(T59:T63)</f>
        <v>32212425.349999998</v>
      </c>
      <c r="U64" s="241">
        <v>0</v>
      </c>
      <c r="V64" s="214">
        <f t="shared" si="23"/>
        <v>1186030.6900000088</v>
      </c>
      <c r="W64" s="214">
        <f t="shared" si="22"/>
        <v>2515940.379999999</v>
      </c>
      <c r="X64" s="214">
        <f t="shared" si="22"/>
        <v>4052970.8399999961</v>
      </c>
      <c r="Y64" s="214">
        <f t="shared" si="22"/>
        <v>4915258.84</v>
      </c>
      <c r="Z64" s="214">
        <f t="shared" si="22"/>
        <v>6791761.25</v>
      </c>
      <c r="AA64" s="214">
        <f t="shared" si="22"/>
        <v>8636654.6499999948</v>
      </c>
      <c r="AB64" s="215"/>
    </row>
    <row r="65" spans="1:28" x14ac:dyDescent="0.35">
      <c r="A65" s="4">
        <v>9</v>
      </c>
      <c r="B65" s="257" t="s">
        <v>47</v>
      </c>
      <c r="C65" s="216"/>
      <c r="D65" s="214"/>
      <c r="E65" s="214"/>
      <c r="F65" s="214"/>
      <c r="G65" s="214"/>
      <c r="H65" s="214"/>
      <c r="I65" s="214"/>
      <c r="J65" s="214"/>
      <c r="K65" s="214"/>
      <c r="L65" s="214"/>
      <c r="M65" s="214"/>
      <c r="N65" s="240"/>
      <c r="O65" s="214"/>
      <c r="P65" s="214"/>
      <c r="Q65" s="214"/>
      <c r="R65" s="214"/>
      <c r="S65" s="214"/>
      <c r="T65" s="379"/>
      <c r="U65" s="241"/>
      <c r="V65" s="214"/>
      <c r="W65" s="214"/>
      <c r="X65" s="214"/>
      <c r="Y65" s="214"/>
      <c r="Z65" s="214"/>
      <c r="AA65" s="214"/>
      <c r="AB65" s="215"/>
    </row>
    <row r="66" spans="1:28" x14ac:dyDescent="0.35">
      <c r="A66" s="4"/>
      <c r="B66" s="191" t="s">
        <v>41</v>
      </c>
      <c r="C66" s="242">
        <v>20559107.209999997</v>
      </c>
      <c r="D66" s="218">
        <v>22291444.25</v>
      </c>
      <c r="E66" s="218">
        <v>21803831.550000001</v>
      </c>
      <c r="F66" s="218">
        <v>19892015.600000001</v>
      </c>
      <c r="G66" s="218">
        <v>17460299.770000003</v>
      </c>
      <c r="H66" s="218">
        <v>15581910.019999998</v>
      </c>
      <c r="I66" s="218">
        <v>13802061.17</v>
      </c>
      <c r="J66" s="218">
        <v>12208117.77</v>
      </c>
      <c r="K66" s="218">
        <v>11650278.000000004</v>
      </c>
      <c r="L66" s="218">
        <v>13205992.179999998</v>
      </c>
      <c r="M66" s="218">
        <v>16028381.119999999</v>
      </c>
      <c r="N66" s="240">
        <v>18974445.109999999</v>
      </c>
      <c r="O66" s="218">
        <v>22541897.210000001</v>
      </c>
      <c r="P66" s="218">
        <v>23816098.16</v>
      </c>
      <c r="Q66" s="218">
        <v>24338595.130000003</v>
      </c>
      <c r="R66" s="218">
        <v>23924415.849999998</v>
      </c>
      <c r="S66" s="218">
        <v>21898367.490000002</v>
      </c>
      <c r="T66" s="380">
        <f t="shared" ref="T66:T70" si="25">+T45+T52+T59</f>
        <v>20631466.129999995</v>
      </c>
      <c r="U66" s="241">
        <v>0</v>
      </c>
      <c r="V66" s="214">
        <f>O66-C66</f>
        <v>1982790.0000000037</v>
      </c>
      <c r="W66" s="214">
        <f t="shared" ref="W66:AA71" si="26">P66-D66</f>
        <v>1524653.9100000001</v>
      </c>
      <c r="X66" s="214">
        <f t="shared" si="26"/>
        <v>2534763.5800000019</v>
      </c>
      <c r="Y66" s="214">
        <f t="shared" si="26"/>
        <v>4032400.2499999963</v>
      </c>
      <c r="Z66" s="214">
        <f t="shared" si="26"/>
        <v>4438067.7199999988</v>
      </c>
      <c r="AA66" s="214">
        <f t="shared" si="26"/>
        <v>5049556.1099999975</v>
      </c>
      <c r="AB66" s="215"/>
    </row>
    <row r="67" spans="1:28" x14ac:dyDescent="0.35">
      <c r="A67" s="4"/>
      <c r="B67" s="191" t="s">
        <v>42</v>
      </c>
      <c r="C67" s="242">
        <v>10674423.370000001</v>
      </c>
      <c r="D67" s="218">
        <v>11130106.07</v>
      </c>
      <c r="E67" s="218">
        <v>11351875.27</v>
      </c>
      <c r="F67" s="218">
        <v>10639342.219999999</v>
      </c>
      <c r="G67" s="218">
        <v>10228251.699999999</v>
      </c>
      <c r="H67" s="218">
        <v>9597638.620000001</v>
      </c>
      <c r="I67" s="218">
        <v>9000346.3000000007</v>
      </c>
      <c r="J67" s="218">
        <v>8630358.25</v>
      </c>
      <c r="K67" s="218">
        <v>8410798.2299999986</v>
      </c>
      <c r="L67" s="218">
        <v>8508832.2400000002</v>
      </c>
      <c r="M67" s="218">
        <v>9202538.9700000007</v>
      </c>
      <c r="N67" s="240">
        <v>9848321.5299999993</v>
      </c>
      <c r="O67" s="218">
        <v>10952203.41</v>
      </c>
      <c r="P67" s="218">
        <v>11524867.77</v>
      </c>
      <c r="Q67" s="218">
        <v>11329104.099999998</v>
      </c>
      <c r="R67" s="218">
        <v>11479306</v>
      </c>
      <c r="S67" s="218">
        <v>11434818.6</v>
      </c>
      <c r="T67" s="380">
        <f t="shared" si="25"/>
        <v>10823719.710000001</v>
      </c>
      <c r="U67" s="241">
        <v>0</v>
      </c>
      <c r="V67" s="214">
        <f t="shared" ref="V67:V71" si="27">O67-C67</f>
        <v>277780.03999999911</v>
      </c>
      <c r="W67" s="214">
        <f t="shared" si="26"/>
        <v>394761.69999999925</v>
      </c>
      <c r="X67" s="214">
        <f t="shared" si="26"/>
        <v>-22771.170000001788</v>
      </c>
      <c r="Y67" s="214">
        <f t="shared" si="26"/>
        <v>839963.78000000119</v>
      </c>
      <c r="Z67" s="214">
        <f t="shared" si="26"/>
        <v>1206566.9000000004</v>
      </c>
      <c r="AA67" s="214">
        <f t="shared" si="26"/>
        <v>1226081.0899999999</v>
      </c>
      <c r="AB67" s="215"/>
    </row>
    <row r="68" spans="1:28" x14ac:dyDescent="0.35">
      <c r="A68" s="4"/>
      <c r="B68" s="191" t="s">
        <v>57</v>
      </c>
      <c r="C68" s="242">
        <v>3990817.1500000013</v>
      </c>
      <c r="D68" s="218">
        <v>4350042.9600000009</v>
      </c>
      <c r="E68" s="218">
        <v>3418745.1099999994</v>
      </c>
      <c r="F68" s="218">
        <v>2337891.4999999991</v>
      </c>
      <c r="G68" s="218">
        <v>1999625.2600000002</v>
      </c>
      <c r="H68" s="218">
        <v>1819335.8599999999</v>
      </c>
      <c r="I68" s="218">
        <v>1477748.3299999998</v>
      </c>
      <c r="J68" s="218">
        <v>1347428.5499999998</v>
      </c>
      <c r="K68" s="218">
        <v>1418189.2299999997</v>
      </c>
      <c r="L68" s="218">
        <v>2793262.0600000005</v>
      </c>
      <c r="M68" s="218">
        <v>3461630.4799999981</v>
      </c>
      <c r="N68" s="240">
        <v>4190541.5600000015</v>
      </c>
      <c r="O68" s="218">
        <v>6012116.3000000007</v>
      </c>
      <c r="P68" s="218">
        <v>7112435.879999999</v>
      </c>
      <c r="Q68" s="218">
        <v>6766560.1999999993</v>
      </c>
      <c r="R68" s="218">
        <v>5584847.4299999997</v>
      </c>
      <c r="S68" s="218">
        <v>4612625.790000001</v>
      </c>
      <c r="T68" s="380">
        <f t="shared" si="25"/>
        <v>4253172.29</v>
      </c>
      <c r="U68" s="241">
        <v>0</v>
      </c>
      <c r="V68" s="214">
        <f t="shared" si="27"/>
        <v>2021299.1499999994</v>
      </c>
      <c r="W68" s="214">
        <f t="shared" si="26"/>
        <v>2762392.9199999981</v>
      </c>
      <c r="X68" s="214">
        <f t="shared" si="26"/>
        <v>3347815.09</v>
      </c>
      <c r="Y68" s="214">
        <f t="shared" si="26"/>
        <v>3246955.9300000006</v>
      </c>
      <c r="Z68" s="214">
        <f t="shared" si="26"/>
        <v>2613000.5300000007</v>
      </c>
      <c r="AA68" s="214">
        <f t="shared" si="26"/>
        <v>2433836.4300000002</v>
      </c>
      <c r="AB68" s="215"/>
    </row>
    <row r="69" spans="1:28" x14ac:dyDescent="0.35">
      <c r="A69" s="4"/>
      <c r="B69" s="191" t="s">
        <v>61</v>
      </c>
      <c r="C69" s="242">
        <v>0</v>
      </c>
      <c r="D69" s="218">
        <v>0</v>
      </c>
      <c r="E69" s="218">
        <v>0</v>
      </c>
      <c r="F69" s="218">
        <v>0</v>
      </c>
      <c r="G69" s="218">
        <v>0</v>
      </c>
      <c r="H69" s="218">
        <v>0</v>
      </c>
      <c r="I69" s="218">
        <v>0</v>
      </c>
      <c r="J69" s="218">
        <v>0</v>
      </c>
      <c r="K69" s="218">
        <v>0</v>
      </c>
      <c r="L69" s="218">
        <v>0</v>
      </c>
      <c r="M69" s="218">
        <v>0</v>
      </c>
      <c r="N69" s="240">
        <v>0</v>
      </c>
      <c r="O69" s="218">
        <v>0</v>
      </c>
      <c r="P69" s="218">
        <v>0</v>
      </c>
      <c r="Q69" s="218">
        <v>0</v>
      </c>
      <c r="R69" s="218">
        <v>0</v>
      </c>
      <c r="S69" s="218">
        <v>0</v>
      </c>
      <c r="T69" s="380">
        <f t="shared" si="25"/>
        <v>0</v>
      </c>
      <c r="U69" s="241">
        <v>0</v>
      </c>
      <c r="V69" s="214">
        <f t="shared" si="27"/>
        <v>0</v>
      </c>
      <c r="W69" s="214">
        <f t="shared" si="26"/>
        <v>0</v>
      </c>
      <c r="X69" s="214">
        <f t="shared" si="26"/>
        <v>0</v>
      </c>
      <c r="Y69" s="214">
        <f t="shared" si="26"/>
        <v>0</v>
      </c>
      <c r="Z69" s="214">
        <f t="shared" si="26"/>
        <v>0</v>
      </c>
      <c r="AA69" s="214">
        <f t="shared" si="26"/>
        <v>0</v>
      </c>
      <c r="AB69" s="215"/>
    </row>
    <row r="70" spans="1:28" x14ac:dyDescent="0.35">
      <c r="A70" s="4"/>
      <c r="B70" s="191" t="s">
        <v>62</v>
      </c>
      <c r="C70" s="242">
        <v>0</v>
      </c>
      <c r="D70" s="218">
        <v>0</v>
      </c>
      <c r="E70" s="218">
        <v>0</v>
      </c>
      <c r="F70" s="218">
        <v>0</v>
      </c>
      <c r="G70" s="218">
        <v>0</v>
      </c>
      <c r="H70" s="218">
        <v>0</v>
      </c>
      <c r="I70" s="218">
        <v>0</v>
      </c>
      <c r="J70" s="218">
        <v>0</v>
      </c>
      <c r="K70" s="218">
        <v>0</v>
      </c>
      <c r="L70" s="218">
        <v>0</v>
      </c>
      <c r="M70" s="218">
        <v>0</v>
      </c>
      <c r="N70" s="240">
        <v>0</v>
      </c>
      <c r="O70" s="218">
        <v>0</v>
      </c>
      <c r="P70" s="218">
        <v>0</v>
      </c>
      <c r="Q70" s="218">
        <v>0</v>
      </c>
      <c r="R70" s="218">
        <v>0</v>
      </c>
      <c r="S70" s="218">
        <v>0</v>
      </c>
      <c r="T70" s="380">
        <f t="shared" si="25"/>
        <v>0</v>
      </c>
      <c r="U70" s="241">
        <v>0</v>
      </c>
      <c r="V70" s="214">
        <f t="shared" si="27"/>
        <v>0</v>
      </c>
      <c r="W70" s="214">
        <f t="shared" si="26"/>
        <v>0</v>
      </c>
      <c r="X70" s="214">
        <f t="shared" si="26"/>
        <v>0</v>
      </c>
      <c r="Y70" s="214">
        <f t="shared" si="26"/>
        <v>0</v>
      </c>
      <c r="Z70" s="214">
        <f t="shared" si="26"/>
        <v>0</v>
      </c>
      <c r="AA70" s="214">
        <f t="shared" si="26"/>
        <v>0</v>
      </c>
      <c r="AB70" s="215"/>
    </row>
    <row r="71" spans="1:28" ht="15" thickBot="1" x14ac:dyDescent="0.4">
      <c r="A71" s="4"/>
      <c r="B71" s="258" t="s">
        <v>46</v>
      </c>
      <c r="C71" s="220">
        <v>35224347.729999997</v>
      </c>
      <c r="D71" s="224">
        <v>37771593.280000001</v>
      </c>
      <c r="E71" s="224">
        <v>36574451.93</v>
      </c>
      <c r="F71" s="224">
        <v>32869249.32</v>
      </c>
      <c r="G71" s="224">
        <v>29688176.730000004</v>
      </c>
      <c r="H71" s="224">
        <v>26998884.5</v>
      </c>
      <c r="I71" s="224">
        <v>24280155.799999997</v>
      </c>
      <c r="J71" s="224">
        <v>22185904.57</v>
      </c>
      <c r="K71" s="224">
        <v>21479265.460000005</v>
      </c>
      <c r="L71" s="224">
        <v>24508086.479999997</v>
      </c>
      <c r="M71" s="224">
        <v>28692550.569999997</v>
      </c>
      <c r="N71" s="243">
        <v>33013308.200000003</v>
      </c>
      <c r="O71" s="224">
        <v>39506216.920000002</v>
      </c>
      <c r="P71" s="224">
        <v>42453401.810000002</v>
      </c>
      <c r="Q71" s="224">
        <v>42434259.430000007</v>
      </c>
      <c r="R71" s="224">
        <v>40988569.279999994</v>
      </c>
      <c r="S71" s="224">
        <v>37945811.880000003</v>
      </c>
      <c r="T71" s="381">
        <f t="shared" ref="T71" si="28">SUM(T66:T70)</f>
        <v>35708358.129999995</v>
      </c>
      <c r="U71" s="244">
        <v>0</v>
      </c>
      <c r="V71" s="224">
        <f t="shared" si="27"/>
        <v>4281869.1900000051</v>
      </c>
      <c r="W71" s="224">
        <f t="shared" si="26"/>
        <v>4681808.5300000012</v>
      </c>
      <c r="X71" s="224">
        <f t="shared" si="26"/>
        <v>5859807.5000000075</v>
      </c>
      <c r="Y71" s="224">
        <f t="shared" si="26"/>
        <v>8119319.9599999934</v>
      </c>
      <c r="Z71" s="224">
        <f t="shared" si="26"/>
        <v>8257635.1499999985</v>
      </c>
      <c r="AA71" s="224">
        <f t="shared" si="26"/>
        <v>8709473.6299999952</v>
      </c>
      <c r="AB71" s="222"/>
    </row>
    <row r="72" spans="1:28" x14ac:dyDescent="0.35">
      <c r="A72" s="4">
        <v>10</v>
      </c>
      <c r="B72" s="164" t="s">
        <v>38</v>
      </c>
      <c r="C72" s="193"/>
      <c r="D72" s="197"/>
      <c r="E72" s="197"/>
      <c r="F72" s="197"/>
      <c r="G72" s="197"/>
      <c r="H72" s="197"/>
      <c r="I72" s="197"/>
      <c r="J72" s="197"/>
      <c r="K72" s="197"/>
      <c r="L72" s="197"/>
      <c r="M72" s="197"/>
      <c r="N72" s="245"/>
      <c r="O72" s="197"/>
      <c r="P72" s="197"/>
      <c r="Q72" s="197"/>
      <c r="R72" s="197"/>
      <c r="S72" s="197"/>
      <c r="T72" s="197"/>
      <c r="U72" s="246"/>
      <c r="V72" s="197"/>
      <c r="W72" s="197"/>
      <c r="X72" s="197"/>
      <c r="Y72" s="197"/>
      <c r="Z72" s="197"/>
      <c r="AA72" s="197"/>
      <c r="AB72" s="195"/>
    </row>
    <row r="73" spans="1:28" x14ac:dyDescent="0.35">
      <c r="A73" s="4"/>
      <c r="B73" s="191" t="s">
        <v>41</v>
      </c>
      <c r="C73" s="206">
        <v>33789405</v>
      </c>
      <c r="D73" s="205">
        <v>20647198</v>
      </c>
      <c r="E73" s="205">
        <v>11809870</v>
      </c>
      <c r="F73" s="205">
        <v>6579667</v>
      </c>
      <c r="G73" s="205">
        <v>4010148</v>
      </c>
      <c r="H73" s="205">
        <v>3326335</v>
      </c>
      <c r="I73" s="205">
        <v>3697307</v>
      </c>
      <c r="J73" s="205">
        <v>6283068</v>
      </c>
      <c r="K73" s="205">
        <v>15874606</v>
      </c>
      <c r="L73" s="205">
        <v>29257761</v>
      </c>
      <c r="M73" s="205">
        <v>32815911</v>
      </c>
      <c r="N73" s="235">
        <v>32070384</v>
      </c>
      <c r="O73" s="205">
        <v>25956350</v>
      </c>
      <c r="P73" s="322">
        <v>20597779</v>
      </c>
      <c r="Q73" s="205">
        <v>15886484</v>
      </c>
      <c r="R73" s="205">
        <v>6764364</v>
      </c>
      <c r="S73" s="205">
        <v>3924721</v>
      </c>
      <c r="T73" s="378">
        <v>3527502</v>
      </c>
      <c r="U73" s="236"/>
      <c r="V73" s="205">
        <f>O73-C73</f>
        <v>-7833055</v>
      </c>
      <c r="W73" s="205">
        <f t="shared" ref="W73:AA78" si="29">P73-D73</f>
        <v>-49419</v>
      </c>
      <c r="X73" s="205">
        <f t="shared" si="29"/>
        <v>4076614</v>
      </c>
      <c r="Y73" s="205">
        <f t="shared" si="29"/>
        <v>184697</v>
      </c>
      <c r="Z73" s="205">
        <f t="shared" si="29"/>
        <v>-85427</v>
      </c>
      <c r="AA73" s="205">
        <f t="shared" si="29"/>
        <v>201167</v>
      </c>
      <c r="AB73" s="198"/>
    </row>
    <row r="74" spans="1:28" x14ac:dyDescent="0.35">
      <c r="A74" s="4"/>
      <c r="B74" s="191" t="s">
        <v>42</v>
      </c>
      <c r="C74" s="206">
        <v>4352854</v>
      </c>
      <c r="D74" s="205">
        <v>2731019</v>
      </c>
      <c r="E74" s="205">
        <v>1580903</v>
      </c>
      <c r="F74" s="205">
        <v>905510</v>
      </c>
      <c r="G74" s="205">
        <v>565650</v>
      </c>
      <c r="H74" s="205">
        <v>443108</v>
      </c>
      <c r="I74" s="205">
        <v>498375</v>
      </c>
      <c r="J74" s="205">
        <v>790860</v>
      </c>
      <c r="K74" s="205">
        <v>1884260</v>
      </c>
      <c r="L74" s="205">
        <v>3412157</v>
      </c>
      <c r="M74" s="205">
        <v>3722017</v>
      </c>
      <c r="N74" s="235">
        <v>3866742</v>
      </c>
      <c r="O74" s="205">
        <v>3188654</v>
      </c>
      <c r="P74" s="322">
        <v>2624042</v>
      </c>
      <c r="Q74" s="205">
        <v>2120464</v>
      </c>
      <c r="R74" s="205">
        <v>916211</v>
      </c>
      <c r="S74" s="205">
        <v>524225</v>
      </c>
      <c r="T74" s="378">
        <v>476750</v>
      </c>
      <c r="U74" s="236"/>
      <c r="V74" s="205">
        <f t="shared" ref="V74:V78" si="30">O74-C74</f>
        <v>-1164200</v>
      </c>
      <c r="W74" s="205">
        <f t="shared" si="29"/>
        <v>-106977</v>
      </c>
      <c r="X74" s="205">
        <f t="shared" si="29"/>
        <v>539561</v>
      </c>
      <c r="Y74" s="205">
        <f t="shared" si="29"/>
        <v>10701</v>
      </c>
      <c r="Z74" s="205">
        <f t="shared" si="29"/>
        <v>-41425</v>
      </c>
      <c r="AA74" s="205">
        <f t="shared" si="29"/>
        <v>33642</v>
      </c>
      <c r="AB74" s="198"/>
    </row>
    <row r="75" spans="1:28" x14ac:dyDescent="0.35">
      <c r="A75" s="4"/>
      <c r="B75" s="191" t="s">
        <v>43</v>
      </c>
      <c r="C75" s="206">
        <v>10067182</v>
      </c>
      <c r="D75" s="205">
        <v>5871452</v>
      </c>
      <c r="E75" s="205">
        <v>3284000</v>
      </c>
      <c r="F75" s="205">
        <v>1929554</v>
      </c>
      <c r="G75" s="205">
        <v>1327683</v>
      </c>
      <c r="H75" s="205">
        <v>1103525</v>
      </c>
      <c r="I75" s="205">
        <v>1276854</v>
      </c>
      <c r="J75" s="205">
        <v>1880731</v>
      </c>
      <c r="K75" s="205">
        <v>4336380</v>
      </c>
      <c r="L75" s="205">
        <v>8209992</v>
      </c>
      <c r="M75" s="205">
        <v>9468342</v>
      </c>
      <c r="N75" s="235">
        <v>9298684</v>
      </c>
      <c r="O75" s="205">
        <v>7376018</v>
      </c>
      <c r="P75" s="322">
        <v>5250736</v>
      </c>
      <c r="Q75" s="205">
        <v>3776032</v>
      </c>
      <c r="R75" s="205">
        <v>1596240</v>
      </c>
      <c r="S75" s="205">
        <v>1030024</v>
      </c>
      <c r="T75" s="378">
        <v>1014360</v>
      </c>
      <c r="U75" s="236"/>
      <c r="V75" s="205">
        <f t="shared" si="30"/>
        <v>-2691164</v>
      </c>
      <c r="W75" s="205">
        <f t="shared" si="29"/>
        <v>-620716</v>
      </c>
      <c r="X75" s="205">
        <f t="shared" si="29"/>
        <v>492032</v>
      </c>
      <c r="Y75" s="205">
        <f t="shared" si="29"/>
        <v>-333314</v>
      </c>
      <c r="Z75" s="205">
        <f t="shared" si="29"/>
        <v>-297659</v>
      </c>
      <c r="AA75" s="205">
        <f t="shared" si="29"/>
        <v>-89165</v>
      </c>
      <c r="AB75" s="198"/>
    </row>
    <row r="76" spans="1:28" x14ac:dyDescent="0.35">
      <c r="A76" s="4"/>
      <c r="B76" s="191" t="s">
        <v>44</v>
      </c>
      <c r="C76" s="206">
        <v>15976332</v>
      </c>
      <c r="D76" s="205">
        <v>10555527</v>
      </c>
      <c r="E76" s="205">
        <v>7131426</v>
      </c>
      <c r="F76" s="205">
        <v>4591568</v>
      </c>
      <c r="G76" s="205">
        <v>3046457</v>
      </c>
      <c r="H76" s="205">
        <v>2770387</v>
      </c>
      <c r="I76" s="205">
        <v>3032949</v>
      </c>
      <c r="J76" s="205">
        <v>4548790</v>
      </c>
      <c r="K76" s="205">
        <v>9252920</v>
      </c>
      <c r="L76" s="205">
        <v>13845998</v>
      </c>
      <c r="M76" s="205">
        <v>15739808</v>
      </c>
      <c r="N76" s="235">
        <v>15162473</v>
      </c>
      <c r="O76" s="205">
        <v>12345265</v>
      </c>
      <c r="P76" s="322">
        <v>9656409</v>
      </c>
      <c r="Q76" s="205">
        <v>7089861</v>
      </c>
      <c r="R76" s="205">
        <v>3622414</v>
      </c>
      <c r="S76" s="205">
        <v>2677844</v>
      </c>
      <c r="T76" s="378">
        <v>2605408</v>
      </c>
      <c r="U76" s="236"/>
      <c r="V76" s="205">
        <f t="shared" si="30"/>
        <v>-3631067</v>
      </c>
      <c r="W76" s="205">
        <f t="shared" si="29"/>
        <v>-899118</v>
      </c>
      <c r="X76" s="205">
        <f t="shared" si="29"/>
        <v>-41565</v>
      </c>
      <c r="Y76" s="205">
        <f t="shared" si="29"/>
        <v>-969154</v>
      </c>
      <c r="Z76" s="205">
        <f t="shared" si="29"/>
        <v>-368613</v>
      </c>
      <c r="AA76" s="205">
        <f t="shared" si="29"/>
        <v>-164979</v>
      </c>
      <c r="AB76" s="198"/>
    </row>
    <row r="77" spans="1:28" x14ac:dyDescent="0.35">
      <c r="A77" s="4"/>
      <c r="B77" s="191" t="s">
        <v>45</v>
      </c>
      <c r="C77" s="206">
        <v>6914771</v>
      </c>
      <c r="D77" s="205">
        <v>14429107</v>
      </c>
      <c r="E77" s="205">
        <v>17306148</v>
      </c>
      <c r="F77" s="205">
        <v>9781064</v>
      </c>
      <c r="G77" s="205">
        <v>3286532</v>
      </c>
      <c r="H77" s="205">
        <v>8884303</v>
      </c>
      <c r="I77" s="205">
        <v>8176948</v>
      </c>
      <c r="J77" s="205">
        <v>8856298</v>
      </c>
      <c r="K77" s="205">
        <v>19043533</v>
      </c>
      <c r="L77" s="205">
        <v>5268088</v>
      </c>
      <c r="M77" s="205">
        <v>22865062</v>
      </c>
      <c r="N77" s="235">
        <v>18374697</v>
      </c>
      <c r="O77" s="205">
        <v>6342668</v>
      </c>
      <c r="P77" s="322">
        <v>14132130</v>
      </c>
      <c r="Q77" s="205">
        <v>15967389</v>
      </c>
      <c r="R77" s="205">
        <v>4259247</v>
      </c>
      <c r="S77" s="205">
        <v>6273037</v>
      </c>
      <c r="T77" s="378">
        <v>6560206</v>
      </c>
      <c r="U77" s="236"/>
      <c r="V77" s="205">
        <f t="shared" si="30"/>
        <v>-572103</v>
      </c>
      <c r="W77" s="205">
        <f t="shared" si="29"/>
        <v>-296977</v>
      </c>
      <c r="X77" s="205">
        <f t="shared" si="29"/>
        <v>-1338759</v>
      </c>
      <c r="Y77" s="205">
        <f t="shared" si="29"/>
        <v>-5521817</v>
      </c>
      <c r="Z77" s="205">
        <f t="shared" si="29"/>
        <v>2986505</v>
      </c>
      <c r="AA77" s="205">
        <f t="shared" si="29"/>
        <v>-2324097</v>
      </c>
      <c r="AB77" s="198"/>
    </row>
    <row r="78" spans="1:28" x14ac:dyDescent="0.35">
      <c r="A78" s="4"/>
      <c r="B78" s="191" t="s">
        <v>46</v>
      </c>
      <c r="C78" s="206">
        <v>71100544</v>
      </c>
      <c r="D78" s="205">
        <v>54234303</v>
      </c>
      <c r="E78" s="205">
        <v>41112347</v>
      </c>
      <c r="F78" s="205">
        <v>23787363</v>
      </c>
      <c r="G78" s="205">
        <v>12236470</v>
      </c>
      <c r="H78" s="205">
        <v>16527658</v>
      </c>
      <c r="I78" s="205">
        <v>16682433</v>
      </c>
      <c r="J78" s="205">
        <v>22359747</v>
      </c>
      <c r="K78" s="205">
        <v>50391699</v>
      </c>
      <c r="L78" s="205">
        <v>59993996</v>
      </c>
      <c r="M78" s="205">
        <v>84611140</v>
      </c>
      <c r="N78" s="235">
        <v>78772980</v>
      </c>
      <c r="O78" s="205">
        <v>55208955</v>
      </c>
      <c r="P78" s="205">
        <v>52261096</v>
      </c>
      <c r="Q78" s="205">
        <v>44840230</v>
      </c>
      <c r="R78" s="205">
        <v>17158476</v>
      </c>
      <c r="S78" s="205">
        <v>14429851</v>
      </c>
      <c r="T78" s="378">
        <f t="shared" ref="T78" si="31">SUM(T73:T77)</f>
        <v>14184226</v>
      </c>
      <c r="U78" s="236">
        <v>0</v>
      </c>
      <c r="V78" s="205">
        <f t="shared" si="30"/>
        <v>-15891589</v>
      </c>
      <c r="W78" s="205">
        <f t="shared" si="29"/>
        <v>-1973207</v>
      </c>
      <c r="X78" s="205">
        <f t="shared" si="29"/>
        <v>3727883</v>
      </c>
      <c r="Y78" s="205">
        <f t="shared" si="29"/>
        <v>-6628887</v>
      </c>
      <c r="Z78" s="205">
        <f t="shared" si="29"/>
        <v>2193381</v>
      </c>
      <c r="AA78" s="205">
        <f t="shared" si="29"/>
        <v>-2343432</v>
      </c>
      <c r="AB78" s="198"/>
    </row>
    <row r="79" spans="1:28" x14ac:dyDescent="0.35">
      <c r="A79" s="4">
        <v>11</v>
      </c>
      <c r="B79" s="257" t="s">
        <v>39</v>
      </c>
      <c r="C79" s="216"/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40"/>
      <c r="O79" s="214"/>
      <c r="P79" s="214"/>
      <c r="Q79" s="214"/>
      <c r="R79" s="214"/>
      <c r="S79" s="214"/>
      <c r="T79" s="379"/>
      <c r="U79" s="241"/>
      <c r="V79" s="214"/>
      <c r="W79" s="214"/>
      <c r="X79" s="214"/>
      <c r="Y79" s="214"/>
      <c r="Z79" s="214"/>
      <c r="AA79" s="214"/>
      <c r="AB79" s="215"/>
    </row>
    <row r="80" spans="1:28" x14ac:dyDescent="0.35">
      <c r="A80" s="4"/>
      <c r="B80" s="191" t="s">
        <v>41</v>
      </c>
      <c r="C80" s="227">
        <v>42057127.630000003</v>
      </c>
      <c r="D80" s="225">
        <v>26490047.430000003</v>
      </c>
      <c r="E80" s="225">
        <v>14784232.41</v>
      </c>
      <c r="F80" s="225">
        <v>8275976.3400000008</v>
      </c>
      <c r="G80" s="225">
        <v>5654804.3800000008</v>
      </c>
      <c r="H80" s="225">
        <v>4856531.0999999996</v>
      </c>
      <c r="I80" s="225">
        <v>5058030.59</v>
      </c>
      <c r="J80" s="225">
        <v>6967848.5700000003</v>
      </c>
      <c r="K80" s="225">
        <v>19159865.07</v>
      </c>
      <c r="L80" s="225">
        <v>41407350.190000005</v>
      </c>
      <c r="M80" s="225">
        <v>46071517.890000001</v>
      </c>
      <c r="N80" s="247">
        <v>44878643.140000001</v>
      </c>
      <c r="O80" s="225">
        <v>36728880.849999994</v>
      </c>
      <c r="P80" s="324">
        <v>29587919.299999997</v>
      </c>
      <c r="Q80" s="225">
        <v>20836344.73</v>
      </c>
      <c r="R80" s="225">
        <v>8455763.4900000002</v>
      </c>
      <c r="S80" s="225">
        <v>5713335.0800000001</v>
      </c>
      <c r="T80" s="382">
        <v>5209529.3000000007</v>
      </c>
      <c r="U80" s="248"/>
      <c r="V80" s="214">
        <f>O80-C80</f>
        <v>-5328246.7800000086</v>
      </c>
      <c r="W80" s="214">
        <f t="shared" ref="W80:AA85" si="32">P80-D80</f>
        <v>3097871.8699999936</v>
      </c>
      <c r="X80" s="214">
        <f t="shared" si="32"/>
        <v>6052112.3200000003</v>
      </c>
      <c r="Y80" s="214">
        <f t="shared" si="32"/>
        <v>179787.14999999944</v>
      </c>
      <c r="Z80" s="214">
        <f t="shared" si="32"/>
        <v>58530.699999999255</v>
      </c>
      <c r="AA80" s="214">
        <f t="shared" si="32"/>
        <v>352998.20000000112</v>
      </c>
      <c r="AB80" s="215"/>
    </row>
    <row r="81" spans="1:28" x14ac:dyDescent="0.35">
      <c r="A81" s="4"/>
      <c r="B81" s="191" t="s">
        <v>42</v>
      </c>
      <c r="C81" s="227">
        <v>3835849.71</v>
      </c>
      <c r="D81" s="225">
        <v>2481419.1800000002</v>
      </c>
      <c r="E81" s="225">
        <v>1406956.42</v>
      </c>
      <c r="F81" s="225">
        <v>796904.79</v>
      </c>
      <c r="G81" s="225">
        <v>552414.59</v>
      </c>
      <c r="H81" s="225">
        <v>457802.96</v>
      </c>
      <c r="I81" s="225">
        <v>481662.41</v>
      </c>
      <c r="J81" s="225">
        <v>634996.85000000009</v>
      </c>
      <c r="K81" s="225">
        <v>1596974.62</v>
      </c>
      <c r="L81" s="225">
        <v>3469394.0900000003</v>
      </c>
      <c r="M81" s="225">
        <v>3757380.66</v>
      </c>
      <c r="N81" s="247">
        <v>3882371.0100000002</v>
      </c>
      <c r="O81" s="225">
        <v>3256459.9899999998</v>
      </c>
      <c r="P81" s="324">
        <v>2718052.9899999998</v>
      </c>
      <c r="Q81" s="225">
        <v>2005101.99</v>
      </c>
      <c r="R81" s="225">
        <v>817863.76</v>
      </c>
      <c r="S81" s="225">
        <v>543878.47</v>
      </c>
      <c r="T81" s="382">
        <v>507358.35</v>
      </c>
      <c r="U81" s="248"/>
      <c r="V81" s="214">
        <f t="shared" ref="V81:V85" si="33">O81-C81</f>
        <v>-579389.7200000002</v>
      </c>
      <c r="W81" s="214">
        <f t="shared" si="32"/>
        <v>236633.80999999959</v>
      </c>
      <c r="X81" s="214">
        <f t="shared" si="32"/>
        <v>598145.57000000007</v>
      </c>
      <c r="Y81" s="214">
        <f t="shared" si="32"/>
        <v>20958.969999999972</v>
      </c>
      <c r="Z81" s="214">
        <f t="shared" si="32"/>
        <v>-8536.1199999999953</v>
      </c>
      <c r="AA81" s="214">
        <f t="shared" si="32"/>
        <v>49555.389999999956</v>
      </c>
      <c r="AB81" s="215"/>
    </row>
    <row r="82" spans="1:28" x14ac:dyDescent="0.35">
      <c r="A82" s="4"/>
      <c r="B82" s="191" t="s">
        <v>43</v>
      </c>
      <c r="C82" s="227">
        <v>9281881</v>
      </c>
      <c r="D82" s="225">
        <v>5577296.8399999999</v>
      </c>
      <c r="E82" s="225">
        <v>2922160.28</v>
      </c>
      <c r="F82" s="225">
        <v>1656537.34</v>
      </c>
      <c r="G82" s="225">
        <v>1233788.3799999999</v>
      </c>
      <c r="H82" s="225">
        <v>1049088.1399999999</v>
      </c>
      <c r="I82" s="225">
        <v>1107305.49</v>
      </c>
      <c r="J82" s="225">
        <v>1378819.51</v>
      </c>
      <c r="K82" s="225">
        <v>3845053.34</v>
      </c>
      <c r="L82" s="225">
        <v>8752192.7699999996</v>
      </c>
      <c r="M82" s="225">
        <v>10020730.359999999</v>
      </c>
      <c r="N82" s="247">
        <v>9789860.0199999996</v>
      </c>
      <c r="O82" s="225">
        <v>7839775.2200000007</v>
      </c>
      <c r="P82" s="324">
        <v>5660240.2400000002</v>
      </c>
      <c r="Q82" s="225">
        <v>3614199.85</v>
      </c>
      <c r="R82" s="225">
        <v>1430719.8699999999</v>
      </c>
      <c r="S82" s="225">
        <v>1060813.9500000002</v>
      </c>
      <c r="T82" s="382">
        <v>1022884.5</v>
      </c>
      <c r="U82" s="248"/>
      <c r="V82" s="214">
        <f t="shared" si="33"/>
        <v>-1442105.7799999993</v>
      </c>
      <c r="W82" s="214">
        <f t="shared" si="32"/>
        <v>82943.400000000373</v>
      </c>
      <c r="X82" s="214">
        <f t="shared" si="32"/>
        <v>692039.5700000003</v>
      </c>
      <c r="Y82" s="214">
        <f t="shared" si="32"/>
        <v>-225817.4700000002</v>
      </c>
      <c r="Z82" s="214">
        <f t="shared" si="32"/>
        <v>-172974.4299999997</v>
      </c>
      <c r="AA82" s="214">
        <f t="shared" si="32"/>
        <v>-26203.639999999898</v>
      </c>
      <c r="AB82" s="215"/>
    </row>
    <row r="83" spans="1:28" x14ac:dyDescent="0.35">
      <c r="A83" s="4"/>
      <c r="B83" s="191" t="s">
        <v>44</v>
      </c>
      <c r="C83" s="227">
        <v>9474982.2100000009</v>
      </c>
      <c r="D83" s="225">
        <v>6250502.7200000007</v>
      </c>
      <c r="E83" s="225">
        <v>3469151.12</v>
      </c>
      <c r="F83" s="225">
        <v>1987923.04</v>
      </c>
      <c r="G83" s="225">
        <v>1219155.0899999999</v>
      </c>
      <c r="H83" s="225">
        <v>1062656.3700000001</v>
      </c>
      <c r="I83" s="225">
        <v>1101201.5899999999</v>
      </c>
      <c r="J83" s="225">
        <v>1472994.73</v>
      </c>
      <c r="K83" s="225">
        <v>4861085.41</v>
      </c>
      <c r="L83" s="225">
        <v>9520207.1799999997</v>
      </c>
      <c r="M83" s="225">
        <v>10690539.780000001</v>
      </c>
      <c r="N83" s="247">
        <v>10179849.51</v>
      </c>
      <c r="O83" s="225">
        <v>8350610.5600000005</v>
      </c>
      <c r="P83" s="324">
        <v>6571026.5</v>
      </c>
      <c r="Q83" s="225">
        <v>3816220.45</v>
      </c>
      <c r="R83" s="225">
        <v>1530804.79</v>
      </c>
      <c r="S83" s="225">
        <v>1127531.74</v>
      </c>
      <c r="T83" s="382">
        <v>1043290.0800000001</v>
      </c>
      <c r="U83" s="248"/>
      <c r="V83" s="214">
        <f t="shared" si="33"/>
        <v>-1124371.6500000004</v>
      </c>
      <c r="W83" s="214">
        <f t="shared" si="32"/>
        <v>320523.77999999933</v>
      </c>
      <c r="X83" s="214">
        <f t="shared" si="32"/>
        <v>347069.33000000007</v>
      </c>
      <c r="Y83" s="214">
        <f t="shared" si="32"/>
        <v>-457118.25</v>
      </c>
      <c r="Z83" s="214">
        <f t="shared" si="32"/>
        <v>-91623.34999999986</v>
      </c>
      <c r="AA83" s="214">
        <f t="shared" si="32"/>
        <v>-19366.290000000037</v>
      </c>
      <c r="AB83" s="215"/>
    </row>
    <row r="84" spans="1:28" x14ac:dyDescent="0.35">
      <c r="A84" s="4"/>
      <c r="B84" s="191" t="s">
        <v>45</v>
      </c>
      <c r="C84" s="227">
        <v>4820660.8600000003</v>
      </c>
      <c r="D84" s="225">
        <v>5804687.5399999991</v>
      </c>
      <c r="E84" s="225">
        <v>4800871.0999999996</v>
      </c>
      <c r="F84" s="225">
        <v>2493334.1</v>
      </c>
      <c r="G84" s="225">
        <v>1346263.1600000001</v>
      </c>
      <c r="H84" s="225">
        <v>2055374.9899999998</v>
      </c>
      <c r="I84" s="225">
        <v>1718945.24</v>
      </c>
      <c r="J84" s="225">
        <v>1893009.61</v>
      </c>
      <c r="K84" s="225">
        <v>5750201.2700000005</v>
      </c>
      <c r="L84" s="225">
        <v>4430811.42</v>
      </c>
      <c r="M84" s="225">
        <v>10075968.57</v>
      </c>
      <c r="N84" s="247">
        <v>8421946.9800000004</v>
      </c>
      <c r="O84" s="225">
        <v>4795369.8</v>
      </c>
      <c r="P84" s="324">
        <v>6639903.1700000009</v>
      </c>
      <c r="Q84" s="225">
        <v>5294733.4700000007</v>
      </c>
      <c r="R84" s="225">
        <v>1384909.6700000002</v>
      </c>
      <c r="S84" s="225">
        <v>1663024.5699999998</v>
      </c>
      <c r="T84" s="382">
        <v>2275428.62</v>
      </c>
      <c r="U84" s="248"/>
      <c r="V84" s="214">
        <f t="shared" si="33"/>
        <v>-25291.060000000522</v>
      </c>
      <c r="W84" s="214">
        <f t="shared" si="32"/>
        <v>835215.63000000175</v>
      </c>
      <c r="X84" s="214">
        <f t="shared" si="32"/>
        <v>493862.37000000104</v>
      </c>
      <c r="Y84" s="214">
        <f t="shared" si="32"/>
        <v>-1108424.43</v>
      </c>
      <c r="Z84" s="214">
        <f t="shared" si="32"/>
        <v>316761.40999999968</v>
      </c>
      <c r="AA84" s="214">
        <f t="shared" si="32"/>
        <v>220053.63000000035</v>
      </c>
      <c r="AB84" s="215"/>
    </row>
    <row r="85" spans="1:28" x14ac:dyDescent="0.35">
      <c r="A85" s="4"/>
      <c r="B85" s="191" t="s">
        <v>46</v>
      </c>
      <c r="C85" s="227">
        <v>69470501.410000011</v>
      </c>
      <c r="D85" s="225">
        <v>46603953.710000001</v>
      </c>
      <c r="E85" s="225">
        <v>27383371.329999998</v>
      </c>
      <c r="F85" s="225">
        <v>15210675.610000001</v>
      </c>
      <c r="G85" s="225">
        <v>10006425.600000001</v>
      </c>
      <c r="H85" s="225">
        <v>9481453.5599999987</v>
      </c>
      <c r="I85" s="225">
        <v>9467145.3200000003</v>
      </c>
      <c r="J85" s="225">
        <v>12347669.27</v>
      </c>
      <c r="K85" s="225">
        <v>35213179.710000001</v>
      </c>
      <c r="L85" s="225">
        <v>67579955.650000006</v>
      </c>
      <c r="M85" s="225">
        <v>80616137.25999999</v>
      </c>
      <c r="N85" s="247">
        <v>77152670.660000011</v>
      </c>
      <c r="O85" s="225">
        <v>60971096.419999994</v>
      </c>
      <c r="P85" s="225">
        <v>51177142.199999996</v>
      </c>
      <c r="Q85" s="225">
        <v>35566600.490000002</v>
      </c>
      <c r="R85" s="225">
        <v>13620061.58</v>
      </c>
      <c r="S85" s="225">
        <v>10108583.810000001</v>
      </c>
      <c r="T85" s="382">
        <f t="shared" ref="T85" si="34">SUM(T80:T84)</f>
        <v>10058490.850000001</v>
      </c>
      <c r="U85" s="248">
        <v>0</v>
      </c>
      <c r="V85" s="225">
        <f t="shared" si="33"/>
        <v>-8499404.990000017</v>
      </c>
      <c r="W85" s="225">
        <f t="shared" si="32"/>
        <v>4573188.4899999946</v>
      </c>
      <c r="X85" s="225">
        <f t="shared" si="32"/>
        <v>8183229.1600000039</v>
      </c>
      <c r="Y85" s="225">
        <f t="shared" si="32"/>
        <v>-1590614.0300000012</v>
      </c>
      <c r="Z85" s="225">
        <f t="shared" si="32"/>
        <v>102158.20999999903</v>
      </c>
      <c r="AA85" s="225">
        <f t="shared" si="32"/>
        <v>577037.29000000283</v>
      </c>
      <c r="AB85" s="226"/>
    </row>
    <row r="86" spans="1:28" x14ac:dyDescent="0.35">
      <c r="A86" s="4">
        <v>12</v>
      </c>
      <c r="B86" s="257" t="s">
        <v>37</v>
      </c>
      <c r="C86" s="249"/>
      <c r="D86" s="250"/>
      <c r="E86" s="250"/>
      <c r="F86" s="250"/>
      <c r="G86" s="250"/>
      <c r="H86" s="250"/>
      <c r="I86" s="250"/>
      <c r="J86" s="250"/>
      <c r="K86" s="250"/>
      <c r="L86" s="250"/>
      <c r="M86" s="250"/>
      <c r="N86" s="251"/>
      <c r="O86" s="250"/>
      <c r="P86" s="250"/>
      <c r="Q86" s="250"/>
      <c r="R86" s="250"/>
      <c r="S86" s="250"/>
      <c r="T86" s="250"/>
      <c r="U86" s="252"/>
      <c r="V86" s="225"/>
      <c r="W86" s="225"/>
      <c r="X86" s="225"/>
      <c r="Y86" s="225"/>
      <c r="Z86" s="225"/>
      <c r="AA86" s="225"/>
      <c r="AB86" s="226"/>
    </row>
    <row r="87" spans="1:28" x14ac:dyDescent="0.35">
      <c r="A87" s="4"/>
      <c r="B87" s="191" t="s">
        <v>41</v>
      </c>
      <c r="C87" s="249"/>
      <c r="D87" s="250"/>
      <c r="E87" s="250"/>
      <c r="F87" s="250"/>
      <c r="G87" s="250"/>
      <c r="H87" s="250"/>
      <c r="I87" s="250"/>
      <c r="J87" s="250"/>
      <c r="K87" s="250"/>
      <c r="L87" s="250"/>
      <c r="M87" s="250"/>
      <c r="N87" s="251"/>
      <c r="O87" s="250"/>
      <c r="P87" s="250"/>
      <c r="Q87" s="250"/>
      <c r="R87" s="250"/>
      <c r="S87" s="250"/>
      <c r="T87" s="250"/>
      <c r="U87" s="252"/>
      <c r="V87" s="214">
        <f>O87-C87</f>
        <v>0</v>
      </c>
      <c r="W87" s="214">
        <f t="shared" ref="W87:AA92" si="35">P87-D87</f>
        <v>0</v>
      </c>
      <c r="X87" s="214">
        <f t="shared" si="35"/>
        <v>0</v>
      </c>
      <c r="Y87" s="214">
        <f t="shared" si="35"/>
        <v>0</v>
      </c>
      <c r="Z87" s="214">
        <f t="shared" si="35"/>
        <v>0</v>
      </c>
      <c r="AA87" s="214">
        <f t="shared" si="35"/>
        <v>0</v>
      </c>
      <c r="AB87" s="215"/>
    </row>
    <row r="88" spans="1:28" x14ac:dyDescent="0.35">
      <c r="A88" s="4"/>
      <c r="B88" s="191" t="s">
        <v>42</v>
      </c>
      <c r="C88" s="249"/>
      <c r="D88" s="250"/>
      <c r="E88" s="250"/>
      <c r="F88" s="250"/>
      <c r="G88" s="250"/>
      <c r="H88" s="250"/>
      <c r="I88" s="250"/>
      <c r="J88" s="250"/>
      <c r="K88" s="250"/>
      <c r="L88" s="250"/>
      <c r="M88" s="250"/>
      <c r="N88" s="251"/>
      <c r="O88" s="250"/>
      <c r="P88" s="250"/>
      <c r="Q88" s="250"/>
      <c r="R88" s="250"/>
      <c r="S88" s="250"/>
      <c r="T88" s="250"/>
      <c r="U88" s="252"/>
      <c r="V88" s="214">
        <f t="shared" ref="V88:V92" si="36">O88-C88</f>
        <v>0</v>
      </c>
      <c r="W88" s="214">
        <f t="shared" si="35"/>
        <v>0</v>
      </c>
      <c r="X88" s="214">
        <f t="shared" si="35"/>
        <v>0</v>
      </c>
      <c r="Y88" s="214">
        <f t="shared" si="35"/>
        <v>0</v>
      </c>
      <c r="Z88" s="214">
        <f t="shared" si="35"/>
        <v>0</v>
      </c>
      <c r="AA88" s="214">
        <f t="shared" si="35"/>
        <v>0</v>
      </c>
      <c r="AB88" s="215"/>
    </row>
    <row r="89" spans="1:28" x14ac:dyDescent="0.35">
      <c r="A89" s="4"/>
      <c r="B89" s="191" t="s">
        <v>43</v>
      </c>
      <c r="C89" s="249"/>
      <c r="D89" s="250"/>
      <c r="E89" s="250"/>
      <c r="F89" s="250"/>
      <c r="G89" s="250"/>
      <c r="H89" s="250"/>
      <c r="I89" s="250"/>
      <c r="J89" s="250"/>
      <c r="K89" s="250"/>
      <c r="L89" s="250"/>
      <c r="M89" s="250"/>
      <c r="N89" s="251"/>
      <c r="O89" s="250"/>
      <c r="P89" s="250"/>
      <c r="Q89" s="250"/>
      <c r="R89" s="250"/>
      <c r="S89" s="250"/>
      <c r="T89" s="250"/>
      <c r="U89" s="252"/>
      <c r="V89" s="214">
        <f t="shared" si="36"/>
        <v>0</v>
      </c>
      <c r="W89" s="214">
        <f t="shared" si="35"/>
        <v>0</v>
      </c>
      <c r="X89" s="214">
        <f t="shared" si="35"/>
        <v>0</v>
      </c>
      <c r="Y89" s="214">
        <f t="shared" si="35"/>
        <v>0</v>
      </c>
      <c r="Z89" s="214">
        <f t="shared" si="35"/>
        <v>0</v>
      </c>
      <c r="AA89" s="214">
        <f t="shared" si="35"/>
        <v>0</v>
      </c>
      <c r="AB89" s="215"/>
    </row>
    <row r="90" spans="1:28" x14ac:dyDescent="0.35">
      <c r="A90" s="4"/>
      <c r="B90" s="191" t="s">
        <v>44</v>
      </c>
      <c r="C90" s="249"/>
      <c r="D90" s="250"/>
      <c r="E90" s="250"/>
      <c r="F90" s="250"/>
      <c r="G90" s="250"/>
      <c r="H90" s="250"/>
      <c r="I90" s="250"/>
      <c r="J90" s="250"/>
      <c r="K90" s="250"/>
      <c r="L90" s="250"/>
      <c r="M90" s="250"/>
      <c r="N90" s="251"/>
      <c r="O90" s="250"/>
      <c r="P90" s="250"/>
      <c r="Q90" s="250"/>
      <c r="R90" s="250"/>
      <c r="S90" s="250"/>
      <c r="T90" s="250"/>
      <c r="U90" s="252"/>
      <c r="V90" s="214">
        <f t="shared" si="36"/>
        <v>0</v>
      </c>
      <c r="W90" s="214">
        <f t="shared" si="35"/>
        <v>0</v>
      </c>
      <c r="X90" s="214">
        <f t="shared" si="35"/>
        <v>0</v>
      </c>
      <c r="Y90" s="214">
        <f t="shared" si="35"/>
        <v>0</v>
      </c>
      <c r="Z90" s="214">
        <f t="shared" si="35"/>
        <v>0</v>
      </c>
      <c r="AA90" s="214">
        <f t="shared" si="35"/>
        <v>0</v>
      </c>
      <c r="AB90" s="215"/>
    </row>
    <row r="91" spans="1:28" x14ac:dyDescent="0.35">
      <c r="A91" s="4"/>
      <c r="B91" s="191" t="s">
        <v>45</v>
      </c>
      <c r="C91" s="249"/>
      <c r="D91" s="250"/>
      <c r="E91" s="250"/>
      <c r="F91" s="250"/>
      <c r="G91" s="250"/>
      <c r="H91" s="250"/>
      <c r="I91" s="250"/>
      <c r="J91" s="250"/>
      <c r="K91" s="250"/>
      <c r="L91" s="250"/>
      <c r="M91" s="250"/>
      <c r="N91" s="251"/>
      <c r="O91" s="250"/>
      <c r="P91" s="250"/>
      <c r="Q91" s="250"/>
      <c r="R91" s="250"/>
      <c r="S91" s="250"/>
      <c r="T91" s="250"/>
      <c r="U91" s="252"/>
      <c r="V91" s="214">
        <f t="shared" si="36"/>
        <v>0</v>
      </c>
      <c r="W91" s="214">
        <f t="shared" si="35"/>
        <v>0</v>
      </c>
      <c r="X91" s="214">
        <f t="shared" si="35"/>
        <v>0</v>
      </c>
      <c r="Y91" s="214">
        <f t="shared" si="35"/>
        <v>0</v>
      </c>
      <c r="Z91" s="214">
        <f t="shared" si="35"/>
        <v>0</v>
      </c>
      <c r="AA91" s="214">
        <f t="shared" si="35"/>
        <v>0</v>
      </c>
      <c r="AB91" s="215"/>
    </row>
    <row r="92" spans="1:28" x14ac:dyDescent="0.35">
      <c r="A92" s="4"/>
      <c r="B92" s="191" t="s">
        <v>46</v>
      </c>
      <c r="C92" s="253">
        <v>0</v>
      </c>
      <c r="D92" s="250">
        <v>0</v>
      </c>
      <c r="E92" s="250">
        <v>0</v>
      </c>
      <c r="F92" s="250">
        <v>0</v>
      </c>
      <c r="G92" s="250">
        <v>0</v>
      </c>
      <c r="H92" s="250">
        <v>0</v>
      </c>
      <c r="I92" s="250">
        <v>0</v>
      </c>
      <c r="J92" s="250">
        <v>0</v>
      </c>
      <c r="K92" s="250">
        <v>0</v>
      </c>
      <c r="L92" s="250">
        <v>0</v>
      </c>
      <c r="M92" s="250">
        <v>0</v>
      </c>
      <c r="N92" s="251">
        <v>0</v>
      </c>
      <c r="O92" s="250">
        <v>0</v>
      </c>
      <c r="P92" s="250">
        <v>0</v>
      </c>
      <c r="Q92" s="250">
        <v>0</v>
      </c>
      <c r="R92" s="250">
        <v>0</v>
      </c>
      <c r="S92" s="250">
        <v>0</v>
      </c>
      <c r="T92" s="250">
        <v>0</v>
      </c>
      <c r="U92" s="252">
        <v>0</v>
      </c>
      <c r="V92" s="225">
        <f t="shared" si="36"/>
        <v>0</v>
      </c>
      <c r="W92" s="225">
        <f t="shared" si="35"/>
        <v>0</v>
      </c>
      <c r="X92" s="225">
        <f t="shared" si="35"/>
        <v>0</v>
      </c>
      <c r="Y92" s="225">
        <f t="shared" si="35"/>
        <v>0</v>
      </c>
      <c r="Z92" s="225">
        <f t="shared" si="35"/>
        <v>0</v>
      </c>
      <c r="AA92" s="225">
        <f t="shared" si="35"/>
        <v>0</v>
      </c>
      <c r="AB92" s="226"/>
    </row>
    <row r="93" spans="1:28" x14ac:dyDescent="0.35">
      <c r="A93" s="4">
        <v>13</v>
      </c>
      <c r="B93" s="259" t="s">
        <v>48</v>
      </c>
      <c r="C93" s="254"/>
      <c r="D93" s="230"/>
      <c r="E93" s="230"/>
      <c r="F93" s="230"/>
      <c r="G93" s="230"/>
      <c r="H93" s="230"/>
      <c r="I93" s="230"/>
      <c r="J93" s="230"/>
      <c r="K93" s="230"/>
      <c r="L93" s="230"/>
      <c r="M93" s="230"/>
      <c r="N93" s="226"/>
      <c r="O93" s="225"/>
      <c r="P93" s="230"/>
      <c r="Q93" s="230"/>
      <c r="R93" s="230"/>
      <c r="S93" s="230"/>
      <c r="T93" s="230"/>
      <c r="U93" s="255"/>
      <c r="V93" s="214"/>
      <c r="W93" s="214"/>
      <c r="X93" s="214"/>
      <c r="Y93" s="214"/>
      <c r="Z93" s="214"/>
      <c r="AA93" s="214"/>
      <c r="AB93" s="215"/>
    </row>
    <row r="94" spans="1:28" x14ac:dyDescent="0.35">
      <c r="A94" s="4"/>
      <c r="B94" s="191" t="s">
        <v>41</v>
      </c>
      <c r="C94" s="227">
        <v>42057127.630000003</v>
      </c>
      <c r="D94" s="229">
        <v>26490047.430000003</v>
      </c>
      <c r="E94" s="229">
        <v>14784232.41</v>
      </c>
      <c r="F94" s="229">
        <v>8275976.3400000008</v>
      </c>
      <c r="G94" s="229">
        <v>5654804.3800000008</v>
      </c>
      <c r="H94" s="229">
        <v>4856531.0999999996</v>
      </c>
      <c r="I94" s="229">
        <v>5058030.59</v>
      </c>
      <c r="J94" s="229">
        <v>6967848.5700000003</v>
      </c>
      <c r="K94" s="229">
        <v>19159865.07</v>
      </c>
      <c r="L94" s="229">
        <v>41407350.190000005</v>
      </c>
      <c r="M94" s="229">
        <v>46071517.890000001</v>
      </c>
      <c r="N94" s="247">
        <v>44878643.140000001</v>
      </c>
      <c r="O94" s="229">
        <v>36728880.849999994</v>
      </c>
      <c r="P94" s="229">
        <v>29587919.299999997</v>
      </c>
      <c r="Q94" s="229">
        <v>20836344.73</v>
      </c>
      <c r="R94" s="229">
        <v>8455763.4900000002</v>
      </c>
      <c r="S94" s="229">
        <v>5713335.0800000001</v>
      </c>
      <c r="T94" s="383">
        <f t="shared" ref="T94:T98" si="37">T80+T87</f>
        <v>5209529.3000000007</v>
      </c>
      <c r="U94" s="248">
        <v>0</v>
      </c>
      <c r="V94" s="225">
        <f>O94-C94</f>
        <v>-5328246.7800000086</v>
      </c>
      <c r="W94" s="225">
        <f t="shared" ref="W94:AA99" si="38">P94-D94</f>
        <v>3097871.8699999936</v>
      </c>
      <c r="X94" s="225">
        <f t="shared" si="38"/>
        <v>6052112.3200000003</v>
      </c>
      <c r="Y94" s="225">
        <f t="shared" si="38"/>
        <v>179787.14999999944</v>
      </c>
      <c r="Z94" s="225">
        <f t="shared" si="38"/>
        <v>58530.699999999255</v>
      </c>
      <c r="AA94" s="225">
        <f t="shared" si="38"/>
        <v>352998.20000000112</v>
      </c>
      <c r="AB94" s="226"/>
    </row>
    <row r="95" spans="1:28" x14ac:dyDescent="0.35">
      <c r="A95" s="4"/>
      <c r="B95" s="191" t="s">
        <v>42</v>
      </c>
      <c r="C95" s="227">
        <v>3835849.71</v>
      </c>
      <c r="D95" s="229">
        <v>2481419.1800000002</v>
      </c>
      <c r="E95" s="229">
        <v>1406956.42</v>
      </c>
      <c r="F95" s="229">
        <v>796904.79</v>
      </c>
      <c r="G95" s="229">
        <v>552414.59</v>
      </c>
      <c r="H95" s="229">
        <v>457802.96</v>
      </c>
      <c r="I95" s="229">
        <v>481662.41</v>
      </c>
      <c r="J95" s="229">
        <v>634996.85000000009</v>
      </c>
      <c r="K95" s="229">
        <v>1596974.62</v>
      </c>
      <c r="L95" s="229">
        <v>3469394.0900000003</v>
      </c>
      <c r="M95" s="229">
        <v>3757380.66</v>
      </c>
      <c r="N95" s="247">
        <v>3882371.0100000002</v>
      </c>
      <c r="O95" s="229">
        <v>3256459.9899999998</v>
      </c>
      <c r="P95" s="229">
        <v>2718052.9899999998</v>
      </c>
      <c r="Q95" s="229">
        <v>2005101.99</v>
      </c>
      <c r="R95" s="229">
        <v>817863.76</v>
      </c>
      <c r="S95" s="229">
        <v>543878.47</v>
      </c>
      <c r="T95" s="383">
        <f t="shared" si="37"/>
        <v>507358.35</v>
      </c>
      <c r="U95" s="248">
        <v>0</v>
      </c>
      <c r="V95" s="225">
        <f t="shared" ref="V95:V99" si="39">O95-C95</f>
        <v>-579389.7200000002</v>
      </c>
      <c r="W95" s="225">
        <f t="shared" si="38"/>
        <v>236633.80999999959</v>
      </c>
      <c r="X95" s="225">
        <f t="shared" si="38"/>
        <v>598145.57000000007</v>
      </c>
      <c r="Y95" s="225">
        <f t="shared" si="38"/>
        <v>20958.969999999972</v>
      </c>
      <c r="Z95" s="225">
        <f t="shared" si="38"/>
        <v>-8536.1199999999953</v>
      </c>
      <c r="AA95" s="225">
        <f t="shared" si="38"/>
        <v>49555.389999999956</v>
      </c>
      <c r="AB95" s="226"/>
    </row>
    <row r="96" spans="1:28" x14ac:dyDescent="0.35">
      <c r="A96" s="4"/>
      <c r="B96" s="191" t="s">
        <v>43</v>
      </c>
      <c r="C96" s="227">
        <v>9281881</v>
      </c>
      <c r="D96" s="229">
        <v>5577296.8399999999</v>
      </c>
      <c r="E96" s="229">
        <v>2922160.28</v>
      </c>
      <c r="F96" s="229">
        <v>1656537.34</v>
      </c>
      <c r="G96" s="229">
        <v>1233788.3799999999</v>
      </c>
      <c r="H96" s="229">
        <v>1049088.1399999999</v>
      </c>
      <c r="I96" s="229">
        <v>1107305.49</v>
      </c>
      <c r="J96" s="229">
        <v>1378819.51</v>
      </c>
      <c r="K96" s="229">
        <v>3845053.34</v>
      </c>
      <c r="L96" s="229">
        <v>8752192.7699999996</v>
      </c>
      <c r="M96" s="229">
        <v>10020730.359999999</v>
      </c>
      <c r="N96" s="247">
        <v>9789860.0199999996</v>
      </c>
      <c r="O96" s="229">
        <v>7839775.2200000007</v>
      </c>
      <c r="P96" s="229">
        <v>5660240.2400000002</v>
      </c>
      <c r="Q96" s="229">
        <v>3614199.85</v>
      </c>
      <c r="R96" s="229">
        <v>1430719.8699999999</v>
      </c>
      <c r="S96" s="229">
        <v>1060813.9500000002</v>
      </c>
      <c r="T96" s="383">
        <f t="shared" si="37"/>
        <v>1022884.5</v>
      </c>
      <c r="U96" s="248">
        <v>0</v>
      </c>
      <c r="V96" s="225">
        <f t="shared" si="39"/>
        <v>-1442105.7799999993</v>
      </c>
      <c r="W96" s="225">
        <f t="shared" si="38"/>
        <v>82943.400000000373</v>
      </c>
      <c r="X96" s="225">
        <f t="shared" si="38"/>
        <v>692039.5700000003</v>
      </c>
      <c r="Y96" s="225">
        <f t="shared" si="38"/>
        <v>-225817.4700000002</v>
      </c>
      <c r="Z96" s="225">
        <f t="shared" si="38"/>
        <v>-172974.4299999997</v>
      </c>
      <c r="AA96" s="225">
        <f t="shared" si="38"/>
        <v>-26203.639999999898</v>
      </c>
      <c r="AB96" s="226"/>
    </row>
    <row r="97" spans="1:28" x14ac:dyDescent="0.35">
      <c r="A97" s="4"/>
      <c r="B97" s="191" t="s">
        <v>44</v>
      </c>
      <c r="C97" s="227">
        <v>9474982.2100000009</v>
      </c>
      <c r="D97" s="229">
        <v>6250502.7200000007</v>
      </c>
      <c r="E97" s="229">
        <v>3469151.12</v>
      </c>
      <c r="F97" s="229">
        <v>1987923.04</v>
      </c>
      <c r="G97" s="229">
        <v>1219155.0899999999</v>
      </c>
      <c r="H97" s="229">
        <v>1062656.3700000001</v>
      </c>
      <c r="I97" s="229">
        <v>1101201.5899999999</v>
      </c>
      <c r="J97" s="229">
        <v>1472994.73</v>
      </c>
      <c r="K97" s="229">
        <v>4861085.41</v>
      </c>
      <c r="L97" s="229">
        <v>9520207.1799999997</v>
      </c>
      <c r="M97" s="229">
        <v>10690539.780000001</v>
      </c>
      <c r="N97" s="247">
        <v>10179849.51</v>
      </c>
      <c r="O97" s="229">
        <v>8350610.5600000005</v>
      </c>
      <c r="P97" s="229">
        <v>6571026.5</v>
      </c>
      <c r="Q97" s="229">
        <v>3816220.45</v>
      </c>
      <c r="R97" s="229">
        <v>1530804.79</v>
      </c>
      <c r="S97" s="229">
        <v>1127531.74</v>
      </c>
      <c r="T97" s="383">
        <f t="shared" si="37"/>
        <v>1043290.0800000001</v>
      </c>
      <c r="U97" s="248">
        <v>0</v>
      </c>
      <c r="V97" s="225">
        <f t="shared" si="39"/>
        <v>-1124371.6500000004</v>
      </c>
      <c r="W97" s="225">
        <f t="shared" si="38"/>
        <v>320523.77999999933</v>
      </c>
      <c r="X97" s="225">
        <f t="shared" si="38"/>
        <v>347069.33000000007</v>
      </c>
      <c r="Y97" s="225">
        <f t="shared" si="38"/>
        <v>-457118.25</v>
      </c>
      <c r="Z97" s="225">
        <f t="shared" si="38"/>
        <v>-91623.34999999986</v>
      </c>
      <c r="AA97" s="225">
        <f t="shared" si="38"/>
        <v>-19366.290000000037</v>
      </c>
      <c r="AB97" s="226"/>
    </row>
    <row r="98" spans="1:28" x14ac:dyDescent="0.35">
      <c r="A98" s="4"/>
      <c r="B98" s="191" t="s">
        <v>45</v>
      </c>
      <c r="C98" s="227">
        <v>4820660.8600000003</v>
      </c>
      <c r="D98" s="229">
        <v>5804687.5399999991</v>
      </c>
      <c r="E98" s="229">
        <v>4800871.0999999996</v>
      </c>
      <c r="F98" s="229">
        <v>2493334.1</v>
      </c>
      <c r="G98" s="229">
        <v>1346263.1600000001</v>
      </c>
      <c r="H98" s="229">
        <v>2055374.9899999998</v>
      </c>
      <c r="I98" s="229">
        <v>1718945.24</v>
      </c>
      <c r="J98" s="229">
        <v>1893009.61</v>
      </c>
      <c r="K98" s="229">
        <v>5750201.2700000005</v>
      </c>
      <c r="L98" s="229">
        <v>4430811.42</v>
      </c>
      <c r="M98" s="229">
        <v>10075968.57</v>
      </c>
      <c r="N98" s="247">
        <v>8421946.9800000004</v>
      </c>
      <c r="O98" s="229">
        <v>4795369.8</v>
      </c>
      <c r="P98" s="229">
        <v>6639903.1700000009</v>
      </c>
      <c r="Q98" s="229">
        <v>5294733.4700000007</v>
      </c>
      <c r="R98" s="229">
        <v>1384909.6700000002</v>
      </c>
      <c r="S98" s="229">
        <v>1663024.5699999998</v>
      </c>
      <c r="T98" s="383">
        <f t="shared" si="37"/>
        <v>2275428.62</v>
      </c>
      <c r="U98" s="248">
        <v>0</v>
      </c>
      <c r="V98" s="225">
        <f t="shared" si="39"/>
        <v>-25291.060000000522</v>
      </c>
      <c r="W98" s="225">
        <f t="shared" si="38"/>
        <v>835215.63000000175</v>
      </c>
      <c r="X98" s="225">
        <f t="shared" si="38"/>
        <v>493862.37000000104</v>
      </c>
      <c r="Y98" s="225">
        <f t="shared" si="38"/>
        <v>-1108424.43</v>
      </c>
      <c r="Z98" s="225">
        <f t="shared" si="38"/>
        <v>316761.40999999968</v>
      </c>
      <c r="AA98" s="225">
        <f t="shared" si="38"/>
        <v>220053.63000000035</v>
      </c>
      <c r="AB98" s="226"/>
    </row>
    <row r="99" spans="1:28" ht="15" thickBot="1" x14ac:dyDescent="0.4">
      <c r="A99" s="4"/>
      <c r="B99" s="258" t="s">
        <v>46</v>
      </c>
      <c r="C99" s="220">
        <v>69470501.410000011</v>
      </c>
      <c r="D99" s="223">
        <v>46603953.710000001</v>
      </c>
      <c r="E99" s="223">
        <v>27383371.329999998</v>
      </c>
      <c r="F99" s="223">
        <v>15210675.610000001</v>
      </c>
      <c r="G99" s="223">
        <v>10006425.600000001</v>
      </c>
      <c r="H99" s="223">
        <v>9481453.5599999987</v>
      </c>
      <c r="I99" s="223">
        <v>9467145.3200000003</v>
      </c>
      <c r="J99" s="223">
        <v>12347669.27</v>
      </c>
      <c r="K99" s="223">
        <v>35213179.710000001</v>
      </c>
      <c r="L99" s="223">
        <v>67579955.650000006</v>
      </c>
      <c r="M99" s="223">
        <v>80616137.25999999</v>
      </c>
      <c r="N99" s="243">
        <v>77152670.660000011</v>
      </c>
      <c r="O99" s="223">
        <v>60971096.419999994</v>
      </c>
      <c r="P99" s="223">
        <v>51177142.199999996</v>
      </c>
      <c r="Q99" s="223">
        <v>35566600.490000002</v>
      </c>
      <c r="R99" s="223">
        <v>13620061.58</v>
      </c>
      <c r="S99" s="223">
        <v>10108583.810000001</v>
      </c>
      <c r="T99" s="384">
        <f t="shared" ref="T99" si="40">SUM(T94:T98)</f>
        <v>10058490.850000001</v>
      </c>
      <c r="U99" s="256">
        <v>0</v>
      </c>
      <c r="V99" s="224">
        <f t="shared" si="39"/>
        <v>-8499404.990000017</v>
      </c>
      <c r="W99" s="224">
        <f t="shared" si="38"/>
        <v>4573188.4899999946</v>
      </c>
      <c r="X99" s="224">
        <f t="shared" si="38"/>
        <v>8183229.1600000039</v>
      </c>
      <c r="Y99" s="224">
        <f t="shared" si="38"/>
        <v>-1590614.0300000012</v>
      </c>
      <c r="Z99" s="224">
        <f t="shared" si="38"/>
        <v>102158.20999999903</v>
      </c>
      <c r="AA99" s="224">
        <f t="shared" si="38"/>
        <v>577037.29000000283</v>
      </c>
      <c r="AB99" s="222"/>
    </row>
    <row r="100" spans="1:28" x14ac:dyDescent="0.35">
      <c r="A100" s="4">
        <v>14</v>
      </c>
      <c r="B100" s="260" t="s">
        <v>40</v>
      </c>
      <c r="C100" s="88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90"/>
      <c r="O100" s="130"/>
      <c r="P100" s="89"/>
      <c r="Q100" s="89"/>
      <c r="R100" s="89"/>
      <c r="S100" s="89"/>
      <c r="T100" s="89"/>
      <c r="U100" s="153"/>
      <c r="V100" s="138"/>
      <c r="W100" s="91"/>
      <c r="X100" s="92"/>
      <c r="Y100" s="92"/>
      <c r="Z100" s="92"/>
      <c r="AA100" s="92"/>
      <c r="AB100" s="93"/>
    </row>
    <row r="101" spans="1:28" x14ac:dyDescent="0.35">
      <c r="A101" s="4"/>
      <c r="B101" s="191" t="s">
        <v>41</v>
      </c>
      <c r="C101" s="76">
        <v>44484868.280000001</v>
      </c>
      <c r="D101" s="77">
        <v>40425380.269999988</v>
      </c>
      <c r="E101" s="77">
        <v>28802140.610000007</v>
      </c>
      <c r="F101" s="79">
        <v>17555559.18</v>
      </c>
      <c r="G101" s="77">
        <v>14761448.029999997</v>
      </c>
      <c r="H101" s="77">
        <v>10495130.710000003</v>
      </c>
      <c r="I101" s="77">
        <v>8906080.7599999979</v>
      </c>
      <c r="J101" s="77">
        <v>10591244.240000002</v>
      </c>
      <c r="K101" s="77">
        <v>12495341.380000003</v>
      </c>
      <c r="L101" s="77">
        <v>29524618.040000003</v>
      </c>
      <c r="M101" s="77">
        <v>42207047.250000015</v>
      </c>
      <c r="N101" s="78">
        <v>41700462.549999997</v>
      </c>
      <c r="O101" s="79">
        <v>43319244.849999994</v>
      </c>
      <c r="P101" s="77">
        <v>36103242</v>
      </c>
      <c r="Q101" s="77">
        <v>30082879</v>
      </c>
      <c r="R101" s="77">
        <v>20818521</v>
      </c>
      <c r="S101" s="77">
        <v>12940797</v>
      </c>
      <c r="T101" s="77">
        <v>9715151.3300000001</v>
      </c>
      <c r="U101" s="154"/>
      <c r="V101" s="79">
        <f>O101-C101</f>
        <v>-1165623.4300000072</v>
      </c>
      <c r="W101" s="79">
        <f t="shared" ref="W101:AA106" si="41">P101-D101</f>
        <v>-4322138.2699999884</v>
      </c>
      <c r="X101" s="79">
        <f t="shared" si="41"/>
        <v>1280738.3899999931</v>
      </c>
      <c r="Y101" s="79">
        <f t="shared" si="41"/>
        <v>3262961.8200000003</v>
      </c>
      <c r="Z101" s="79">
        <f t="shared" si="41"/>
        <v>-1820651.0299999975</v>
      </c>
      <c r="AA101" s="79">
        <f t="shared" si="41"/>
        <v>-779979.38000000268</v>
      </c>
      <c r="AB101" s="78"/>
    </row>
    <row r="102" spans="1:28" x14ac:dyDescent="0.35">
      <c r="A102" s="4"/>
      <c r="B102" s="191" t="s">
        <v>63</v>
      </c>
      <c r="C102" s="76"/>
      <c r="D102" s="77"/>
      <c r="E102" s="77"/>
      <c r="F102" s="79"/>
      <c r="G102" s="77"/>
      <c r="H102" s="77"/>
      <c r="I102" s="77"/>
      <c r="J102" s="77"/>
      <c r="K102" s="77"/>
      <c r="L102" s="77"/>
      <c r="M102" s="77"/>
      <c r="N102" s="78"/>
      <c r="O102" s="79"/>
      <c r="P102" s="77"/>
      <c r="Q102" s="77"/>
      <c r="R102" s="77"/>
      <c r="S102" s="77"/>
      <c r="T102" s="77"/>
      <c r="U102" s="154"/>
      <c r="V102" s="79">
        <f t="shared" ref="V102:V106" si="42">O102-C102</f>
        <v>0</v>
      </c>
      <c r="W102" s="79">
        <f t="shared" si="41"/>
        <v>0</v>
      </c>
      <c r="X102" s="79">
        <f t="shared" si="41"/>
        <v>0</v>
      </c>
      <c r="Y102" s="79">
        <f t="shared" si="41"/>
        <v>0</v>
      </c>
      <c r="Z102" s="79">
        <f t="shared" si="41"/>
        <v>0</v>
      </c>
      <c r="AA102" s="79">
        <f t="shared" si="41"/>
        <v>0</v>
      </c>
      <c r="AB102" s="78"/>
    </row>
    <row r="103" spans="1:28" x14ac:dyDescent="0.35">
      <c r="A103" s="4"/>
      <c r="B103" s="191" t="s">
        <v>57</v>
      </c>
      <c r="C103" s="76">
        <v>26929588.809999995</v>
      </c>
      <c r="D103" s="77">
        <v>23807490.729999997</v>
      </c>
      <c r="E103" s="77">
        <v>16679453.560000001</v>
      </c>
      <c r="F103" s="79">
        <v>8728870.5500000007</v>
      </c>
      <c r="G103" s="77">
        <v>5968819.7500000009</v>
      </c>
      <c r="H103" s="77">
        <v>4649119.2299999995</v>
      </c>
      <c r="I103" s="77">
        <v>4065366.669999999</v>
      </c>
      <c r="J103" s="77">
        <v>4289534.5900000008</v>
      </c>
      <c r="K103" s="77">
        <v>4979951.1000000006</v>
      </c>
      <c r="L103" s="77">
        <v>15060351.700000003</v>
      </c>
      <c r="M103" s="77">
        <v>25263921.080000002</v>
      </c>
      <c r="N103" s="78">
        <v>25579129.630000003</v>
      </c>
      <c r="O103" s="79">
        <v>23992370.200000003</v>
      </c>
      <c r="P103" s="77">
        <v>20497065</v>
      </c>
      <c r="Q103" s="77">
        <v>16360467</v>
      </c>
      <c r="R103" s="77">
        <v>11469027</v>
      </c>
      <c r="S103" s="77">
        <v>6379135</v>
      </c>
      <c r="T103" s="77">
        <v>4468786.79</v>
      </c>
      <c r="U103" s="154"/>
      <c r="V103" s="79">
        <f t="shared" si="42"/>
        <v>-2937218.609999992</v>
      </c>
      <c r="W103" s="79">
        <f t="shared" si="41"/>
        <v>-3310425.7299999967</v>
      </c>
      <c r="X103" s="79">
        <f t="shared" si="41"/>
        <v>-318986.56000000052</v>
      </c>
      <c r="Y103" s="79">
        <f t="shared" si="41"/>
        <v>2740156.4499999993</v>
      </c>
      <c r="Z103" s="79">
        <f t="shared" si="41"/>
        <v>410315.24999999907</v>
      </c>
      <c r="AA103" s="79">
        <f t="shared" si="41"/>
        <v>-180332.43999999948</v>
      </c>
      <c r="AB103" s="70"/>
    </row>
    <row r="104" spans="1:28" x14ac:dyDescent="0.35">
      <c r="A104" s="4"/>
      <c r="B104" s="191" t="s">
        <v>61</v>
      </c>
      <c r="C104" s="76"/>
      <c r="D104" s="77"/>
      <c r="E104" s="77"/>
      <c r="F104" s="79"/>
      <c r="G104" s="77"/>
      <c r="H104" s="77"/>
      <c r="I104" s="77"/>
      <c r="J104" s="77"/>
      <c r="K104" s="77"/>
      <c r="L104" s="77"/>
      <c r="M104" s="77"/>
      <c r="N104" s="78"/>
      <c r="O104" s="79"/>
      <c r="P104" s="77"/>
      <c r="Q104" s="77"/>
      <c r="R104" s="77"/>
      <c r="S104" s="77"/>
      <c r="T104" s="77"/>
      <c r="U104" s="154"/>
      <c r="V104" s="79">
        <f t="shared" si="42"/>
        <v>0</v>
      </c>
      <c r="W104" s="79">
        <f t="shared" si="41"/>
        <v>0</v>
      </c>
      <c r="X104" s="79">
        <f t="shared" si="41"/>
        <v>0</v>
      </c>
      <c r="Y104" s="79">
        <f t="shared" si="41"/>
        <v>0</v>
      </c>
      <c r="Z104" s="79">
        <f t="shared" si="41"/>
        <v>0</v>
      </c>
      <c r="AA104" s="79">
        <f t="shared" si="41"/>
        <v>0</v>
      </c>
      <c r="AB104" s="86"/>
    </row>
    <row r="105" spans="1:28" x14ac:dyDescent="0.35">
      <c r="A105" s="4"/>
      <c r="B105" s="191" t="s">
        <v>62</v>
      </c>
      <c r="C105" s="76"/>
      <c r="D105" s="77"/>
      <c r="E105" s="77"/>
      <c r="F105" s="79"/>
      <c r="G105" s="77"/>
      <c r="H105" s="77"/>
      <c r="I105" s="77"/>
      <c r="J105" s="77"/>
      <c r="K105" s="77"/>
      <c r="L105" s="77"/>
      <c r="M105" s="77"/>
      <c r="N105" s="78"/>
      <c r="O105" s="79"/>
      <c r="P105" s="77"/>
      <c r="Q105" s="77"/>
      <c r="R105" s="77"/>
      <c r="S105" s="77"/>
      <c r="T105" s="77"/>
      <c r="U105" s="154"/>
      <c r="V105" s="79">
        <f t="shared" si="42"/>
        <v>0</v>
      </c>
      <c r="W105" s="79">
        <f t="shared" si="41"/>
        <v>0</v>
      </c>
      <c r="X105" s="79">
        <f t="shared" si="41"/>
        <v>0</v>
      </c>
      <c r="Y105" s="79">
        <f t="shared" si="41"/>
        <v>0</v>
      </c>
      <c r="Z105" s="79">
        <f t="shared" si="41"/>
        <v>0</v>
      </c>
      <c r="AA105" s="79">
        <f t="shared" si="41"/>
        <v>0</v>
      </c>
      <c r="AB105" s="86"/>
    </row>
    <row r="106" spans="1:28" x14ac:dyDescent="0.35">
      <c r="A106" s="4"/>
      <c r="B106" s="191" t="s">
        <v>46</v>
      </c>
      <c r="C106" s="94">
        <v>71414457.090000004</v>
      </c>
      <c r="D106" s="71">
        <v>64232870.999999985</v>
      </c>
      <c r="E106" s="95">
        <v>45481594.170000009</v>
      </c>
      <c r="F106" s="95">
        <v>26284429.73</v>
      </c>
      <c r="G106" s="71">
        <v>20730267.779999997</v>
      </c>
      <c r="H106" s="95">
        <v>15144249.940000001</v>
      </c>
      <c r="I106" s="95">
        <v>12971447.429999996</v>
      </c>
      <c r="J106" s="95">
        <v>14880778.830000002</v>
      </c>
      <c r="K106" s="95">
        <v>17475292.480000004</v>
      </c>
      <c r="L106" s="71">
        <v>44584969.74000001</v>
      </c>
      <c r="M106" s="71">
        <v>67470968.330000013</v>
      </c>
      <c r="N106" s="86">
        <v>67279592.180000007</v>
      </c>
      <c r="O106" s="95">
        <v>67311615.049999997</v>
      </c>
      <c r="P106" s="85">
        <v>56600307</v>
      </c>
      <c r="Q106" s="95">
        <f>Q101+Q103</f>
        <v>46443346</v>
      </c>
      <c r="R106" s="95">
        <f>R101+R103</f>
        <v>32287548</v>
      </c>
      <c r="S106" s="95">
        <f>S101+S103</f>
        <v>19319932</v>
      </c>
      <c r="T106" s="95">
        <f>T101+T103</f>
        <v>14183938.120000001</v>
      </c>
      <c r="U106" s="149">
        <v>0</v>
      </c>
      <c r="V106" s="95">
        <f t="shared" si="42"/>
        <v>-4102842.0400000066</v>
      </c>
      <c r="W106" s="71">
        <f t="shared" si="41"/>
        <v>-7632563.9999999851</v>
      </c>
      <c r="X106" s="69">
        <f t="shared" si="41"/>
        <v>961751.82999999076</v>
      </c>
      <c r="Y106" s="69">
        <f t="shared" si="41"/>
        <v>6003118.2699999996</v>
      </c>
      <c r="Z106" s="69">
        <f t="shared" si="41"/>
        <v>-1410335.7799999975</v>
      </c>
      <c r="AA106" s="69">
        <f t="shared" si="41"/>
        <v>-960311.8200000003</v>
      </c>
      <c r="AB106" s="96"/>
    </row>
    <row r="107" spans="1:28" x14ac:dyDescent="0.35">
      <c r="A107" s="4">
        <v>15</v>
      </c>
      <c r="B107" s="259" t="s">
        <v>36</v>
      </c>
      <c r="C107" s="97"/>
      <c r="D107" s="98"/>
      <c r="E107" s="98"/>
      <c r="F107" s="99"/>
      <c r="G107" s="98"/>
      <c r="H107" s="98"/>
      <c r="I107" s="98"/>
      <c r="J107" s="98"/>
      <c r="K107" s="98"/>
      <c r="L107" s="98"/>
      <c r="M107" s="98"/>
      <c r="N107" s="100"/>
      <c r="O107" s="99"/>
      <c r="P107" s="98"/>
      <c r="Q107" s="98"/>
      <c r="R107" s="98"/>
      <c r="S107" s="98"/>
      <c r="T107" s="98"/>
      <c r="U107" s="155"/>
      <c r="V107" s="99"/>
      <c r="W107" s="101"/>
      <c r="X107" s="102"/>
      <c r="Y107" s="102"/>
      <c r="Z107" s="102"/>
      <c r="AA107" s="102"/>
      <c r="AB107" s="103"/>
    </row>
    <row r="108" spans="1:28" x14ac:dyDescent="0.35">
      <c r="A108" s="4"/>
      <c r="B108" s="191" t="s">
        <v>41</v>
      </c>
      <c r="C108" s="104">
        <v>215065</v>
      </c>
      <c r="D108" s="105">
        <v>218532</v>
      </c>
      <c r="E108" s="105">
        <v>217988</v>
      </c>
      <c r="F108" s="106">
        <v>202722</v>
      </c>
      <c r="G108" s="105">
        <v>209583</v>
      </c>
      <c r="H108" s="105">
        <v>199542</v>
      </c>
      <c r="I108" s="105">
        <v>193778</v>
      </c>
      <c r="J108" s="105">
        <v>206906</v>
      </c>
      <c r="K108" s="105">
        <v>193580</v>
      </c>
      <c r="L108" s="105">
        <v>209634</v>
      </c>
      <c r="M108" s="105">
        <v>216927</v>
      </c>
      <c r="N108" s="107">
        <v>207717</v>
      </c>
      <c r="O108" s="106">
        <v>214755</v>
      </c>
      <c r="P108" s="105">
        <v>217969</v>
      </c>
      <c r="Q108" s="105">
        <v>213839</v>
      </c>
      <c r="R108" s="105">
        <v>219118</v>
      </c>
      <c r="S108" s="105">
        <v>210133</v>
      </c>
      <c r="T108" s="105">
        <v>201247</v>
      </c>
      <c r="U108" s="156"/>
      <c r="V108" s="106">
        <f>O108-C108</f>
        <v>-310</v>
      </c>
      <c r="W108" s="106">
        <f t="shared" ref="W108:AA113" si="43">P108-D108</f>
        <v>-563</v>
      </c>
      <c r="X108" s="106">
        <f t="shared" si="43"/>
        <v>-4149</v>
      </c>
      <c r="Y108" s="106">
        <f t="shared" si="43"/>
        <v>16396</v>
      </c>
      <c r="Z108" s="106">
        <f t="shared" si="43"/>
        <v>550</v>
      </c>
      <c r="AA108" s="106">
        <f t="shared" si="43"/>
        <v>1705</v>
      </c>
      <c r="AB108" s="107"/>
    </row>
    <row r="109" spans="1:28" x14ac:dyDescent="0.35">
      <c r="A109" s="4"/>
      <c r="B109" s="191" t="s">
        <v>63</v>
      </c>
      <c r="C109" s="104"/>
      <c r="D109" s="105"/>
      <c r="E109" s="105"/>
      <c r="F109" s="106"/>
      <c r="G109" s="105"/>
      <c r="H109" s="105"/>
      <c r="I109" s="105"/>
      <c r="J109" s="105"/>
      <c r="K109" s="105"/>
      <c r="L109" s="105"/>
      <c r="M109" s="105"/>
      <c r="N109" s="107"/>
      <c r="O109" s="106"/>
      <c r="P109" s="105"/>
      <c r="Q109" s="105"/>
      <c r="R109" s="105"/>
      <c r="S109" s="105"/>
      <c r="T109" s="105"/>
      <c r="U109" s="156"/>
      <c r="V109" s="106">
        <f t="shared" ref="V109:V113" si="44">O109-C109</f>
        <v>0</v>
      </c>
      <c r="W109" s="106">
        <f t="shared" si="43"/>
        <v>0</v>
      </c>
      <c r="X109" s="106">
        <f t="shared" si="43"/>
        <v>0</v>
      </c>
      <c r="Y109" s="106">
        <f t="shared" si="43"/>
        <v>0</v>
      </c>
      <c r="Z109" s="106">
        <f t="shared" si="43"/>
        <v>0</v>
      </c>
      <c r="AA109" s="106">
        <f t="shared" si="43"/>
        <v>0</v>
      </c>
      <c r="AB109" s="107"/>
    </row>
    <row r="110" spans="1:28" x14ac:dyDescent="0.35">
      <c r="A110" s="4"/>
      <c r="B110" s="191" t="s">
        <v>57</v>
      </c>
      <c r="C110" s="104">
        <v>26339</v>
      </c>
      <c r="D110" s="105">
        <v>26362</v>
      </c>
      <c r="E110" s="105">
        <v>26194</v>
      </c>
      <c r="F110" s="106">
        <v>25413</v>
      </c>
      <c r="G110" s="105">
        <v>25237</v>
      </c>
      <c r="H110" s="105">
        <v>24833</v>
      </c>
      <c r="I110" s="105">
        <v>24332</v>
      </c>
      <c r="J110" s="105">
        <v>25409</v>
      </c>
      <c r="K110" s="105">
        <v>25232</v>
      </c>
      <c r="L110" s="105">
        <v>25866</v>
      </c>
      <c r="M110" s="105">
        <v>26373</v>
      </c>
      <c r="N110" s="107">
        <v>25905</v>
      </c>
      <c r="O110" s="106">
        <v>25582</v>
      </c>
      <c r="P110" s="105">
        <v>25235</v>
      </c>
      <c r="Q110" s="105">
        <v>24817</v>
      </c>
      <c r="R110" s="105">
        <v>24724</v>
      </c>
      <c r="S110" s="105">
        <v>23477</v>
      </c>
      <c r="T110" s="105">
        <v>22753</v>
      </c>
      <c r="U110" s="156"/>
      <c r="V110" s="106">
        <f t="shared" si="44"/>
        <v>-757</v>
      </c>
      <c r="W110" s="106">
        <f t="shared" si="43"/>
        <v>-1127</v>
      </c>
      <c r="X110" s="106">
        <f t="shared" si="43"/>
        <v>-1377</v>
      </c>
      <c r="Y110" s="106">
        <f t="shared" si="43"/>
        <v>-689</v>
      </c>
      <c r="Z110" s="106">
        <f t="shared" si="43"/>
        <v>-1760</v>
      </c>
      <c r="AA110" s="106">
        <f t="shared" si="43"/>
        <v>-2080</v>
      </c>
      <c r="AB110" s="107"/>
    </row>
    <row r="111" spans="1:28" x14ac:dyDescent="0.35">
      <c r="A111" s="4"/>
      <c r="B111" s="191" t="s">
        <v>61</v>
      </c>
      <c r="C111" s="104"/>
      <c r="D111" s="105"/>
      <c r="E111" s="105"/>
      <c r="F111" s="106"/>
      <c r="G111" s="105"/>
      <c r="H111" s="105"/>
      <c r="I111" s="105"/>
      <c r="J111" s="105"/>
      <c r="K111" s="105"/>
      <c r="L111" s="105"/>
      <c r="M111" s="105"/>
      <c r="N111" s="107"/>
      <c r="O111" s="106"/>
      <c r="P111" s="105"/>
      <c r="Q111" s="105"/>
      <c r="R111" s="105"/>
      <c r="S111" s="105"/>
      <c r="T111" s="105"/>
      <c r="U111" s="156"/>
      <c r="V111" s="106">
        <f t="shared" si="44"/>
        <v>0</v>
      </c>
      <c r="W111" s="106">
        <f t="shared" si="43"/>
        <v>0</v>
      </c>
      <c r="X111" s="106">
        <f t="shared" si="43"/>
        <v>0</v>
      </c>
      <c r="Y111" s="106">
        <f t="shared" si="43"/>
        <v>0</v>
      </c>
      <c r="Z111" s="106">
        <f t="shared" si="43"/>
        <v>0</v>
      </c>
      <c r="AA111" s="106">
        <f t="shared" si="43"/>
        <v>0</v>
      </c>
      <c r="AB111" s="107"/>
    </row>
    <row r="112" spans="1:28" x14ac:dyDescent="0.35">
      <c r="A112" s="4"/>
      <c r="B112" s="191" t="s">
        <v>62</v>
      </c>
      <c r="C112" s="104"/>
      <c r="D112" s="105"/>
      <c r="E112" s="105"/>
      <c r="F112" s="106"/>
      <c r="G112" s="105"/>
      <c r="H112" s="105"/>
      <c r="I112" s="105"/>
      <c r="J112" s="105"/>
      <c r="K112" s="105"/>
      <c r="L112" s="105"/>
      <c r="M112" s="105"/>
      <c r="N112" s="107"/>
      <c r="O112" s="106"/>
      <c r="P112" s="105"/>
      <c r="Q112" s="105"/>
      <c r="R112" s="105"/>
      <c r="S112" s="105"/>
      <c r="T112" s="105"/>
      <c r="U112" s="156"/>
      <c r="V112" s="106">
        <f t="shared" si="44"/>
        <v>0</v>
      </c>
      <c r="W112" s="106">
        <f t="shared" si="43"/>
        <v>0</v>
      </c>
      <c r="X112" s="106">
        <f t="shared" si="43"/>
        <v>0</v>
      </c>
      <c r="Y112" s="106">
        <f t="shared" si="43"/>
        <v>0</v>
      </c>
      <c r="Z112" s="106">
        <f t="shared" si="43"/>
        <v>0</v>
      </c>
      <c r="AA112" s="106">
        <f t="shared" si="43"/>
        <v>0</v>
      </c>
      <c r="AB112" s="107"/>
    </row>
    <row r="113" spans="1:28" ht="15" thickBot="1" x14ac:dyDescent="0.4">
      <c r="A113" s="4"/>
      <c r="B113" s="258" t="s">
        <v>46</v>
      </c>
      <c r="C113" s="108">
        <v>241404</v>
      </c>
      <c r="D113" s="56">
        <v>244894</v>
      </c>
      <c r="E113" s="56">
        <v>244182</v>
      </c>
      <c r="F113" s="56">
        <v>228135</v>
      </c>
      <c r="G113" s="56">
        <v>234820</v>
      </c>
      <c r="H113" s="56">
        <v>224375</v>
      </c>
      <c r="I113" s="56">
        <v>218110</v>
      </c>
      <c r="J113" s="56">
        <v>232315</v>
      </c>
      <c r="K113" s="56">
        <v>218812</v>
      </c>
      <c r="L113" s="56">
        <v>235500</v>
      </c>
      <c r="M113" s="56">
        <v>243300</v>
      </c>
      <c r="N113" s="132">
        <v>233622</v>
      </c>
      <c r="O113" s="56">
        <v>240337</v>
      </c>
      <c r="P113" s="56">
        <v>243204</v>
      </c>
      <c r="Q113" s="56">
        <f>Q108+Q110</f>
        <v>238656</v>
      </c>
      <c r="R113" s="56">
        <f>R108+R110</f>
        <v>243842</v>
      </c>
      <c r="S113" s="56">
        <f>S108+S110</f>
        <v>233610</v>
      </c>
      <c r="T113" s="56">
        <f>T108+T110</f>
        <v>224000</v>
      </c>
      <c r="U113" s="157">
        <v>0</v>
      </c>
      <c r="V113" s="56">
        <f t="shared" si="44"/>
        <v>-1067</v>
      </c>
      <c r="W113" s="56">
        <f t="shared" si="43"/>
        <v>-1690</v>
      </c>
      <c r="X113" s="56">
        <f t="shared" si="43"/>
        <v>-5526</v>
      </c>
      <c r="Y113" s="56">
        <f t="shared" si="43"/>
        <v>15707</v>
      </c>
      <c r="Z113" s="56">
        <f t="shared" si="43"/>
        <v>-1210</v>
      </c>
      <c r="AA113" s="56">
        <f t="shared" si="43"/>
        <v>-375</v>
      </c>
      <c r="AB113" s="55"/>
    </row>
    <row r="114" spans="1:28" x14ac:dyDescent="0.35">
      <c r="A114" s="4">
        <v>16</v>
      </c>
      <c r="B114" s="261" t="s">
        <v>49</v>
      </c>
      <c r="C114" s="109"/>
      <c r="D114" s="110"/>
      <c r="E114" s="110"/>
      <c r="F114" s="111"/>
      <c r="G114" s="110"/>
      <c r="H114" s="110"/>
      <c r="I114" s="110"/>
      <c r="J114" s="110"/>
      <c r="K114" s="110"/>
      <c r="L114" s="110"/>
      <c r="M114" s="110"/>
      <c r="N114" s="112"/>
      <c r="O114" s="109"/>
      <c r="P114" s="110"/>
      <c r="Q114" s="110"/>
      <c r="R114" s="110"/>
      <c r="S114" s="110"/>
      <c r="T114" s="110"/>
      <c r="U114" s="158"/>
      <c r="V114" s="111"/>
      <c r="W114" s="113"/>
      <c r="X114" s="114"/>
      <c r="Y114" s="114"/>
      <c r="Z114" s="114"/>
      <c r="AA114" s="114"/>
      <c r="AB114" s="115"/>
    </row>
    <row r="115" spans="1:28" x14ac:dyDescent="0.35">
      <c r="A115" s="4"/>
      <c r="B115" s="191" t="s">
        <v>41</v>
      </c>
      <c r="C115" s="84">
        <v>-2427740.6499999985</v>
      </c>
      <c r="D115" s="79">
        <v>-13935332.839999985</v>
      </c>
      <c r="E115" s="79">
        <v>-14017908.200000007</v>
      </c>
      <c r="F115" s="79">
        <v>-9279582.8399999999</v>
      </c>
      <c r="G115" s="79">
        <v>-9106643.6499999966</v>
      </c>
      <c r="H115" s="79">
        <v>-5638599.6100000031</v>
      </c>
      <c r="I115" s="79">
        <v>-3848050.1699999981</v>
      </c>
      <c r="J115" s="79">
        <v>-3623395.6700000018</v>
      </c>
      <c r="K115" s="79">
        <v>6664523.6899999976</v>
      </c>
      <c r="L115" s="79">
        <v>11882732.150000002</v>
      </c>
      <c r="M115" s="79">
        <v>3864470.6399999857</v>
      </c>
      <c r="N115" s="78">
        <v>3178180.5900000036</v>
      </c>
      <c r="O115" s="79">
        <v>-6590364</v>
      </c>
      <c r="P115" s="79">
        <v>-6515322.7000000002</v>
      </c>
      <c r="Q115" s="79">
        <f>Q94-Q101</f>
        <v>-9246534.2699999996</v>
      </c>
      <c r="R115" s="79">
        <f>R94-R101</f>
        <v>-12362757.51</v>
      </c>
      <c r="S115" s="79">
        <f>S94-S101</f>
        <v>-7227461.9199999999</v>
      </c>
      <c r="T115" s="79">
        <f>T94-T101</f>
        <v>-4505622.0299999993</v>
      </c>
      <c r="U115" s="159">
        <v>0</v>
      </c>
      <c r="V115" s="79">
        <f>O115-C115</f>
        <v>-4162623.3500000015</v>
      </c>
      <c r="W115" s="79">
        <f t="shared" ref="W115:AA120" si="45">P115-D115</f>
        <v>7420010.1399999848</v>
      </c>
      <c r="X115" s="79">
        <f t="shared" si="45"/>
        <v>4771373.9300000072</v>
      </c>
      <c r="Y115" s="79">
        <f t="shared" si="45"/>
        <v>-3083174.67</v>
      </c>
      <c r="Z115" s="79">
        <f t="shared" si="45"/>
        <v>1879181.7299999967</v>
      </c>
      <c r="AA115" s="79">
        <f t="shared" si="45"/>
        <v>1132977.5800000038</v>
      </c>
      <c r="AB115" s="78"/>
    </row>
    <row r="116" spans="1:28" x14ac:dyDescent="0.35">
      <c r="A116" s="4"/>
      <c r="B116" s="191" t="s">
        <v>42</v>
      </c>
      <c r="C116" s="84">
        <v>3835849.71</v>
      </c>
      <c r="D116" s="79">
        <v>2481419.1800000002</v>
      </c>
      <c r="E116" s="79">
        <v>1406956.42</v>
      </c>
      <c r="F116" s="79">
        <v>796904.79</v>
      </c>
      <c r="G116" s="79">
        <v>552414.59</v>
      </c>
      <c r="H116" s="79">
        <v>457802.96</v>
      </c>
      <c r="I116" s="79">
        <v>481662.41</v>
      </c>
      <c r="J116" s="79">
        <v>634996.85000000009</v>
      </c>
      <c r="K116" s="79">
        <v>1596974.62</v>
      </c>
      <c r="L116" s="79">
        <v>3469394.0900000003</v>
      </c>
      <c r="M116" s="79">
        <v>3757380.66</v>
      </c>
      <c r="N116" s="78">
        <v>3882371.0100000002</v>
      </c>
      <c r="O116" s="79">
        <v>3256459.9899999998</v>
      </c>
      <c r="P116" s="79">
        <v>2718052.9899999998</v>
      </c>
      <c r="Q116" s="79">
        <f t="shared" ref="Q116:R120" si="46">Q95-Q102</f>
        <v>2005101.99</v>
      </c>
      <c r="R116" s="79">
        <f t="shared" si="46"/>
        <v>817863.76</v>
      </c>
      <c r="S116" s="79">
        <f t="shared" ref="S116:T116" si="47">S95-S102</f>
        <v>543878.47</v>
      </c>
      <c r="T116" s="79">
        <f t="shared" si="47"/>
        <v>507358.35</v>
      </c>
      <c r="U116" s="78">
        <v>0</v>
      </c>
      <c r="V116" s="79">
        <f t="shared" ref="V116:V120" si="48">O116-C116</f>
        <v>-579389.7200000002</v>
      </c>
      <c r="W116" s="79">
        <f t="shared" si="45"/>
        <v>236633.80999999959</v>
      </c>
      <c r="X116" s="79">
        <f t="shared" si="45"/>
        <v>598145.57000000007</v>
      </c>
      <c r="Y116" s="79">
        <f t="shared" si="45"/>
        <v>20958.969999999972</v>
      </c>
      <c r="Z116" s="79">
        <f t="shared" si="45"/>
        <v>-8536.1199999999953</v>
      </c>
      <c r="AA116" s="79">
        <f t="shared" si="45"/>
        <v>49555.389999999956</v>
      </c>
      <c r="AB116" s="78"/>
    </row>
    <row r="117" spans="1:28" x14ac:dyDescent="0.35">
      <c r="A117" s="4"/>
      <c r="B117" s="191" t="s">
        <v>43</v>
      </c>
      <c r="C117" s="84">
        <v>-17647707.809999995</v>
      </c>
      <c r="D117" s="79">
        <v>-18230193.889999997</v>
      </c>
      <c r="E117" s="79">
        <v>-13757293.280000001</v>
      </c>
      <c r="F117" s="79">
        <v>-7072333.2100000009</v>
      </c>
      <c r="G117" s="79">
        <v>-4735031.370000001</v>
      </c>
      <c r="H117" s="79">
        <v>-3600031.09</v>
      </c>
      <c r="I117" s="79">
        <v>-2958061.1799999988</v>
      </c>
      <c r="J117" s="79">
        <v>-2910715.080000001</v>
      </c>
      <c r="K117" s="79">
        <v>-1134897.7600000007</v>
      </c>
      <c r="L117" s="79">
        <v>-6308158.9300000034</v>
      </c>
      <c r="M117" s="79">
        <v>-15243190.720000003</v>
      </c>
      <c r="N117" s="78">
        <v>-15789269.610000003</v>
      </c>
      <c r="O117" s="79">
        <v>-16152594.980000002</v>
      </c>
      <c r="P117" s="79">
        <v>-14836824.76</v>
      </c>
      <c r="Q117" s="79">
        <f t="shared" si="46"/>
        <v>-12746267.15</v>
      </c>
      <c r="R117" s="79">
        <f t="shared" si="46"/>
        <v>-10038307.130000001</v>
      </c>
      <c r="S117" s="79">
        <f t="shared" ref="S117:T117" si="49">S96-S103</f>
        <v>-5318321.05</v>
      </c>
      <c r="T117" s="79">
        <f t="shared" si="49"/>
        <v>-3445902.29</v>
      </c>
      <c r="U117" s="78">
        <v>0</v>
      </c>
      <c r="V117" s="79">
        <f t="shared" si="48"/>
        <v>1495112.8299999926</v>
      </c>
      <c r="W117" s="79">
        <f t="shared" si="45"/>
        <v>3393369.1299999971</v>
      </c>
      <c r="X117" s="79">
        <f t="shared" si="45"/>
        <v>1011026.1300000008</v>
      </c>
      <c r="Y117" s="79">
        <f t="shared" si="45"/>
        <v>-2965973.92</v>
      </c>
      <c r="Z117" s="79">
        <f t="shared" si="45"/>
        <v>-583289.67999999877</v>
      </c>
      <c r="AA117" s="79">
        <f t="shared" si="45"/>
        <v>154128.79999999981</v>
      </c>
      <c r="AB117" s="78"/>
    </row>
    <row r="118" spans="1:28" x14ac:dyDescent="0.35">
      <c r="A118" s="4"/>
      <c r="B118" s="191" t="s">
        <v>44</v>
      </c>
      <c r="C118" s="84">
        <v>9474982.2100000009</v>
      </c>
      <c r="D118" s="79">
        <v>6250502.7200000007</v>
      </c>
      <c r="E118" s="79">
        <v>3469151.12</v>
      </c>
      <c r="F118" s="79">
        <v>1987923.04</v>
      </c>
      <c r="G118" s="79">
        <v>1219155.0899999999</v>
      </c>
      <c r="H118" s="79">
        <v>1062656.3700000001</v>
      </c>
      <c r="I118" s="79">
        <v>1101201.5899999999</v>
      </c>
      <c r="J118" s="79">
        <v>1472994.73</v>
      </c>
      <c r="K118" s="79">
        <v>4861085.41</v>
      </c>
      <c r="L118" s="79">
        <v>9520207.1799999997</v>
      </c>
      <c r="M118" s="79">
        <v>10690539.780000001</v>
      </c>
      <c r="N118" s="78">
        <v>10179849.51</v>
      </c>
      <c r="O118" s="79">
        <v>8350610.5600000005</v>
      </c>
      <c r="P118" s="79">
        <v>6571026.5</v>
      </c>
      <c r="Q118" s="79">
        <f t="shared" si="46"/>
        <v>3816220.45</v>
      </c>
      <c r="R118" s="79">
        <f t="shared" si="46"/>
        <v>1530804.79</v>
      </c>
      <c r="S118" s="79">
        <f t="shared" ref="S118:T118" si="50">S97-S104</f>
        <v>1127531.74</v>
      </c>
      <c r="T118" s="79">
        <f t="shared" si="50"/>
        <v>1043290.0800000001</v>
      </c>
      <c r="U118" s="78">
        <v>0</v>
      </c>
      <c r="V118" s="79">
        <f t="shared" si="48"/>
        <v>-1124371.6500000004</v>
      </c>
      <c r="W118" s="79">
        <f t="shared" si="45"/>
        <v>320523.77999999933</v>
      </c>
      <c r="X118" s="79">
        <f t="shared" si="45"/>
        <v>347069.33000000007</v>
      </c>
      <c r="Y118" s="79">
        <f t="shared" si="45"/>
        <v>-457118.25</v>
      </c>
      <c r="Z118" s="79">
        <f t="shared" si="45"/>
        <v>-91623.34999999986</v>
      </c>
      <c r="AA118" s="79">
        <f t="shared" si="45"/>
        <v>-19366.290000000037</v>
      </c>
      <c r="AB118" s="78"/>
    </row>
    <row r="119" spans="1:28" x14ac:dyDescent="0.35">
      <c r="A119" s="4"/>
      <c r="B119" s="191" t="s">
        <v>45</v>
      </c>
      <c r="C119" s="84">
        <v>4820660.8600000003</v>
      </c>
      <c r="D119" s="79">
        <v>5804687.5399999991</v>
      </c>
      <c r="E119" s="79">
        <v>4800871.0999999996</v>
      </c>
      <c r="F119" s="79">
        <v>2493334.1</v>
      </c>
      <c r="G119" s="79">
        <v>1346263.1600000001</v>
      </c>
      <c r="H119" s="79">
        <v>2055374.9899999998</v>
      </c>
      <c r="I119" s="79">
        <v>1718945.24</v>
      </c>
      <c r="J119" s="79">
        <v>1893009.61</v>
      </c>
      <c r="K119" s="79">
        <v>5750201.2700000005</v>
      </c>
      <c r="L119" s="79">
        <v>4430811.42</v>
      </c>
      <c r="M119" s="79">
        <v>10075968.57</v>
      </c>
      <c r="N119" s="78">
        <v>8421946.9800000004</v>
      </c>
      <c r="O119" s="79">
        <v>4795369.8</v>
      </c>
      <c r="P119" s="79">
        <v>6639903.1700000009</v>
      </c>
      <c r="Q119" s="79">
        <f t="shared" si="46"/>
        <v>5294733.4700000007</v>
      </c>
      <c r="R119" s="79">
        <f t="shared" si="46"/>
        <v>1384909.6700000002</v>
      </c>
      <c r="S119" s="79">
        <f t="shared" ref="S119:T119" si="51">S98-S105</f>
        <v>1663024.5699999998</v>
      </c>
      <c r="T119" s="79">
        <f t="shared" si="51"/>
        <v>2275428.62</v>
      </c>
      <c r="U119" s="78">
        <v>0</v>
      </c>
      <c r="V119" s="79">
        <f t="shared" si="48"/>
        <v>-25291.060000000522</v>
      </c>
      <c r="W119" s="79">
        <f t="shared" si="45"/>
        <v>835215.63000000175</v>
      </c>
      <c r="X119" s="79">
        <f t="shared" si="45"/>
        <v>493862.37000000104</v>
      </c>
      <c r="Y119" s="79">
        <f t="shared" si="45"/>
        <v>-1108424.43</v>
      </c>
      <c r="Z119" s="79">
        <f t="shared" si="45"/>
        <v>316761.40999999968</v>
      </c>
      <c r="AA119" s="79">
        <f t="shared" si="45"/>
        <v>220053.63000000035</v>
      </c>
      <c r="AB119" s="78"/>
    </row>
    <row r="120" spans="1:28" ht="15" thickBot="1" x14ac:dyDescent="0.4">
      <c r="A120" s="4"/>
      <c r="B120" s="258" t="s">
        <v>46</v>
      </c>
      <c r="C120" s="87">
        <v>-1943955.6799999913</v>
      </c>
      <c r="D120" s="73">
        <v>-17628917.289999984</v>
      </c>
      <c r="E120" s="73">
        <v>-18098222.840000011</v>
      </c>
      <c r="F120" s="73">
        <v>-11073754.120000003</v>
      </c>
      <c r="G120" s="73">
        <v>-10723842.179999998</v>
      </c>
      <c r="H120" s="73">
        <v>-5662796.3800000027</v>
      </c>
      <c r="I120" s="73">
        <v>-3504302.1099999966</v>
      </c>
      <c r="J120" s="73">
        <v>-2533109.5600000015</v>
      </c>
      <c r="K120" s="73">
        <v>17737887.229999997</v>
      </c>
      <c r="L120" s="73">
        <v>22994985.909999996</v>
      </c>
      <c r="M120" s="73">
        <v>13145168.929999985</v>
      </c>
      <c r="N120" s="72">
        <v>9873078.4800000004</v>
      </c>
      <c r="O120" s="73">
        <v>-6340518.6300000018</v>
      </c>
      <c r="P120" s="73">
        <v>-5423164.8000000017</v>
      </c>
      <c r="Q120" s="73">
        <f t="shared" si="46"/>
        <v>-10876745.509999998</v>
      </c>
      <c r="R120" s="73">
        <f t="shared" si="46"/>
        <v>-18667486.420000002</v>
      </c>
      <c r="S120" s="73">
        <f t="shared" ref="S120:T120" si="52">S99-S106</f>
        <v>-9211348.1899999995</v>
      </c>
      <c r="T120" s="73">
        <f t="shared" si="52"/>
        <v>-4125447.2699999996</v>
      </c>
      <c r="U120" s="72">
        <v>0</v>
      </c>
      <c r="V120" s="73">
        <f t="shared" si="48"/>
        <v>-4396562.9500000104</v>
      </c>
      <c r="W120" s="73">
        <f t="shared" si="45"/>
        <v>12205752.489999983</v>
      </c>
      <c r="X120" s="73">
        <f t="shared" si="45"/>
        <v>7221477.3300000131</v>
      </c>
      <c r="Y120" s="73">
        <f t="shared" si="45"/>
        <v>-7593732.2999999989</v>
      </c>
      <c r="Z120" s="73">
        <f t="shared" si="45"/>
        <v>1512493.9899999984</v>
      </c>
      <c r="AA120" s="73">
        <f t="shared" si="45"/>
        <v>1537349.1100000031</v>
      </c>
      <c r="AB120" s="72"/>
    </row>
    <row r="121" spans="1:28" x14ac:dyDescent="0.35">
      <c r="A121" s="4">
        <v>17</v>
      </c>
      <c r="B121" s="164" t="s">
        <v>20</v>
      </c>
      <c r="C121" s="166"/>
      <c r="D121" s="167"/>
      <c r="E121" s="167"/>
      <c r="F121" s="168"/>
      <c r="G121" s="167"/>
      <c r="H121" s="167"/>
      <c r="I121" s="167"/>
      <c r="J121" s="167"/>
      <c r="K121" s="167"/>
      <c r="L121" s="167"/>
      <c r="M121" s="167"/>
      <c r="N121" s="139"/>
      <c r="O121" s="60"/>
      <c r="P121" s="58"/>
      <c r="Q121" s="58"/>
      <c r="R121" s="58"/>
      <c r="S121" s="58"/>
      <c r="T121" s="58"/>
      <c r="U121" s="59"/>
      <c r="V121" s="60"/>
      <c r="W121" s="61"/>
      <c r="X121" s="62"/>
      <c r="Y121" s="62"/>
      <c r="Z121" s="62"/>
      <c r="AA121" s="62"/>
      <c r="AB121" s="63"/>
    </row>
    <row r="122" spans="1:28" x14ac:dyDescent="0.35">
      <c r="A122" s="4"/>
      <c r="B122" s="191" t="s">
        <v>41</v>
      </c>
      <c r="C122" s="169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170">
        <v>0</v>
      </c>
      <c r="O122" s="54">
        <v>0</v>
      </c>
      <c r="P122" s="54">
        <v>0</v>
      </c>
      <c r="Q122" s="336">
        <v>0</v>
      </c>
      <c r="R122" s="54">
        <v>0</v>
      </c>
      <c r="S122" s="52">
        <v>0</v>
      </c>
      <c r="T122" s="54">
        <v>0</v>
      </c>
      <c r="U122" s="116"/>
      <c r="V122" s="54">
        <f>O122-C122</f>
        <v>0</v>
      </c>
      <c r="W122" s="54">
        <f t="shared" ref="W122:AA127" si="53">P122-D122</f>
        <v>0</v>
      </c>
      <c r="X122" s="54">
        <f t="shared" si="53"/>
        <v>0</v>
      </c>
      <c r="Y122" s="54">
        <f t="shared" si="53"/>
        <v>0</v>
      </c>
      <c r="Z122" s="54">
        <f t="shared" si="53"/>
        <v>0</v>
      </c>
      <c r="AA122" s="54">
        <f t="shared" si="53"/>
        <v>0</v>
      </c>
      <c r="AB122" s="66"/>
    </row>
    <row r="123" spans="1:28" x14ac:dyDescent="0.35">
      <c r="A123" s="4"/>
      <c r="B123" s="191" t="s">
        <v>42</v>
      </c>
      <c r="C123" s="334">
        <v>885</v>
      </c>
      <c r="D123" s="190">
        <v>903</v>
      </c>
      <c r="E123" s="190">
        <v>1195</v>
      </c>
      <c r="F123" s="190">
        <v>1698</v>
      </c>
      <c r="G123" s="190">
        <v>1847</v>
      </c>
      <c r="H123" s="190">
        <v>1819</v>
      </c>
      <c r="I123" s="190">
        <v>1803</v>
      </c>
      <c r="J123" s="190">
        <v>1787</v>
      </c>
      <c r="K123" s="190">
        <v>1791</v>
      </c>
      <c r="L123" s="190">
        <v>1547</v>
      </c>
      <c r="M123" s="190">
        <v>1114</v>
      </c>
      <c r="N123" s="335">
        <v>848</v>
      </c>
      <c r="O123" s="190">
        <v>741</v>
      </c>
      <c r="P123" s="190">
        <v>724</v>
      </c>
      <c r="Q123" s="336">
        <v>854</v>
      </c>
      <c r="R123" s="54">
        <v>928</v>
      </c>
      <c r="S123" s="52">
        <v>951</v>
      </c>
      <c r="T123" s="54">
        <v>1048</v>
      </c>
      <c r="U123" s="116"/>
      <c r="V123" s="54">
        <f t="shared" ref="V123:V127" si="54">O123-C123</f>
        <v>-144</v>
      </c>
      <c r="W123" s="54">
        <f t="shared" si="53"/>
        <v>-179</v>
      </c>
      <c r="X123" s="54">
        <f t="shared" si="53"/>
        <v>-341</v>
      </c>
      <c r="Y123" s="54">
        <f t="shared" si="53"/>
        <v>-770</v>
      </c>
      <c r="Z123" s="54">
        <f t="shared" si="53"/>
        <v>-896</v>
      </c>
      <c r="AA123" s="54">
        <f t="shared" si="53"/>
        <v>-771</v>
      </c>
      <c r="AB123" s="66"/>
    </row>
    <row r="124" spans="1:28" x14ac:dyDescent="0.35">
      <c r="A124" s="4"/>
      <c r="B124" s="191" t="s">
        <v>43</v>
      </c>
      <c r="C124" s="169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170">
        <v>0</v>
      </c>
      <c r="O124" s="54">
        <v>0</v>
      </c>
      <c r="P124" s="190">
        <v>0</v>
      </c>
      <c r="Q124" s="336">
        <v>0</v>
      </c>
      <c r="R124" s="54">
        <v>0</v>
      </c>
      <c r="S124" s="52">
        <v>0</v>
      </c>
      <c r="T124" s="54">
        <v>0</v>
      </c>
      <c r="U124" s="116"/>
      <c r="V124" s="54">
        <f t="shared" si="54"/>
        <v>0</v>
      </c>
      <c r="W124" s="54">
        <f t="shared" si="53"/>
        <v>0</v>
      </c>
      <c r="X124" s="54">
        <f t="shared" si="53"/>
        <v>0</v>
      </c>
      <c r="Y124" s="54">
        <f t="shared" si="53"/>
        <v>0</v>
      </c>
      <c r="Z124" s="54">
        <f t="shared" si="53"/>
        <v>0</v>
      </c>
      <c r="AA124" s="54">
        <f t="shared" si="53"/>
        <v>0</v>
      </c>
      <c r="AB124" s="66"/>
    </row>
    <row r="125" spans="1:28" x14ac:dyDescent="0.35">
      <c r="A125" s="4"/>
      <c r="B125" s="191" t="s">
        <v>44</v>
      </c>
      <c r="C125" s="169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170">
        <v>0</v>
      </c>
      <c r="O125" s="54">
        <v>0</v>
      </c>
      <c r="P125" s="190">
        <v>0</v>
      </c>
      <c r="Q125" s="336">
        <v>0</v>
      </c>
      <c r="R125" s="54">
        <v>0</v>
      </c>
      <c r="S125" s="52">
        <v>0</v>
      </c>
      <c r="T125" s="54">
        <v>0</v>
      </c>
      <c r="U125" s="116"/>
      <c r="V125" s="54">
        <f t="shared" si="54"/>
        <v>0</v>
      </c>
      <c r="W125" s="54">
        <f t="shared" si="53"/>
        <v>0</v>
      </c>
      <c r="X125" s="54">
        <f t="shared" si="53"/>
        <v>0</v>
      </c>
      <c r="Y125" s="54">
        <f t="shared" si="53"/>
        <v>0</v>
      </c>
      <c r="Z125" s="54">
        <f t="shared" si="53"/>
        <v>0</v>
      </c>
      <c r="AA125" s="54">
        <f t="shared" si="53"/>
        <v>0</v>
      </c>
      <c r="AB125" s="66"/>
    </row>
    <row r="126" spans="1:28" x14ac:dyDescent="0.35">
      <c r="A126" s="4"/>
      <c r="B126" s="191" t="s">
        <v>45</v>
      </c>
      <c r="C126" s="169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170">
        <v>0</v>
      </c>
      <c r="O126" s="54">
        <v>0</v>
      </c>
      <c r="P126" s="190">
        <v>0</v>
      </c>
      <c r="Q126" s="336">
        <v>0</v>
      </c>
      <c r="R126" s="54">
        <v>0</v>
      </c>
      <c r="S126" s="52">
        <v>0</v>
      </c>
      <c r="T126" s="54">
        <v>0</v>
      </c>
      <c r="U126" s="116"/>
      <c r="V126" s="54">
        <f t="shared" si="54"/>
        <v>0</v>
      </c>
      <c r="W126" s="54">
        <f t="shared" si="53"/>
        <v>0</v>
      </c>
      <c r="X126" s="54">
        <f t="shared" si="53"/>
        <v>0</v>
      </c>
      <c r="Y126" s="54">
        <f t="shared" si="53"/>
        <v>0</v>
      </c>
      <c r="Z126" s="54">
        <f t="shared" si="53"/>
        <v>0</v>
      </c>
      <c r="AA126" s="54">
        <f t="shared" si="53"/>
        <v>0</v>
      </c>
      <c r="AB126" s="66"/>
    </row>
    <row r="127" spans="1:28" x14ac:dyDescent="0.35">
      <c r="A127" s="4"/>
      <c r="B127" s="191" t="s">
        <v>46</v>
      </c>
      <c r="C127" s="169">
        <v>885</v>
      </c>
      <c r="D127" s="54">
        <v>903</v>
      </c>
      <c r="E127" s="54">
        <v>1195</v>
      </c>
      <c r="F127" s="54">
        <v>1698</v>
      </c>
      <c r="G127" s="54">
        <v>1847</v>
      </c>
      <c r="H127" s="54">
        <v>1819</v>
      </c>
      <c r="I127" s="54">
        <v>1803</v>
      </c>
      <c r="J127" s="54">
        <v>1787</v>
      </c>
      <c r="K127" s="54">
        <v>1791</v>
      </c>
      <c r="L127" s="54">
        <v>1547</v>
      </c>
      <c r="M127" s="54">
        <v>1114</v>
      </c>
      <c r="N127" s="170">
        <v>848</v>
      </c>
      <c r="O127" s="54">
        <v>741</v>
      </c>
      <c r="P127" s="190">
        <v>724</v>
      </c>
      <c r="Q127" s="336">
        <f>SUM(Q122:Q126)</f>
        <v>854</v>
      </c>
      <c r="R127" s="336">
        <f>SUM(R122:R126)</f>
        <v>928</v>
      </c>
      <c r="S127" s="336">
        <f>SUM(S122:S126)</f>
        <v>951</v>
      </c>
      <c r="T127" s="336">
        <f>SUM(T122:T126)</f>
        <v>1048</v>
      </c>
      <c r="U127" s="116">
        <v>0</v>
      </c>
      <c r="V127" s="54">
        <f t="shared" si="54"/>
        <v>-144</v>
      </c>
      <c r="W127" s="54">
        <f t="shared" si="53"/>
        <v>-179</v>
      </c>
      <c r="X127" s="54">
        <f t="shared" si="53"/>
        <v>-341</v>
      </c>
      <c r="Y127" s="54">
        <f t="shared" si="53"/>
        <v>-770</v>
      </c>
      <c r="Z127" s="54">
        <f t="shared" si="53"/>
        <v>-896</v>
      </c>
      <c r="AA127" s="54">
        <f t="shared" si="53"/>
        <v>-771</v>
      </c>
      <c r="AB127" s="66"/>
    </row>
    <row r="128" spans="1:28" x14ac:dyDescent="0.35">
      <c r="A128" s="4">
        <v>18</v>
      </c>
      <c r="B128" s="164" t="s">
        <v>25</v>
      </c>
      <c r="C128" s="169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170"/>
      <c r="O128" s="54"/>
      <c r="P128" s="54"/>
      <c r="Q128" s="336"/>
      <c r="R128" s="54"/>
      <c r="S128" s="52"/>
      <c r="T128" s="54"/>
      <c r="U128" s="116"/>
      <c r="V128" s="54"/>
      <c r="W128" s="54"/>
      <c r="X128" s="54"/>
      <c r="Y128" s="54"/>
      <c r="Z128" s="54"/>
      <c r="AA128" s="54"/>
      <c r="AB128" s="66"/>
    </row>
    <row r="129" spans="1:28" x14ac:dyDescent="0.35">
      <c r="A129" s="4"/>
      <c r="B129" s="191" t="s">
        <v>41</v>
      </c>
      <c r="C129" s="169">
        <v>214</v>
      </c>
      <c r="D129" s="54">
        <v>393</v>
      </c>
      <c r="E129" s="54">
        <v>298</v>
      </c>
      <c r="F129" s="54">
        <v>145</v>
      </c>
      <c r="G129" s="54">
        <v>219</v>
      </c>
      <c r="H129" s="54">
        <v>241</v>
      </c>
      <c r="I129" s="54">
        <v>299</v>
      </c>
      <c r="J129" s="54">
        <v>238</v>
      </c>
      <c r="K129" s="54">
        <v>32</v>
      </c>
      <c r="L129" s="54">
        <v>0</v>
      </c>
      <c r="M129" s="54">
        <v>0</v>
      </c>
      <c r="N129" s="170">
        <v>0</v>
      </c>
      <c r="O129" s="54">
        <v>0</v>
      </c>
      <c r="P129" s="54">
        <v>0</v>
      </c>
      <c r="Q129" s="336">
        <v>0</v>
      </c>
      <c r="R129" s="54">
        <v>0</v>
      </c>
      <c r="S129" s="52">
        <v>0</v>
      </c>
      <c r="T129" s="54">
        <v>0</v>
      </c>
      <c r="U129" s="116"/>
      <c r="V129" s="54">
        <f>O129-C129</f>
        <v>-214</v>
      </c>
      <c r="W129" s="54">
        <f t="shared" ref="W129:AA134" si="55">P129-D129</f>
        <v>-393</v>
      </c>
      <c r="X129" s="54">
        <f t="shared" si="55"/>
        <v>-298</v>
      </c>
      <c r="Y129" s="54">
        <f t="shared" si="55"/>
        <v>-145</v>
      </c>
      <c r="Z129" s="54">
        <f t="shared" si="55"/>
        <v>-219</v>
      </c>
      <c r="AA129" s="54">
        <f t="shared" si="55"/>
        <v>-241</v>
      </c>
      <c r="AB129" s="66"/>
    </row>
    <row r="130" spans="1:28" x14ac:dyDescent="0.35">
      <c r="A130" s="4"/>
      <c r="B130" s="191" t="s">
        <v>42</v>
      </c>
      <c r="C130" s="169">
        <v>1</v>
      </c>
      <c r="D130" s="54">
        <v>81</v>
      </c>
      <c r="E130" s="54">
        <v>39</v>
      </c>
      <c r="F130" s="54">
        <v>263</v>
      </c>
      <c r="G130" s="54">
        <v>187</v>
      </c>
      <c r="H130" s="54">
        <v>237</v>
      </c>
      <c r="I130" s="54">
        <v>235</v>
      </c>
      <c r="J130" s="54">
        <v>259</v>
      </c>
      <c r="K130" s="54">
        <v>86</v>
      </c>
      <c r="L130" s="54">
        <v>0</v>
      </c>
      <c r="M130" s="54">
        <v>0</v>
      </c>
      <c r="N130" s="170">
        <v>0</v>
      </c>
      <c r="O130" s="54">
        <v>0</v>
      </c>
      <c r="P130" s="54">
        <v>0</v>
      </c>
      <c r="Q130" s="336">
        <v>0</v>
      </c>
      <c r="R130" s="54">
        <v>0</v>
      </c>
      <c r="S130" s="52">
        <v>0</v>
      </c>
      <c r="T130" s="54">
        <v>0</v>
      </c>
      <c r="U130" s="116"/>
      <c r="V130" s="54">
        <f t="shared" ref="V130:V134" si="56">O130-C130</f>
        <v>-1</v>
      </c>
      <c r="W130" s="54">
        <f t="shared" si="55"/>
        <v>-81</v>
      </c>
      <c r="X130" s="54">
        <f t="shared" si="55"/>
        <v>-39</v>
      </c>
      <c r="Y130" s="54">
        <f t="shared" si="55"/>
        <v>-263</v>
      </c>
      <c r="Z130" s="54">
        <f t="shared" si="55"/>
        <v>-187</v>
      </c>
      <c r="AA130" s="54">
        <f t="shared" si="55"/>
        <v>-237</v>
      </c>
      <c r="AB130" s="66"/>
    </row>
    <row r="131" spans="1:28" x14ac:dyDescent="0.35">
      <c r="A131" s="4"/>
      <c r="B131" s="191" t="s">
        <v>57</v>
      </c>
      <c r="C131" s="169">
        <v>85</v>
      </c>
      <c r="D131" s="54">
        <v>136</v>
      </c>
      <c r="E131" s="54">
        <v>100</v>
      </c>
      <c r="F131" s="54">
        <v>88</v>
      </c>
      <c r="G131" s="54">
        <v>38</v>
      </c>
      <c r="H131" s="54">
        <v>43</v>
      </c>
      <c r="I131" s="54">
        <v>26</v>
      </c>
      <c r="J131" s="54">
        <v>20</v>
      </c>
      <c r="K131" s="54">
        <v>20</v>
      </c>
      <c r="L131" s="54">
        <v>11</v>
      </c>
      <c r="M131" s="54">
        <v>29</v>
      </c>
      <c r="N131" s="170">
        <v>86</v>
      </c>
      <c r="O131" s="54">
        <v>38</v>
      </c>
      <c r="P131" s="54">
        <v>0</v>
      </c>
      <c r="Q131" s="336">
        <v>0</v>
      </c>
      <c r="R131" s="54">
        <v>0</v>
      </c>
      <c r="S131" s="52">
        <v>0</v>
      </c>
      <c r="T131" s="54">
        <v>0</v>
      </c>
      <c r="U131" s="116"/>
      <c r="V131" s="54">
        <f t="shared" si="56"/>
        <v>-47</v>
      </c>
      <c r="W131" s="54">
        <f t="shared" si="55"/>
        <v>-136</v>
      </c>
      <c r="X131" s="54">
        <f t="shared" si="55"/>
        <v>-100</v>
      </c>
      <c r="Y131" s="54">
        <f t="shared" si="55"/>
        <v>-88</v>
      </c>
      <c r="Z131" s="54">
        <f t="shared" si="55"/>
        <v>-38</v>
      </c>
      <c r="AA131" s="54">
        <f t="shared" si="55"/>
        <v>-43</v>
      </c>
      <c r="AB131" s="66"/>
    </row>
    <row r="132" spans="1:28" x14ac:dyDescent="0.35">
      <c r="A132" s="4"/>
      <c r="B132" s="191" t="s">
        <v>61</v>
      </c>
      <c r="C132" s="169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170"/>
      <c r="O132" s="54"/>
      <c r="P132" s="54"/>
      <c r="Q132" s="336"/>
      <c r="R132" s="54"/>
      <c r="S132" s="52"/>
      <c r="T132" s="54"/>
      <c r="U132" s="116"/>
      <c r="V132" s="54">
        <f t="shared" si="56"/>
        <v>0</v>
      </c>
      <c r="W132" s="54">
        <f t="shared" si="55"/>
        <v>0</v>
      </c>
      <c r="X132" s="54">
        <f t="shared" si="55"/>
        <v>0</v>
      </c>
      <c r="Y132" s="54">
        <f t="shared" si="55"/>
        <v>0</v>
      </c>
      <c r="Z132" s="54">
        <f t="shared" si="55"/>
        <v>0</v>
      </c>
      <c r="AA132" s="54">
        <f t="shared" si="55"/>
        <v>0</v>
      </c>
      <c r="AB132" s="66"/>
    </row>
    <row r="133" spans="1:28" x14ac:dyDescent="0.35">
      <c r="A133" s="4"/>
      <c r="B133" s="191" t="s">
        <v>62</v>
      </c>
      <c r="C133" s="169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170"/>
      <c r="O133" s="54"/>
      <c r="P133" s="54"/>
      <c r="Q133" s="336"/>
      <c r="R133" s="54"/>
      <c r="S133" s="52"/>
      <c r="T133" s="54"/>
      <c r="U133" s="116"/>
      <c r="V133" s="54">
        <f t="shared" si="56"/>
        <v>0</v>
      </c>
      <c r="W133" s="54">
        <f t="shared" si="55"/>
        <v>0</v>
      </c>
      <c r="X133" s="54">
        <f t="shared" si="55"/>
        <v>0</v>
      </c>
      <c r="Y133" s="54">
        <f t="shared" si="55"/>
        <v>0</v>
      </c>
      <c r="Z133" s="54">
        <f t="shared" si="55"/>
        <v>0</v>
      </c>
      <c r="AA133" s="54">
        <f t="shared" si="55"/>
        <v>0</v>
      </c>
      <c r="AB133" s="66"/>
    </row>
    <row r="134" spans="1:28" x14ac:dyDescent="0.35">
      <c r="A134" s="4"/>
      <c r="B134" s="191" t="s">
        <v>46</v>
      </c>
      <c r="C134" s="169">
        <v>300</v>
      </c>
      <c r="D134" s="54">
        <v>610</v>
      </c>
      <c r="E134" s="54">
        <v>437</v>
      </c>
      <c r="F134" s="54">
        <v>496</v>
      </c>
      <c r="G134" s="54">
        <v>444</v>
      </c>
      <c r="H134" s="54">
        <v>521</v>
      </c>
      <c r="I134" s="54">
        <v>560</v>
      </c>
      <c r="J134" s="54">
        <v>517</v>
      </c>
      <c r="K134" s="54">
        <v>138</v>
      </c>
      <c r="L134" s="54">
        <v>11</v>
      </c>
      <c r="M134" s="54">
        <v>29</v>
      </c>
      <c r="N134" s="170">
        <v>86</v>
      </c>
      <c r="O134" s="54">
        <v>38</v>
      </c>
      <c r="P134" s="54">
        <v>0</v>
      </c>
      <c r="Q134" s="336">
        <v>0</v>
      </c>
      <c r="R134" s="54">
        <v>0</v>
      </c>
      <c r="S134" s="52">
        <v>0</v>
      </c>
      <c r="T134" s="54">
        <v>0</v>
      </c>
      <c r="U134" s="116">
        <v>0</v>
      </c>
      <c r="V134" s="54">
        <f t="shared" si="56"/>
        <v>-262</v>
      </c>
      <c r="W134" s="54">
        <f t="shared" si="55"/>
        <v>-610</v>
      </c>
      <c r="X134" s="54">
        <f t="shared" si="55"/>
        <v>-437</v>
      </c>
      <c r="Y134" s="54">
        <f t="shared" si="55"/>
        <v>-496</v>
      </c>
      <c r="Z134" s="54">
        <f t="shared" si="55"/>
        <v>-444</v>
      </c>
      <c r="AA134" s="54">
        <f t="shared" si="55"/>
        <v>-521</v>
      </c>
      <c r="AB134" s="66"/>
    </row>
    <row r="135" spans="1:28" x14ac:dyDescent="0.35">
      <c r="A135" s="4">
        <v>19</v>
      </c>
      <c r="B135" s="165" t="s">
        <v>24</v>
      </c>
      <c r="C135" s="169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170"/>
      <c r="O135" s="54"/>
      <c r="P135" s="190"/>
      <c r="Q135" s="336"/>
      <c r="R135" s="54"/>
      <c r="S135" s="52"/>
      <c r="T135" s="54"/>
      <c r="U135" s="116"/>
      <c r="V135" s="54"/>
      <c r="W135" s="54"/>
      <c r="X135" s="54"/>
      <c r="Y135" s="54"/>
      <c r="Z135" s="54"/>
      <c r="AA135" s="54"/>
      <c r="AB135" s="66"/>
    </row>
    <row r="136" spans="1:28" x14ac:dyDescent="0.35">
      <c r="A136" s="4"/>
      <c r="B136" s="191" t="s">
        <v>41</v>
      </c>
      <c r="C136" s="334">
        <v>1591</v>
      </c>
      <c r="D136" s="190">
        <v>2343</v>
      </c>
      <c r="E136" s="190">
        <v>2780</v>
      </c>
      <c r="F136" s="190">
        <v>2613</v>
      </c>
      <c r="G136" s="190">
        <v>2792</v>
      </c>
      <c r="H136" s="190">
        <v>2525</v>
      </c>
      <c r="I136" s="190">
        <v>2081</v>
      </c>
      <c r="J136" s="190">
        <v>1784</v>
      </c>
      <c r="K136" s="190">
        <v>1761</v>
      </c>
      <c r="L136" s="190">
        <v>1339</v>
      </c>
      <c r="M136" s="190">
        <v>972</v>
      </c>
      <c r="N136" s="335">
        <v>1152</v>
      </c>
      <c r="O136" s="190">
        <v>1496</v>
      </c>
      <c r="P136" s="190">
        <v>1924</v>
      </c>
      <c r="Q136" s="336">
        <v>1368</v>
      </c>
      <c r="R136" s="54">
        <v>1232</v>
      </c>
      <c r="S136" s="52">
        <v>1065</v>
      </c>
      <c r="T136" s="54">
        <v>1096</v>
      </c>
      <c r="U136" s="116"/>
      <c r="V136" s="54">
        <f>O136-C136</f>
        <v>-95</v>
      </c>
      <c r="W136" s="54">
        <f t="shared" ref="W136:AA141" si="57">P136-D136</f>
        <v>-419</v>
      </c>
      <c r="X136" s="54">
        <f t="shared" si="57"/>
        <v>-1412</v>
      </c>
      <c r="Y136" s="54">
        <f t="shared" si="57"/>
        <v>-1381</v>
      </c>
      <c r="Z136" s="54">
        <f t="shared" si="57"/>
        <v>-1727</v>
      </c>
      <c r="AA136" s="54">
        <f t="shared" si="57"/>
        <v>-1429</v>
      </c>
      <c r="AB136" s="66"/>
    </row>
    <row r="137" spans="1:28" x14ac:dyDescent="0.35">
      <c r="A137" s="4"/>
      <c r="B137" s="191" t="s">
        <v>63</v>
      </c>
      <c r="C137" s="334"/>
      <c r="D137" s="190"/>
      <c r="E137" s="190"/>
      <c r="F137" s="190"/>
      <c r="G137" s="190"/>
      <c r="H137" s="190"/>
      <c r="I137" s="190"/>
      <c r="J137" s="190"/>
      <c r="K137" s="190"/>
      <c r="L137" s="190"/>
      <c r="M137" s="190"/>
      <c r="N137" s="335"/>
      <c r="O137" s="190"/>
      <c r="P137" s="190"/>
      <c r="Q137" s="336"/>
      <c r="R137" s="54"/>
      <c r="S137" s="52"/>
      <c r="T137" s="54"/>
      <c r="U137" s="116"/>
      <c r="V137" s="54">
        <f t="shared" ref="V137:V141" si="58">O137-C137</f>
        <v>0</v>
      </c>
      <c r="W137" s="54">
        <f t="shared" si="57"/>
        <v>0</v>
      </c>
      <c r="X137" s="54">
        <f t="shared" si="57"/>
        <v>0</v>
      </c>
      <c r="Y137" s="54">
        <f t="shared" si="57"/>
        <v>0</v>
      </c>
      <c r="Z137" s="54">
        <f t="shared" si="57"/>
        <v>0</v>
      </c>
      <c r="AA137" s="54">
        <f t="shared" si="57"/>
        <v>0</v>
      </c>
      <c r="AB137" s="66"/>
    </row>
    <row r="138" spans="1:28" x14ac:dyDescent="0.35">
      <c r="A138" s="4"/>
      <c r="B138" s="191" t="s">
        <v>57</v>
      </c>
      <c r="C138" s="334">
        <v>17</v>
      </c>
      <c r="D138" s="190">
        <v>21</v>
      </c>
      <c r="E138" s="190">
        <v>24</v>
      </c>
      <c r="F138" s="190">
        <v>31</v>
      </c>
      <c r="G138" s="190">
        <v>32</v>
      </c>
      <c r="H138" s="190">
        <v>24</v>
      </c>
      <c r="I138" s="190">
        <v>18</v>
      </c>
      <c r="J138" s="190">
        <v>14</v>
      </c>
      <c r="K138" s="190">
        <v>14</v>
      </c>
      <c r="L138" s="190">
        <v>9</v>
      </c>
      <c r="M138" s="190">
        <v>3</v>
      </c>
      <c r="N138" s="335">
        <v>9</v>
      </c>
      <c r="O138" s="190">
        <v>15</v>
      </c>
      <c r="P138" s="190">
        <v>30</v>
      </c>
      <c r="Q138" s="336">
        <v>38</v>
      </c>
      <c r="R138" s="54">
        <v>47</v>
      </c>
      <c r="S138" s="52">
        <v>54</v>
      </c>
      <c r="T138" s="54">
        <v>95</v>
      </c>
      <c r="U138" s="116"/>
      <c r="V138" s="54">
        <f t="shared" si="58"/>
        <v>-2</v>
      </c>
      <c r="W138" s="54">
        <f t="shared" si="57"/>
        <v>9</v>
      </c>
      <c r="X138" s="54">
        <f t="shared" si="57"/>
        <v>14</v>
      </c>
      <c r="Y138" s="54">
        <f t="shared" si="57"/>
        <v>16</v>
      </c>
      <c r="Z138" s="54">
        <f t="shared" si="57"/>
        <v>22</v>
      </c>
      <c r="AA138" s="54">
        <f t="shared" si="57"/>
        <v>71</v>
      </c>
      <c r="AB138" s="66"/>
    </row>
    <row r="139" spans="1:28" x14ac:dyDescent="0.35">
      <c r="A139" s="4"/>
      <c r="B139" s="191" t="s">
        <v>61</v>
      </c>
      <c r="C139" s="169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170"/>
      <c r="O139" s="54"/>
      <c r="P139" s="190"/>
      <c r="Q139" s="336"/>
      <c r="R139" s="54"/>
      <c r="S139" s="52"/>
      <c r="T139" s="54"/>
      <c r="U139" s="116"/>
      <c r="V139" s="54">
        <f t="shared" si="58"/>
        <v>0</v>
      </c>
      <c r="W139" s="54">
        <f t="shared" si="57"/>
        <v>0</v>
      </c>
      <c r="X139" s="54">
        <f t="shared" si="57"/>
        <v>0</v>
      </c>
      <c r="Y139" s="54">
        <f t="shared" si="57"/>
        <v>0</v>
      </c>
      <c r="Z139" s="54">
        <f t="shared" si="57"/>
        <v>0</v>
      </c>
      <c r="AA139" s="54">
        <f t="shared" si="57"/>
        <v>0</v>
      </c>
      <c r="AB139" s="66"/>
    </row>
    <row r="140" spans="1:28" ht="15" thickBot="1" x14ac:dyDescent="0.4">
      <c r="A140" s="4"/>
      <c r="B140" s="191" t="s">
        <v>62</v>
      </c>
      <c r="C140" s="175"/>
      <c r="D140" s="176"/>
      <c r="E140" s="176"/>
      <c r="F140" s="176"/>
      <c r="G140" s="176"/>
      <c r="H140" s="177"/>
      <c r="I140" s="176"/>
      <c r="J140" s="177"/>
      <c r="K140" s="176"/>
      <c r="L140" s="177"/>
      <c r="M140" s="177"/>
      <c r="N140" s="178"/>
      <c r="O140" s="54"/>
      <c r="P140" s="190"/>
      <c r="Q140" s="52"/>
      <c r="R140" s="54"/>
      <c r="S140" s="52"/>
      <c r="T140" s="54"/>
      <c r="U140" s="116"/>
      <c r="V140" s="54">
        <f t="shared" si="58"/>
        <v>0</v>
      </c>
      <c r="W140" s="54">
        <f t="shared" si="57"/>
        <v>0</v>
      </c>
      <c r="X140" s="54">
        <f t="shared" si="57"/>
        <v>0</v>
      </c>
      <c r="Y140" s="54">
        <f t="shared" si="57"/>
        <v>0</v>
      </c>
      <c r="Z140" s="54">
        <f t="shared" si="57"/>
        <v>0</v>
      </c>
      <c r="AA140" s="54">
        <f t="shared" si="57"/>
        <v>0</v>
      </c>
      <c r="AB140" s="66"/>
    </row>
    <row r="141" spans="1:28" ht="15" thickBot="1" x14ac:dyDescent="0.4">
      <c r="A141" s="4"/>
      <c r="B141" s="262" t="s">
        <v>46</v>
      </c>
      <c r="C141" s="179">
        <v>1608</v>
      </c>
      <c r="D141" s="177">
        <v>2364</v>
      </c>
      <c r="E141" s="177">
        <v>2804</v>
      </c>
      <c r="F141" s="177">
        <v>2644</v>
      </c>
      <c r="G141" s="177">
        <v>2824</v>
      </c>
      <c r="H141" s="177">
        <v>2549</v>
      </c>
      <c r="I141" s="177">
        <v>2099</v>
      </c>
      <c r="J141" s="177">
        <v>1798</v>
      </c>
      <c r="K141" s="177">
        <v>1775</v>
      </c>
      <c r="L141" s="177">
        <v>1348</v>
      </c>
      <c r="M141" s="177">
        <v>975</v>
      </c>
      <c r="N141" s="180">
        <v>1161</v>
      </c>
      <c r="O141" s="121">
        <v>1511</v>
      </c>
      <c r="P141" s="333">
        <v>1954</v>
      </c>
      <c r="Q141" s="121">
        <f>SUM(Q136:Q140)</f>
        <v>1406</v>
      </c>
      <c r="R141" s="121">
        <f>SUM(R136:R140)</f>
        <v>1279</v>
      </c>
      <c r="S141" s="121">
        <f>SUM(S136:S140)</f>
        <v>1119</v>
      </c>
      <c r="T141" s="121">
        <f>SUM(T136:T140)</f>
        <v>1191</v>
      </c>
      <c r="U141" s="122">
        <v>0</v>
      </c>
      <c r="V141" s="121">
        <f t="shared" si="58"/>
        <v>-97</v>
      </c>
      <c r="W141" s="121">
        <f t="shared" si="57"/>
        <v>-410</v>
      </c>
      <c r="X141" s="121">
        <f t="shared" si="57"/>
        <v>-1398</v>
      </c>
      <c r="Y141" s="121">
        <f t="shared" si="57"/>
        <v>-1365</v>
      </c>
      <c r="Z141" s="121">
        <f t="shared" si="57"/>
        <v>-1705</v>
      </c>
      <c r="AA141" s="121">
        <f t="shared" si="57"/>
        <v>-1358</v>
      </c>
      <c r="AB141" s="122"/>
    </row>
    <row r="142" spans="1:28" ht="15" thickTop="1" x14ac:dyDescent="0.35">
      <c r="A142" s="4"/>
    </row>
    <row r="143" spans="1:28" x14ac:dyDescent="0.35">
      <c r="B143" s="1" t="s">
        <v>27</v>
      </c>
    </row>
    <row r="144" spans="1:28" x14ac:dyDescent="0.35">
      <c r="B144" s="34" t="s">
        <v>28</v>
      </c>
    </row>
    <row r="147" spans="2:2" x14ac:dyDescent="0.35">
      <c r="B147" s="35" t="s">
        <v>26</v>
      </c>
    </row>
    <row r="148" spans="2:2" x14ac:dyDescent="0.35">
      <c r="B148" s="2" t="s">
        <v>29</v>
      </c>
    </row>
    <row r="149" spans="2:2" x14ac:dyDescent="0.35">
      <c r="B149" s="2" t="s">
        <v>30</v>
      </c>
    </row>
    <row r="150" spans="2:2" x14ac:dyDescent="0.35">
      <c r="B150" s="2" t="s">
        <v>31</v>
      </c>
    </row>
    <row r="151" spans="2:2" x14ac:dyDescent="0.35">
      <c r="B151" s="2" t="s">
        <v>32</v>
      </c>
    </row>
  </sheetData>
  <mergeCells count="4">
    <mergeCell ref="B1:W1"/>
    <mergeCell ref="C2:I2"/>
    <mergeCell ref="C3:I3"/>
    <mergeCell ref="C4:I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1142BDAE55914984B4117339DB6B4F" ma:contentTypeVersion="15" ma:contentTypeDescription="Create a new document." ma:contentTypeScope="" ma:versionID="280648b373c8b46f2e57d103255c496d">
  <xsd:schema xmlns:xsd="http://www.w3.org/2001/XMLSchema" xmlns:xs="http://www.w3.org/2001/XMLSchema" xmlns:p="http://schemas.microsoft.com/office/2006/metadata/properties" xmlns:ns1="http://schemas.microsoft.com/sharepoint/v3" xmlns:ns3="8027bc2b-8838-4835-980a-2b49287b5451" xmlns:ns4="0402525b-603e-4fbc-8450-c6b0bf92313a" targetNamespace="http://schemas.microsoft.com/office/2006/metadata/properties" ma:root="true" ma:fieldsID="9ddb2dc27bd950d15f238b48b14f13dc" ns1:_="" ns3:_="" ns4:_="">
    <xsd:import namespace="http://schemas.microsoft.com/sharepoint/v3"/>
    <xsd:import namespace="8027bc2b-8838-4835-980a-2b49287b5451"/>
    <xsd:import namespace="0402525b-603e-4fbc-8450-c6b0bf92313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7bc2b-8838-4835-980a-2b49287b5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2525b-603e-4fbc-8450-c6b0bf923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0402525b-603e-4fbc-8450-c6b0bf92313a"/>
    <ds:schemaRef ds:uri="8027bc2b-8838-4835-980a-2b49287b545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766B25F-3DB3-44FE-BD02-69DBB10554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027bc2b-8838-4835-980a-2b49287b5451"/>
    <ds:schemaRef ds:uri="0402525b-603e-4fbc-8450-c6b0bf9231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WMA </vt:lpstr>
      <vt:lpstr>Data EMA Electric</vt:lpstr>
      <vt:lpstr>Data EMA Gas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2020-04-09T15:18:08Z</cp:lastPrinted>
  <dcterms:created xsi:type="dcterms:W3CDTF">2020-04-08T09:56:20Z</dcterms:created>
  <dcterms:modified xsi:type="dcterms:W3CDTF">2020-09-11T17:18:13Z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0x010100631142BDAE55914984B4117339DB6B4F</vt:lpwstr>
  </property>
  <property fmtid="{D5CDD505-2E9C-101B-9397-08002B2CF9AE}" pid="3" name="_NewReviewCycle">
    <vt:lpwstr/>
  </property>
</Properties>
</file>