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Departments\FinReg\MA Gas and Electric\DPU 20-75 DER Planning and DG Interconnection Cost Recovery\"/>
    </mc:Choice>
  </mc:AlternateContent>
  <bookViews>
    <workbookView xWindow="0" yWindow="0" windowWidth="28800" windowHeight="12435"/>
  </bookViews>
  <sheets>
    <sheet name="P1 Summary" sheetId="6" r:id="rId1"/>
    <sheet name="Page 2 (2015)" sheetId="1" r:id="rId2"/>
    <sheet name="Page 3 (2016)" sheetId="2" r:id="rId3"/>
    <sheet name="Page 4 (2017)" sheetId="3" r:id="rId4"/>
    <sheet name="Page 5 (2018)" sheetId="4" r:id="rId5"/>
    <sheet name="Page 6 (2019)" sheetId="5" r:id="rId6"/>
  </sheets>
  <externalReferences>
    <externalReference r:id="rId7"/>
  </externalReferences>
  <definedNames>
    <definedName name="BLANKETS" localSheetId="2">#REF!</definedName>
    <definedName name="BLANKETS" localSheetId="3">#REF!</definedName>
    <definedName name="BLANKETS" localSheetId="4">#REF!</definedName>
    <definedName name="BLANKETS" localSheetId="5">#REF!</definedName>
    <definedName name="BLANKETS">#REF!</definedName>
    <definedName name="DEFTAX" localSheetId="2">#REF!</definedName>
    <definedName name="DEFTAX" localSheetId="3">#REF!</definedName>
    <definedName name="DEFTAX" localSheetId="4">#REF!</definedName>
    <definedName name="DEFTAX" localSheetId="5">#REF!</definedName>
    <definedName name="DEFTAX">#REF!</definedName>
    <definedName name="DEFTAX1" localSheetId="2">#REF!</definedName>
    <definedName name="DEFTAX1" localSheetId="3">#REF!</definedName>
    <definedName name="DEFTAX1" localSheetId="4">#REF!</definedName>
    <definedName name="DEFTAX1" localSheetId="5">#REF!</definedName>
    <definedName name="DEFTAX1">#REF!</definedName>
    <definedName name="LUNDYPROJDATA">'[1]Lundy Info'!$A$2:$AN$4683</definedName>
    <definedName name="SPECIFICS" localSheetId="2">#REF!</definedName>
    <definedName name="SPECIFICS" localSheetId="3">#REF!</definedName>
    <definedName name="SPECIFICS" localSheetId="4">#REF!</definedName>
    <definedName name="SPECIFICS" localSheetId="5">#REF!</definedName>
    <definedName name="SPECIFICS">#REF!</definedName>
    <definedName name="SUMMARY" localSheetId="2">#REF!</definedName>
    <definedName name="SUMMARY" localSheetId="3">#REF!</definedName>
    <definedName name="SUMMARY" localSheetId="4">#REF!</definedName>
    <definedName name="SUMMARY" localSheetId="5">#REF!</definedName>
    <definedName name="SUMMAR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6" l="1"/>
  <c r="E12" i="6"/>
  <c r="D12" i="6"/>
  <c r="C12" i="6"/>
  <c r="B12" i="6"/>
  <c r="F10" i="6"/>
  <c r="E10" i="6"/>
  <c r="D10" i="6"/>
  <c r="C10" i="6"/>
  <c r="C9" i="6"/>
  <c r="D9" i="6"/>
  <c r="E9" i="6"/>
  <c r="F9" i="6"/>
  <c r="F8" i="6"/>
  <c r="E8" i="6"/>
  <c r="D8" i="6"/>
  <c r="C8" i="6"/>
  <c r="B10" i="6"/>
  <c r="B9" i="6"/>
  <c r="B8" i="6"/>
  <c r="B46" i="5"/>
  <c r="A45" i="5"/>
  <c r="A46" i="5" s="1"/>
  <c r="J37" i="5"/>
  <c r="G37" i="5"/>
  <c r="E37" i="5"/>
  <c r="B37" i="5"/>
  <c r="J36" i="5"/>
  <c r="G36" i="5"/>
  <c r="E36" i="5"/>
  <c r="B36" i="5"/>
  <c r="J35" i="5"/>
  <c r="G35" i="5"/>
  <c r="E35" i="5"/>
  <c r="B35" i="5"/>
  <c r="J34" i="5"/>
  <c r="G34" i="5"/>
  <c r="E34" i="5"/>
  <c r="B34" i="5"/>
  <c r="J33" i="5"/>
  <c r="G33" i="5"/>
  <c r="E33" i="5"/>
  <c r="B33" i="5"/>
  <c r="J32" i="5"/>
  <c r="G32" i="5"/>
  <c r="E32" i="5"/>
  <c r="B32" i="5"/>
  <c r="J31" i="5"/>
  <c r="G31" i="5"/>
  <c r="E31" i="5"/>
  <c r="B31" i="5"/>
  <c r="J30" i="5"/>
  <c r="G30" i="5"/>
  <c r="E30" i="5"/>
  <c r="B30" i="5"/>
  <c r="J29" i="5"/>
  <c r="G29" i="5"/>
  <c r="E29" i="5"/>
  <c r="B29" i="5"/>
  <c r="J28" i="5"/>
  <c r="G28" i="5"/>
  <c r="E28" i="5"/>
  <c r="B28" i="5"/>
  <c r="J27" i="5"/>
  <c r="G27" i="5"/>
  <c r="E27" i="5"/>
  <c r="B27" i="5"/>
  <c r="J26" i="5"/>
  <c r="J38" i="5" s="1"/>
  <c r="G26" i="5"/>
  <c r="E26" i="5"/>
  <c r="B26" i="5"/>
  <c r="J21" i="5"/>
  <c r="G21" i="5"/>
  <c r="E21" i="5"/>
  <c r="J20" i="5"/>
  <c r="G20" i="5"/>
  <c r="E20" i="5"/>
  <c r="J19" i="5"/>
  <c r="G19" i="5"/>
  <c r="E19" i="5"/>
  <c r="J18" i="5"/>
  <c r="G18" i="5"/>
  <c r="E18" i="5"/>
  <c r="J17" i="5"/>
  <c r="G17" i="5"/>
  <c r="E17" i="5"/>
  <c r="J16" i="5"/>
  <c r="G16" i="5"/>
  <c r="E16" i="5"/>
  <c r="J15" i="5"/>
  <c r="G15" i="5"/>
  <c r="E15" i="5"/>
  <c r="J14" i="5"/>
  <c r="G14" i="5"/>
  <c r="E14" i="5"/>
  <c r="J13" i="5"/>
  <c r="G13" i="5"/>
  <c r="E13" i="5"/>
  <c r="J12" i="5"/>
  <c r="G12" i="5"/>
  <c r="E12" i="5"/>
  <c r="J11" i="5"/>
  <c r="G11" i="5"/>
  <c r="E11" i="5"/>
  <c r="J10" i="5"/>
  <c r="G10" i="5"/>
  <c r="E10" i="5"/>
  <c r="A9" i="5"/>
  <c r="A10" i="5" s="1"/>
  <c r="A11" i="5" s="1"/>
  <c r="A12" i="5" s="1"/>
  <c r="A13" i="5" s="1"/>
  <c r="A14" i="5" s="1"/>
  <c r="A15" i="5" s="1"/>
  <c r="A16" i="5" s="1"/>
  <c r="A17" i="5" s="1"/>
  <c r="A18" i="5" s="1"/>
  <c r="A19" i="5" s="1"/>
  <c r="A20" i="5" s="1"/>
  <c r="A21" i="5" s="1"/>
  <c r="A22" i="5" s="1"/>
  <c r="A24" i="5" s="1"/>
  <c r="A25" i="5" s="1"/>
  <c r="A26" i="5" s="1"/>
  <c r="A27" i="5" s="1"/>
  <c r="A28" i="5" s="1"/>
  <c r="A29" i="5" s="1"/>
  <c r="A30" i="5" s="1"/>
  <c r="A31" i="5" s="1"/>
  <c r="A32" i="5" s="1"/>
  <c r="A33" i="5" s="1"/>
  <c r="A34" i="5" s="1"/>
  <c r="A35" i="5" s="1"/>
  <c r="A36" i="5" s="1"/>
  <c r="A37" i="5" s="1"/>
  <c r="A38" i="5" s="1"/>
  <c r="A42" i="5" s="1"/>
  <c r="A43" i="5" s="1"/>
  <c r="A44" i="5" s="1"/>
  <c r="E38" i="5" l="1"/>
  <c r="E22" i="5"/>
  <c r="J22" i="5"/>
  <c r="B42" i="5" l="1"/>
  <c r="B44" i="5" s="1"/>
  <c r="B46" i="4" l="1"/>
  <c r="A45" i="4"/>
  <c r="A46" i="4" s="1"/>
  <c r="J37" i="4"/>
  <c r="G37" i="4"/>
  <c r="E37" i="4"/>
  <c r="B37" i="4"/>
  <c r="J36" i="4"/>
  <c r="G36" i="4"/>
  <c r="E36" i="4"/>
  <c r="B36" i="4"/>
  <c r="J35" i="4"/>
  <c r="G35" i="4"/>
  <c r="E35" i="4"/>
  <c r="B35" i="4"/>
  <c r="J34" i="4"/>
  <c r="G34" i="4"/>
  <c r="E34" i="4"/>
  <c r="B34" i="4"/>
  <c r="J33" i="4"/>
  <c r="G33" i="4"/>
  <c r="E33" i="4"/>
  <c r="B33" i="4"/>
  <c r="J32" i="4"/>
  <c r="G32" i="4"/>
  <c r="E32" i="4"/>
  <c r="B32" i="4"/>
  <c r="J31" i="4"/>
  <c r="G31" i="4"/>
  <c r="E31" i="4"/>
  <c r="B31" i="4"/>
  <c r="J30" i="4"/>
  <c r="G30" i="4"/>
  <c r="E30" i="4"/>
  <c r="B30" i="4"/>
  <c r="J29" i="4"/>
  <c r="G29" i="4"/>
  <c r="E29" i="4"/>
  <c r="B29" i="4"/>
  <c r="J28" i="4"/>
  <c r="G28" i="4"/>
  <c r="E28" i="4"/>
  <c r="E38" i="4" s="1"/>
  <c r="B28" i="4"/>
  <c r="J27" i="4"/>
  <c r="G27" i="4"/>
  <c r="E27" i="4"/>
  <c r="B27" i="4"/>
  <c r="J26" i="4"/>
  <c r="G26" i="4"/>
  <c r="E26" i="4"/>
  <c r="B26" i="4"/>
  <c r="J21" i="4"/>
  <c r="G21" i="4"/>
  <c r="E21" i="4"/>
  <c r="J20" i="4"/>
  <c r="G20" i="4"/>
  <c r="E20" i="4"/>
  <c r="J19" i="4"/>
  <c r="G19" i="4"/>
  <c r="E19" i="4"/>
  <c r="J18" i="4"/>
  <c r="G18" i="4"/>
  <c r="E18" i="4"/>
  <c r="J17" i="4"/>
  <c r="G17" i="4"/>
  <c r="E17" i="4"/>
  <c r="J16" i="4"/>
  <c r="G16" i="4"/>
  <c r="E16" i="4"/>
  <c r="J15" i="4"/>
  <c r="G15" i="4"/>
  <c r="E15" i="4"/>
  <c r="J14" i="4"/>
  <c r="G14" i="4"/>
  <c r="E14" i="4"/>
  <c r="J13" i="4"/>
  <c r="G13" i="4"/>
  <c r="E13" i="4"/>
  <c r="J12" i="4"/>
  <c r="G12" i="4"/>
  <c r="E12" i="4"/>
  <c r="J11" i="4"/>
  <c r="G11" i="4"/>
  <c r="E11" i="4"/>
  <c r="J10" i="4"/>
  <c r="G10" i="4"/>
  <c r="E10" i="4"/>
  <c r="A9" i="4"/>
  <c r="A10" i="4" s="1"/>
  <c r="A11" i="4" s="1"/>
  <c r="A12" i="4" s="1"/>
  <c r="A13" i="4" s="1"/>
  <c r="A14" i="4" s="1"/>
  <c r="A15" i="4" s="1"/>
  <c r="A16" i="4" s="1"/>
  <c r="A17" i="4" s="1"/>
  <c r="A18" i="4" s="1"/>
  <c r="A19" i="4" s="1"/>
  <c r="A20" i="4" s="1"/>
  <c r="A21" i="4" s="1"/>
  <c r="A22" i="4" s="1"/>
  <c r="A24" i="4" s="1"/>
  <c r="A25" i="4" s="1"/>
  <c r="A26" i="4" s="1"/>
  <c r="A27" i="4" s="1"/>
  <c r="A28" i="4" s="1"/>
  <c r="A29" i="4" s="1"/>
  <c r="A30" i="4" s="1"/>
  <c r="A31" i="4" s="1"/>
  <c r="A32" i="4" s="1"/>
  <c r="A33" i="4" s="1"/>
  <c r="A34" i="4" s="1"/>
  <c r="A35" i="4" s="1"/>
  <c r="A36" i="4" s="1"/>
  <c r="A37" i="4" s="1"/>
  <c r="A38" i="4" s="1"/>
  <c r="A42" i="4" s="1"/>
  <c r="A43" i="4" s="1"/>
  <c r="A44" i="4" s="1"/>
  <c r="J22" i="4" l="1"/>
  <c r="J38" i="4"/>
  <c r="E22" i="4"/>
  <c r="B42" i="4" s="1"/>
  <c r="B44" i="4" s="1"/>
  <c r="J37" i="3" l="1"/>
  <c r="G37" i="3"/>
  <c r="E37" i="3"/>
  <c r="B37" i="3"/>
  <c r="J36" i="3"/>
  <c r="G36" i="3"/>
  <c r="E36" i="3"/>
  <c r="B36" i="3"/>
  <c r="J35" i="3"/>
  <c r="G35" i="3"/>
  <c r="E35" i="3"/>
  <c r="B35" i="3"/>
  <c r="J34" i="3"/>
  <c r="G34" i="3"/>
  <c r="E34" i="3"/>
  <c r="B34" i="3"/>
  <c r="J33" i="3"/>
  <c r="G33" i="3"/>
  <c r="E33" i="3"/>
  <c r="B33" i="3"/>
  <c r="J32" i="3"/>
  <c r="G32" i="3"/>
  <c r="E32" i="3"/>
  <c r="B32" i="3"/>
  <c r="J31" i="3"/>
  <c r="G31" i="3"/>
  <c r="E31" i="3"/>
  <c r="B31" i="3"/>
  <c r="J30" i="3"/>
  <c r="G30" i="3"/>
  <c r="E30" i="3"/>
  <c r="B30" i="3"/>
  <c r="J29" i="3"/>
  <c r="G29" i="3"/>
  <c r="E29" i="3"/>
  <c r="B29" i="3"/>
  <c r="J28" i="3"/>
  <c r="G28" i="3"/>
  <c r="E28" i="3"/>
  <c r="B28" i="3"/>
  <c r="J27" i="3"/>
  <c r="G27" i="3"/>
  <c r="E27" i="3"/>
  <c r="B27" i="3"/>
  <c r="J26" i="3"/>
  <c r="G26" i="3"/>
  <c r="E26" i="3"/>
  <c r="E38" i="3" s="1"/>
  <c r="B26" i="3"/>
  <c r="J21" i="3"/>
  <c r="G21" i="3"/>
  <c r="E21" i="3"/>
  <c r="J20" i="3"/>
  <c r="G20" i="3"/>
  <c r="E20" i="3"/>
  <c r="J19" i="3"/>
  <c r="G19" i="3"/>
  <c r="E19" i="3"/>
  <c r="J18" i="3"/>
  <c r="G18" i="3"/>
  <c r="E18" i="3"/>
  <c r="J17" i="3"/>
  <c r="G17" i="3"/>
  <c r="E17" i="3"/>
  <c r="J16" i="3"/>
  <c r="G16" i="3"/>
  <c r="E16" i="3"/>
  <c r="J15" i="3"/>
  <c r="G15" i="3"/>
  <c r="E15" i="3"/>
  <c r="J14" i="3"/>
  <c r="G14" i="3"/>
  <c r="E14" i="3"/>
  <c r="J13" i="3"/>
  <c r="G13" i="3"/>
  <c r="E13" i="3"/>
  <c r="J12" i="3"/>
  <c r="G12" i="3"/>
  <c r="E12" i="3"/>
  <c r="J11" i="3"/>
  <c r="G11" i="3"/>
  <c r="E11" i="3"/>
  <c r="J10" i="3"/>
  <c r="G10" i="3"/>
  <c r="E10" i="3"/>
  <c r="A9" i="3"/>
  <c r="A10" i="3" s="1"/>
  <c r="A11" i="3" s="1"/>
  <c r="A12" i="3" s="1"/>
  <c r="A13" i="3" s="1"/>
  <c r="A14" i="3" s="1"/>
  <c r="A15" i="3" s="1"/>
  <c r="A16" i="3" s="1"/>
  <c r="A17" i="3" s="1"/>
  <c r="A18" i="3" s="1"/>
  <c r="A19" i="3" s="1"/>
  <c r="A20" i="3" s="1"/>
  <c r="A21" i="3" s="1"/>
  <c r="A22" i="3" s="1"/>
  <c r="A24" i="3" s="1"/>
  <c r="A25" i="3" s="1"/>
  <c r="A26" i="3" s="1"/>
  <c r="A27" i="3" s="1"/>
  <c r="A28" i="3" s="1"/>
  <c r="A29" i="3" s="1"/>
  <c r="A30" i="3" s="1"/>
  <c r="A31" i="3" s="1"/>
  <c r="A32" i="3" s="1"/>
  <c r="A33" i="3" s="1"/>
  <c r="A34" i="3" s="1"/>
  <c r="A35" i="3" s="1"/>
  <c r="A36" i="3" s="1"/>
  <c r="A37" i="3" s="1"/>
  <c r="A38" i="3" s="1"/>
  <c r="A42" i="3" s="1"/>
  <c r="A43" i="3" s="1"/>
  <c r="A44" i="3" s="1"/>
  <c r="A45" i="3" s="1"/>
  <c r="A46" i="3" s="1"/>
  <c r="J38" i="3" l="1"/>
  <c r="E22" i="3"/>
  <c r="J22" i="3"/>
  <c r="B42" i="3" s="1"/>
  <c r="B44" i="3" s="1"/>
  <c r="B46" i="3" s="1"/>
  <c r="J38" i="2"/>
  <c r="E38" i="2"/>
  <c r="J22" i="2"/>
  <c r="E22" i="2"/>
  <c r="A9" i="2"/>
  <c r="A10" i="2" s="1"/>
  <c r="A11" i="2" s="1"/>
  <c r="A12" i="2" s="1"/>
  <c r="A13" i="2" s="1"/>
  <c r="A14" i="2" s="1"/>
  <c r="A15" i="2" s="1"/>
  <c r="A16" i="2" s="1"/>
  <c r="A17" i="2" s="1"/>
  <c r="A18" i="2" s="1"/>
  <c r="A19" i="2" s="1"/>
  <c r="A20" i="2" s="1"/>
  <c r="A21" i="2" s="1"/>
  <c r="A22" i="2" s="1"/>
  <c r="A24" i="2" s="1"/>
  <c r="A25" i="2" s="1"/>
  <c r="A26" i="2" s="1"/>
  <c r="A27" i="2" s="1"/>
  <c r="A28" i="2" s="1"/>
  <c r="A29" i="2" s="1"/>
  <c r="A30" i="2" s="1"/>
  <c r="A31" i="2" s="1"/>
  <c r="A32" i="2" s="1"/>
  <c r="A33" i="2" s="1"/>
  <c r="A34" i="2" s="1"/>
  <c r="A35" i="2" s="1"/>
  <c r="A36" i="2" s="1"/>
  <c r="A37" i="2" s="1"/>
  <c r="A38" i="2" s="1"/>
  <c r="A42" i="2" s="1"/>
  <c r="A43" i="2" s="1"/>
  <c r="A44" i="2" s="1"/>
  <c r="A45" i="2" s="1"/>
  <c r="A46" i="2" s="1"/>
  <c r="B42" i="2" l="1"/>
  <c r="B44" i="2" s="1"/>
  <c r="B46" i="2" s="1"/>
  <c r="B42" i="1"/>
  <c r="B44" i="1" s="1"/>
  <c r="B46" i="1" s="1"/>
  <c r="A9" i="1"/>
  <c r="A10" i="1" s="1"/>
  <c r="A11" i="1" s="1"/>
  <c r="A12" i="1" s="1"/>
  <c r="A13" i="1" s="1"/>
  <c r="A14" i="1" s="1"/>
  <c r="A15" i="1" s="1"/>
  <c r="A16" i="1" s="1"/>
  <c r="A17" i="1" s="1"/>
  <c r="A18" i="1" s="1"/>
  <c r="A19" i="1" s="1"/>
  <c r="A20" i="1" s="1"/>
  <c r="A21" i="1" s="1"/>
  <c r="A22" i="1" s="1"/>
  <c r="A24" i="1" s="1"/>
  <c r="A25" i="1" s="1"/>
  <c r="A26" i="1" s="1"/>
  <c r="A27" i="1" s="1"/>
  <c r="A28" i="1" s="1"/>
  <c r="A29" i="1" s="1"/>
  <c r="A30" i="1" s="1"/>
  <c r="A31" i="1" s="1"/>
  <c r="A32" i="1" s="1"/>
  <c r="A33" i="1" s="1"/>
  <c r="A34" i="1" s="1"/>
  <c r="A35" i="1" s="1"/>
  <c r="A36" i="1" s="1"/>
  <c r="A37" i="1" s="1"/>
  <c r="A38" i="1" s="1"/>
  <c r="A42" i="1" s="1"/>
  <c r="A43" i="1" s="1"/>
  <c r="A44" i="1" s="1"/>
  <c r="A45" i="1" s="1"/>
  <c r="A46" i="1" s="1"/>
</calcChain>
</file>

<file path=xl/sharedStrings.xml><?xml version="1.0" encoding="utf-8"?>
<sst xmlns="http://schemas.openxmlformats.org/spreadsheetml/2006/main" count="189" uniqueCount="34">
  <si>
    <t>Electric Division</t>
  </si>
  <si>
    <t>2015 Total Revenue</t>
  </si>
  <si>
    <t>Imputing Basic Service ("BS") Revenue for Externally Supplied Customers</t>
  </si>
  <si>
    <t>Externally Supplied</t>
  </si>
  <si>
    <t>Imputed BS</t>
  </si>
  <si>
    <t>RD-1, RD-2</t>
  </si>
  <si>
    <t>Fixed BSC</t>
  </si>
  <si>
    <t>Actual billed kWh</t>
  </si>
  <si>
    <t>Revenue</t>
  </si>
  <si>
    <t>GD-1</t>
  </si>
  <si>
    <t>Total</t>
  </si>
  <si>
    <t>GD-2, GD-4, GD-5, SD</t>
  </si>
  <si>
    <t>Variable BSC</t>
  </si>
  <si>
    <t>GD-3</t>
  </si>
  <si>
    <t>Total Imputed BS Revenue - sum of all classes above</t>
  </si>
  <si>
    <t>CY 2015 FG&amp;E Electric Total Billed Revenue Per the Company's Billing System</t>
  </si>
  <si>
    <t>Calculation of the 1.5% Cap</t>
  </si>
  <si>
    <t>2016 Total Revenue</t>
  </si>
  <si>
    <t>CY 2016 FG&amp;E Electric Total Billed Revenue Per the Company's Billing System</t>
  </si>
  <si>
    <t>2017 Total Revenue</t>
  </si>
  <si>
    <t>CY 2017 FG&amp;E Electric Total Billed Revenue Per the Company's Billing System</t>
  </si>
  <si>
    <t>Fitchburg Gas and Electric Light Company</t>
  </si>
  <si>
    <t>2018 Total Revenue</t>
  </si>
  <si>
    <t>CY 2018 FG&amp;E Electric Total Billed Revenue Per the Company's Billing System</t>
  </si>
  <si>
    <t>2019 Total Revenue</t>
  </si>
  <si>
    <t>Total Revenue for Determining the 1.50% Cap</t>
  </si>
  <si>
    <t>CY 2019 FG&amp;E Electric Total Billed Revenue Per the Company's Billing System</t>
  </si>
  <si>
    <t xml:space="preserve"> </t>
  </si>
  <si>
    <t>Imputed Basic Service Revenue</t>
  </si>
  <si>
    <t>Billed Revenue Per the Company's Billing System</t>
  </si>
  <si>
    <t>Total Revenue</t>
  </si>
  <si>
    <t>Annual Cap</t>
  </si>
  <si>
    <t>Estimated Annual Revenue Requirement Cap</t>
  </si>
  <si>
    <t>Estimated Annual Revenue Requirement Change Cap</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</si>
</sst>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yy;@"/>
    <numFmt numFmtId="165" formatCode="&quot;$&quot;#,##0.00000_);\(&quot;$&quot;#,##0.00000\)"/>
    <numFmt numFmtId="166" formatCode="#,###,##0.00;\(#,###,##0.00\)"/>
    <numFmt numFmtId="167" formatCode="#,###,##0;\(#,###,##0\)"/>
    <numFmt numFmtId="168" formatCode="_(&quot;$&quot;* #,##0_);_(&quot;$&quot;* \(#,##0\);_(&quot;$&quot;* &quot;-&quot;??_);_(@_)"/>
    <numFmt numFmtId="169" formatCode="_(* #,##0_);_(* \(#,##0\);_(* &quot;-&quot;??_);_(@_)"/>
  </numFmts>
  <fonts count="9" x14ac:knownFonts="1">
    <font>
      <sz val="10"/>
      <name val="Arial"/>
    </font>
    <font>
      <sz val="11"/>
      <color theme="1"/>
      <name val="Calibri"/>
      <family val="2"/>
      <scheme val="minor"/>
    </font>
    <font>
      <b/>
      <sz val="12"/>
      <name val="Arial"/>
      <family val="2"/>
    </font>
    <font>
      <b/>
      <u/>
      <sz val="12"/>
      <name val="Arial"/>
      <family val="2"/>
    </font>
    <font>
      <sz val="10"/>
      <name val="Arial"/>
      <family val="2"/>
    </font>
    <font>
      <sz val="10"/>
      <color indexed="0"/>
      <name val="Arial"/>
      <family val="2"/>
    </font>
    <font>
      <b/>
      <sz val="12"/>
      <color indexed="0"/>
      <name val="Arial"/>
      <family val="2"/>
    </font>
    <font>
      <b/>
      <i/>
      <sz val="12"/>
      <name val="Arial"/>
      <family val="2"/>
    </font>
    <font>
      <b/>
      <sz val="10"/>
      <name val="Arial"/>
      <family val="2"/>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s>
  <cellStyleXfs count="5">
    <xf numFmtId="0" fontId="0" fillId="0" borderId="0"/>
    <xf numFmtId="43" fontId="4" fillId="0" borderId="0" applyFont="0" applyFill="0" applyBorder="0" applyAlignment="0" applyProtection="0"/>
    <xf numFmtId="44" fontId="1" fillId="0" borderId="0" applyFont="0" applyFill="0" applyBorder="0" applyAlignment="0" applyProtection="0"/>
    <xf numFmtId="166" fontId="5" fillId="0" borderId="0"/>
    <xf numFmtId="0" fontId="4" fillId="0" borderId="0"/>
  </cellStyleXfs>
  <cellXfs count="97">
    <xf numFmtId="0" fontId="0" fillId="0" borderId="0" xfId="0"/>
    <xf numFmtId="0" fontId="2" fillId="0" borderId="0" xfId="0" applyFont="1" applyAlignment="1">
      <alignment horizontal="center"/>
    </xf>
    <xf numFmtId="0" fontId="2" fillId="0" borderId="0" xfId="0" applyFont="1"/>
    <xf numFmtId="0" fontId="2" fillId="0" borderId="0" xfId="0" applyFont="1" applyAlignment="1">
      <alignment horizontal="right"/>
    </xf>
    <xf numFmtId="0" fontId="2" fillId="0" borderId="0" xfId="0" applyFont="1" applyAlignment="1">
      <alignment horizontal="centerContinuous"/>
    </xf>
    <xf numFmtId="0" fontId="2" fillId="0" borderId="0" xfId="0" applyFont="1" applyBorder="1"/>
    <xf numFmtId="0" fontId="3" fillId="0" borderId="0" xfId="0" quotePrefix="1" applyFont="1" applyBorder="1" applyAlignment="1">
      <alignment horizontal="left"/>
    </xf>
    <xf numFmtId="0" fontId="2" fillId="0" borderId="0" xfId="0" applyFont="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quotePrefix="1" applyFont="1" applyBorder="1" applyAlignment="1">
      <alignment horizontal="center"/>
    </xf>
    <xf numFmtId="3" fontId="3" fillId="0" borderId="4" xfId="1" applyNumberFormat="1" applyFont="1" applyFill="1" applyBorder="1" applyAlignment="1">
      <alignment horizontal="center" vertical="center" wrapText="1"/>
    </xf>
    <xf numFmtId="0" fontId="3" fillId="0" borderId="0" xfId="0" quotePrefix="1" applyFont="1" applyBorder="1" applyAlignment="1">
      <alignment horizontal="center"/>
    </xf>
    <xf numFmtId="0" fontId="3" fillId="0" borderId="0" xfId="0" applyFont="1" applyBorder="1" applyAlignment="1">
      <alignment horizontal="center"/>
    </xf>
    <xf numFmtId="0" fontId="3" fillId="0" borderId="5" xfId="0" applyFont="1" applyBorder="1" applyAlignment="1">
      <alignment horizontal="center"/>
    </xf>
    <xf numFmtId="164" fontId="2" fillId="0" borderId="4" xfId="0" applyNumberFormat="1" applyFont="1" applyBorder="1" applyAlignment="1">
      <alignment horizontal="center"/>
    </xf>
    <xf numFmtId="165" fontId="2" fillId="0" borderId="0" xfId="0" applyNumberFormat="1" applyFont="1" applyFill="1" applyBorder="1" applyAlignment="1">
      <alignment horizontal="center"/>
    </xf>
    <xf numFmtId="167" fontId="6" fillId="0" borderId="0" xfId="3" applyNumberFormat="1" applyFont="1" applyFill="1" applyAlignment="1">
      <alignment horizontal="center"/>
    </xf>
    <xf numFmtId="5" fontId="2" fillId="0" borderId="5" xfId="0" applyNumberFormat="1" applyFont="1" applyBorder="1" applyAlignment="1">
      <alignment horizontal="center"/>
    </xf>
    <xf numFmtId="5" fontId="2" fillId="0" borderId="6" xfId="0" applyNumberFormat="1" applyFont="1" applyBorder="1" applyAlignment="1">
      <alignment horizontal="center"/>
    </xf>
    <xf numFmtId="0" fontId="2" fillId="0" borderId="7" xfId="0" applyFont="1" applyBorder="1" applyAlignment="1">
      <alignment horizontal="center"/>
    </xf>
    <xf numFmtId="0" fontId="2" fillId="0" borderId="8" xfId="0" applyFont="1" applyBorder="1"/>
    <xf numFmtId="37" fontId="2" fillId="0" borderId="8" xfId="0" applyNumberFormat="1" applyFont="1" applyBorder="1" applyAlignment="1">
      <alignment horizontal="center"/>
    </xf>
    <xf numFmtId="0" fontId="2" fillId="0" borderId="1" xfId="0" applyFont="1" applyFill="1" applyBorder="1" applyAlignment="1">
      <alignment horizontal="center"/>
    </xf>
    <xf numFmtId="0" fontId="2" fillId="0" borderId="2" xfId="0" applyFont="1" applyFill="1" applyBorder="1" applyAlignment="1">
      <alignment horizontal="center"/>
    </xf>
    <xf numFmtId="0" fontId="3" fillId="0" borderId="0" xfId="0" quotePrefix="1" applyFont="1" applyFill="1" applyBorder="1" applyAlignment="1">
      <alignment horizontal="center"/>
    </xf>
    <xf numFmtId="0" fontId="3" fillId="0" borderId="0" xfId="0" applyFont="1" applyFill="1" applyBorder="1" applyAlignment="1">
      <alignment horizontal="center"/>
    </xf>
    <xf numFmtId="0" fontId="3" fillId="0" borderId="5" xfId="0" applyFont="1" applyFill="1" applyBorder="1" applyAlignment="1">
      <alignment horizontal="center"/>
    </xf>
    <xf numFmtId="164" fontId="2" fillId="0" borderId="4" xfId="0" applyNumberFormat="1" applyFont="1" applyFill="1" applyBorder="1" applyAlignment="1">
      <alignment horizontal="center"/>
    </xf>
    <xf numFmtId="5" fontId="2" fillId="0" borderId="5" xfId="0" applyNumberFormat="1" applyFont="1" applyFill="1" applyBorder="1" applyAlignment="1">
      <alignment horizontal="center"/>
    </xf>
    <xf numFmtId="5" fontId="2" fillId="0" borderId="6" xfId="0" applyNumberFormat="1" applyFont="1" applyFill="1" applyBorder="1" applyAlignment="1">
      <alignment horizontal="center"/>
    </xf>
    <xf numFmtId="0" fontId="2" fillId="0" borderId="7" xfId="0" applyFont="1" applyFill="1" applyBorder="1" applyAlignment="1">
      <alignment horizontal="center"/>
    </xf>
    <xf numFmtId="0" fontId="2" fillId="0" borderId="8" xfId="0" applyFont="1" applyFill="1" applyBorder="1"/>
    <xf numFmtId="37" fontId="2" fillId="0" borderId="8" xfId="0" applyNumberFormat="1" applyFont="1" applyFill="1" applyBorder="1" applyAlignment="1">
      <alignment horizontal="center"/>
    </xf>
    <xf numFmtId="165" fontId="2" fillId="0" borderId="8" xfId="0" applyNumberFormat="1" applyFont="1" applyBorder="1" applyAlignment="1">
      <alignment horizontal="center"/>
    </xf>
    <xf numFmtId="37" fontId="2" fillId="0" borderId="0" xfId="0" applyNumberFormat="1" applyFont="1" applyBorder="1" applyAlignment="1">
      <alignment horizontal="center"/>
    </xf>
    <xf numFmtId="5" fontId="2" fillId="0" borderId="0" xfId="0" applyNumberFormat="1" applyFont="1" applyBorder="1" applyAlignment="1">
      <alignment horizontal="center"/>
    </xf>
    <xf numFmtId="165" fontId="2" fillId="0" borderId="0" xfId="0" applyNumberFormat="1" applyFont="1" applyBorder="1" applyAlignment="1">
      <alignment horizontal="center"/>
    </xf>
    <xf numFmtId="0" fontId="3" fillId="0" borderId="0" xfId="0" applyFont="1" applyBorder="1" applyAlignment="1"/>
    <xf numFmtId="0" fontId="7" fillId="0" borderId="0" xfId="0" quotePrefix="1" applyFont="1" applyBorder="1" applyAlignment="1"/>
    <xf numFmtId="42" fontId="2" fillId="0" borderId="0" xfId="0" applyNumberFormat="1" applyFont="1" applyFill="1" applyBorder="1" applyAlignment="1">
      <alignment horizontal="center"/>
    </xf>
    <xf numFmtId="0" fontId="2" fillId="0" borderId="0" xfId="0" quotePrefix="1" applyFont="1" applyFill="1" applyBorder="1" applyAlignment="1">
      <alignment horizontal="left"/>
    </xf>
    <xf numFmtId="0" fontId="2" fillId="0" borderId="0" xfId="0" applyFont="1" applyFill="1" applyBorder="1"/>
    <xf numFmtId="41" fontId="2" fillId="0" borderId="8" xfId="0" applyNumberFormat="1" applyFont="1" applyFill="1" applyBorder="1" applyAlignment="1">
      <alignment horizontal="center"/>
    </xf>
    <xf numFmtId="0" fontId="4" fillId="0" borderId="0" xfId="0" applyFont="1" applyBorder="1"/>
    <xf numFmtId="10" fontId="2" fillId="0" borderId="8" xfId="0" applyNumberFormat="1" applyFont="1" applyFill="1" applyBorder="1" applyAlignment="1">
      <alignment horizontal="center"/>
    </xf>
    <xf numFmtId="0" fontId="2" fillId="0" borderId="0" xfId="4" applyFont="1" applyAlignment="1">
      <alignment horizontal="center"/>
    </xf>
    <xf numFmtId="0" fontId="2" fillId="0" borderId="0" xfId="4" applyFont="1"/>
    <xf numFmtId="0" fontId="2" fillId="0" borderId="0" xfId="4" applyFont="1" applyAlignment="1">
      <alignment horizontal="right"/>
    </xf>
    <xf numFmtId="0" fontId="4" fillId="0" borderId="0" xfId="4"/>
    <xf numFmtId="0" fontId="2" fillId="0" borderId="0" xfId="4" applyFont="1" applyAlignment="1">
      <alignment horizontal="centerContinuous"/>
    </xf>
    <xf numFmtId="0" fontId="2" fillId="0" borderId="0" xfId="4" applyFont="1" applyBorder="1"/>
    <xf numFmtId="0" fontId="3" fillId="0" borderId="0" xfId="4" quotePrefix="1" applyFont="1" applyBorder="1" applyAlignment="1">
      <alignment horizontal="left"/>
    </xf>
    <xf numFmtId="0" fontId="2" fillId="0" borderId="0" xfId="4" applyFont="1" applyBorder="1" applyAlignment="1">
      <alignment horizontal="center"/>
    </xf>
    <xf numFmtId="0" fontId="2" fillId="0" borderId="1" xfId="4" applyFont="1" applyBorder="1" applyAlignment="1">
      <alignment horizontal="center"/>
    </xf>
    <xf numFmtId="0" fontId="2" fillId="0" borderId="2" xfId="4" applyFont="1" applyBorder="1" applyAlignment="1">
      <alignment horizontal="center"/>
    </xf>
    <xf numFmtId="0" fontId="2" fillId="0" borderId="3" xfId="4" quotePrefix="1" applyFont="1" applyBorder="1" applyAlignment="1">
      <alignment horizontal="center"/>
    </xf>
    <xf numFmtId="0" fontId="3" fillId="0" borderId="0" xfId="4" quotePrefix="1" applyFont="1" applyBorder="1" applyAlignment="1">
      <alignment horizontal="center"/>
    </xf>
    <xf numFmtId="0" fontId="3" fillId="0" borderId="0" xfId="4" applyFont="1" applyBorder="1" applyAlignment="1">
      <alignment horizontal="center"/>
    </xf>
    <xf numFmtId="0" fontId="3" fillId="0" borderId="5" xfId="4" applyFont="1" applyBorder="1" applyAlignment="1">
      <alignment horizontal="center"/>
    </xf>
    <xf numFmtId="164" fontId="2" fillId="0" borderId="4" xfId="4" applyNumberFormat="1" applyFont="1" applyBorder="1" applyAlignment="1">
      <alignment horizontal="center"/>
    </xf>
    <xf numFmtId="165" fontId="2" fillId="0" borderId="0" xfId="4" applyNumberFormat="1" applyFont="1" applyFill="1" applyBorder="1" applyAlignment="1">
      <alignment horizontal="center"/>
    </xf>
    <xf numFmtId="5" fontId="2" fillId="0" borderId="5" xfId="4" applyNumberFormat="1" applyFont="1" applyFill="1" applyBorder="1" applyAlignment="1">
      <alignment horizontal="center"/>
    </xf>
    <xf numFmtId="0" fontId="2" fillId="0" borderId="0" xfId="4" applyFont="1" applyFill="1" applyBorder="1"/>
    <xf numFmtId="164" fontId="2" fillId="0" borderId="4" xfId="4" applyNumberFormat="1" applyFont="1" applyFill="1" applyBorder="1" applyAlignment="1">
      <alignment horizontal="center"/>
    </xf>
    <xf numFmtId="5" fontId="2" fillId="0" borderId="6" xfId="4" applyNumberFormat="1" applyFont="1" applyFill="1" applyBorder="1" applyAlignment="1">
      <alignment horizontal="center"/>
    </xf>
    <xf numFmtId="0" fontId="2" fillId="0" borderId="7" xfId="4" applyFont="1" applyBorder="1" applyAlignment="1">
      <alignment horizontal="center"/>
    </xf>
    <xf numFmtId="0" fontId="2" fillId="0" borderId="8" xfId="4" applyFont="1" applyFill="1" applyBorder="1"/>
    <xf numFmtId="37" fontId="2" fillId="0" borderId="8" xfId="4" applyNumberFormat="1" applyFont="1" applyFill="1" applyBorder="1" applyAlignment="1">
      <alignment horizontal="center"/>
    </xf>
    <xf numFmtId="0" fontId="2" fillId="0" borderId="7" xfId="4" applyFont="1" applyFill="1" applyBorder="1" applyAlignment="1">
      <alignment horizontal="center"/>
    </xf>
    <xf numFmtId="0" fontId="2" fillId="0" borderId="1" xfId="4" applyFont="1" applyFill="1" applyBorder="1" applyAlignment="1">
      <alignment horizontal="center"/>
    </xf>
    <xf numFmtId="0" fontId="2" fillId="0" borderId="2" xfId="4" applyFont="1" applyFill="1" applyBorder="1" applyAlignment="1">
      <alignment horizontal="center"/>
    </xf>
    <xf numFmtId="0" fontId="2" fillId="0" borderId="3" xfId="4" quotePrefix="1" applyFont="1" applyFill="1" applyBorder="1" applyAlignment="1">
      <alignment horizontal="center"/>
    </xf>
    <xf numFmtId="0" fontId="3" fillId="0" borderId="0" xfId="4" quotePrefix="1" applyFont="1" applyFill="1" applyBorder="1" applyAlignment="1">
      <alignment horizontal="center"/>
    </xf>
    <xf numFmtId="0" fontId="3" fillId="0" borderId="0" xfId="4" applyFont="1" applyFill="1" applyBorder="1" applyAlignment="1">
      <alignment horizontal="center"/>
    </xf>
    <xf numFmtId="0" fontId="3" fillId="0" borderId="5" xfId="4" applyFont="1" applyFill="1" applyBorder="1" applyAlignment="1">
      <alignment horizontal="center"/>
    </xf>
    <xf numFmtId="165" fontId="2" fillId="0" borderId="8" xfId="4" applyNumberFormat="1" applyFont="1" applyFill="1" applyBorder="1" applyAlignment="1">
      <alignment horizontal="center"/>
    </xf>
    <xf numFmtId="37" fontId="2" fillId="0" borderId="0" xfId="4" applyNumberFormat="1" applyFont="1" applyBorder="1" applyAlignment="1">
      <alignment horizontal="center"/>
    </xf>
    <xf numFmtId="5" fontId="2" fillId="0" borderId="0" xfId="4" applyNumberFormat="1" applyFont="1" applyBorder="1" applyAlignment="1">
      <alignment horizontal="center"/>
    </xf>
    <xf numFmtId="165" fontId="2" fillId="0" borderId="0" xfId="4" applyNumberFormat="1" applyFont="1" applyBorder="1" applyAlignment="1">
      <alignment horizontal="center"/>
    </xf>
    <xf numFmtId="0" fontId="3" fillId="0" borderId="0" xfId="4" applyFont="1" applyBorder="1" applyAlignment="1"/>
    <xf numFmtId="0" fontId="7" fillId="0" borderId="0" xfId="4" quotePrefix="1" applyFont="1" applyBorder="1" applyAlignment="1"/>
    <xf numFmtId="42" fontId="2" fillId="0" borderId="0" xfId="4" applyNumberFormat="1" applyFont="1" applyFill="1" applyBorder="1" applyAlignment="1">
      <alignment horizontal="center"/>
    </xf>
    <xf numFmtId="0" fontId="2" fillId="0" borderId="0" xfId="4" quotePrefix="1" applyFont="1" applyFill="1" applyBorder="1" applyAlignment="1">
      <alignment horizontal="left"/>
    </xf>
    <xf numFmtId="41" fontId="2" fillId="0" borderId="8" xfId="4" applyNumberFormat="1" applyFont="1" applyFill="1" applyBorder="1" applyAlignment="1">
      <alignment horizontal="center"/>
    </xf>
    <xf numFmtId="0" fontId="4" fillId="0" borderId="0" xfId="0" applyFont="1"/>
    <xf numFmtId="0" fontId="8" fillId="0" borderId="8" xfId="0" applyFont="1" applyBorder="1" applyAlignment="1">
      <alignment horizontal="center"/>
    </xf>
    <xf numFmtId="0" fontId="4" fillId="0" borderId="0" xfId="0" quotePrefix="1" applyFont="1" applyFill="1" applyBorder="1" applyAlignment="1">
      <alignment horizontal="left"/>
    </xf>
    <xf numFmtId="168" fontId="4" fillId="0" borderId="0" xfId="2" applyNumberFormat="1" applyFont="1"/>
    <xf numFmtId="169" fontId="4" fillId="0" borderId="8" xfId="1" applyNumberFormat="1" applyFont="1" applyBorder="1"/>
    <xf numFmtId="0" fontId="4" fillId="0" borderId="0" xfId="0" applyFont="1" applyFill="1" applyBorder="1"/>
    <xf numFmtId="168" fontId="4" fillId="0" borderId="0" xfId="0" applyNumberFormat="1" applyFont="1"/>
    <xf numFmtId="10" fontId="4" fillId="0" borderId="8" xfId="0" applyNumberFormat="1" applyFont="1" applyBorder="1"/>
    <xf numFmtId="0" fontId="8" fillId="0" borderId="0" xfId="0" applyFont="1"/>
    <xf numFmtId="168" fontId="8" fillId="0" borderId="0" xfId="0" applyNumberFormat="1" applyFont="1"/>
    <xf numFmtId="168" fontId="2" fillId="0" borderId="0" xfId="0" applyNumberFormat="1" applyFont="1" applyBorder="1"/>
    <xf numFmtId="0" fontId="2" fillId="0" borderId="0" xfId="0" applyFont="1" applyAlignment="1">
      <alignment horizontal="center"/>
    </xf>
  </cellXfs>
  <cellStyles count="5">
    <cellStyle name="Comma" xfId="1" builtinId="3"/>
    <cellStyle name="Currency" xfId="2" builtinId="4"/>
    <cellStyle name="FRxAmtStyle" xfId="3"/>
    <cellStyle name="Normal" xfId="0" builtinId="0"/>
    <cellStyle name="Normal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
  <sheetViews>
    <sheetView tabSelected="1" workbookViewId="0">
      <selection activeCell="A10" sqref="A10"/>
    </sheetView>
  </sheetViews>
  <sheetFormatPr defaultRowHeight="12.75" x14ac:dyDescent="0.2"/>
  <cols>
    <col min="1" max="1" width="57.140625" bestFit="1" customWidth="1"/>
    <col min="2" max="6" width="15" bestFit="1" customWidth="1"/>
  </cols>
  <sheetData>
    <row r="1" spans="1:23" ht="15.75" x14ac:dyDescent="0.25">
      <c r="A1" s="1"/>
      <c r="B1" s="2"/>
      <c r="C1" s="2"/>
      <c r="D1" s="2"/>
      <c r="E1" s="3"/>
      <c r="F1" s="3"/>
      <c r="G1" s="3"/>
      <c r="H1" s="2"/>
      <c r="I1" s="2"/>
      <c r="J1" s="2"/>
      <c r="K1" s="2"/>
      <c r="L1" s="2"/>
      <c r="M1" s="2"/>
      <c r="N1" s="2"/>
      <c r="O1" s="2"/>
      <c r="P1" s="2"/>
      <c r="Q1" s="2"/>
      <c r="R1" s="2"/>
      <c r="S1" s="2"/>
      <c r="T1" s="2"/>
      <c r="U1" s="2"/>
      <c r="V1" s="2"/>
      <c r="W1" s="2"/>
    </row>
    <row r="2" spans="1:23" ht="15.75" x14ac:dyDescent="0.25">
      <c r="A2" s="96" t="s">
        <v>21</v>
      </c>
      <c r="B2" s="96"/>
      <c r="C2" s="96"/>
      <c r="D2" s="96"/>
      <c r="E2" s="96"/>
      <c r="F2" s="96"/>
      <c r="G2" s="4"/>
      <c r="H2" s="4"/>
      <c r="I2" s="4"/>
      <c r="J2" s="4"/>
      <c r="K2" s="2"/>
      <c r="L2" s="2"/>
      <c r="M2" s="2"/>
      <c r="N2" s="2"/>
      <c r="O2" s="2"/>
      <c r="P2" s="2"/>
      <c r="Q2" s="2"/>
      <c r="R2" s="2"/>
      <c r="S2" s="2"/>
      <c r="T2" s="2"/>
      <c r="U2" s="2"/>
      <c r="V2" s="2"/>
      <c r="W2" s="2"/>
    </row>
    <row r="3" spans="1:23" ht="15.75" x14ac:dyDescent="0.25">
      <c r="A3" s="96" t="s">
        <v>0</v>
      </c>
      <c r="B3" s="96"/>
      <c r="C3" s="96"/>
      <c r="D3" s="96"/>
      <c r="E3" s="96"/>
      <c r="F3" s="96"/>
      <c r="G3" s="4"/>
      <c r="H3" s="4"/>
      <c r="I3" s="4"/>
      <c r="J3" s="4"/>
      <c r="K3" s="2"/>
      <c r="L3" s="2"/>
      <c r="M3" s="2"/>
      <c r="N3" s="2"/>
      <c r="O3" s="2"/>
      <c r="P3" s="2"/>
      <c r="Q3" s="2"/>
      <c r="R3" s="2"/>
      <c r="S3" s="2"/>
      <c r="T3" s="2"/>
      <c r="U3" s="2"/>
      <c r="V3" s="2"/>
      <c r="W3" s="2"/>
    </row>
    <row r="4" spans="1:23" ht="15.75" x14ac:dyDescent="0.25">
      <c r="A4" s="96" t="s">
        <v>33</v>
      </c>
      <c r="B4" s="96"/>
      <c r="C4" s="96"/>
      <c r="D4" s="96"/>
      <c r="E4" s="96"/>
      <c r="F4" s="96"/>
      <c r="G4" s="4"/>
      <c r="H4" s="4"/>
      <c r="I4" s="4"/>
      <c r="J4" s="4"/>
      <c r="K4" s="2"/>
      <c r="L4" s="2"/>
      <c r="M4" s="2"/>
      <c r="N4" s="2"/>
      <c r="O4" s="2"/>
      <c r="P4" s="2"/>
      <c r="Q4" s="2"/>
      <c r="R4" s="2"/>
      <c r="S4" s="2"/>
      <c r="T4" s="2"/>
      <c r="U4" s="2"/>
      <c r="V4" s="2"/>
      <c r="W4" s="2"/>
    </row>
    <row r="5" spans="1:23" x14ac:dyDescent="0.2">
      <c r="A5" s="85" t="s">
        <v>27</v>
      </c>
    </row>
    <row r="7" spans="1:23" x14ac:dyDescent="0.2">
      <c r="A7" s="85"/>
      <c r="B7" s="86">
        <v>2015</v>
      </c>
      <c r="C7" s="86">
        <v>2016</v>
      </c>
      <c r="D7" s="86">
        <v>2017</v>
      </c>
      <c r="E7" s="86">
        <v>2018</v>
      </c>
      <c r="F7" s="86">
        <v>2019</v>
      </c>
    </row>
    <row r="8" spans="1:23" x14ac:dyDescent="0.2">
      <c r="A8" s="87" t="s">
        <v>29</v>
      </c>
      <c r="B8" s="88">
        <f>'Page 2 (2015)'!B43</f>
        <v>60370119.5</v>
      </c>
      <c r="C8" s="88">
        <f>'Page 3 (2016)'!B43</f>
        <v>55184274.969999999</v>
      </c>
      <c r="D8" s="88">
        <f>'Page 4 (2017)'!B43</f>
        <v>57808599.890000001</v>
      </c>
      <c r="E8" s="88">
        <f>'Page 5 (2018)'!B43</f>
        <v>63315752.810000002</v>
      </c>
      <c r="F8" s="88">
        <f>'Page 6 (2019)'!B43</f>
        <v>62263739.149999999</v>
      </c>
    </row>
    <row r="9" spans="1:23" x14ac:dyDescent="0.2">
      <c r="A9" s="87" t="s">
        <v>28</v>
      </c>
      <c r="B9" s="89">
        <f>'Page 2 (2015)'!B42</f>
        <v>24212842.625116199</v>
      </c>
      <c r="C9" s="89">
        <f>'Page 3 (2016)'!B42</f>
        <v>21132944.1678783</v>
      </c>
      <c r="D9" s="89">
        <f>'Page 4 (2017)'!B42</f>
        <v>23518608.006952934</v>
      </c>
      <c r="E9" s="89">
        <f>'Page 5 (2018)'!B42</f>
        <v>30306533.684130002</v>
      </c>
      <c r="F9" s="89">
        <f>'Page 6 (2019)'!B42</f>
        <v>26143356.904509999</v>
      </c>
    </row>
    <row r="10" spans="1:23" x14ac:dyDescent="0.2">
      <c r="A10" s="90" t="s">
        <v>30</v>
      </c>
      <c r="B10" s="91">
        <f>SUM(B8:B9)</f>
        <v>84582962.125116199</v>
      </c>
      <c r="C10" s="91">
        <f>SUM(C8:C9)</f>
        <v>76317219.137878299</v>
      </c>
      <c r="D10" s="91">
        <f>SUM(D8:D9)</f>
        <v>81327207.896952927</v>
      </c>
      <c r="E10" s="91">
        <f>SUM(E8:E9)</f>
        <v>93622286.49413</v>
      </c>
      <c r="F10" s="91">
        <f>SUM(F8:F9)</f>
        <v>88407096.054509997</v>
      </c>
    </row>
    <row r="11" spans="1:23" x14ac:dyDescent="0.2">
      <c r="A11" s="85" t="s">
        <v>31</v>
      </c>
      <c r="B11" s="92">
        <v>1.4999999999999999E-2</v>
      </c>
      <c r="C11" s="92">
        <v>1.4999999999999999E-2</v>
      </c>
      <c r="D11" s="92">
        <v>1.4999999999999999E-2</v>
      </c>
      <c r="E11" s="92">
        <v>1.4999999999999999E-2</v>
      </c>
      <c r="F11" s="92">
        <v>1.4999999999999999E-2</v>
      </c>
    </row>
    <row r="12" spans="1:23" x14ac:dyDescent="0.2">
      <c r="A12" s="93" t="s">
        <v>32</v>
      </c>
      <c r="B12" s="94">
        <f>B10*B11</f>
        <v>1268744.431876743</v>
      </c>
      <c r="C12" s="94">
        <f t="shared" ref="C12:F12" si="0">C10*C11</f>
        <v>1144758.2870681745</v>
      </c>
      <c r="D12" s="94">
        <f t="shared" si="0"/>
        <v>1219908.1184542938</v>
      </c>
      <c r="E12" s="94">
        <f t="shared" si="0"/>
        <v>1404334.2974119498</v>
      </c>
      <c r="F12" s="94">
        <f t="shared" si="0"/>
        <v>1326106.4408176499</v>
      </c>
    </row>
  </sheetData>
  <mergeCells count="3">
    <mergeCell ref="A2:F2"/>
    <mergeCell ref="A3:F3"/>
    <mergeCell ref="A4:F4"/>
  </mergeCells>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6"/>
  <sheetViews>
    <sheetView showGridLines="0" zoomScale="70" zoomScaleNormal="70" workbookViewId="0">
      <selection activeCell="B46" sqref="B46"/>
    </sheetView>
  </sheetViews>
  <sheetFormatPr defaultRowHeight="12.75" x14ac:dyDescent="0.2"/>
  <cols>
    <col min="1" max="1" width="9.42578125" bestFit="1" customWidth="1"/>
    <col min="2" max="2" width="23" customWidth="1"/>
    <col min="3" max="3" width="15.85546875" customWidth="1"/>
    <col min="4" max="4" width="21" customWidth="1"/>
    <col min="5" max="5" width="16.28515625" customWidth="1"/>
    <col min="7" max="7" width="23.140625" customWidth="1"/>
    <col min="8" max="8" width="15.85546875" bestFit="1" customWidth="1"/>
    <col min="9" max="9" width="21" bestFit="1" customWidth="1"/>
    <col min="10" max="10" width="16.28515625" customWidth="1"/>
  </cols>
  <sheetData>
    <row r="1" spans="1:23" ht="15.75" x14ac:dyDescent="0.25">
      <c r="A1" s="1"/>
      <c r="B1" s="2"/>
      <c r="C1" s="2"/>
      <c r="D1" s="2"/>
      <c r="E1" s="3"/>
      <c r="F1" s="3"/>
      <c r="G1" s="3"/>
      <c r="H1" s="2"/>
      <c r="I1" s="2"/>
      <c r="J1" s="2"/>
      <c r="K1" s="2"/>
      <c r="L1" s="2"/>
      <c r="M1" s="2"/>
      <c r="N1" s="2"/>
      <c r="O1" s="2"/>
      <c r="P1" s="2"/>
      <c r="Q1" s="2"/>
      <c r="R1" s="2"/>
      <c r="S1" s="2"/>
      <c r="T1" s="2"/>
      <c r="U1" s="2"/>
      <c r="V1" s="2"/>
      <c r="W1" s="2"/>
    </row>
    <row r="2" spans="1:23" ht="15.75" x14ac:dyDescent="0.25">
      <c r="A2" s="4" t="s">
        <v>21</v>
      </c>
      <c r="B2" s="4"/>
      <c r="C2" s="4"/>
      <c r="D2" s="4"/>
      <c r="E2" s="4"/>
      <c r="F2" s="4"/>
      <c r="G2" s="4"/>
      <c r="H2" s="4"/>
      <c r="I2" s="4"/>
      <c r="J2" s="4"/>
      <c r="K2" s="2"/>
      <c r="L2" s="2"/>
      <c r="M2" s="2"/>
      <c r="N2" s="2"/>
      <c r="O2" s="2"/>
      <c r="P2" s="2"/>
      <c r="Q2" s="2"/>
      <c r="R2" s="2"/>
      <c r="S2" s="2"/>
      <c r="T2" s="2"/>
      <c r="U2" s="2"/>
      <c r="V2" s="2"/>
      <c r="W2" s="2"/>
    </row>
    <row r="3" spans="1:23" ht="15.75" x14ac:dyDescent="0.25">
      <c r="A3" s="4" t="s">
        <v>0</v>
      </c>
      <c r="B3" s="4"/>
      <c r="C3" s="4"/>
      <c r="D3" s="4"/>
      <c r="E3" s="4"/>
      <c r="F3" s="4"/>
      <c r="G3" s="4"/>
      <c r="H3" s="4"/>
      <c r="I3" s="4"/>
      <c r="J3" s="4"/>
      <c r="K3" s="2"/>
      <c r="L3" s="2"/>
      <c r="M3" s="2"/>
      <c r="N3" s="2"/>
      <c r="O3" s="2"/>
      <c r="P3" s="2"/>
      <c r="Q3" s="2"/>
      <c r="R3" s="2"/>
      <c r="S3" s="2"/>
      <c r="T3" s="2"/>
      <c r="U3" s="2"/>
      <c r="V3" s="2"/>
      <c r="W3" s="2"/>
    </row>
    <row r="4" spans="1:23" ht="15.75" x14ac:dyDescent="0.25">
      <c r="A4" s="4" t="s">
        <v>1</v>
      </c>
      <c r="B4" s="4"/>
      <c r="C4" s="4"/>
      <c r="D4" s="4"/>
      <c r="E4" s="4"/>
      <c r="F4" s="4"/>
      <c r="G4" s="4"/>
      <c r="H4" s="4"/>
      <c r="I4" s="4"/>
      <c r="J4" s="4"/>
      <c r="K4" s="2"/>
      <c r="L4" s="2"/>
      <c r="M4" s="2"/>
      <c r="N4" s="2"/>
      <c r="O4" s="2"/>
      <c r="P4" s="2"/>
      <c r="Q4" s="2"/>
      <c r="R4" s="2"/>
      <c r="S4" s="2"/>
      <c r="T4" s="2"/>
      <c r="U4" s="2"/>
      <c r="V4" s="2"/>
      <c r="W4" s="2"/>
    </row>
    <row r="5" spans="1:23" ht="15.75" x14ac:dyDescent="0.25">
      <c r="A5" s="4"/>
      <c r="B5" s="2"/>
      <c r="C5" s="2"/>
      <c r="D5" s="2"/>
      <c r="E5" s="2"/>
      <c r="F5" s="2"/>
      <c r="G5" s="2"/>
      <c r="H5" s="2"/>
      <c r="I5" s="2"/>
      <c r="J5" s="2"/>
      <c r="K5" s="2"/>
      <c r="L5" s="2"/>
      <c r="M5" s="2"/>
      <c r="N5" s="2"/>
      <c r="O5" s="2"/>
      <c r="P5" s="2"/>
      <c r="Q5" s="2"/>
      <c r="R5" s="2"/>
      <c r="S5" s="2"/>
      <c r="T5" s="2"/>
      <c r="U5" s="2"/>
      <c r="V5" s="2"/>
      <c r="W5" s="2"/>
    </row>
    <row r="6" spans="1:23" ht="15.75" x14ac:dyDescent="0.25">
      <c r="A6" s="5"/>
      <c r="B6" s="6" t="s">
        <v>2</v>
      </c>
      <c r="C6" s="5"/>
      <c r="D6" s="5"/>
      <c r="E6" s="5"/>
      <c r="F6" s="5"/>
      <c r="G6" s="5"/>
      <c r="H6" s="5"/>
      <c r="I6" s="5"/>
      <c r="J6" s="5"/>
      <c r="K6" s="2"/>
      <c r="L6" s="2"/>
      <c r="M6" s="2"/>
      <c r="N6" s="2"/>
      <c r="O6" s="2"/>
      <c r="P6" s="2"/>
      <c r="Q6" s="2"/>
      <c r="R6" s="2"/>
      <c r="S6" s="2"/>
      <c r="T6" s="2"/>
      <c r="U6" s="2"/>
      <c r="V6" s="2"/>
      <c r="W6" s="2"/>
    </row>
    <row r="7" spans="1:23" ht="15.75" x14ac:dyDescent="0.25">
      <c r="A7" s="5"/>
      <c r="B7" s="5"/>
      <c r="C7" s="7"/>
      <c r="D7" s="7"/>
      <c r="E7" s="7"/>
      <c r="F7" s="5"/>
      <c r="G7" s="5"/>
      <c r="H7" s="5"/>
      <c r="I7" s="5"/>
      <c r="J7" s="5"/>
      <c r="K7" s="2"/>
      <c r="L7" s="2"/>
      <c r="M7" s="2"/>
      <c r="N7" s="2"/>
      <c r="O7" s="2"/>
      <c r="P7" s="2"/>
      <c r="Q7" s="2"/>
      <c r="R7" s="2"/>
      <c r="S7" s="2"/>
      <c r="T7" s="2"/>
      <c r="U7" s="2"/>
      <c r="V7" s="2"/>
      <c r="W7" s="2"/>
    </row>
    <row r="8" spans="1:23" ht="15.75" x14ac:dyDescent="0.25">
      <c r="A8" s="7">
        <v>1</v>
      </c>
      <c r="B8" s="8" t="s">
        <v>3</v>
      </c>
      <c r="C8" s="9"/>
      <c r="D8" s="9"/>
      <c r="E8" s="10" t="s">
        <v>4</v>
      </c>
      <c r="F8" s="5"/>
      <c r="G8" s="8" t="s">
        <v>3</v>
      </c>
      <c r="H8" s="9"/>
      <c r="I8" s="9"/>
      <c r="J8" s="10" t="s">
        <v>4</v>
      </c>
      <c r="K8" s="2"/>
      <c r="L8" s="2"/>
      <c r="M8" s="2"/>
      <c r="N8" s="2"/>
      <c r="O8" s="2"/>
      <c r="P8" s="2"/>
      <c r="Q8" s="2"/>
      <c r="R8" s="2"/>
      <c r="S8" s="2"/>
      <c r="T8" s="2"/>
      <c r="U8" s="2"/>
      <c r="V8" s="2"/>
      <c r="W8" s="2"/>
    </row>
    <row r="9" spans="1:23" ht="15.75" x14ac:dyDescent="0.25">
      <c r="A9" s="7">
        <f>+A8+1</f>
        <v>2</v>
      </c>
      <c r="B9" s="11" t="s">
        <v>5</v>
      </c>
      <c r="C9" s="12" t="s">
        <v>6</v>
      </c>
      <c r="D9" s="13" t="s">
        <v>7</v>
      </c>
      <c r="E9" s="14" t="s">
        <v>8</v>
      </c>
      <c r="F9" s="12"/>
      <c r="G9" s="11" t="s">
        <v>9</v>
      </c>
      <c r="H9" s="12" t="s">
        <v>6</v>
      </c>
      <c r="I9" s="13" t="s">
        <v>7</v>
      </c>
      <c r="J9" s="14" t="s">
        <v>8</v>
      </c>
      <c r="K9" s="2"/>
      <c r="L9" s="2"/>
      <c r="M9" s="2"/>
      <c r="N9" s="2"/>
      <c r="O9" s="2"/>
      <c r="P9" s="2"/>
      <c r="Q9" s="2"/>
      <c r="R9" s="2"/>
      <c r="S9" s="2"/>
      <c r="T9" s="2"/>
      <c r="U9" s="2"/>
      <c r="V9" s="2"/>
      <c r="W9" s="2"/>
    </row>
    <row r="10" spans="1:23" ht="15.75" x14ac:dyDescent="0.25">
      <c r="A10" s="7">
        <f t="shared" ref="A10:A46" si="0">+A9+1</f>
        <v>3</v>
      </c>
      <c r="B10" s="15">
        <v>42005</v>
      </c>
      <c r="C10" s="16">
        <v>0.14327999999999999</v>
      </c>
      <c r="D10" s="17">
        <v>4076973</v>
      </c>
      <c r="E10" s="18">
        <v>584148.69143999997</v>
      </c>
      <c r="F10" s="5"/>
      <c r="G10" s="15">
        <v>42005</v>
      </c>
      <c r="H10" s="16">
        <v>0.14327999999999999</v>
      </c>
      <c r="I10" s="17">
        <v>152227</v>
      </c>
      <c r="J10" s="18">
        <v>21811.084559999999</v>
      </c>
      <c r="K10" s="2"/>
      <c r="L10" s="2"/>
      <c r="M10" s="2"/>
      <c r="N10" s="2"/>
      <c r="O10" s="2"/>
      <c r="P10" s="2"/>
      <c r="Q10" s="2"/>
      <c r="R10" s="2"/>
      <c r="S10" s="2"/>
      <c r="T10" s="2"/>
      <c r="U10" s="2"/>
      <c r="V10" s="2"/>
      <c r="W10" s="2"/>
    </row>
    <row r="11" spans="1:23" ht="15.75" x14ac:dyDescent="0.25">
      <c r="A11" s="7">
        <f t="shared" si="0"/>
        <v>4</v>
      </c>
      <c r="B11" s="15">
        <v>42036</v>
      </c>
      <c r="C11" s="16">
        <v>0.14327999999999999</v>
      </c>
      <c r="D11" s="17">
        <v>3794122</v>
      </c>
      <c r="E11" s="18">
        <v>543621.80015999998</v>
      </c>
      <c r="F11" s="5"/>
      <c r="G11" s="15">
        <v>42036</v>
      </c>
      <c r="H11" s="16">
        <v>0.14327999999999999</v>
      </c>
      <c r="I11" s="17">
        <v>149002</v>
      </c>
      <c r="J11" s="18">
        <v>21349.006559999998</v>
      </c>
      <c r="K11" s="2"/>
      <c r="L11" s="2"/>
      <c r="M11" s="2"/>
      <c r="N11" s="2"/>
      <c r="O11" s="2"/>
      <c r="P11" s="2"/>
      <c r="Q11" s="2"/>
      <c r="R11" s="2"/>
      <c r="S11" s="2"/>
      <c r="T11" s="2"/>
      <c r="U11" s="2"/>
      <c r="V11" s="2"/>
      <c r="W11" s="2"/>
    </row>
    <row r="12" spans="1:23" ht="15.75" x14ac:dyDescent="0.25">
      <c r="A12" s="7">
        <f t="shared" si="0"/>
        <v>5</v>
      </c>
      <c r="B12" s="15">
        <v>42064</v>
      </c>
      <c r="C12" s="16">
        <v>0.14327999999999999</v>
      </c>
      <c r="D12" s="17">
        <v>3917772</v>
      </c>
      <c r="E12" s="18">
        <v>561338.37215999991</v>
      </c>
      <c r="F12" s="5"/>
      <c r="G12" s="15">
        <v>42064</v>
      </c>
      <c r="H12" s="16">
        <v>0.14327999999999999</v>
      </c>
      <c r="I12" s="17">
        <v>166735</v>
      </c>
      <c r="J12" s="18">
        <v>23889.790799999999</v>
      </c>
      <c r="K12" s="2"/>
      <c r="L12" s="2"/>
      <c r="M12" s="2"/>
      <c r="N12" s="2"/>
      <c r="O12" s="2"/>
      <c r="P12" s="2"/>
      <c r="Q12" s="2"/>
      <c r="R12" s="2"/>
      <c r="S12" s="2"/>
      <c r="T12" s="2"/>
      <c r="U12" s="2"/>
      <c r="V12" s="2"/>
      <c r="W12" s="2"/>
    </row>
    <row r="13" spans="1:23" ht="15.75" x14ac:dyDescent="0.25">
      <c r="A13" s="7">
        <f t="shared" si="0"/>
        <v>6</v>
      </c>
      <c r="B13" s="15">
        <v>42095</v>
      </c>
      <c r="C13" s="16">
        <v>0.14327999999999999</v>
      </c>
      <c r="D13" s="17">
        <v>3145618</v>
      </c>
      <c r="E13" s="18">
        <v>450704.14703999995</v>
      </c>
      <c r="F13" s="5"/>
      <c r="G13" s="15">
        <v>42095</v>
      </c>
      <c r="H13" s="16">
        <v>0.14327999999999999</v>
      </c>
      <c r="I13" s="17">
        <v>137509</v>
      </c>
      <c r="J13" s="18">
        <v>19702.289519999998</v>
      </c>
      <c r="K13" s="2"/>
      <c r="L13" s="2"/>
      <c r="M13" s="2"/>
      <c r="N13" s="2"/>
      <c r="O13" s="2"/>
      <c r="P13" s="2"/>
      <c r="Q13" s="2"/>
      <c r="R13" s="2"/>
      <c r="S13" s="2"/>
      <c r="T13" s="2"/>
      <c r="U13" s="2"/>
      <c r="V13" s="2"/>
      <c r="W13" s="2"/>
    </row>
    <row r="14" spans="1:23" ht="15.75" x14ac:dyDescent="0.25">
      <c r="A14" s="7">
        <f t="shared" si="0"/>
        <v>7</v>
      </c>
      <c r="B14" s="15">
        <v>42125</v>
      </c>
      <c r="C14" s="16">
        <v>0.14327999999999999</v>
      </c>
      <c r="D14" s="17">
        <v>2840124</v>
      </c>
      <c r="E14" s="18">
        <v>406932.96671999997</v>
      </c>
      <c r="F14" s="5"/>
      <c r="G14" s="15">
        <v>42125</v>
      </c>
      <c r="H14" s="16">
        <v>0.14327999999999999</v>
      </c>
      <c r="I14" s="17">
        <v>129210</v>
      </c>
      <c r="J14" s="18">
        <v>18513.2088</v>
      </c>
      <c r="K14" s="2"/>
      <c r="L14" s="2"/>
      <c r="M14" s="2"/>
      <c r="N14" s="2"/>
      <c r="O14" s="2"/>
      <c r="P14" s="2"/>
      <c r="Q14" s="2"/>
      <c r="R14" s="2"/>
      <c r="S14" s="2"/>
      <c r="T14" s="2"/>
      <c r="U14" s="2"/>
      <c r="V14" s="2"/>
      <c r="W14" s="2"/>
    </row>
    <row r="15" spans="1:23" ht="15.75" x14ac:dyDescent="0.25">
      <c r="A15" s="7">
        <f t="shared" si="0"/>
        <v>8</v>
      </c>
      <c r="B15" s="15">
        <v>42156</v>
      </c>
      <c r="C15" s="16">
        <v>0.11191</v>
      </c>
      <c r="D15" s="17">
        <v>3601037</v>
      </c>
      <c r="E15" s="18">
        <v>402992.05066999997</v>
      </c>
      <c r="F15" s="5"/>
      <c r="G15" s="15">
        <v>42156</v>
      </c>
      <c r="H15" s="16">
        <v>0.11191</v>
      </c>
      <c r="I15" s="17">
        <v>142850</v>
      </c>
      <c r="J15" s="18">
        <v>15986.343499999999</v>
      </c>
      <c r="K15" s="2"/>
      <c r="L15" s="2"/>
      <c r="M15" s="2"/>
      <c r="N15" s="2"/>
      <c r="O15" s="2"/>
      <c r="P15" s="2"/>
      <c r="Q15" s="2"/>
      <c r="R15" s="2"/>
      <c r="S15" s="2"/>
      <c r="T15" s="2"/>
      <c r="U15" s="2"/>
      <c r="V15" s="2"/>
      <c r="W15" s="2"/>
    </row>
    <row r="16" spans="1:23" ht="15.75" x14ac:dyDescent="0.25">
      <c r="A16" s="7">
        <f t="shared" si="0"/>
        <v>9</v>
      </c>
      <c r="B16" s="15">
        <v>42186</v>
      </c>
      <c r="C16" s="16">
        <v>0.11191</v>
      </c>
      <c r="D16" s="17">
        <v>3710428.59</v>
      </c>
      <c r="E16" s="18">
        <v>415234.06350689998</v>
      </c>
      <c r="F16" s="5"/>
      <c r="G16" s="15">
        <v>42186</v>
      </c>
      <c r="H16" s="16">
        <v>0.11191</v>
      </c>
      <c r="I16" s="17">
        <v>138074</v>
      </c>
      <c r="J16" s="18">
        <v>15451.861339999999</v>
      </c>
      <c r="K16" s="2"/>
      <c r="L16" s="2"/>
      <c r="M16" s="2"/>
      <c r="N16" s="2"/>
      <c r="O16" s="2"/>
      <c r="P16" s="2"/>
      <c r="Q16" s="2"/>
      <c r="R16" s="2"/>
      <c r="S16" s="2"/>
      <c r="T16" s="2"/>
      <c r="U16" s="2"/>
      <c r="V16" s="2"/>
      <c r="W16" s="2"/>
    </row>
    <row r="17" spans="1:23" ht="15.75" x14ac:dyDescent="0.25">
      <c r="A17" s="7">
        <f t="shared" si="0"/>
        <v>10</v>
      </c>
      <c r="B17" s="15">
        <v>42217</v>
      </c>
      <c r="C17" s="16">
        <v>0.11191</v>
      </c>
      <c r="D17" s="17">
        <v>4958741.7699999996</v>
      </c>
      <c r="E17" s="18">
        <v>554932.7914806999</v>
      </c>
      <c r="F17" s="5"/>
      <c r="G17" s="15">
        <v>42217</v>
      </c>
      <c r="H17" s="16">
        <v>0.11191</v>
      </c>
      <c r="I17" s="17">
        <v>160470</v>
      </c>
      <c r="J17" s="18">
        <v>17958.197700000001</v>
      </c>
      <c r="K17" s="2"/>
      <c r="L17" s="2"/>
      <c r="M17" s="2"/>
      <c r="N17" s="2"/>
      <c r="O17" s="2"/>
      <c r="P17" s="2"/>
      <c r="Q17" s="2"/>
      <c r="R17" s="2"/>
      <c r="S17" s="2"/>
      <c r="T17" s="2"/>
      <c r="U17" s="2"/>
      <c r="V17" s="2"/>
      <c r="W17" s="2"/>
    </row>
    <row r="18" spans="1:23" ht="15.75" x14ac:dyDescent="0.25">
      <c r="A18" s="7">
        <f t="shared" si="0"/>
        <v>11</v>
      </c>
      <c r="B18" s="15">
        <v>42248</v>
      </c>
      <c r="C18" s="16">
        <v>0.11191</v>
      </c>
      <c r="D18" s="17">
        <v>4482725.8100000005</v>
      </c>
      <c r="E18" s="18">
        <v>501661.84539710003</v>
      </c>
      <c r="F18" s="5"/>
      <c r="G18" s="15">
        <v>42248</v>
      </c>
      <c r="H18" s="16">
        <v>0.11191</v>
      </c>
      <c r="I18" s="17">
        <v>146769</v>
      </c>
      <c r="J18" s="18">
        <v>16424.91879</v>
      </c>
      <c r="K18" s="2"/>
      <c r="L18" s="2"/>
      <c r="M18" s="2"/>
      <c r="N18" s="2"/>
      <c r="O18" s="2"/>
      <c r="P18" s="2"/>
      <c r="Q18" s="2"/>
      <c r="R18" s="2"/>
      <c r="S18" s="2"/>
      <c r="T18" s="2"/>
      <c r="U18" s="2"/>
      <c r="V18" s="2"/>
      <c r="W18" s="2"/>
    </row>
    <row r="19" spans="1:23" ht="15.75" x14ac:dyDescent="0.25">
      <c r="A19" s="7">
        <f t="shared" si="0"/>
        <v>12</v>
      </c>
      <c r="B19" s="15">
        <v>42278</v>
      </c>
      <c r="C19" s="16">
        <v>0.11191</v>
      </c>
      <c r="D19" s="17">
        <v>3654359.1799999997</v>
      </c>
      <c r="E19" s="18">
        <v>408959.33583379997</v>
      </c>
      <c r="F19" s="5"/>
      <c r="G19" s="15">
        <v>42278</v>
      </c>
      <c r="H19" s="16">
        <v>0.11191</v>
      </c>
      <c r="I19" s="17">
        <v>136453</v>
      </c>
      <c r="J19" s="18">
        <v>15270.45523</v>
      </c>
      <c r="K19" s="2"/>
      <c r="L19" s="2"/>
      <c r="M19" s="2"/>
      <c r="N19" s="2"/>
      <c r="O19" s="2"/>
      <c r="P19" s="2"/>
      <c r="Q19" s="2"/>
      <c r="R19" s="2"/>
      <c r="S19" s="2"/>
      <c r="T19" s="2"/>
      <c r="U19" s="2"/>
      <c r="V19" s="2"/>
      <c r="W19" s="2"/>
    </row>
    <row r="20" spans="1:23" ht="15.75" x14ac:dyDescent="0.25">
      <c r="A20" s="7">
        <f t="shared" si="0"/>
        <v>13</v>
      </c>
      <c r="B20" s="15">
        <v>42309</v>
      </c>
      <c r="C20" s="16">
        <v>0.11191</v>
      </c>
      <c r="D20" s="17">
        <v>3956572.6</v>
      </c>
      <c r="E20" s="18">
        <v>442780.039666</v>
      </c>
      <c r="F20" s="5"/>
      <c r="G20" s="15">
        <v>42309</v>
      </c>
      <c r="H20" s="16">
        <v>0.11191</v>
      </c>
      <c r="I20" s="17">
        <v>142059</v>
      </c>
      <c r="J20" s="18">
        <v>15897.822689999999</v>
      </c>
      <c r="K20" s="2"/>
      <c r="L20" s="2"/>
      <c r="M20" s="2"/>
      <c r="N20" s="2"/>
      <c r="O20" s="2"/>
      <c r="P20" s="2"/>
      <c r="Q20" s="2"/>
      <c r="R20" s="2"/>
      <c r="S20" s="2"/>
      <c r="T20" s="2"/>
      <c r="U20" s="2"/>
      <c r="V20" s="2"/>
      <c r="W20" s="2"/>
    </row>
    <row r="21" spans="1:23" ht="15.75" x14ac:dyDescent="0.25">
      <c r="A21" s="7">
        <f t="shared" si="0"/>
        <v>14</v>
      </c>
      <c r="B21" s="15">
        <v>42339</v>
      </c>
      <c r="C21" s="16">
        <v>0.12239</v>
      </c>
      <c r="D21" s="17">
        <v>4791787.6500000004</v>
      </c>
      <c r="E21" s="19">
        <v>586466.89048350009</v>
      </c>
      <c r="F21" s="5"/>
      <c r="G21" s="15">
        <v>42339</v>
      </c>
      <c r="H21" s="16">
        <v>0.12239</v>
      </c>
      <c r="I21" s="17">
        <v>160301</v>
      </c>
      <c r="J21" s="19">
        <v>19619.239389999999</v>
      </c>
      <c r="K21" s="2"/>
      <c r="L21" s="2"/>
      <c r="M21" s="2"/>
      <c r="N21" s="2"/>
      <c r="O21" s="2"/>
      <c r="P21" s="2"/>
      <c r="Q21" s="2"/>
      <c r="R21" s="2"/>
      <c r="S21" s="2"/>
      <c r="T21" s="2"/>
      <c r="U21" s="2"/>
      <c r="V21" s="2"/>
      <c r="W21" s="2"/>
    </row>
    <row r="22" spans="1:23" ht="15.75" x14ac:dyDescent="0.25">
      <c r="A22" s="7">
        <f t="shared" si="0"/>
        <v>15</v>
      </c>
      <c r="B22" s="20" t="s">
        <v>10</v>
      </c>
      <c r="C22" s="21"/>
      <c r="D22" s="22"/>
      <c r="E22" s="19">
        <v>5859772.9945579991</v>
      </c>
      <c r="F22" s="5"/>
      <c r="G22" s="20" t="s">
        <v>10</v>
      </c>
      <c r="H22" s="21"/>
      <c r="I22" s="22"/>
      <c r="J22" s="19">
        <v>221874.21887999997</v>
      </c>
      <c r="K22" s="2"/>
      <c r="L22" s="2"/>
      <c r="M22" s="2"/>
      <c r="N22" s="2"/>
      <c r="O22" s="2"/>
      <c r="P22" s="2"/>
      <c r="Q22" s="2"/>
      <c r="R22" s="2"/>
      <c r="S22" s="2"/>
      <c r="T22" s="2"/>
      <c r="U22" s="2"/>
      <c r="V22" s="2"/>
      <c r="W22" s="2"/>
    </row>
    <row r="23" spans="1:23" ht="15.75" x14ac:dyDescent="0.25">
      <c r="A23" s="7"/>
      <c r="B23" s="5"/>
      <c r="C23" s="5"/>
      <c r="D23" s="5"/>
      <c r="E23" s="5"/>
      <c r="F23" s="5"/>
      <c r="G23" s="5"/>
      <c r="H23" s="5"/>
      <c r="I23" s="5"/>
      <c r="J23" s="5"/>
      <c r="K23" s="2"/>
      <c r="L23" s="2"/>
      <c r="M23" s="2"/>
      <c r="N23" s="2"/>
      <c r="O23" s="2"/>
      <c r="P23" s="2"/>
      <c r="Q23" s="2"/>
      <c r="R23" s="2"/>
      <c r="S23" s="2"/>
      <c r="T23" s="2"/>
      <c r="U23" s="2"/>
      <c r="V23" s="2"/>
      <c r="W23" s="2"/>
    </row>
    <row r="24" spans="1:23" ht="15.75" x14ac:dyDescent="0.25">
      <c r="A24" s="7">
        <f>A22+1</f>
        <v>16</v>
      </c>
      <c r="B24" s="23" t="s">
        <v>3</v>
      </c>
      <c r="C24" s="24"/>
      <c r="D24" s="24"/>
      <c r="E24" s="10" t="s">
        <v>4</v>
      </c>
      <c r="F24" s="5"/>
      <c r="G24" s="8" t="s">
        <v>3</v>
      </c>
      <c r="H24" s="9"/>
      <c r="I24" s="9"/>
      <c r="J24" s="10" t="s">
        <v>4</v>
      </c>
      <c r="K24" s="2"/>
      <c r="L24" s="2"/>
      <c r="M24" s="2"/>
      <c r="N24" s="2"/>
      <c r="O24" s="2"/>
      <c r="P24" s="2"/>
      <c r="Q24" s="2"/>
      <c r="R24" s="2"/>
      <c r="S24" s="2"/>
      <c r="T24" s="2"/>
      <c r="U24" s="2"/>
      <c r="V24" s="2"/>
      <c r="W24" s="2"/>
    </row>
    <row r="25" spans="1:23" ht="31.5" x14ac:dyDescent="0.25">
      <c r="A25" s="7">
        <f t="shared" si="0"/>
        <v>17</v>
      </c>
      <c r="B25" s="11" t="s">
        <v>11</v>
      </c>
      <c r="C25" s="25" t="s">
        <v>12</v>
      </c>
      <c r="D25" s="26" t="s">
        <v>7</v>
      </c>
      <c r="E25" s="27" t="s">
        <v>8</v>
      </c>
      <c r="F25" s="5"/>
      <c r="G25" s="11" t="s">
        <v>13</v>
      </c>
      <c r="H25" s="25" t="s">
        <v>12</v>
      </c>
      <c r="I25" s="13" t="s">
        <v>7</v>
      </c>
      <c r="J25" s="14" t="s">
        <v>8</v>
      </c>
      <c r="K25" s="2"/>
      <c r="L25" s="2"/>
      <c r="M25" s="2"/>
      <c r="N25" s="2"/>
      <c r="O25" s="2"/>
      <c r="P25" s="2"/>
      <c r="Q25" s="2"/>
      <c r="R25" s="2"/>
      <c r="S25" s="2"/>
      <c r="T25" s="2"/>
      <c r="U25" s="2"/>
      <c r="V25" s="2"/>
      <c r="W25" s="2"/>
    </row>
    <row r="26" spans="1:23" ht="15.75" x14ac:dyDescent="0.25">
      <c r="A26" s="7">
        <f t="shared" si="0"/>
        <v>18</v>
      </c>
      <c r="B26" s="28">
        <v>42005</v>
      </c>
      <c r="C26" s="16">
        <v>0.21287</v>
      </c>
      <c r="D26" s="17">
        <v>4062695.3200000003</v>
      </c>
      <c r="E26" s="29">
        <v>864825.95276840008</v>
      </c>
      <c r="F26" s="5"/>
      <c r="G26" s="15">
        <v>42005</v>
      </c>
      <c r="H26" s="16">
        <v>9.7989999999999994E-2</v>
      </c>
      <c r="I26" s="17">
        <v>12253754.4</v>
      </c>
      <c r="J26" s="18">
        <v>1200745.393656</v>
      </c>
      <c r="K26" s="2"/>
      <c r="L26" s="2"/>
      <c r="M26" s="2"/>
      <c r="N26" s="2"/>
      <c r="O26" s="2"/>
      <c r="P26" s="2"/>
      <c r="Q26" s="2"/>
      <c r="R26" s="2"/>
      <c r="S26" s="2"/>
      <c r="T26" s="2"/>
      <c r="U26" s="2"/>
      <c r="V26" s="2"/>
      <c r="W26" s="2"/>
    </row>
    <row r="27" spans="1:23" ht="15.75" x14ac:dyDescent="0.25">
      <c r="A27" s="7">
        <f t="shared" si="0"/>
        <v>19</v>
      </c>
      <c r="B27" s="28">
        <v>42036</v>
      </c>
      <c r="C27" s="16">
        <v>0.20716999999999999</v>
      </c>
      <c r="D27" s="17">
        <v>3920567.96</v>
      </c>
      <c r="E27" s="29">
        <v>812224.0642732</v>
      </c>
      <c r="F27" s="5"/>
      <c r="G27" s="15">
        <v>42036</v>
      </c>
      <c r="H27" s="16">
        <v>0.17104</v>
      </c>
      <c r="I27" s="17">
        <v>12581444.16</v>
      </c>
      <c r="J27" s="18">
        <v>2151930.2091263998</v>
      </c>
      <c r="K27" s="2"/>
      <c r="L27" s="2"/>
      <c r="M27" s="2"/>
      <c r="N27" s="2"/>
      <c r="O27" s="2"/>
      <c r="P27" s="2"/>
      <c r="Q27" s="2"/>
      <c r="R27" s="2"/>
      <c r="S27" s="2"/>
      <c r="T27" s="2"/>
      <c r="U27" s="2"/>
      <c r="V27" s="2"/>
      <c r="W27" s="2"/>
    </row>
    <row r="28" spans="1:23" ht="15.75" x14ac:dyDescent="0.25">
      <c r="A28" s="7">
        <f t="shared" si="0"/>
        <v>20</v>
      </c>
      <c r="B28" s="28">
        <v>42064</v>
      </c>
      <c r="C28" s="16">
        <v>0.13477999999999998</v>
      </c>
      <c r="D28" s="17">
        <v>4558496.0599999996</v>
      </c>
      <c r="E28" s="29">
        <v>614394.09896679991</v>
      </c>
      <c r="F28" s="5"/>
      <c r="G28" s="15">
        <v>42064</v>
      </c>
      <c r="H28" s="16">
        <v>0.10095</v>
      </c>
      <c r="I28" s="17">
        <v>11883494.74</v>
      </c>
      <c r="J28" s="18">
        <v>1199638.794003</v>
      </c>
      <c r="K28" s="2"/>
      <c r="L28" s="2"/>
      <c r="M28" s="2"/>
      <c r="N28" s="2"/>
      <c r="O28" s="2"/>
      <c r="P28" s="2"/>
      <c r="Q28" s="2"/>
      <c r="R28" s="2"/>
      <c r="S28" s="2"/>
      <c r="T28" s="2"/>
      <c r="U28" s="2"/>
      <c r="V28" s="2"/>
      <c r="W28" s="2"/>
    </row>
    <row r="29" spans="1:23" ht="15.75" x14ac:dyDescent="0.25">
      <c r="A29" s="7">
        <f t="shared" si="0"/>
        <v>21</v>
      </c>
      <c r="B29" s="28">
        <v>42095</v>
      </c>
      <c r="C29" s="16">
        <v>9.7409999999999997E-2</v>
      </c>
      <c r="D29" s="17">
        <v>3985429.5500000003</v>
      </c>
      <c r="E29" s="29">
        <v>388220.69246550003</v>
      </c>
      <c r="F29" s="5"/>
      <c r="G29" s="15">
        <v>42095</v>
      </c>
      <c r="H29" s="16">
        <v>6.1490000000000003E-2</v>
      </c>
      <c r="I29" s="17">
        <v>12208222.73</v>
      </c>
      <c r="J29" s="18">
        <v>750683.61566770007</v>
      </c>
      <c r="K29" s="2"/>
      <c r="L29" s="2"/>
      <c r="M29" s="2"/>
      <c r="N29" s="2"/>
      <c r="O29" s="2"/>
      <c r="P29" s="2"/>
      <c r="Q29" s="2"/>
      <c r="R29" s="2"/>
      <c r="S29" s="2"/>
      <c r="T29" s="2"/>
      <c r="U29" s="2"/>
      <c r="V29" s="2"/>
      <c r="W29" s="2"/>
    </row>
    <row r="30" spans="1:23" ht="15.75" x14ac:dyDescent="0.25">
      <c r="A30" s="7">
        <f t="shared" si="0"/>
        <v>22</v>
      </c>
      <c r="B30" s="28">
        <v>42125</v>
      </c>
      <c r="C30" s="16">
        <v>8.3109999999999989E-2</v>
      </c>
      <c r="D30" s="17">
        <v>3860969.19</v>
      </c>
      <c r="E30" s="29">
        <v>320885.14938089997</v>
      </c>
      <c r="F30" s="5"/>
      <c r="G30" s="15">
        <v>42125</v>
      </c>
      <c r="H30" s="16">
        <v>5.4949999999999999E-2</v>
      </c>
      <c r="I30" s="17">
        <v>12299505.16</v>
      </c>
      <c r="J30" s="18">
        <v>675857.80854200001</v>
      </c>
      <c r="K30" s="2"/>
      <c r="L30" s="2"/>
      <c r="M30" s="2"/>
      <c r="N30" s="2"/>
      <c r="O30" s="2"/>
      <c r="P30" s="2"/>
      <c r="Q30" s="2"/>
      <c r="R30" s="2"/>
      <c r="S30" s="2"/>
      <c r="T30" s="2"/>
      <c r="U30" s="2"/>
      <c r="V30" s="2"/>
      <c r="W30" s="2"/>
    </row>
    <row r="31" spans="1:23" ht="15.75" x14ac:dyDescent="0.25">
      <c r="A31" s="7">
        <f t="shared" si="0"/>
        <v>23</v>
      </c>
      <c r="B31" s="28">
        <v>42156</v>
      </c>
      <c r="C31" s="16">
        <v>0.10228999999999999</v>
      </c>
      <c r="D31" s="17">
        <v>4538207.3099999996</v>
      </c>
      <c r="E31" s="29">
        <v>464213.22573989991</v>
      </c>
      <c r="F31" s="5"/>
      <c r="G31" s="15">
        <v>42156</v>
      </c>
      <c r="H31" s="16">
        <v>5.5140000000000002E-2</v>
      </c>
      <c r="I31" s="17">
        <v>12329717.359999999</v>
      </c>
      <c r="J31" s="18">
        <v>679860.6152304</v>
      </c>
      <c r="K31" s="2"/>
      <c r="L31" s="2"/>
      <c r="M31" s="2"/>
      <c r="N31" s="2"/>
      <c r="O31" s="2"/>
      <c r="P31" s="2"/>
      <c r="Q31" s="2"/>
      <c r="R31" s="2"/>
      <c r="S31" s="2"/>
      <c r="T31" s="2"/>
      <c r="U31" s="2"/>
      <c r="V31" s="2"/>
      <c r="W31" s="2"/>
    </row>
    <row r="32" spans="1:23" ht="15.75" x14ac:dyDescent="0.25">
      <c r="A32" s="7">
        <f t="shared" si="0"/>
        <v>24</v>
      </c>
      <c r="B32" s="28">
        <v>42186</v>
      </c>
      <c r="C32" s="16">
        <v>0.10143999999999999</v>
      </c>
      <c r="D32" s="17">
        <v>4462773.82</v>
      </c>
      <c r="E32" s="29">
        <v>452703.77630079997</v>
      </c>
      <c r="F32" s="5"/>
      <c r="G32" s="15">
        <v>42186</v>
      </c>
      <c r="H32" s="16">
        <v>5.6520000000000001E-2</v>
      </c>
      <c r="I32" s="17">
        <v>12759287.34</v>
      </c>
      <c r="J32" s="18">
        <v>721154.92045680003</v>
      </c>
      <c r="K32" s="2"/>
      <c r="L32" s="2"/>
      <c r="M32" s="2"/>
      <c r="N32" s="2"/>
      <c r="O32" s="2"/>
      <c r="P32" s="2"/>
      <c r="Q32" s="2"/>
      <c r="R32" s="2"/>
      <c r="S32" s="2"/>
      <c r="T32" s="2"/>
      <c r="U32" s="2"/>
      <c r="V32" s="2"/>
      <c r="W32" s="2"/>
    </row>
    <row r="33" spans="1:23" ht="15.75" x14ac:dyDescent="0.25">
      <c r="A33" s="7">
        <f t="shared" si="0"/>
        <v>25</v>
      </c>
      <c r="B33" s="28">
        <v>42217</v>
      </c>
      <c r="C33" s="16">
        <v>0.10063</v>
      </c>
      <c r="D33" s="17">
        <v>4946626.7600000007</v>
      </c>
      <c r="E33" s="29">
        <v>497779.05085880007</v>
      </c>
      <c r="F33" s="5"/>
      <c r="G33" s="15">
        <v>42217</v>
      </c>
      <c r="H33" s="16">
        <v>7.1459999999999996E-2</v>
      </c>
      <c r="I33" s="17">
        <v>13956969.9</v>
      </c>
      <c r="J33" s="18">
        <v>997365.06905399996</v>
      </c>
      <c r="K33" s="2"/>
      <c r="L33" s="2"/>
      <c r="M33" s="2"/>
      <c r="N33" s="2"/>
      <c r="O33" s="2"/>
      <c r="P33" s="2"/>
      <c r="Q33" s="2"/>
      <c r="R33" s="2"/>
      <c r="S33" s="2"/>
      <c r="T33" s="2"/>
      <c r="U33" s="2"/>
      <c r="V33" s="2"/>
      <c r="W33" s="2"/>
    </row>
    <row r="34" spans="1:23" ht="15.75" x14ac:dyDescent="0.25">
      <c r="A34" s="7">
        <f t="shared" si="0"/>
        <v>26</v>
      </c>
      <c r="B34" s="28">
        <v>42248</v>
      </c>
      <c r="C34" s="16">
        <v>9.6139999999999989E-2</v>
      </c>
      <c r="D34" s="17">
        <v>5183499.38</v>
      </c>
      <c r="E34" s="29">
        <v>498341.63039319991</v>
      </c>
      <c r="F34" s="5"/>
      <c r="G34" s="15">
        <v>42248</v>
      </c>
      <c r="H34" s="16">
        <v>6.7960000000000007E-2</v>
      </c>
      <c r="I34" s="17">
        <v>14259536.859999999</v>
      </c>
      <c r="J34" s="18">
        <v>969078.12500560004</v>
      </c>
      <c r="K34" s="2"/>
      <c r="L34" s="2"/>
      <c r="M34" s="2"/>
      <c r="N34" s="2"/>
      <c r="O34" s="2"/>
      <c r="P34" s="2"/>
      <c r="Q34" s="2"/>
      <c r="R34" s="2"/>
      <c r="S34" s="2"/>
      <c r="T34" s="2"/>
      <c r="U34" s="2"/>
      <c r="V34" s="2"/>
      <c r="W34" s="2"/>
    </row>
    <row r="35" spans="1:23" ht="15.75" x14ac:dyDescent="0.25">
      <c r="A35" s="7">
        <f t="shared" si="0"/>
        <v>27</v>
      </c>
      <c r="B35" s="28">
        <v>42278</v>
      </c>
      <c r="C35" s="16">
        <v>9.5819999999999989E-2</v>
      </c>
      <c r="D35" s="17">
        <v>4329590.1599999992</v>
      </c>
      <c r="E35" s="29">
        <v>414861.32913119986</v>
      </c>
      <c r="F35" s="5"/>
      <c r="G35" s="15">
        <v>42278</v>
      </c>
      <c r="H35" s="16">
        <v>6.8599999999999994E-2</v>
      </c>
      <c r="I35" s="17">
        <v>14227810.039999999</v>
      </c>
      <c r="J35" s="18">
        <v>976027.76874399988</v>
      </c>
      <c r="K35" s="2"/>
      <c r="L35" s="2"/>
      <c r="M35" s="2"/>
      <c r="N35" s="2"/>
      <c r="O35" s="2"/>
      <c r="P35" s="2"/>
      <c r="Q35" s="2"/>
      <c r="R35" s="2"/>
      <c r="S35" s="2"/>
      <c r="T35" s="2"/>
      <c r="U35" s="2"/>
      <c r="V35" s="2"/>
      <c r="W35" s="2"/>
    </row>
    <row r="36" spans="1:23" ht="15.75" x14ac:dyDescent="0.25">
      <c r="A36" s="7">
        <f t="shared" si="0"/>
        <v>28</v>
      </c>
      <c r="B36" s="28">
        <v>42309</v>
      </c>
      <c r="C36" s="16">
        <v>0.10822999999999999</v>
      </c>
      <c r="D36" s="17">
        <v>4319111.08</v>
      </c>
      <c r="E36" s="29">
        <v>467457.39218839997</v>
      </c>
      <c r="F36" s="5"/>
      <c r="G36" s="15">
        <v>42309</v>
      </c>
      <c r="H36" s="16">
        <v>6.2829999999999997E-2</v>
      </c>
      <c r="I36" s="17">
        <v>13473563.060000001</v>
      </c>
      <c r="J36" s="18">
        <v>846543.96705979994</v>
      </c>
      <c r="K36" s="2"/>
      <c r="L36" s="2"/>
      <c r="M36" s="2"/>
      <c r="N36" s="2"/>
      <c r="O36" s="2"/>
      <c r="P36" s="2"/>
      <c r="Q36" s="2"/>
      <c r="R36" s="2"/>
      <c r="S36" s="2"/>
      <c r="T36" s="2"/>
      <c r="U36" s="2"/>
      <c r="V36" s="2"/>
      <c r="W36" s="2"/>
    </row>
    <row r="37" spans="1:23" ht="15.75" x14ac:dyDescent="0.25">
      <c r="A37" s="7">
        <f t="shared" si="0"/>
        <v>29</v>
      </c>
      <c r="B37" s="28">
        <v>42339</v>
      </c>
      <c r="C37" s="16">
        <v>0.11208000000000001</v>
      </c>
      <c r="D37" s="17">
        <v>4511476.59</v>
      </c>
      <c r="E37" s="30">
        <v>505646.29620720004</v>
      </c>
      <c r="F37" s="5"/>
      <c r="G37" s="15">
        <v>42339</v>
      </c>
      <c r="H37" s="16">
        <v>5.5730000000000002E-2</v>
      </c>
      <c r="I37" s="17">
        <v>11856387.34</v>
      </c>
      <c r="J37" s="19">
        <v>660756.46645820001</v>
      </c>
      <c r="K37" s="2"/>
      <c r="L37" s="2"/>
      <c r="M37" s="2"/>
      <c r="N37" s="2"/>
      <c r="O37" s="2"/>
      <c r="P37" s="2"/>
      <c r="Q37" s="2"/>
      <c r="R37" s="2"/>
      <c r="S37" s="2"/>
      <c r="T37" s="2"/>
      <c r="U37" s="2"/>
      <c r="V37" s="2"/>
      <c r="W37" s="2"/>
    </row>
    <row r="38" spans="1:23" ht="15.75" x14ac:dyDescent="0.25">
      <c r="A38" s="7">
        <f t="shared" si="0"/>
        <v>30</v>
      </c>
      <c r="B38" s="31" t="s">
        <v>10</v>
      </c>
      <c r="C38" s="32"/>
      <c r="D38" s="33"/>
      <c r="E38" s="30">
        <v>6301552.6586742997</v>
      </c>
      <c r="F38" s="5"/>
      <c r="G38" s="20" t="s">
        <v>10</v>
      </c>
      <c r="H38" s="34"/>
      <c r="I38" s="22"/>
      <c r="J38" s="19">
        <v>11829642.753003899</v>
      </c>
      <c r="K38" s="2"/>
      <c r="L38" s="2"/>
      <c r="M38" s="2"/>
      <c r="N38" s="2"/>
      <c r="O38" s="2"/>
      <c r="P38" s="2"/>
      <c r="Q38" s="2"/>
      <c r="R38" s="2"/>
      <c r="S38" s="2"/>
      <c r="T38" s="2"/>
      <c r="U38" s="2"/>
      <c r="V38" s="2"/>
      <c r="W38" s="2"/>
    </row>
    <row r="39" spans="1:23" ht="15.75" x14ac:dyDescent="0.25">
      <c r="A39" s="7"/>
      <c r="B39" s="7"/>
      <c r="C39" s="5"/>
      <c r="D39" s="35"/>
      <c r="E39" s="36"/>
      <c r="F39" s="5"/>
      <c r="G39" s="7"/>
      <c r="H39" s="37"/>
      <c r="I39" s="35"/>
      <c r="J39" s="36"/>
      <c r="K39" s="2"/>
      <c r="L39" s="2"/>
      <c r="M39" s="2"/>
      <c r="N39" s="2"/>
      <c r="O39" s="2"/>
      <c r="P39" s="2"/>
      <c r="Q39" s="2"/>
      <c r="R39" s="2"/>
      <c r="S39" s="2"/>
      <c r="T39" s="2"/>
      <c r="U39" s="2"/>
      <c r="V39" s="2"/>
      <c r="W39" s="2"/>
    </row>
    <row r="40" spans="1:23" ht="15.75" x14ac:dyDescent="0.25">
      <c r="A40" s="7"/>
      <c r="B40" s="38" t="s">
        <v>16</v>
      </c>
      <c r="C40" s="5"/>
      <c r="D40" s="5"/>
      <c r="E40" s="5"/>
      <c r="F40" s="5"/>
      <c r="G40" s="5"/>
      <c r="H40" s="5"/>
      <c r="I40" s="5"/>
      <c r="J40" s="5"/>
      <c r="K40" s="2"/>
      <c r="L40" s="2"/>
      <c r="M40" s="2"/>
      <c r="N40" s="2"/>
      <c r="O40" s="2"/>
      <c r="P40" s="2"/>
      <c r="Q40" s="2"/>
      <c r="R40" s="2"/>
      <c r="S40" s="2"/>
      <c r="T40" s="2"/>
      <c r="U40" s="2"/>
      <c r="V40" s="2"/>
      <c r="W40" s="2"/>
    </row>
    <row r="41" spans="1:23" ht="15.75" x14ac:dyDescent="0.25">
      <c r="A41" s="7"/>
      <c r="B41" s="39"/>
      <c r="C41" s="5"/>
      <c r="D41" s="5"/>
      <c r="E41" s="5"/>
      <c r="F41" s="5"/>
      <c r="G41" s="5"/>
      <c r="H41" s="5"/>
      <c r="I41" s="5"/>
      <c r="J41" s="5"/>
      <c r="K41" s="2"/>
      <c r="L41" s="2"/>
      <c r="M41" s="2"/>
      <c r="N41" s="2"/>
      <c r="O41" s="2"/>
      <c r="P41" s="2"/>
      <c r="Q41" s="2"/>
      <c r="R41" s="2"/>
      <c r="S41" s="2"/>
      <c r="T41" s="2"/>
      <c r="U41" s="2"/>
      <c r="V41" s="2"/>
      <c r="W41" s="2"/>
    </row>
    <row r="42" spans="1:23" ht="15.75" x14ac:dyDescent="0.25">
      <c r="A42" s="7">
        <f>A38+1</f>
        <v>31</v>
      </c>
      <c r="B42" s="40">
        <f>+E22+J22+E38+J38</f>
        <v>24212842.625116199</v>
      </c>
      <c r="C42" s="41" t="s">
        <v>14</v>
      </c>
      <c r="D42" s="42"/>
      <c r="E42" s="42"/>
      <c r="F42" s="42"/>
      <c r="G42" s="5"/>
      <c r="H42" s="5"/>
      <c r="I42" s="5"/>
      <c r="J42" s="5"/>
      <c r="K42" s="2"/>
      <c r="L42" s="2"/>
      <c r="M42" s="2"/>
      <c r="N42" s="2"/>
      <c r="O42" s="2"/>
      <c r="P42" s="2"/>
      <c r="Q42" s="2"/>
      <c r="R42" s="2"/>
      <c r="S42" s="2"/>
      <c r="T42" s="2"/>
      <c r="U42" s="2"/>
      <c r="V42" s="2"/>
      <c r="W42" s="2"/>
    </row>
    <row r="43" spans="1:23" ht="15.75" x14ac:dyDescent="0.25">
      <c r="A43" s="7">
        <f t="shared" si="0"/>
        <v>32</v>
      </c>
      <c r="B43" s="43">
        <v>60370119.5</v>
      </c>
      <c r="C43" s="41" t="s">
        <v>15</v>
      </c>
      <c r="D43" s="42"/>
      <c r="E43" s="42"/>
      <c r="F43" s="42"/>
      <c r="G43" s="42"/>
      <c r="H43" s="5"/>
      <c r="I43" s="5"/>
      <c r="J43" s="5"/>
      <c r="K43" s="2"/>
      <c r="L43" s="2"/>
      <c r="M43" s="2"/>
      <c r="N43" s="2"/>
      <c r="O43" s="2"/>
      <c r="P43" s="2"/>
      <c r="Q43" s="2"/>
      <c r="R43" s="2"/>
      <c r="S43" s="2"/>
      <c r="T43" s="2"/>
      <c r="U43" s="2"/>
      <c r="V43" s="2"/>
      <c r="W43" s="2"/>
    </row>
    <row r="44" spans="1:23" ht="15.75" x14ac:dyDescent="0.25">
      <c r="A44" s="7">
        <f t="shared" si="0"/>
        <v>33</v>
      </c>
      <c r="B44" s="40">
        <f>+B42+B43</f>
        <v>84582962.125116199</v>
      </c>
      <c r="C44" s="42" t="s">
        <v>10</v>
      </c>
      <c r="D44" s="42"/>
      <c r="E44" s="42"/>
      <c r="F44" s="42"/>
      <c r="G44" s="5"/>
      <c r="H44" s="5"/>
      <c r="I44" s="5"/>
      <c r="J44" s="5"/>
      <c r="K44" s="2"/>
      <c r="L44" s="2"/>
      <c r="M44" s="2"/>
      <c r="N44" s="2"/>
      <c r="O44" s="2"/>
      <c r="P44" s="2"/>
      <c r="Q44" s="2"/>
      <c r="R44" s="2"/>
      <c r="S44" s="2"/>
      <c r="T44" s="2"/>
      <c r="U44" s="2"/>
      <c r="V44" s="2"/>
      <c r="W44" s="2"/>
    </row>
    <row r="45" spans="1:23" ht="15.75" x14ac:dyDescent="0.25">
      <c r="A45" s="7">
        <f t="shared" si="0"/>
        <v>34</v>
      </c>
      <c r="B45" s="45">
        <v>1.4999999999999999E-2</v>
      </c>
      <c r="C45" s="44"/>
      <c r="D45" s="44"/>
      <c r="E45" s="44"/>
      <c r="F45" s="44"/>
      <c r="G45" s="44"/>
      <c r="H45" s="44"/>
      <c r="I45" s="44"/>
      <c r="J45" s="44"/>
    </row>
    <row r="46" spans="1:23" ht="15.75" x14ac:dyDescent="0.25">
      <c r="A46" s="7">
        <f t="shared" si="0"/>
        <v>35</v>
      </c>
      <c r="B46" s="95">
        <f>B44*B45</f>
        <v>1268744.431876743</v>
      </c>
      <c r="C46" s="44"/>
      <c r="D46" s="44"/>
      <c r="E46" s="44"/>
      <c r="F46" s="44"/>
      <c r="G46" s="44"/>
      <c r="H46" s="44"/>
      <c r="I46" s="44"/>
      <c r="J46" s="44"/>
    </row>
  </sheetData>
  <pageMargins left="0.7" right="0.7" top="0.75" bottom="0.75" header="0.3" footer="0.3"/>
  <pageSetup scale="53"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6"/>
  <sheetViews>
    <sheetView showGridLines="0" zoomScale="70" zoomScaleNormal="70" workbookViewId="0">
      <selection activeCell="B46" sqref="B46"/>
    </sheetView>
  </sheetViews>
  <sheetFormatPr defaultRowHeight="12.75" x14ac:dyDescent="0.2"/>
  <cols>
    <col min="1" max="1" width="9.42578125" style="49" bestFit="1" customWidth="1"/>
    <col min="2" max="2" width="23" style="49" customWidth="1"/>
    <col min="3" max="3" width="15.85546875" style="49" customWidth="1"/>
    <col min="4" max="4" width="21" style="49" customWidth="1"/>
    <col min="5" max="5" width="16.28515625" style="49" customWidth="1"/>
    <col min="6" max="6" width="9.140625" style="49"/>
    <col min="7" max="7" width="23.140625" style="49" customWidth="1"/>
    <col min="8" max="8" width="15.85546875" style="49" bestFit="1" customWidth="1"/>
    <col min="9" max="9" width="21" style="49" bestFit="1" customWidth="1"/>
    <col min="10" max="10" width="16.28515625" style="49" customWidth="1"/>
    <col min="11" max="16384" width="9.140625" style="49"/>
  </cols>
  <sheetData>
    <row r="1" spans="1:23" ht="15.75" x14ac:dyDescent="0.25">
      <c r="A1" s="46"/>
      <c r="B1" s="47"/>
      <c r="C1" s="47"/>
      <c r="D1" s="47"/>
      <c r="E1" s="48"/>
      <c r="F1" s="48"/>
      <c r="G1" s="48"/>
      <c r="H1" s="47"/>
      <c r="I1" s="47"/>
      <c r="J1" s="47"/>
      <c r="K1" s="47"/>
      <c r="L1" s="47"/>
      <c r="M1" s="47"/>
      <c r="N1" s="47"/>
      <c r="O1" s="47"/>
      <c r="P1" s="47"/>
      <c r="Q1" s="47"/>
      <c r="R1" s="47"/>
      <c r="S1" s="47"/>
      <c r="T1" s="47"/>
      <c r="U1" s="47"/>
      <c r="V1" s="47"/>
      <c r="W1" s="47"/>
    </row>
    <row r="2" spans="1:23" ht="15.75" x14ac:dyDescent="0.25">
      <c r="A2" s="50" t="s">
        <v>21</v>
      </c>
      <c r="B2" s="50"/>
      <c r="C2" s="50"/>
      <c r="D2" s="50"/>
      <c r="E2" s="50"/>
      <c r="F2" s="50"/>
      <c r="G2" s="50"/>
      <c r="H2" s="50"/>
      <c r="I2" s="50"/>
      <c r="J2" s="50"/>
      <c r="K2" s="47"/>
      <c r="L2" s="47"/>
      <c r="M2" s="47"/>
      <c r="N2" s="47"/>
      <c r="O2" s="47"/>
      <c r="P2" s="47"/>
      <c r="Q2" s="47"/>
      <c r="R2" s="47"/>
      <c r="S2" s="47"/>
      <c r="T2" s="47"/>
      <c r="U2" s="47"/>
      <c r="V2" s="47"/>
      <c r="W2" s="47"/>
    </row>
    <row r="3" spans="1:23" ht="15.75" x14ac:dyDescent="0.25">
      <c r="A3" s="50" t="s">
        <v>0</v>
      </c>
      <c r="B3" s="50"/>
      <c r="C3" s="50"/>
      <c r="D3" s="50"/>
      <c r="E3" s="50"/>
      <c r="F3" s="50"/>
      <c r="G3" s="50"/>
      <c r="H3" s="50"/>
      <c r="I3" s="50"/>
      <c r="J3" s="50"/>
      <c r="K3" s="47"/>
      <c r="L3" s="47"/>
      <c r="M3" s="47"/>
      <c r="N3" s="47"/>
      <c r="O3" s="47"/>
      <c r="P3" s="47"/>
      <c r="Q3" s="47"/>
      <c r="R3" s="47"/>
      <c r="S3" s="47"/>
      <c r="T3" s="47"/>
      <c r="U3" s="47"/>
      <c r="V3" s="47"/>
      <c r="W3" s="47"/>
    </row>
    <row r="4" spans="1:23" ht="15.75" x14ac:dyDescent="0.25">
      <c r="A4" s="50" t="s">
        <v>17</v>
      </c>
      <c r="B4" s="50"/>
      <c r="C4" s="50"/>
      <c r="D4" s="50"/>
      <c r="E4" s="50"/>
      <c r="F4" s="50"/>
      <c r="G4" s="50"/>
      <c r="H4" s="50"/>
      <c r="I4" s="50"/>
      <c r="J4" s="50"/>
      <c r="K4" s="47"/>
      <c r="L4" s="47"/>
      <c r="M4" s="47"/>
      <c r="N4" s="47"/>
      <c r="O4" s="47"/>
      <c r="P4" s="47"/>
      <c r="Q4" s="47"/>
      <c r="R4" s="47"/>
      <c r="S4" s="47"/>
      <c r="T4" s="47"/>
      <c r="U4" s="47"/>
      <c r="V4" s="47"/>
      <c r="W4" s="47"/>
    </row>
    <row r="5" spans="1:23" ht="15.75" x14ac:dyDescent="0.25">
      <c r="A5" s="50"/>
      <c r="B5" s="47"/>
      <c r="C5" s="47"/>
      <c r="D5" s="47"/>
      <c r="E5" s="47"/>
      <c r="F5" s="47"/>
      <c r="G5" s="47"/>
      <c r="H5" s="47"/>
      <c r="I5" s="47"/>
      <c r="J5" s="47"/>
      <c r="K5" s="47"/>
      <c r="L5" s="47"/>
      <c r="M5" s="47"/>
      <c r="N5" s="47"/>
      <c r="O5" s="47"/>
      <c r="P5" s="47"/>
      <c r="Q5" s="47"/>
      <c r="R5" s="47"/>
      <c r="S5" s="47"/>
      <c r="T5" s="47"/>
      <c r="U5" s="47"/>
      <c r="V5" s="47"/>
      <c r="W5" s="47"/>
    </row>
    <row r="6" spans="1:23" ht="15.75" x14ac:dyDescent="0.25">
      <c r="A6" s="51"/>
      <c r="B6" s="52" t="s">
        <v>2</v>
      </c>
      <c r="C6" s="51"/>
      <c r="D6" s="51"/>
      <c r="E6" s="51"/>
      <c r="F6" s="51"/>
      <c r="G6" s="51"/>
      <c r="H6" s="51"/>
      <c r="I6" s="51"/>
      <c r="J6" s="51"/>
      <c r="K6" s="47"/>
      <c r="L6" s="47"/>
      <c r="M6" s="47"/>
      <c r="N6" s="47"/>
      <c r="O6" s="47"/>
      <c r="P6" s="47"/>
      <c r="Q6" s="47"/>
      <c r="R6" s="47"/>
      <c r="S6" s="47"/>
      <c r="T6" s="47"/>
      <c r="U6" s="47"/>
      <c r="V6" s="47"/>
      <c r="W6" s="47"/>
    </row>
    <row r="7" spans="1:23" ht="15.75" x14ac:dyDescent="0.25">
      <c r="A7" s="51"/>
      <c r="B7" s="51"/>
      <c r="C7" s="53"/>
      <c r="D7" s="53"/>
      <c r="E7" s="53"/>
      <c r="F7" s="51"/>
      <c r="G7" s="51"/>
      <c r="H7" s="51"/>
      <c r="I7" s="51"/>
      <c r="J7" s="51"/>
      <c r="K7" s="47"/>
      <c r="L7" s="47"/>
      <c r="M7" s="47"/>
      <c r="N7" s="47"/>
      <c r="O7" s="47"/>
      <c r="P7" s="47"/>
      <c r="Q7" s="47"/>
      <c r="R7" s="47"/>
      <c r="S7" s="47"/>
      <c r="T7" s="47"/>
      <c r="U7" s="47"/>
      <c r="V7" s="47"/>
      <c r="W7" s="47"/>
    </row>
    <row r="8" spans="1:23" ht="15.75" x14ac:dyDescent="0.25">
      <c r="A8" s="53">
        <v>1</v>
      </c>
      <c r="B8" s="54" t="s">
        <v>3</v>
      </c>
      <c r="C8" s="55"/>
      <c r="D8" s="55"/>
      <c r="E8" s="56" t="s">
        <v>4</v>
      </c>
      <c r="F8" s="51"/>
      <c r="G8" s="54" t="s">
        <v>3</v>
      </c>
      <c r="H8" s="55"/>
      <c r="I8" s="55"/>
      <c r="J8" s="56" t="s">
        <v>4</v>
      </c>
      <c r="K8" s="47"/>
      <c r="L8" s="47"/>
      <c r="M8" s="47"/>
      <c r="N8" s="47"/>
      <c r="O8" s="47"/>
      <c r="P8" s="47"/>
      <c r="Q8" s="47"/>
      <c r="R8" s="47"/>
      <c r="S8" s="47"/>
      <c r="T8" s="47"/>
      <c r="U8" s="47"/>
      <c r="V8" s="47"/>
      <c r="W8" s="47"/>
    </row>
    <row r="9" spans="1:23" ht="15.75" x14ac:dyDescent="0.25">
      <c r="A9" s="53">
        <f>+A8+1</f>
        <v>2</v>
      </c>
      <c r="B9" s="11" t="s">
        <v>5</v>
      </c>
      <c r="C9" s="57" t="s">
        <v>6</v>
      </c>
      <c r="D9" s="58" t="s">
        <v>7</v>
      </c>
      <c r="E9" s="59" t="s">
        <v>8</v>
      </c>
      <c r="F9" s="57"/>
      <c r="G9" s="11" t="s">
        <v>9</v>
      </c>
      <c r="H9" s="57" t="s">
        <v>6</v>
      </c>
      <c r="I9" s="58" t="s">
        <v>7</v>
      </c>
      <c r="J9" s="59" t="s">
        <v>8</v>
      </c>
      <c r="K9" s="47"/>
      <c r="L9" s="47"/>
      <c r="M9" s="47"/>
      <c r="N9" s="47"/>
      <c r="O9" s="47"/>
      <c r="P9" s="47"/>
      <c r="Q9" s="47"/>
      <c r="R9" s="47"/>
      <c r="S9" s="47"/>
      <c r="T9" s="47"/>
      <c r="U9" s="47"/>
      <c r="V9" s="47"/>
      <c r="W9" s="47"/>
    </row>
    <row r="10" spans="1:23" ht="15.75" x14ac:dyDescent="0.25">
      <c r="A10" s="53">
        <f t="shared" ref="A10:A46" si="0">+A9+1</f>
        <v>3</v>
      </c>
      <c r="B10" s="60">
        <v>42370</v>
      </c>
      <c r="C10" s="61">
        <v>0.12239</v>
      </c>
      <c r="D10" s="17">
        <v>5319630</v>
      </c>
      <c r="E10" s="62">
        <v>651069.51569999999</v>
      </c>
      <c r="F10" s="63"/>
      <c r="G10" s="64">
        <v>42370</v>
      </c>
      <c r="H10" s="61">
        <v>0.12239</v>
      </c>
      <c r="I10" s="17">
        <v>163509</v>
      </c>
      <c r="J10" s="62">
        <v>20011.86651</v>
      </c>
      <c r="K10" s="47"/>
      <c r="L10" s="47"/>
      <c r="M10" s="47"/>
      <c r="N10" s="47"/>
      <c r="O10" s="47"/>
      <c r="P10" s="47"/>
      <c r="Q10" s="47"/>
      <c r="R10" s="47"/>
      <c r="S10" s="47"/>
      <c r="T10" s="47"/>
      <c r="U10" s="47"/>
      <c r="V10" s="47"/>
      <c r="W10" s="47"/>
    </row>
    <row r="11" spans="1:23" ht="15.75" x14ac:dyDescent="0.25">
      <c r="A11" s="53">
        <f t="shared" si="0"/>
        <v>4</v>
      </c>
      <c r="B11" s="60">
        <v>42401</v>
      </c>
      <c r="C11" s="61">
        <v>0.12239</v>
      </c>
      <c r="D11" s="17">
        <v>5254669</v>
      </c>
      <c r="E11" s="62">
        <v>643118.93891000003</v>
      </c>
      <c r="F11" s="63"/>
      <c r="G11" s="64">
        <v>42401</v>
      </c>
      <c r="H11" s="61">
        <v>0.12239</v>
      </c>
      <c r="I11" s="17">
        <v>165286</v>
      </c>
      <c r="J11" s="62">
        <v>20229.35354</v>
      </c>
      <c r="K11" s="47"/>
      <c r="L11" s="47"/>
      <c r="M11" s="47"/>
      <c r="N11" s="47"/>
      <c r="O11" s="47"/>
      <c r="P11" s="47"/>
      <c r="Q11" s="47"/>
      <c r="R11" s="47"/>
      <c r="S11" s="47"/>
      <c r="T11" s="47"/>
      <c r="U11" s="47"/>
      <c r="V11" s="47"/>
      <c r="W11" s="47"/>
    </row>
    <row r="12" spans="1:23" ht="15.75" x14ac:dyDescent="0.25">
      <c r="A12" s="53">
        <f t="shared" si="0"/>
        <v>5</v>
      </c>
      <c r="B12" s="60">
        <v>42430</v>
      </c>
      <c r="C12" s="61">
        <v>0.12239</v>
      </c>
      <c r="D12" s="17">
        <v>4447935</v>
      </c>
      <c r="E12" s="62">
        <v>544382.76465000003</v>
      </c>
      <c r="F12" s="63"/>
      <c r="G12" s="64">
        <v>42430</v>
      </c>
      <c r="H12" s="61">
        <v>0.12239</v>
      </c>
      <c r="I12" s="17">
        <v>154877</v>
      </c>
      <c r="J12" s="62">
        <v>18955.39603</v>
      </c>
      <c r="K12" s="47"/>
      <c r="L12" s="47"/>
      <c r="M12" s="47"/>
      <c r="N12" s="47"/>
      <c r="O12" s="47"/>
      <c r="P12" s="47"/>
      <c r="Q12" s="47"/>
      <c r="R12" s="47"/>
      <c r="S12" s="47"/>
      <c r="T12" s="47"/>
      <c r="U12" s="47"/>
      <c r="V12" s="47"/>
      <c r="W12" s="47"/>
    </row>
    <row r="13" spans="1:23" ht="15.75" x14ac:dyDescent="0.25">
      <c r="A13" s="53">
        <f t="shared" si="0"/>
        <v>6</v>
      </c>
      <c r="B13" s="60">
        <v>42461</v>
      </c>
      <c r="C13" s="61">
        <v>0.12239</v>
      </c>
      <c r="D13" s="17">
        <v>4072489</v>
      </c>
      <c r="E13" s="62">
        <v>498431.92871000001</v>
      </c>
      <c r="F13" s="63"/>
      <c r="G13" s="64">
        <v>42461</v>
      </c>
      <c r="H13" s="61">
        <v>0.12239</v>
      </c>
      <c r="I13" s="17">
        <v>151406</v>
      </c>
      <c r="J13" s="62">
        <v>18530.58034</v>
      </c>
      <c r="K13" s="47"/>
      <c r="L13" s="47"/>
      <c r="M13" s="47"/>
      <c r="N13" s="47"/>
      <c r="O13" s="47"/>
      <c r="P13" s="47"/>
      <c r="Q13" s="47"/>
      <c r="R13" s="47"/>
      <c r="S13" s="47"/>
      <c r="T13" s="47"/>
      <c r="U13" s="47"/>
      <c r="V13" s="47"/>
      <c r="W13" s="47"/>
    </row>
    <row r="14" spans="1:23" ht="15.75" x14ac:dyDescent="0.25">
      <c r="A14" s="53">
        <f t="shared" si="0"/>
        <v>7</v>
      </c>
      <c r="B14" s="60">
        <v>42491</v>
      </c>
      <c r="C14" s="61">
        <v>0.12239</v>
      </c>
      <c r="D14" s="17">
        <v>3518371</v>
      </c>
      <c r="E14" s="62">
        <v>430613.42668999999</v>
      </c>
      <c r="F14" s="63"/>
      <c r="G14" s="64">
        <v>42491</v>
      </c>
      <c r="H14" s="61">
        <v>0.12239</v>
      </c>
      <c r="I14" s="17">
        <v>168540</v>
      </c>
      <c r="J14" s="62">
        <v>20627.6106</v>
      </c>
      <c r="K14" s="47"/>
      <c r="L14" s="47"/>
      <c r="M14" s="47"/>
      <c r="N14" s="47"/>
      <c r="O14" s="47"/>
      <c r="P14" s="47"/>
      <c r="Q14" s="47"/>
      <c r="R14" s="47"/>
      <c r="S14" s="47"/>
      <c r="T14" s="47"/>
      <c r="U14" s="47"/>
      <c r="V14" s="47"/>
      <c r="W14" s="47"/>
    </row>
    <row r="15" spans="1:23" ht="15.75" x14ac:dyDescent="0.25">
      <c r="A15" s="53">
        <f t="shared" si="0"/>
        <v>8</v>
      </c>
      <c r="B15" s="60">
        <v>42522</v>
      </c>
      <c r="C15" s="61">
        <v>7.8780000000000003E-2</v>
      </c>
      <c r="D15" s="17">
        <v>4068244.59</v>
      </c>
      <c r="E15" s="62">
        <v>320496.3088002</v>
      </c>
      <c r="F15" s="63"/>
      <c r="G15" s="64">
        <v>42522</v>
      </c>
      <c r="H15" s="61">
        <v>7.8780000000000003E-2</v>
      </c>
      <c r="I15" s="17">
        <v>154281</v>
      </c>
      <c r="J15" s="62">
        <v>12154.257180000001</v>
      </c>
      <c r="K15" s="47"/>
      <c r="L15" s="47"/>
      <c r="M15" s="47"/>
      <c r="N15" s="47"/>
      <c r="O15" s="47"/>
      <c r="P15" s="47"/>
      <c r="Q15" s="47"/>
      <c r="R15" s="47"/>
      <c r="S15" s="47"/>
      <c r="T15" s="47"/>
      <c r="U15" s="47"/>
      <c r="V15" s="47"/>
      <c r="W15" s="47"/>
    </row>
    <row r="16" spans="1:23" ht="15.75" x14ac:dyDescent="0.25">
      <c r="A16" s="53">
        <f t="shared" si="0"/>
        <v>9</v>
      </c>
      <c r="B16" s="60">
        <v>42552</v>
      </c>
      <c r="C16" s="61">
        <v>7.8780000000000003E-2</v>
      </c>
      <c r="D16" s="17">
        <v>5042740</v>
      </c>
      <c r="E16" s="62">
        <v>397267.05720000004</v>
      </c>
      <c r="F16" s="63"/>
      <c r="G16" s="64">
        <v>42552</v>
      </c>
      <c r="H16" s="61">
        <v>7.8780000000000003E-2</v>
      </c>
      <c r="I16" s="17">
        <v>161763</v>
      </c>
      <c r="J16" s="62">
        <v>12743.68914</v>
      </c>
      <c r="K16" s="47"/>
      <c r="L16" s="47"/>
      <c r="M16" s="47"/>
      <c r="N16" s="47"/>
      <c r="O16" s="47"/>
      <c r="P16" s="47"/>
      <c r="Q16" s="47"/>
      <c r="R16" s="47"/>
      <c r="S16" s="47"/>
      <c r="T16" s="47"/>
      <c r="U16" s="47"/>
      <c r="V16" s="47"/>
      <c r="W16" s="47"/>
    </row>
    <row r="17" spans="1:23" ht="15.75" x14ac:dyDescent="0.25">
      <c r="A17" s="53">
        <f t="shared" si="0"/>
        <v>10</v>
      </c>
      <c r="B17" s="60">
        <v>42583</v>
      </c>
      <c r="C17" s="61">
        <v>7.8780000000000003E-2</v>
      </c>
      <c r="D17" s="17">
        <v>5844835</v>
      </c>
      <c r="E17" s="62">
        <v>460456.10130000004</v>
      </c>
      <c r="F17" s="63"/>
      <c r="G17" s="64">
        <v>42583</v>
      </c>
      <c r="H17" s="61">
        <v>7.8780000000000003E-2</v>
      </c>
      <c r="I17" s="17">
        <v>175668</v>
      </c>
      <c r="J17" s="62">
        <v>13839.125040000001</v>
      </c>
      <c r="K17" s="47"/>
      <c r="L17" s="47"/>
      <c r="M17" s="47"/>
      <c r="N17" s="47"/>
      <c r="O17" s="47"/>
      <c r="P17" s="47"/>
      <c r="Q17" s="47"/>
      <c r="R17" s="47"/>
      <c r="S17" s="47"/>
      <c r="T17" s="47"/>
      <c r="U17" s="47"/>
      <c r="V17" s="47"/>
      <c r="W17" s="47"/>
    </row>
    <row r="18" spans="1:23" ht="15.75" x14ac:dyDescent="0.25">
      <c r="A18" s="53">
        <f t="shared" si="0"/>
        <v>11</v>
      </c>
      <c r="B18" s="60">
        <v>42614</v>
      </c>
      <c r="C18" s="61">
        <v>7.8780000000000003E-2</v>
      </c>
      <c r="D18" s="17">
        <v>4260248</v>
      </c>
      <c r="E18" s="62">
        <v>335622.33744000003</v>
      </c>
      <c r="F18" s="63"/>
      <c r="G18" s="64">
        <v>42614</v>
      </c>
      <c r="H18" s="61">
        <v>7.8780000000000003E-2</v>
      </c>
      <c r="I18" s="17">
        <v>153762</v>
      </c>
      <c r="J18" s="62">
        <v>12113.370360000001</v>
      </c>
      <c r="K18" s="47"/>
      <c r="L18" s="47"/>
      <c r="M18" s="47"/>
      <c r="N18" s="47"/>
      <c r="O18" s="47"/>
      <c r="P18" s="47"/>
      <c r="Q18" s="47"/>
      <c r="R18" s="47"/>
      <c r="S18" s="47"/>
      <c r="T18" s="47"/>
      <c r="U18" s="47"/>
      <c r="V18" s="47"/>
      <c r="W18" s="47"/>
    </row>
    <row r="19" spans="1:23" ht="15.75" x14ac:dyDescent="0.25">
      <c r="A19" s="53">
        <f t="shared" si="0"/>
        <v>12</v>
      </c>
      <c r="B19" s="60">
        <v>42644</v>
      </c>
      <c r="C19" s="61">
        <v>7.8780000000000003E-2</v>
      </c>
      <c r="D19" s="17">
        <v>3550918</v>
      </c>
      <c r="E19" s="62">
        <v>279741.32004000002</v>
      </c>
      <c r="F19" s="63"/>
      <c r="G19" s="64">
        <v>42644</v>
      </c>
      <c r="H19" s="61">
        <v>7.8780000000000003E-2</v>
      </c>
      <c r="I19" s="17">
        <v>139220</v>
      </c>
      <c r="J19" s="62">
        <v>10967.7516</v>
      </c>
      <c r="K19" s="47"/>
      <c r="L19" s="47"/>
      <c r="M19" s="47"/>
      <c r="N19" s="47"/>
      <c r="O19" s="47"/>
      <c r="P19" s="47"/>
      <c r="Q19" s="47"/>
      <c r="R19" s="47"/>
      <c r="S19" s="47"/>
      <c r="T19" s="47"/>
      <c r="U19" s="47"/>
      <c r="V19" s="47"/>
      <c r="W19" s="47"/>
    </row>
    <row r="20" spans="1:23" ht="15.75" x14ac:dyDescent="0.25">
      <c r="A20" s="53">
        <f t="shared" si="0"/>
        <v>13</v>
      </c>
      <c r="B20" s="60">
        <v>42675</v>
      </c>
      <c r="C20" s="61">
        <v>7.8780000000000003E-2</v>
      </c>
      <c r="D20" s="17">
        <v>3873853</v>
      </c>
      <c r="E20" s="62">
        <v>305182.13933999999</v>
      </c>
      <c r="F20" s="63"/>
      <c r="G20" s="64">
        <v>42675</v>
      </c>
      <c r="H20" s="61">
        <v>7.8780000000000003E-2</v>
      </c>
      <c r="I20" s="17">
        <v>146162</v>
      </c>
      <c r="J20" s="62">
        <v>11514.64236</v>
      </c>
      <c r="K20" s="47"/>
      <c r="L20" s="47"/>
      <c r="M20" s="47"/>
      <c r="N20" s="47"/>
      <c r="O20" s="47"/>
      <c r="P20" s="47"/>
      <c r="Q20" s="47"/>
      <c r="R20" s="47"/>
      <c r="S20" s="47"/>
      <c r="T20" s="47"/>
      <c r="U20" s="47"/>
      <c r="V20" s="47"/>
      <c r="W20" s="47"/>
    </row>
    <row r="21" spans="1:23" ht="15.75" x14ac:dyDescent="0.25">
      <c r="A21" s="53">
        <f t="shared" si="0"/>
        <v>14</v>
      </c>
      <c r="B21" s="60">
        <v>42705</v>
      </c>
      <c r="C21" s="61">
        <v>9.7040000000000001E-2</v>
      </c>
      <c r="D21" s="17">
        <v>4595412</v>
      </c>
      <c r="E21" s="65">
        <v>445938.78048000002</v>
      </c>
      <c r="F21" s="63"/>
      <c r="G21" s="64">
        <v>42705</v>
      </c>
      <c r="H21" s="61">
        <v>9.7040000000000001E-2</v>
      </c>
      <c r="I21" s="17">
        <v>156980</v>
      </c>
      <c r="J21" s="65">
        <v>15233.3392</v>
      </c>
      <c r="K21" s="47"/>
      <c r="L21" s="47"/>
      <c r="M21" s="47"/>
      <c r="N21" s="47"/>
      <c r="O21" s="47"/>
      <c r="P21" s="47"/>
      <c r="Q21" s="47"/>
      <c r="R21" s="47"/>
      <c r="S21" s="47"/>
      <c r="T21" s="47"/>
      <c r="U21" s="47"/>
      <c r="V21" s="47"/>
      <c r="W21" s="47"/>
    </row>
    <row r="22" spans="1:23" ht="15.75" x14ac:dyDescent="0.25">
      <c r="A22" s="53">
        <f t="shared" si="0"/>
        <v>15</v>
      </c>
      <c r="B22" s="66" t="s">
        <v>10</v>
      </c>
      <c r="C22" s="67"/>
      <c r="D22" s="68"/>
      <c r="E22" s="65">
        <f>SUM(E10:E21)</f>
        <v>5312320.6192602003</v>
      </c>
      <c r="F22" s="63"/>
      <c r="G22" s="69" t="s">
        <v>10</v>
      </c>
      <c r="H22" s="67"/>
      <c r="I22" s="68"/>
      <c r="J22" s="65">
        <f>SUM(J10:J21)</f>
        <v>186920.98189999998</v>
      </c>
      <c r="K22" s="47"/>
      <c r="L22" s="47"/>
      <c r="M22" s="47"/>
      <c r="N22" s="47"/>
      <c r="O22" s="47"/>
      <c r="P22" s="47"/>
      <c r="Q22" s="47"/>
      <c r="R22" s="47"/>
      <c r="S22" s="47"/>
      <c r="T22" s="47"/>
      <c r="U22" s="47"/>
      <c r="V22" s="47"/>
      <c r="W22" s="47"/>
    </row>
    <row r="23" spans="1:23" ht="15.75" x14ac:dyDescent="0.25">
      <c r="A23" s="53"/>
      <c r="B23" s="51"/>
      <c r="C23" s="63"/>
      <c r="D23" s="63"/>
      <c r="E23" s="63"/>
      <c r="F23" s="63"/>
      <c r="G23" s="63"/>
      <c r="H23" s="63"/>
      <c r="I23" s="63"/>
      <c r="J23" s="63"/>
      <c r="K23" s="47"/>
      <c r="L23" s="47"/>
      <c r="M23" s="47"/>
      <c r="N23" s="47"/>
      <c r="O23" s="47"/>
      <c r="P23" s="47"/>
      <c r="Q23" s="47"/>
      <c r="R23" s="47"/>
      <c r="S23" s="47"/>
      <c r="T23" s="47"/>
      <c r="U23" s="47"/>
      <c r="V23" s="47"/>
      <c r="W23" s="47"/>
    </row>
    <row r="24" spans="1:23" ht="15.75" x14ac:dyDescent="0.25">
      <c r="A24" s="53">
        <f>A22+1</f>
        <v>16</v>
      </c>
      <c r="B24" s="70" t="s">
        <v>3</v>
      </c>
      <c r="C24" s="71"/>
      <c r="D24" s="71"/>
      <c r="E24" s="72" t="s">
        <v>4</v>
      </c>
      <c r="F24" s="63"/>
      <c r="G24" s="70" t="s">
        <v>3</v>
      </c>
      <c r="H24" s="71"/>
      <c r="I24" s="71"/>
      <c r="J24" s="72" t="s">
        <v>4</v>
      </c>
      <c r="K24" s="47"/>
      <c r="L24" s="47"/>
      <c r="M24" s="47"/>
      <c r="N24" s="47"/>
      <c r="O24" s="47"/>
      <c r="P24" s="47"/>
      <c r="Q24" s="47"/>
      <c r="R24" s="47"/>
      <c r="S24" s="47"/>
      <c r="T24" s="47"/>
      <c r="U24" s="47"/>
      <c r="V24" s="47"/>
      <c r="W24" s="47"/>
    </row>
    <row r="25" spans="1:23" ht="31.5" x14ac:dyDescent="0.25">
      <c r="A25" s="53">
        <f t="shared" si="0"/>
        <v>17</v>
      </c>
      <c r="B25" s="11" t="s">
        <v>11</v>
      </c>
      <c r="C25" s="73" t="s">
        <v>12</v>
      </c>
      <c r="D25" s="74" t="s">
        <v>7</v>
      </c>
      <c r="E25" s="75" t="s">
        <v>8</v>
      </c>
      <c r="F25" s="63"/>
      <c r="G25" s="11" t="s">
        <v>13</v>
      </c>
      <c r="H25" s="73" t="s">
        <v>12</v>
      </c>
      <c r="I25" s="74" t="s">
        <v>7</v>
      </c>
      <c r="J25" s="75" t="s">
        <v>8</v>
      </c>
      <c r="K25" s="47"/>
      <c r="L25" s="47"/>
      <c r="M25" s="47"/>
      <c r="N25" s="47"/>
      <c r="O25" s="47"/>
      <c r="P25" s="47"/>
      <c r="Q25" s="47"/>
      <c r="R25" s="47"/>
      <c r="S25" s="47"/>
      <c r="T25" s="47"/>
      <c r="U25" s="47"/>
      <c r="V25" s="47"/>
      <c r="W25" s="47"/>
    </row>
    <row r="26" spans="1:23" ht="15.75" x14ac:dyDescent="0.25">
      <c r="A26" s="53">
        <f t="shared" si="0"/>
        <v>18</v>
      </c>
      <c r="B26" s="64">
        <v>42370</v>
      </c>
      <c r="C26" s="61">
        <v>0.12251000000000001</v>
      </c>
      <c r="D26" s="17">
        <v>4751505.92</v>
      </c>
      <c r="E26" s="62">
        <v>582106.99025919999</v>
      </c>
      <c r="F26" s="63"/>
      <c r="G26" s="64">
        <v>42370</v>
      </c>
      <c r="H26" s="61">
        <v>7.2999999999999995E-2</v>
      </c>
      <c r="I26" s="17">
        <v>12095579.439999999</v>
      </c>
      <c r="J26" s="62">
        <v>882977.29911999987</v>
      </c>
      <c r="K26" s="47"/>
      <c r="L26" s="47"/>
      <c r="M26" s="47"/>
      <c r="N26" s="47"/>
      <c r="O26" s="47"/>
      <c r="P26" s="47"/>
      <c r="Q26" s="47"/>
      <c r="R26" s="47"/>
      <c r="S26" s="47"/>
      <c r="T26" s="47"/>
      <c r="U26" s="47"/>
      <c r="V26" s="47"/>
      <c r="W26" s="47"/>
    </row>
    <row r="27" spans="1:23" ht="15.75" x14ac:dyDescent="0.25">
      <c r="A27" s="53">
        <f t="shared" si="0"/>
        <v>19</v>
      </c>
      <c r="B27" s="64">
        <v>42401</v>
      </c>
      <c r="C27" s="61">
        <v>0.12261</v>
      </c>
      <c r="D27" s="17">
        <v>5029827.4000000004</v>
      </c>
      <c r="E27" s="62">
        <v>616707.13751400006</v>
      </c>
      <c r="F27" s="63"/>
      <c r="G27" s="64">
        <v>42401</v>
      </c>
      <c r="H27" s="61">
        <v>6.2850000000000003E-2</v>
      </c>
      <c r="I27" s="17">
        <v>12376683.9</v>
      </c>
      <c r="J27" s="62">
        <v>777874.58311500004</v>
      </c>
      <c r="K27" s="47"/>
      <c r="L27" s="47"/>
      <c r="M27" s="47"/>
      <c r="N27" s="47"/>
      <c r="O27" s="47"/>
      <c r="P27" s="47"/>
      <c r="Q27" s="47"/>
      <c r="R27" s="47"/>
      <c r="S27" s="47"/>
      <c r="T27" s="47"/>
      <c r="U27" s="47"/>
      <c r="V27" s="47"/>
      <c r="W27" s="47"/>
    </row>
    <row r="28" spans="1:23" ht="15.75" x14ac:dyDescent="0.25">
      <c r="A28" s="53">
        <f t="shared" si="0"/>
        <v>20</v>
      </c>
      <c r="B28" s="64">
        <v>42430</v>
      </c>
      <c r="C28" s="61">
        <v>0.1066</v>
      </c>
      <c r="D28" s="17">
        <v>4689867.5200000005</v>
      </c>
      <c r="E28" s="62">
        <v>499939.87763200008</v>
      </c>
      <c r="F28" s="63"/>
      <c r="G28" s="64">
        <v>42430</v>
      </c>
      <c r="H28" s="61">
        <v>5.1020000000000003E-2</v>
      </c>
      <c r="I28" s="17">
        <v>11950831.82</v>
      </c>
      <c r="J28" s="62">
        <v>609731.4394564</v>
      </c>
      <c r="K28" s="47"/>
      <c r="L28" s="47"/>
      <c r="M28" s="47"/>
      <c r="N28" s="47"/>
      <c r="O28" s="47"/>
      <c r="P28" s="47"/>
      <c r="Q28" s="47"/>
      <c r="R28" s="47"/>
      <c r="S28" s="47"/>
      <c r="T28" s="47"/>
      <c r="U28" s="47"/>
      <c r="V28" s="47"/>
      <c r="W28" s="47"/>
    </row>
    <row r="29" spans="1:23" ht="15.75" x14ac:dyDescent="0.25">
      <c r="A29" s="53">
        <f t="shared" si="0"/>
        <v>21</v>
      </c>
      <c r="B29" s="64">
        <v>42461</v>
      </c>
      <c r="C29" s="61">
        <v>9.5599999999999991E-2</v>
      </c>
      <c r="D29" s="17">
        <v>4524798.3600000003</v>
      </c>
      <c r="E29" s="62">
        <v>432570.72321600001</v>
      </c>
      <c r="F29" s="63"/>
      <c r="G29" s="64">
        <v>42461</v>
      </c>
      <c r="H29" s="61">
        <v>6.164E-2</v>
      </c>
      <c r="I29" s="17">
        <v>12096098.58</v>
      </c>
      <c r="J29" s="62">
        <v>745603.51647120004</v>
      </c>
      <c r="K29" s="47"/>
      <c r="L29" s="47"/>
      <c r="M29" s="47"/>
      <c r="N29" s="47"/>
      <c r="O29" s="47"/>
      <c r="P29" s="47"/>
      <c r="Q29" s="47"/>
      <c r="R29" s="47"/>
      <c r="S29" s="47"/>
      <c r="T29" s="47"/>
      <c r="U29" s="47"/>
      <c r="V29" s="47"/>
      <c r="W29" s="47"/>
    </row>
    <row r="30" spans="1:23" ht="15.75" x14ac:dyDescent="0.25">
      <c r="A30" s="53">
        <f t="shared" si="0"/>
        <v>22</v>
      </c>
      <c r="B30" s="64">
        <v>42491</v>
      </c>
      <c r="C30" s="61">
        <v>8.9439999999999992E-2</v>
      </c>
      <c r="D30" s="17">
        <v>4256076.5900000008</v>
      </c>
      <c r="E30" s="62">
        <v>380663.49020960002</v>
      </c>
      <c r="F30" s="63"/>
      <c r="G30" s="64">
        <v>42491</v>
      </c>
      <c r="H30" s="61">
        <v>5.5870000000000003E-2</v>
      </c>
      <c r="I30" s="17">
        <v>12564877.699999999</v>
      </c>
      <c r="J30" s="62">
        <v>701999.717099</v>
      </c>
      <c r="K30" s="47"/>
      <c r="L30" s="47"/>
      <c r="M30" s="47"/>
      <c r="N30" s="47"/>
      <c r="O30" s="47"/>
      <c r="P30" s="47"/>
      <c r="Q30" s="47"/>
      <c r="R30" s="47"/>
      <c r="S30" s="47"/>
      <c r="T30" s="47"/>
      <c r="U30" s="47"/>
      <c r="V30" s="47"/>
      <c r="W30" s="47"/>
    </row>
    <row r="31" spans="1:23" ht="15.75" x14ac:dyDescent="0.25">
      <c r="A31" s="53">
        <f t="shared" si="0"/>
        <v>23</v>
      </c>
      <c r="B31" s="64">
        <v>42522</v>
      </c>
      <c r="C31" s="61">
        <v>7.214000000000001E-2</v>
      </c>
      <c r="D31" s="17">
        <v>5102693.9800000004</v>
      </c>
      <c r="E31" s="62">
        <v>368108.3437172001</v>
      </c>
      <c r="F31" s="63"/>
      <c r="G31" s="64">
        <v>42522</v>
      </c>
      <c r="H31" s="61">
        <v>5.5599999999999997E-2</v>
      </c>
      <c r="I31" s="17">
        <v>12859946.48</v>
      </c>
      <c r="J31" s="62">
        <v>715013.02428799996</v>
      </c>
      <c r="K31" s="47"/>
      <c r="L31" s="47"/>
      <c r="M31" s="47"/>
      <c r="N31" s="47"/>
      <c r="O31" s="47"/>
      <c r="P31" s="47"/>
      <c r="Q31" s="47"/>
      <c r="R31" s="47"/>
      <c r="S31" s="47"/>
      <c r="T31" s="47"/>
      <c r="U31" s="47"/>
      <c r="V31" s="47"/>
      <c r="W31" s="47"/>
    </row>
    <row r="32" spans="1:23" ht="15.75" x14ac:dyDescent="0.25">
      <c r="A32" s="53">
        <f t="shared" si="0"/>
        <v>24</v>
      </c>
      <c r="B32" s="64">
        <v>42552</v>
      </c>
      <c r="C32" s="61">
        <v>7.7869999999999995E-2</v>
      </c>
      <c r="D32" s="17">
        <v>5182401.7699999996</v>
      </c>
      <c r="E32" s="62">
        <v>403553.62582989992</v>
      </c>
      <c r="F32" s="63"/>
      <c r="G32" s="64">
        <v>42552</v>
      </c>
      <c r="H32" s="61">
        <v>6.5740000000000007E-2</v>
      </c>
      <c r="I32" s="17">
        <v>13215957.92</v>
      </c>
      <c r="J32" s="62">
        <v>868817.07366080012</v>
      </c>
      <c r="K32" s="47"/>
      <c r="L32" s="47"/>
      <c r="M32" s="47"/>
      <c r="N32" s="47"/>
      <c r="O32" s="47"/>
      <c r="P32" s="47"/>
      <c r="Q32" s="47"/>
      <c r="R32" s="47"/>
      <c r="S32" s="47"/>
      <c r="T32" s="47"/>
      <c r="U32" s="47"/>
      <c r="V32" s="47"/>
      <c r="W32" s="47"/>
    </row>
    <row r="33" spans="1:23" ht="15.75" x14ac:dyDescent="0.25">
      <c r="A33" s="53">
        <f t="shared" si="0"/>
        <v>25</v>
      </c>
      <c r="B33" s="64">
        <v>42583</v>
      </c>
      <c r="C33" s="61">
        <v>7.4669999999999986E-2</v>
      </c>
      <c r="D33" s="17">
        <v>5828298.8899999997</v>
      </c>
      <c r="E33" s="62">
        <v>435199.07811629988</v>
      </c>
      <c r="F33" s="63"/>
      <c r="G33" s="64">
        <v>42583</v>
      </c>
      <c r="H33" s="61">
        <v>8.4760000000000002E-2</v>
      </c>
      <c r="I33" s="17">
        <v>13755484.039999999</v>
      </c>
      <c r="J33" s="62">
        <v>1165914.8272303999</v>
      </c>
      <c r="K33" s="47"/>
      <c r="L33" s="47"/>
      <c r="M33" s="47"/>
      <c r="N33" s="47"/>
      <c r="O33" s="47"/>
      <c r="P33" s="47"/>
      <c r="Q33" s="47"/>
      <c r="R33" s="47"/>
      <c r="S33" s="47"/>
      <c r="T33" s="47"/>
      <c r="U33" s="47"/>
      <c r="V33" s="47"/>
      <c r="W33" s="47"/>
    </row>
    <row r="34" spans="1:23" ht="15.75" x14ac:dyDescent="0.25">
      <c r="A34" s="53">
        <f t="shared" si="0"/>
        <v>26</v>
      </c>
      <c r="B34" s="64">
        <v>42614</v>
      </c>
      <c r="C34" s="61">
        <v>6.8450000000000011E-2</v>
      </c>
      <c r="D34" s="17">
        <v>5265693.8500000006</v>
      </c>
      <c r="E34" s="62">
        <v>360436.74403250008</v>
      </c>
      <c r="F34" s="63"/>
      <c r="G34" s="64">
        <v>42614</v>
      </c>
      <c r="H34" s="61">
        <v>7.1239999999999998E-2</v>
      </c>
      <c r="I34" s="17">
        <v>13565632.060000001</v>
      </c>
      <c r="J34" s="62">
        <v>966415.62795440003</v>
      </c>
      <c r="K34" s="47"/>
      <c r="L34" s="47"/>
      <c r="M34" s="47"/>
      <c r="N34" s="47"/>
      <c r="O34" s="47"/>
      <c r="P34" s="47"/>
      <c r="Q34" s="47"/>
      <c r="R34" s="47"/>
      <c r="S34" s="47"/>
      <c r="T34" s="47"/>
      <c r="U34" s="47"/>
      <c r="V34" s="47"/>
      <c r="W34" s="47"/>
    </row>
    <row r="35" spans="1:23" ht="15.75" x14ac:dyDescent="0.25">
      <c r="A35" s="53">
        <f t="shared" si="0"/>
        <v>27</v>
      </c>
      <c r="B35" s="64">
        <v>42644</v>
      </c>
      <c r="C35" s="61">
        <v>6.9769999999999999E-2</v>
      </c>
      <c r="D35" s="17">
        <v>4643332.9200000009</v>
      </c>
      <c r="E35" s="62">
        <v>323965.33782840008</v>
      </c>
      <c r="F35" s="63"/>
      <c r="G35" s="64">
        <v>42644</v>
      </c>
      <c r="H35" s="61">
        <v>6.7390000000000005E-2</v>
      </c>
      <c r="I35" s="17">
        <v>12830240.92</v>
      </c>
      <c r="J35" s="62">
        <v>864629.93559880008</v>
      </c>
      <c r="K35" s="47"/>
      <c r="L35" s="47"/>
      <c r="M35" s="47"/>
      <c r="N35" s="47"/>
      <c r="O35" s="47"/>
      <c r="P35" s="47"/>
      <c r="Q35" s="47"/>
      <c r="R35" s="47"/>
      <c r="S35" s="47"/>
      <c r="T35" s="47"/>
      <c r="U35" s="47"/>
      <c r="V35" s="47"/>
      <c r="W35" s="47"/>
    </row>
    <row r="36" spans="1:23" ht="15.75" x14ac:dyDescent="0.25">
      <c r="A36" s="53">
        <f t="shared" si="0"/>
        <v>28</v>
      </c>
      <c r="B36" s="64">
        <v>42675</v>
      </c>
      <c r="C36" s="61">
        <v>7.7839999999999993E-2</v>
      </c>
      <c r="D36" s="17">
        <v>4594208.71</v>
      </c>
      <c r="E36" s="62">
        <v>357613.20598639996</v>
      </c>
      <c r="F36" s="63"/>
      <c r="G36" s="64">
        <v>42675</v>
      </c>
      <c r="H36" s="61">
        <v>6.8440000000000001E-2</v>
      </c>
      <c r="I36" s="17">
        <v>12777312.92</v>
      </c>
      <c r="J36" s="62">
        <v>874479.29624479997</v>
      </c>
      <c r="K36" s="47"/>
      <c r="L36" s="47"/>
      <c r="M36" s="47"/>
      <c r="N36" s="47"/>
      <c r="O36" s="47"/>
      <c r="P36" s="47"/>
      <c r="Q36" s="47"/>
      <c r="R36" s="47"/>
      <c r="S36" s="47"/>
      <c r="T36" s="47"/>
      <c r="U36" s="47"/>
      <c r="V36" s="47"/>
      <c r="W36" s="47"/>
    </row>
    <row r="37" spans="1:23" ht="15.75" x14ac:dyDescent="0.25">
      <c r="A37" s="53">
        <f t="shared" si="0"/>
        <v>29</v>
      </c>
      <c r="B37" s="64">
        <v>42705</v>
      </c>
      <c r="C37" s="61">
        <v>8.5599999999999996E-2</v>
      </c>
      <c r="D37" s="17">
        <v>4633970.66</v>
      </c>
      <c r="E37" s="65">
        <v>396667.88849599997</v>
      </c>
      <c r="F37" s="63"/>
      <c r="G37" s="64">
        <v>42705</v>
      </c>
      <c r="H37" s="61">
        <v>0.10611</v>
      </c>
      <c r="I37" s="17">
        <v>12277012.380000001</v>
      </c>
      <c r="J37" s="65">
        <v>1302713.7836418001</v>
      </c>
      <c r="K37" s="47"/>
      <c r="L37" s="47"/>
      <c r="M37" s="47"/>
      <c r="N37" s="47"/>
      <c r="O37" s="47"/>
      <c r="P37" s="47"/>
      <c r="Q37" s="47"/>
      <c r="R37" s="47"/>
      <c r="S37" s="47"/>
      <c r="T37" s="47"/>
      <c r="U37" s="47"/>
      <c r="V37" s="47"/>
      <c r="W37" s="47"/>
    </row>
    <row r="38" spans="1:23" ht="15.75" x14ac:dyDescent="0.25">
      <c r="A38" s="53">
        <f t="shared" si="0"/>
        <v>30</v>
      </c>
      <c r="B38" s="69" t="s">
        <v>10</v>
      </c>
      <c r="C38" s="67"/>
      <c r="D38" s="68"/>
      <c r="E38" s="65">
        <f>SUM(E26:E37)</f>
        <v>5157532.4428375</v>
      </c>
      <c r="F38" s="63"/>
      <c r="G38" s="69" t="s">
        <v>10</v>
      </c>
      <c r="H38" s="76"/>
      <c r="I38" s="68"/>
      <c r="J38" s="65">
        <f>SUM(J26:J37)</f>
        <v>10476170.123880599</v>
      </c>
      <c r="K38" s="47"/>
      <c r="L38" s="47"/>
      <c r="M38" s="47"/>
      <c r="N38" s="47"/>
      <c r="O38" s="47"/>
      <c r="P38" s="47"/>
      <c r="Q38" s="47"/>
      <c r="R38" s="47"/>
      <c r="S38" s="47"/>
      <c r="T38" s="47"/>
      <c r="U38" s="47"/>
      <c r="V38" s="47"/>
      <c r="W38" s="47"/>
    </row>
    <row r="39" spans="1:23" ht="15.75" x14ac:dyDescent="0.25">
      <c r="A39" s="53"/>
      <c r="B39" s="53"/>
      <c r="C39" s="51"/>
      <c r="D39" s="77"/>
      <c r="E39" s="78"/>
      <c r="F39" s="51"/>
      <c r="G39" s="53"/>
      <c r="H39" s="79"/>
      <c r="I39" s="77"/>
      <c r="J39" s="78"/>
      <c r="K39" s="47"/>
      <c r="L39" s="47"/>
      <c r="M39" s="47"/>
      <c r="N39" s="47"/>
      <c r="O39" s="47"/>
      <c r="P39" s="47"/>
      <c r="Q39" s="47"/>
      <c r="R39" s="47"/>
      <c r="S39" s="47"/>
      <c r="T39" s="47"/>
      <c r="U39" s="47"/>
      <c r="V39" s="47"/>
      <c r="W39" s="47"/>
    </row>
    <row r="40" spans="1:23" ht="15.75" x14ac:dyDescent="0.25">
      <c r="A40" s="53"/>
      <c r="B40" s="80" t="s">
        <v>16</v>
      </c>
      <c r="C40" s="51"/>
      <c r="D40" s="51"/>
      <c r="E40" s="51"/>
      <c r="F40" s="51"/>
      <c r="G40" s="51"/>
      <c r="H40" s="51"/>
      <c r="I40" s="51"/>
      <c r="J40" s="51"/>
      <c r="K40" s="47"/>
      <c r="L40" s="47"/>
      <c r="M40" s="47"/>
      <c r="N40" s="47"/>
      <c r="O40" s="47"/>
      <c r="P40" s="47"/>
      <c r="Q40" s="47"/>
      <c r="R40" s="47"/>
      <c r="S40" s="47"/>
      <c r="T40" s="47"/>
      <c r="U40" s="47"/>
      <c r="V40" s="47"/>
      <c r="W40" s="47"/>
    </row>
    <row r="41" spans="1:23" ht="15.75" x14ac:dyDescent="0.25">
      <c r="A41" s="53"/>
      <c r="B41" s="81"/>
      <c r="C41" s="51"/>
      <c r="D41" s="51"/>
      <c r="E41" s="51"/>
      <c r="F41" s="51"/>
      <c r="G41" s="51"/>
      <c r="H41" s="51"/>
      <c r="I41" s="51"/>
      <c r="J41" s="51"/>
      <c r="K41" s="47"/>
      <c r="L41" s="47"/>
      <c r="M41" s="47"/>
      <c r="N41" s="47"/>
      <c r="O41" s="47"/>
      <c r="P41" s="47"/>
      <c r="Q41" s="47"/>
      <c r="R41" s="47"/>
      <c r="S41" s="47"/>
      <c r="T41" s="47"/>
      <c r="U41" s="47"/>
      <c r="V41" s="47"/>
      <c r="W41" s="47"/>
    </row>
    <row r="42" spans="1:23" ht="15.75" x14ac:dyDescent="0.25">
      <c r="A42" s="53">
        <f>A38+1</f>
        <v>31</v>
      </c>
      <c r="B42" s="82">
        <f>+E22+J22+E38+J38</f>
        <v>21132944.1678783</v>
      </c>
      <c r="C42" s="83" t="s">
        <v>14</v>
      </c>
      <c r="D42" s="63"/>
      <c r="E42" s="63"/>
      <c r="F42" s="63"/>
      <c r="G42" s="51"/>
      <c r="H42" s="51"/>
      <c r="I42" s="51"/>
      <c r="J42" s="51"/>
      <c r="K42" s="47"/>
      <c r="L42" s="47"/>
      <c r="M42" s="47"/>
      <c r="N42" s="47"/>
      <c r="O42" s="47"/>
      <c r="P42" s="47"/>
      <c r="Q42" s="47"/>
      <c r="R42" s="47"/>
      <c r="S42" s="47"/>
      <c r="T42" s="47"/>
      <c r="U42" s="47"/>
      <c r="V42" s="47"/>
      <c r="W42" s="47"/>
    </row>
    <row r="43" spans="1:23" ht="15.75" x14ac:dyDescent="0.25">
      <c r="A43" s="53">
        <f t="shared" si="0"/>
        <v>32</v>
      </c>
      <c r="B43" s="84">
        <v>55184274.969999999</v>
      </c>
      <c r="C43" s="83" t="s">
        <v>18</v>
      </c>
      <c r="D43" s="63"/>
      <c r="E43" s="63"/>
      <c r="F43" s="63"/>
      <c r="G43" s="63"/>
      <c r="H43" s="51"/>
      <c r="I43" s="51"/>
      <c r="J43" s="51"/>
      <c r="K43" s="47"/>
      <c r="L43" s="47"/>
      <c r="M43" s="47"/>
      <c r="N43" s="47"/>
      <c r="O43" s="47"/>
      <c r="P43" s="47"/>
      <c r="Q43" s="47"/>
      <c r="R43" s="47"/>
      <c r="S43" s="47"/>
      <c r="T43" s="47"/>
      <c r="U43" s="47"/>
      <c r="V43" s="47"/>
      <c r="W43" s="47"/>
    </row>
    <row r="44" spans="1:23" ht="15.75" x14ac:dyDescent="0.25">
      <c r="A44" s="53">
        <f t="shared" si="0"/>
        <v>33</v>
      </c>
      <c r="B44" s="82">
        <f>+B42+B43</f>
        <v>76317219.137878299</v>
      </c>
      <c r="C44" s="63" t="s">
        <v>10</v>
      </c>
      <c r="D44" s="63"/>
      <c r="E44" s="63"/>
      <c r="F44" s="63"/>
      <c r="G44" s="51"/>
      <c r="H44" s="51"/>
      <c r="I44" s="51"/>
      <c r="J44" s="51"/>
      <c r="K44" s="47"/>
      <c r="L44" s="47"/>
      <c r="M44" s="47"/>
      <c r="N44" s="47"/>
      <c r="O44" s="47"/>
      <c r="P44" s="47"/>
      <c r="Q44" s="47"/>
      <c r="R44" s="47"/>
      <c r="S44" s="47"/>
      <c r="T44" s="47"/>
      <c r="U44" s="47"/>
      <c r="V44" s="47"/>
      <c r="W44" s="47"/>
    </row>
    <row r="45" spans="1:23" customFormat="1" ht="15.75" x14ac:dyDescent="0.25">
      <c r="A45" s="7">
        <f t="shared" si="0"/>
        <v>34</v>
      </c>
      <c r="B45" s="45">
        <v>1.4999999999999999E-2</v>
      </c>
      <c r="C45" s="44"/>
      <c r="D45" s="44"/>
      <c r="E45" s="44"/>
      <c r="F45" s="44"/>
      <c r="G45" s="44"/>
      <c r="H45" s="44"/>
      <c r="I45" s="44"/>
      <c r="J45" s="44"/>
    </row>
    <row r="46" spans="1:23" customFormat="1" ht="15.75" x14ac:dyDescent="0.25">
      <c r="A46" s="7">
        <f t="shared" si="0"/>
        <v>35</v>
      </c>
      <c r="B46" s="95">
        <f>B44*B45</f>
        <v>1144758.2870681745</v>
      </c>
      <c r="C46" s="44"/>
      <c r="D46" s="44"/>
      <c r="E46" s="44"/>
      <c r="F46" s="44"/>
      <c r="G46" s="44"/>
      <c r="H46" s="44"/>
      <c r="I46" s="44"/>
      <c r="J46" s="44"/>
    </row>
  </sheetData>
  <pageMargins left="0.7" right="0.7" top="0.75" bottom="0.75" header="0.3" footer="0.3"/>
  <pageSetup scale="54"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6"/>
  <sheetViews>
    <sheetView showGridLines="0" zoomScale="70" zoomScaleNormal="70" workbookViewId="0">
      <selection activeCell="B46" sqref="B46"/>
    </sheetView>
  </sheetViews>
  <sheetFormatPr defaultRowHeight="12.75" x14ac:dyDescent="0.2"/>
  <cols>
    <col min="1" max="1" width="9.42578125" style="49" bestFit="1" customWidth="1"/>
    <col min="2" max="2" width="23" style="49" customWidth="1"/>
    <col min="3" max="3" width="15.85546875" style="49" customWidth="1"/>
    <col min="4" max="4" width="21" style="49" customWidth="1"/>
    <col min="5" max="5" width="16.28515625" style="49" customWidth="1"/>
    <col min="6" max="6" width="9.140625" style="49"/>
    <col min="7" max="7" width="23.140625" style="49" customWidth="1"/>
    <col min="8" max="8" width="15.85546875" style="49" bestFit="1" customWidth="1"/>
    <col min="9" max="9" width="21" style="49" bestFit="1" customWidth="1"/>
    <col min="10" max="10" width="16.28515625" style="49" customWidth="1"/>
    <col min="11" max="16384" width="9.140625" style="49"/>
  </cols>
  <sheetData>
    <row r="1" spans="1:23" ht="15.75" x14ac:dyDescent="0.25">
      <c r="A1" s="46"/>
      <c r="B1" s="47"/>
      <c r="C1" s="47"/>
      <c r="D1" s="47"/>
      <c r="E1" s="48"/>
      <c r="F1" s="48"/>
      <c r="G1" s="48"/>
      <c r="H1" s="47"/>
      <c r="I1" s="47"/>
      <c r="J1" s="47"/>
      <c r="K1" s="47"/>
      <c r="L1" s="47"/>
      <c r="M1" s="47"/>
      <c r="N1" s="47"/>
      <c r="O1" s="47"/>
      <c r="P1" s="47"/>
      <c r="Q1" s="47"/>
      <c r="R1" s="47"/>
      <c r="S1" s="47"/>
      <c r="T1" s="47"/>
      <c r="U1" s="47"/>
      <c r="V1" s="47"/>
      <c r="W1" s="47"/>
    </row>
    <row r="2" spans="1:23" ht="15.75" x14ac:dyDescent="0.25">
      <c r="A2" s="50" t="s">
        <v>21</v>
      </c>
      <c r="B2" s="50"/>
      <c r="C2" s="50"/>
      <c r="D2" s="50"/>
      <c r="E2" s="50"/>
      <c r="F2" s="50"/>
      <c r="G2" s="50"/>
      <c r="H2" s="50"/>
      <c r="I2" s="50"/>
      <c r="J2" s="50"/>
      <c r="K2" s="47"/>
      <c r="L2" s="47"/>
      <c r="M2" s="47"/>
      <c r="N2" s="47"/>
      <c r="O2" s="47"/>
      <c r="P2" s="47"/>
      <c r="Q2" s="47"/>
      <c r="R2" s="47"/>
      <c r="S2" s="47"/>
      <c r="T2" s="47"/>
      <c r="U2" s="47"/>
      <c r="V2" s="47"/>
      <c r="W2" s="47"/>
    </row>
    <row r="3" spans="1:23" ht="15.75" x14ac:dyDescent="0.25">
      <c r="A3" s="50" t="s">
        <v>0</v>
      </c>
      <c r="B3" s="50"/>
      <c r="C3" s="50"/>
      <c r="D3" s="50"/>
      <c r="E3" s="50"/>
      <c r="F3" s="50"/>
      <c r="G3" s="50"/>
      <c r="H3" s="50"/>
      <c r="I3" s="50"/>
      <c r="J3" s="50"/>
      <c r="K3" s="47"/>
      <c r="L3" s="47"/>
      <c r="M3" s="47"/>
      <c r="N3" s="47"/>
      <c r="O3" s="47"/>
      <c r="P3" s="47"/>
      <c r="Q3" s="47"/>
      <c r="R3" s="47"/>
      <c r="S3" s="47"/>
      <c r="T3" s="47"/>
      <c r="U3" s="47"/>
      <c r="V3" s="47"/>
      <c r="W3" s="47"/>
    </row>
    <row r="4" spans="1:23" ht="15.75" x14ac:dyDescent="0.25">
      <c r="A4" s="50" t="s">
        <v>19</v>
      </c>
      <c r="B4" s="50"/>
      <c r="C4" s="50"/>
      <c r="D4" s="50"/>
      <c r="E4" s="50"/>
      <c r="F4" s="50"/>
      <c r="G4" s="50"/>
      <c r="H4" s="50"/>
      <c r="I4" s="50"/>
      <c r="J4" s="50"/>
      <c r="K4" s="47"/>
      <c r="L4" s="47"/>
      <c r="M4" s="47"/>
      <c r="N4" s="47"/>
      <c r="O4" s="47"/>
      <c r="P4" s="47"/>
      <c r="Q4" s="47"/>
      <c r="R4" s="47"/>
      <c r="S4" s="47"/>
      <c r="T4" s="47"/>
      <c r="U4" s="47"/>
      <c r="V4" s="47"/>
      <c r="W4" s="47"/>
    </row>
    <row r="5" spans="1:23" ht="15.75" x14ac:dyDescent="0.25">
      <c r="A5" s="50"/>
      <c r="B5" s="47"/>
      <c r="C5" s="47"/>
      <c r="D5" s="47"/>
      <c r="E5" s="47"/>
      <c r="F5" s="47"/>
      <c r="G5" s="47"/>
      <c r="H5" s="47"/>
      <c r="I5" s="47"/>
      <c r="J5" s="47"/>
      <c r="K5" s="47"/>
      <c r="L5" s="47"/>
      <c r="M5" s="47"/>
      <c r="N5" s="47"/>
      <c r="O5" s="47"/>
      <c r="P5" s="47"/>
      <c r="Q5" s="47"/>
      <c r="R5" s="47"/>
      <c r="S5" s="47"/>
      <c r="T5" s="47"/>
      <c r="U5" s="47"/>
      <c r="V5" s="47"/>
      <c r="W5" s="47"/>
    </row>
    <row r="6" spans="1:23" ht="15.75" x14ac:dyDescent="0.25">
      <c r="A6" s="51"/>
      <c r="B6" s="52" t="s">
        <v>2</v>
      </c>
      <c r="C6" s="51"/>
      <c r="D6" s="51"/>
      <c r="E6" s="51"/>
      <c r="F6" s="51"/>
      <c r="G6" s="51"/>
      <c r="H6" s="51"/>
      <c r="I6" s="51"/>
      <c r="J6" s="51"/>
      <c r="K6" s="47"/>
      <c r="L6" s="47"/>
      <c r="M6" s="47"/>
      <c r="N6" s="47"/>
      <c r="O6" s="47"/>
      <c r="P6" s="47"/>
      <c r="Q6" s="47"/>
      <c r="R6" s="47"/>
      <c r="S6" s="47"/>
      <c r="T6" s="47"/>
      <c r="U6" s="47"/>
      <c r="V6" s="47"/>
      <c r="W6" s="47"/>
    </row>
    <row r="7" spans="1:23" ht="15.75" x14ac:dyDescent="0.25">
      <c r="A7" s="51"/>
      <c r="B7" s="51"/>
      <c r="C7" s="53"/>
      <c r="D7" s="53"/>
      <c r="E7" s="53"/>
      <c r="F7" s="51"/>
      <c r="G7" s="51"/>
      <c r="H7" s="51"/>
      <c r="I7" s="51"/>
      <c r="J7" s="51"/>
      <c r="K7" s="47"/>
      <c r="L7" s="47"/>
      <c r="M7" s="47"/>
      <c r="N7" s="47"/>
      <c r="O7" s="47"/>
      <c r="P7" s="47"/>
      <c r="Q7" s="47"/>
      <c r="R7" s="47"/>
      <c r="S7" s="47"/>
      <c r="T7" s="47"/>
      <c r="U7" s="47"/>
      <c r="V7" s="47"/>
      <c r="W7" s="47"/>
    </row>
    <row r="8" spans="1:23" ht="15.75" x14ac:dyDescent="0.25">
      <c r="A8" s="53">
        <v>1</v>
      </c>
      <c r="B8" s="54" t="s">
        <v>3</v>
      </c>
      <c r="C8" s="55"/>
      <c r="D8" s="55"/>
      <c r="E8" s="56" t="s">
        <v>4</v>
      </c>
      <c r="F8" s="51"/>
      <c r="G8" s="54" t="s">
        <v>3</v>
      </c>
      <c r="H8" s="55"/>
      <c r="I8" s="55"/>
      <c r="J8" s="56" t="s">
        <v>4</v>
      </c>
      <c r="K8" s="47"/>
      <c r="L8" s="47"/>
      <c r="M8" s="47"/>
      <c r="N8" s="47"/>
      <c r="O8" s="47"/>
      <c r="P8" s="47"/>
      <c r="Q8" s="47"/>
      <c r="R8" s="47"/>
      <c r="S8" s="47"/>
      <c r="T8" s="47"/>
      <c r="U8" s="47"/>
      <c r="V8" s="47"/>
      <c r="W8" s="47"/>
    </row>
    <row r="9" spans="1:23" ht="15.75" x14ac:dyDescent="0.25">
      <c r="A9" s="53">
        <f>+A8+1</f>
        <v>2</v>
      </c>
      <c r="B9" s="11" t="s">
        <v>5</v>
      </c>
      <c r="C9" s="57" t="s">
        <v>6</v>
      </c>
      <c r="D9" s="58" t="s">
        <v>7</v>
      </c>
      <c r="E9" s="59" t="s">
        <v>8</v>
      </c>
      <c r="F9" s="57"/>
      <c r="G9" s="11" t="s">
        <v>9</v>
      </c>
      <c r="H9" s="57" t="s">
        <v>6</v>
      </c>
      <c r="I9" s="58" t="s">
        <v>7</v>
      </c>
      <c r="J9" s="59" t="s">
        <v>8</v>
      </c>
      <c r="K9" s="47"/>
      <c r="L9" s="47"/>
      <c r="M9" s="47"/>
      <c r="N9" s="47"/>
      <c r="O9" s="47"/>
      <c r="P9" s="47"/>
      <c r="Q9" s="47"/>
      <c r="R9" s="47"/>
      <c r="S9" s="47"/>
      <c r="T9" s="47"/>
      <c r="U9" s="47"/>
      <c r="V9" s="47"/>
      <c r="W9" s="47"/>
    </row>
    <row r="10" spans="1:23" ht="15.75" x14ac:dyDescent="0.25">
      <c r="A10" s="53">
        <f t="shared" ref="A10:A46" si="0">+A9+1</f>
        <v>3</v>
      </c>
      <c r="B10" s="60">
        <v>42736</v>
      </c>
      <c r="C10" s="61">
        <v>9.7040000000000001E-2</v>
      </c>
      <c r="D10" s="17">
        <v>5863241</v>
      </c>
      <c r="E10" s="62">
        <f>+C10*D10</f>
        <v>568968.90664000006</v>
      </c>
      <c r="F10" s="63"/>
      <c r="G10" s="64">
        <f>$B$10</f>
        <v>42736</v>
      </c>
      <c r="H10" s="61">
        <v>9.7040000000000001E-2</v>
      </c>
      <c r="I10" s="17">
        <v>191022</v>
      </c>
      <c r="J10" s="62">
        <f>+H10*I10</f>
        <v>18536.774880000001</v>
      </c>
      <c r="K10" s="47"/>
      <c r="L10" s="47"/>
      <c r="M10" s="47"/>
      <c r="N10" s="47"/>
      <c r="O10" s="47"/>
      <c r="P10" s="47"/>
      <c r="Q10" s="47"/>
      <c r="R10" s="47"/>
      <c r="S10" s="47"/>
      <c r="T10" s="47"/>
      <c r="U10" s="47"/>
      <c r="V10" s="47"/>
      <c r="W10" s="47"/>
    </row>
    <row r="11" spans="1:23" ht="15.75" x14ac:dyDescent="0.25">
      <c r="A11" s="53">
        <f t="shared" si="0"/>
        <v>4</v>
      </c>
      <c r="B11" s="60">
        <v>42767</v>
      </c>
      <c r="C11" s="61">
        <v>9.7040000000000001E-2</v>
      </c>
      <c r="D11" s="17">
        <v>5211508</v>
      </c>
      <c r="E11" s="62">
        <f t="shared" ref="E11:E21" si="1">+C11*D11</f>
        <v>505724.73632000003</v>
      </c>
      <c r="F11" s="63"/>
      <c r="G11" s="64">
        <f>$B$11</f>
        <v>42767</v>
      </c>
      <c r="H11" s="61">
        <v>9.7040000000000001E-2</v>
      </c>
      <c r="I11" s="17">
        <v>174351</v>
      </c>
      <c r="J11" s="62">
        <f t="shared" ref="J11:J21" si="2">+H11*I11</f>
        <v>16919.02104</v>
      </c>
      <c r="K11" s="47"/>
      <c r="L11" s="47"/>
      <c r="M11" s="47"/>
      <c r="N11" s="47"/>
      <c r="O11" s="47"/>
      <c r="P11" s="47"/>
      <c r="Q11" s="47"/>
      <c r="R11" s="47"/>
      <c r="S11" s="47"/>
      <c r="T11" s="47"/>
      <c r="U11" s="47"/>
      <c r="V11" s="47"/>
      <c r="W11" s="47"/>
    </row>
    <row r="12" spans="1:23" ht="15.75" x14ac:dyDescent="0.25">
      <c r="A12" s="53">
        <f t="shared" si="0"/>
        <v>5</v>
      </c>
      <c r="B12" s="60">
        <v>42795</v>
      </c>
      <c r="C12" s="61">
        <v>9.7040000000000001E-2</v>
      </c>
      <c r="D12" s="17">
        <v>4749060</v>
      </c>
      <c r="E12" s="62">
        <f t="shared" si="1"/>
        <v>460848.78240000003</v>
      </c>
      <c r="F12" s="63"/>
      <c r="G12" s="64">
        <f>$B$12</f>
        <v>42795</v>
      </c>
      <c r="H12" s="61">
        <v>9.7040000000000001E-2</v>
      </c>
      <c r="I12" s="17">
        <v>171526</v>
      </c>
      <c r="J12" s="62">
        <f t="shared" si="2"/>
        <v>16644.883040000001</v>
      </c>
      <c r="K12" s="47"/>
      <c r="L12" s="47"/>
      <c r="M12" s="47"/>
      <c r="N12" s="47"/>
      <c r="O12" s="47"/>
      <c r="P12" s="47"/>
      <c r="Q12" s="47"/>
      <c r="R12" s="47"/>
      <c r="S12" s="47"/>
      <c r="T12" s="47"/>
      <c r="U12" s="47"/>
      <c r="V12" s="47"/>
      <c r="W12" s="47"/>
    </row>
    <row r="13" spans="1:23" ht="15.75" x14ac:dyDescent="0.25">
      <c r="A13" s="53">
        <f t="shared" si="0"/>
        <v>6</v>
      </c>
      <c r="B13" s="60">
        <v>42826</v>
      </c>
      <c r="C13" s="61">
        <v>9.7040000000000001E-2</v>
      </c>
      <c r="D13" s="17">
        <v>4521889</v>
      </c>
      <c r="E13" s="62">
        <f t="shared" si="1"/>
        <v>438804.10856000002</v>
      </c>
      <c r="F13" s="63"/>
      <c r="G13" s="64">
        <f>$B$13</f>
        <v>42826</v>
      </c>
      <c r="H13" s="61">
        <v>9.7040000000000001E-2</v>
      </c>
      <c r="I13" s="17">
        <v>159103</v>
      </c>
      <c r="J13" s="62">
        <f t="shared" si="2"/>
        <v>15439.35512</v>
      </c>
      <c r="K13" s="47"/>
      <c r="L13" s="47"/>
      <c r="M13" s="47"/>
      <c r="N13" s="47"/>
      <c r="O13" s="47"/>
      <c r="P13" s="47"/>
      <c r="Q13" s="47"/>
      <c r="R13" s="47"/>
      <c r="S13" s="47"/>
      <c r="T13" s="47"/>
      <c r="U13" s="47"/>
      <c r="V13" s="47"/>
      <c r="W13" s="47"/>
    </row>
    <row r="14" spans="1:23" ht="15.75" x14ac:dyDescent="0.25">
      <c r="A14" s="53">
        <f t="shared" si="0"/>
        <v>7</v>
      </c>
      <c r="B14" s="60">
        <v>42856</v>
      </c>
      <c r="C14" s="61">
        <v>9.7040000000000001E-2</v>
      </c>
      <c r="D14" s="17">
        <v>3828637</v>
      </c>
      <c r="E14" s="62">
        <f t="shared" si="1"/>
        <v>371530.93448</v>
      </c>
      <c r="F14" s="63"/>
      <c r="G14" s="64">
        <f>$B$14</f>
        <v>42856</v>
      </c>
      <c r="H14" s="61">
        <v>9.7040000000000001E-2</v>
      </c>
      <c r="I14" s="17">
        <v>160593</v>
      </c>
      <c r="J14" s="62">
        <f t="shared" si="2"/>
        <v>15583.94472</v>
      </c>
      <c r="K14" s="47"/>
      <c r="L14" s="47"/>
      <c r="M14" s="47"/>
      <c r="N14" s="47"/>
      <c r="O14" s="47"/>
      <c r="P14" s="47"/>
      <c r="Q14" s="47"/>
      <c r="R14" s="47"/>
      <c r="S14" s="47"/>
      <c r="T14" s="47"/>
      <c r="U14" s="47"/>
      <c r="V14" s="47"/>
      <c r="W14" s="47"/>
    </row>
    <row r="15" spans="1:23" ht="15.75" x14ac:dyDescent="0.25">
      <c r="A15" s="53">
        <f t="shared" si="0"/>
        <v>8</v>
      </c>
      <c r="B15" s="60">
        <v>42887</v>
      </c>
      <c r="C15" s="61">
        <v>9.9339999999999998E-2</v>
      </c>
      <c r="D15" s="17">
        <v>4463829</v>
      </c>
      <c r="E15" s="62">
        <f t="shared" si="1"/>
        <v>443436.77285999997</v>
      </c>
      <c r="F15" s="63"/>
      <c r="G15" s="64">
        <f>$B$15</f>
        <v>42887</v>
      </c>
      <c r="H15" s="61">
        <v>9.9339999999999998E-2</v>
      </c>
      <c r="I15" s="17">
        <v>170720</v>
      </c>
      <c r="J15" s="62">
        <f t="shared" si="2"/>
        <v>16959.324799999999</v>
      </c>
      <c r="K15" s="47"/>
      <c r="L15" s="47"/>
      <c r="M15" s="47"/>
      <c r="N15" s="47"/>
      <c r="O15" s="47"/>
      <c r="P15" s="47"/>
      <c r="Q15" s="47"/>
      <c r="R15" s="47"/>
      <c r="S15" s="47"/>
      <c r="T15" s="47"/>
      <c r="U15" s="47"/>
      <c r="V15" s="47"/>
      <c r="W15" s="47"/>
    </row>
    <row r="16" spans="1:23" ht="15.75" x14ac:dyDescent="0.25">
      <c r="A16" s="53">
        <f t="shared" si="0"/>
        <v>9</v>
      </c>
      <c r="B16" s="60">
        <v>42917</v>
      </c>
      <c r="C16" s="61">
        <v>9.9339999999999998E-2</v>
      </c>
      <c r="D16" s="17">
        <v>5416803</v>
      </c>
      <c r="E16" s="62">
        <f t="shared" si="1"/>
        <v>538105.21002</v>
      </c>
      <c r="F16" s="63"/>
      <c r="G16" s="64">
        <f>$B$16</f>
        <v>42917</v>
      </c>
      <c r="H16" s="61">
        <v>9.9339999999999998E-2</v>
      </c>
      <c r="I16" s="17">
        <v>169118</v>
      </c>
      <c r="J16" s="62">
        <f t="shared" si="2"/>
        <v>16800.182120000001</v>
      </c>
      <c r="K16" s="47"/>
      <c r="L16" s="47"/>
      <c r="M16" s="47"/>
      <c r="N16" s="47"/>
      <c r="O16" s="47"/>
      <c r="P16" s="47"/>
      <c r="Q16" s="47"/>
      <c r="R16" s="47"/>
      <c r="S16" s="47"/>
      <c r="T16" s="47"/>
      <c r="U16" s="47"/>
      <c r="V16" s="47"/>
      <c r="W16" s="47"/>
    </row>
    <row r="17" spans="1:23" ht="15.75" x14ac:dyDescent="0.25">
      <c r="A17" s="53">
        <f t="shared" si="0"/>
        <v>10</v>
      </c>
      <c r="B17" s="60">
        <v>42948</v>
      </c>
      <c r="C17" s="61">
        <v>9.9339999999999998E-2</v>
      </c>
      <c r="D17" s="17">
        <v>5071552</v>
      </c>
      <c r="E17" s="62">
        <f t="shared" si="1"/>
        <v>503807.97567999997</v>
      </c>
      <c r="F17" s="63"/>
      <c r="G17" s="64">
        <f>$B$17</f>
        <v>42948</v>
      </c>
      <c r="H17" s="61">
        <v>9.9339999999999998E-2</v>
      </c>
      <c r="I17" s="17">
        <v>163044</v>
      </c>
      <c r="J17" s="62">
        <f t="shared" si="2"/>
        <v>16196.79096</v>
      </c>
      <c r="K17" s="47"/>
      <c r="L17" s="47"/>
      <c r="M17" s="47"/>
      <c r="N17" s="47"/>
      <c r="O17" s="47"/>
      <c r="P17" s="47"/>
      <c r="Q17" s="47"/>
      <c r="R17" s="47"/>
      <c r="S17" s="47"/>
      <c r="T17" s="47"/>
      <c r="U17" s="47"/>
      <c r="V17" s="47"/>
      <c r="W17" s="47"/>
    </row>
    <row r="18" spans="1:23" ht="15.75" x14ac:dyDescent="0.25">
      <c r="A18" s="53">
        <f t="shared" si="0"/>
        <v>11</v>
      </c>
      <c r="B18" s="60">
        <v>42979</v>
      </c>
      <c r="C18" s="61">
        <v>9.9339999999999998E-2</v>
      </c>
      <c r="D18" s="17">
        <v>4313794</v>
      </c>
      <c r="E18" s="62">
        <f t="shared" si="1"/>
        <v>428532.29596000002</v>
      </c>
      <c r="F18" s="63"/>
      <c r="G18" s="64">
        <f>$B$18</f>
        <v>42979</v>
      </c>
      <c r="H18" s="61">
        <v>9.9339999999999998E-2</v>
      </c>
      <c r="I18" s="17">
        <v>153159</v>
      </c>
      <c r="J18" s="62">
        <f t="shared" si="2"/>
        <v>15214.815059999999</v>
      </c>
      <c r="K18" s="47"/>
      <c r="L18" s="47"/>
      <c r="M18" s="47"/>
      <c r="N18" s="47"/>
      <c r="O18" s="47"/>
      <c r="P18" s="47"/>
      <c r="Q18" s="47"/>
      <c r="R18" s="47"/>
      <c r="S18" s="47"/>
      <c r="T18" s="47"/>
      <c r="U18" s="47"/>
      <c r="V18" s="47"/>
      <c r="W18" s="47"/>
    </row>
    <row r="19" spans="1:23" ht="15.75" x14ac:dyDescent="0.25">
      <c r="A19" s="53">
        <f t="shared" si="0"/>
        <v>12</v>
      </c>
      <c r="B19" s="60">
        <v>43009</v>
      </c>
      <c r="C19" s="61">
        <v>9.9339999999999998E-2</v>
      </c>
      <c r="D19" s="17">
        <v>4230802</v>
      </c>
      <c r="E19" s="62">
        <f t="shared" si="1"/>
        <v>420287.87067999999</v>
      </c>
      <c r="F19" s="63"/>
      <c r="G19" s="64">
        <f>$B$19</f>
        <v>43009</v>
      </c>
      <c r="H19" s="61">
        <v>9.9339999999999998E-2</v>
      </c>
      <c r="I19" s="17">
        <v>154901</v>
      </c>
      <c r="J19" s="62">
        <f t="shared" si="2"/>
        <v>15387.86534</v>
      </c>
      <c r="K19" s="47"/>
      <c r="L19" s="47"/>
      <c r="M19" s="47"/>
      <c r="N19" s="47"/>
      <c r="O19" s="47"/>
      <c r="P19" s="47"/>
      <c r="Q19" s="47"/>
      <c r="R19" s="47"/>
      <c r="S19" s="47"/>
      <c r="T19" s="47"/>
      <c r="U19" s="47"/>
      <c r="V19" s="47"/>
      <c r="W19" s="47"/>
    </row>
    <row r="20" spans="1:23" ht="15.75" x14ac:dyDescent="0.25">
      <c r="A20" s="53">
        <f t="shared" si="0"/>
        <v>13</v>
      </c>
      <c r="B20" s="60">
        <v>43040</v>
      </c>
      <c r="C20" s="61">
        <v>9.9339999999999998E-2</v>
      </c>
      <c r="D20" s="17">
        <v>4202511</v>
      </c>
      <c r="E20" s="62">
        <f t="shared" si="1"/>
        <v>417477.44273999997</v>
      </c>
      <c r="F20" s="63"/>
      <c r="G20" s="64">
        <f>$B$20</f>
        <v>43040</v>
      </c>
      <c r="H20" s="61">
        <v>9.9339999999999998E-2</v>
      </c>
      <c r="I20" s="17">
        <v>154069</v>
      </c>
      <c r="J20" s="62">
        <f t="shared" si="2"/>
        <v>15305.214459999999</v>
      </c>
      <c r="K20" s="47"/>
      <c r="L20" s="47"/>
      <c r="M20" s="47"/>
      <c r="N20" s="47"/>
      <c r="O20" s="47"/>
      <c r="P20" s="47"/>
      <c r="Q20" s="47"/>
      <c r="R20" s="47"/>
      <c r="S20" s="47"/>
      <c r="T20" s="47"/>
      <c r="U20" s="47"/>
      <c r="V20" s="47"/>
      <c r="W20" s="47"/>
    </row>
    <row r="21" spans="1:23" ht="15.75" x14ac:dyDescent="0.25">
      <c r="A21" s="53">
        <f t="shared" si="0"/>
        <v>14</v>
      </c>
      <c r="B21" s="60">
        <v>43070</v>
      </c>
      <c r="C21" s="61">
        <v>0.1234</v>
      </c>
      <c r="D21" s="17">
        <v>5582956</v>
      </c>
      <c r="E21" s="65">
        <f t="shared" si="1"/>
        <v>688936.77039999992</v>
      </c>
      <c r="F21" s="63"/>
      <c r="G21" s="64">
        <f>$B$21</f>
        <v>43070</v>
      </c>
      <c r="H21" s="61">
        <v>0.1234</v>
      </c>
      <c r="I21" s="17">
        <v>177791</v>
      </c>
      <c r="J21" s="65">
        <f t="shared" si="2"/>
        <v>21939.4094</v>
      </c>
      <c r="K21" s="47"/>
      <c r="L21" s="47"/>
      <c r="M21" s="47"/>
      <c r="N21" s="47"/>
      <c r="O21" s="47"/>
      <c r="P21" s="47"/>
      <c r="Q21" s="47"/>
      <c r="R21" s="47"/>
      <c r="S21" s="47"/>
      <c r="T21" s="47"/>
      <c r="U21" s="47"/>
      <c r="V21" s="47"/>
      <c r="W21" s="47"/>
    </row>
    <row r="22" spans="1:23" ht="15.75" x14ac:dyDescent="0.25">
      <c r="A22" s="53">
        <f t="shared" si="0"/>
        <v>15</v>
      </c>
      <c r="B22" s="66" t="s">
        <v>10</v>
      </c>
      <c r="C22" s="67"/>
      <c r="D22" s="68"/>
      <c r="E22" s="65">
        <f>SUM(E10:E21)</f>
        <v>5786461.8067399999</v>
      </c>
      <c r="F22" s="63"/>
      <c r="G22" s="69" t="s">
        <v>10</v>
      </c>
      <c r="H22" s="67"/>
      <c r="I22" s="68"/>
      <c r="J22" s="65">
        <f>SUM(J10:J21)</f>
        <v>200927.58093999999</v>
      </c>
      <c r="K22" s="47"/>
      <c r="L22" s="47"/>
      <c r="M22" s="47"/>
      <c r="N22" s="47"/>
      <c r="O22" s="47"/>
      <c r="P22" s="47"/>
      <c r="Q22" s="47"/>
      <c r="R22" s="47"/>
      <c r="S22" s="47"/>
      <c r="T22" s="47"/>
      <c r="U22" s="47"/>
      <c r="V22" s="47"/>
      <c r="W22" s="47"/>
    </row>
    <row r="23" spans="1:23" ht="15.75" x14ac:dyDescent="0.25">
      <c r="A23" s="53"/>
      <c r="B23" s="51"/>
      <c r="C23" s="63"/>
      <c r="D23" s="63"/>
      <c r="E23" s="63"/>
      <c r="F23" s="63"/>
      <c r="G23" s="63"/>
      <c r="H23" s="63"/>
      <c r="I23" s="63"/>
      <c r="J23" s="63"/>
      <c r="K23" s="47"/>
      <c r="L23" s="47"/>
      <c r="M23" s="47"/>
      <c r="N23" s="47"/>
      <c r="O23" s="47"/>
      <c r="P23" s="47"/>
      <c r="Q23" s="47"/>
      <c r="R23" s="47"/>
      <c r="S23" s="47"/>
      <c r="T23" s="47"/>
      <c r="U23" s="47"/>
      <c r="V23" s="47"/>
      <c r="W23" s="47"/>
    </row>
    <row r="24" spans="1:23" ht="15.75" x14ac:dyDescent="0.25">
      <c r="A24" s="53">
        <f>A22+1</f>
        <v>16</v>
      </c>
      <c r="B24" s="70" t="s">
        <v>3</v>
      </c>
      <c r="C24" s="71"/>
      <c r="D24" s="71"/>
      <c r="E24" s="72" t="s">
        <v>4</v>
      </c>
      <c r="F24" s="63"/>
      <c r="G24" s="70" t="s">
        <v>3</v>
      </c>
      <c r="H24" s="71"/>
      <c r="I24" s="71"/>
      <c r="J24" s="72" t="s">
        <v>4</v>
      </c>
      <c r="K24" s="47"/>
      <c r="L24" s="47"/>
      <c r="M24" s="47"/>
      <c r="N24" s="47"/>
      <c r="O24" s="47"/>
      <c r="P24" s="47"/>
      <c r="Q24" s="47"/>
      <c r="R24" s="47"/>
      <c r="S24" s="47"/>
      <c r="T24" s="47"/>
      <c r="U24" s="47"/>
      <c r="V24" s="47"/>
      <c r="W24" s="47"/>
    </row>
    <row r="25" spans="1:23" ht="31.5" x14ac:dyDescent="0.25">
      <c r="A25" s="53">
        <f t="shared" si="0"/>
        <v>17</v>
      </c>
      <c r="B25" s="11" t="s">
        <v>11</v>
      </c>
      <c r="C25" s="73" t="s">
        <v>12</v>
      </c>
      <c r="D25" s="74" t="s">
        <v>7</v>
      </c>
      <c r="E25" s="75" t="s">
        <v>8</v>
      </c>
      <c r="F25" s="63"/>
      <c r="G25" s="11" t="s">
        <v>13</v>
      </c>
      <c r="H25" s="73" t="s">
        <v>12</v>
      </c>
      <c r="I25" s="74" t="s">
        <v>7</v>
      </c>
      <c r="J25" s="75" t="s">
        <v>8</v>
      </c>
      <c r="K25" s="47"/>
      <c r="L25" s="47"/>
      <c r="M25" s="47"/>
      <c r="N25" s="47"/>
      <c r="O25" s="47"/>
      <c r="P25" s="47"/>
      <c r="Q25" s="47"/>
      <c r="R25" s="47"/>
      <c r="S25" s="47"/>
      <c r="T25" s="47"/>
      <c r="U25" s="47"/>
      <c r="V25" s="47"/>
      <c r="W25" s="47"/>
    </row>
    <row r="26" spans="1:23" ht="15.75" x14ac:dyDescent="0.25">
      <c r="A26" s="53">
        <f t="shared" si="0"/>
        <v>18</v>
      </c>
      <c r="B26" s="64">
        <f>$B$10</f>
        <v>42736</v>
      </c>
      <c r="C26" s="61">
        <v>0.10759000000000001</v>
      </c>
      <c r="D26" s="17">
        <v>5239513.24</v>
      </c>
      <c r="E26" s="62">
        <f>+C26*D26</f>
        <v>563719.22949160007</v>
      </c>
      <c r="F26" s="63"/>
      <c r="G26" s="64">
        <f>$B$10</f>
        <v>42736</v>
      </c>
      <c r="H26" s="61">
        <v>8.9090000000000003E-2</v>
      </c>
      <c r="I26" s="17">
        <v>12467730.9</v>
      </c>
      <c r="J26" s="62">
        <f>+H26*I26</f>
        <v>1110750.145881</v>
      </c>
      <c r="K26" s="47"/>
      <c r="L26" s="47"/>
      <c r="M26" s="47"/>
      <c r="N26" s="47"/>
      <c r="O26" s="47"/>
      <c r="P26" s="47"/>
      <c r="Q26" s="47"/>
      <c r="R26" s="47"/>
      <c r="S26" s="47"/>
      <c r="T26" s="47"/>
      <c r="U26" s="47"/>
      <c r="V26" s="47"/>
      <c r="W26" s="47"/>
    </row>
    <row r="27" spans="1:23" ht="15.75" x14ac:dyDescent="0.25">
      <c r="A27" s="53">
        <f t="shared" si="0"/>
        <v>19</v>
      </c>
      <c r="B27" s="64">
        <f>$B$11</f>
        <v>42767</v>
      </c>
      <c r="C27" s="61">
        <v>0.10632</v>
      </c>
      <c r="D27" s="17">
        <v>4909745.1500000004</v>
      </c>
      <c r="E27" s="62">
        <f t="shared" ref="E27:E37" si="3">+C27*D27</f>
        <v>522004.10434800002</v>
      </c>
      <c r="F27" s="63"/>
      <c r="G27" s="64">
        <f>$B$11</f>
        <v>42767</v>
      </c>
      <c r="H27" s="61">
        <v>8.0399999999999999E-2</v>
      </c>
      <c r="I27" s="17">
        <v>12532248.02</v>
      </c>
      <c r="J27" s="62">
        <f t="shared" ref="J27:J37" si="4">+H27*I27</f>
        <v>1007592.740808</v>
      </c>
      <c r="K27" s="47"/>
      <c r="L27" s="47"/>
      <c r="M27" s="47"/>
      <c r="N27" s="47"/>
      <c r="O27" s="47"/>
      <c r="P27" s="47"/>
      <c r="Q27" s="47"/>
      <c r="R27" s="47"/>
      <c r="S27" s="47"/>
      <c r="T27" s="47"/>
      <c r="U27" s="47"/>
      <c r="V27" s="47"/>
      <c r="W27" s="47"/>
    </row>
    <row r="28" spans="1:23" ht="15.75" x14ac:dyDescent="0.25">
      <c r="A28" s="53">
        <f t="shared" si="0"/>
        <v>20</v>
      </c>
      <c r="B28" s="64">
        <f>$B$12</f>
        <v>42795</v>
      </c>
      <c r="C28" s="61">
        <v>8.5650000000000004E-2</v>
      </c>
      <c r="D28" s="17">
        <v>4739603.1499999994</v>
      </c>
      <c r="E28" s="62">
        <f t="shared" si="3"/>
        <v>405947.00979749998</v>
      </c>
      <c r="F28" s="63"/>
      <c r="G28" s="64">
        <f>$B$12</f>
        <v>42795</v>
      </c>
      <c r="H28" s="61">
        <v>8.9160000000000003E-2</v>
      </c>
      <c r="I28" s="17">
        <v>11811855.439999999</v>
      </c>
      <c r="J28" s="62">
        <f t="shared" si="4"/>
        <v>1053145.0310304</v>
      </c>
      <c r="K28" s="47"/>
      <c r="L28" s="47"/>
      <c r="M28" s="47"/>
      <c r="N28" s="47"/>
      <c r="O28" s="47"/>
      <c r="P28" s="47"/>
      <c r="Q28" s="47"/>
      <c r="R28" s="47"/>
      <c r="S28" s="47"/>
      <c r="T28" s="47"/>
      <c r="U28" s="47"/>
      <c r="V28" s="47"/>
      <c r="W28" s="47"/>
    </row>
    <row r="29" spans="1:23" ht="15.75" x14ac:dyDescent="0.25">
      <c r="A29" s="53">
        <f t="shared" si="0"/>
        <v>21</v>
      </c>
      <c r="B29" s="64">
        <f>$B$13</f>
        <v>42826</v>
      </c>
      <c r="C29" s="61">
        <v>7.2260000000000005E-2</v>
      </c>
      <c r="D29" s="17">
        <v>4759591.68</v>
      </c>
      <c r="E29" s="62">
        <f t="shared" si="3"/>
        <v>343928.0947968</v>
      </c>
      <c r="F29" s="63"/>
      <c r="G29" s="64">
        <f>$B$13</f>
        <v>42826</v>
      </c>
      <c r="H29" s="61">
        <v>8.2290000000000002E-2</v>
      </c>
      <c r="I29" s="17">
        <v>13085095.26</v>
      </c>
      <c r="J29" s="62">
        <f t="shared" si="4"/>
        <v>1076772.4889454001</v>
      </c>
      <c r="K29" s="47"/>
      <c r="L29" s="47"/>
      <c r="M29" s="47"/>
      <c r="N29" s="47"/>
      <c r="O29" s="47"/>
      <c r="P29" s="47"/>
      <c r="Q29" s="47"/>
      <c r="R29" s="47"/>
      <c r="S29" s="47"/>
      <c r="T29" s="47"/>
      <c r="U29" s="47"/>
      <c r="V29" s="47"/>
      <c r="W29" s="47"/>
    </row>
    <row r="30" spans="1:23" ht="15.75" x14ac:dyDescent="0.25">
      <c r="A30" s="53">
        <f t="shared" si="0"/>
        <v>22</v>
      </c>
      <c r="B30" s="64">
        <f>$B$14</f>
        <v>42856</v>
      </c>
      <c r="C30" s="61">
        <v>6.8229999999999999E-2</v>
      </c>
      <c r="D30" s="17">
        <v>4236032.3100000005</v>
      </c>
      <c r="E30" s="62">
        <f t="shared" si="3"/>
        <v>289024.48451130005</v>
      </c>
      <c r="F30" s="63"/>
      <c r="G30" s="64">
        <f>$B$14</f>
        <v>42856</v>
      </c>
      <c r="H30" s="61">
        <v>8.4570000000000006E-2</v>
      </c>
      <c r="I30" s="17">
        <v>12728624.279999999</v>
      </c>
      <c r="J30" s="62">
        <f t="shared" si="4"/>
        <v>1076459.7553596001</v>
      </c>
      <c r="K30" s="47"/>
      <c r="L30" s="47"/>
      <c r="M30" s="47"/>
      <c r="N30" s="47"/>
      <c r="O30" s="47"/>
      <c r="P30" s="47"/>
      <c r="Q30" s="47"/>
      <c r="R30" s="47"/>
      <c r="S30" s="47"/>
      <c r="T30" s="47"/>
      <c r="U30" s="47"/>
      <c r="V30" s="47"/>
      <c r="W30" s="47"/>
    </row>
    <row r="31" spans="1:23" ht="15.75" x14ac:dyDescent="0.25">
      <c r="A31" s="53">
        <f t="shared" si="0"/>
        <v>23</v>
      </c>
      <c r="B31" s="64">
        <f>$B$15</f>
        <v>42887</v>
      </c>
      <c r="C31" s="61">
        <v>8.5050000000000001E-2</v>
      </c>
      <c r="D31" s="17">
        <v>4643969.12</v>
      </c>
      <c r="E31" s="62">
        <f t="shared" si="3"/>
        <v>394969.57365600002</v>
      </c>
      <c r="F31" s="63"/>
      <c r="G31" s="64">
        <f>$B$15</f>
        <v>42887</v>
      </c>
      <c r="H31" s="61">
        <v>6.4799999999999996E-2</v>
      </c>
      <c r="I31" s="17">
        <v>11377562.140000001</v>
      </c>
      <c r="J31" s="62">
        <f t="shared" si="4"/>
        <v>737266.02667199995</v>
      </c>
      <c r="K31" s="47"/>
      <c r="L31" s="47"/>
      <c r="M31" s="47"/>
      <c r="N31" s="47"/>
      <c r="O31" s="47"/>
      <c r="P31" s="47"/>
      <c r="Q31" s="47"/>
      <c r="R31" s="47"/>
      <c r="S31" s="47"/>
      <c r="T31" s="47"/>
      <c r="U31" s="47"/>
      <c r="V31" s="47"/>
      <c r="W31" s="47"/>
    </row>
    <row r="32" spans="1:23" ht="15.75" x14ac:dyDescent="0.25">
      <c r="A32" s="53">
        <f t="shared" si="0"/>
        <v>24</v>
      </c>
      <c r="B32" s="64">
        <f>$B$16</f>
        <v>42917</v>
      </c>
      <c r="C32" s="61">
        <v>8.993000000000001E-2</v>
      </c>
      <c r="D32" s="17">
        <v>5178214</v>
      </c>
      <c r="E32" s="62">
        <f t="shared" si="3"/>
        <v>465676.78502000007</v>
      </c>
      <c r="F32" s="63"/>
      <c r="G32" s="64">
        <f>$B$16</f>
        <v>42917</v>
      </c>
      <c r="H32" s="61">
        <v>6.2390000000000001E-2</v>
      </c>
      <c r="I32" s="17">
        <v>15351074</v>
      </c>
      <c r="J32" s="62">
        <f t="shared" si="4"/>
        <v>957753.50685999996</v>
      </c>
      <c r="K32" s="47"/>
      <c r="L32" s="47"/>
      <c r="M32" s="47"/>
      <c r="N32" s="47"/>
      <c r="O32" s="47"/>
      <c r="P32" s="47"/>
      <c r="Q32" s="47"/>
      <c r="R32" s="47"/>
      <c r="S32" s="47"/>
      <c r="T32" s="47"/>
      <c r="U32" s="47"/>
      <c r="V32" s="47"/>
      <c r="W32" s="47"/>
    </row>
    <row r="33" spans="1:23" ht="15.75" x14ac:dyDescent="0.25">
      <c r="A33" s="53">
        <f t="shared" si="0"/>
        <v>25</v>
      </c>
      <c r="B33" s="64">
        <f>$B$17</f>
        <v>42948</v>
      </c>
      <c r="C33" s="61">
        <v>8.7520000000000001E-2</v>
      </c>
      <c r="D33" s="17">
        <v>4967319</v>
      </c>
      <c r="E33" s="62">
        <f t="shared" si="3"/>
        <v>434739.75887999998</v>
      </c>
      <c r="F33" s="63"/>
      <c r="G33" s="64">
        <f>$B$17</f>
        <v>42948</v>
      </c>
      <c r="H33" s="61">
        <v>6.2379264204416002E-2</v>
      </c>
      <c r="I33" s="17">
        <v>8895004</v>
      </c>
      <c r="J33" s="62">
        <f t="shared" si="4"/>
        <v>554863.80461533717</v>
      </c>
      <c r="K33" s="47"/>
      <c r="L33" s="47"/>
      <c r="M33" s="47"/>
      <c r="N33" s="47"/>
      <c r="O33" s="47"/>
      <c r="P33" s="47"/>
      <c r="Q33" s="47"/>
      <c r="R33" s="47"/>
      <c r="S33" s="47"/>
      <c r="T33" s="47"/>
      <c r="U33" s="47"/>
      <c r="V33" s="47"/>
      <c r="W33" s="47"/>
    </row>
    <row r="34" spans="1:23" ht="15.75" x14ac:dyDescent="0.25">
      <c r="A34" s="53">
        <f t="shared" si="0"/>
        <v>26</v>
      </c>
      <c r="B34" s="64">
        <f>$B$18</f>
        <v>42979</v>
      </c>
      <c r="C34" s="61">
        <v>8.5150000000000003E-2</v>
      </c>
      <c r="D34" s="17">
        <v>4763290</v>
      </c>
      <c r="E34" s="62">
        <f t="shared" si="3"/>
        <v>405594.14350000001</v>
      </c>
      <c r="F34" s="63"/>
      <c r="G34" s="64">
        <f>$B$18</f>
        <v>42979</v>
      </c>
      <c r="H34" s="61">
        <v>6.2030000000000002E-2</v>
      </c>
      <c r="I34" s="17">
        <v>18554369</v>
      </c>
      <c r="J34" s="62">
        <f t="shared" si="4"/>
        <v>1150927.5090700001</v>
      </c>
      <c r="K34" s="47"/>
      <c r="L34" s="47"/>
      <c r="M34" s="47"/>
      <c r="N34" s="47"/>
      <c r="O34" s="47"/>
      <c r="P34" s="47"/>
      <c r="Q34" s="47"/>
      <c r="R34" s="47"/>
      <c r="S34" s="47"/>
      <c r="T34" s="47"/>
      <c r="U34" s="47"/>
      <c r="V34" s="47"/>
      <c r="W34" s="47"/>
    </row>
    <row r="35" spans="1:23" ht="15.75" x14ac:dyDescent="0.25">
      <c r="A35" s="53">
        <f t="shared" si="0"/>
        <v>27</v>
      </c>
      <c r="B35" s="64">
        <f>$B$19</f>
        <v>43009</v>
      </c>
      <c r="C35" s="61">
        <v>8.3600000000000008E-2</v>
      </c>
      <c r="D35" s="17">
        <v>4721093</v>
      </c>
      <c r="E35" s="62">
        <f t="shared" si="3"/>
        <v>394683.37480000005</v>
      </c>
      <c r="F35" s="63"/>
      <c r="G35" s="64">
        <f>$B$19</f>
        <v>43009</v>
      </c>
      <c r="H35" s="61">
        <v>8.5580000000000003E-2</v>
      </c>
      <c r="I35" s="17">
        <v>13206309</v>
      </c>
      <c r="J35" s="62">
        <f t="shared" si="4"/>
        <v>1130195.9242199999</v>
      </c>
      <c r="K35" s="47"/>
      <c r="L35" s="47"/>
      <c r="M35" s="47"/>
      <c r="N35" s="47"/>
      <c r="O35" s="47"/>
      <c r="P35" s="47"/>
      <c r="Q35" s="47"/>
      <c r="R35" s="47"/>
      <c r="S35" s="47"/>
      <c r="T35" s="47"/>
      <c r="U35" s="47"/>
      <c r="V35" s="47"/>
      <c r="W35" s="47"/>
    </row>
    <row r="36" spans="1:23" ht="15.75" x14ac:dyDescent="0.25">
      <c r="A36" s="53">
        <f t="shared" si="0"/>
        <v>28</v>
      </c>
      <c r="B36" s="64">
        <f>$B$20</f>
        <v>43040</v>
      </c>
      <c r="C36" s="61">
        <v>8.9080000000000006E-2</v>
      </c>
      <c r="D36" s="17">
        <v>4277321</v>
      </c>
      <c r="E36" s="62">
        <f t="shared" si="3"/>
        <v>381023.75468000001</v>
      </c>
      <c r="F36" s="63"/>
      <c r="G36" s="64">
        <f>$B$20</f>
        <v>43040</v>
      </c>
      <c r="H36" s="61">
        <v>8.4489999999999996E-2</v>
      </c>
      <c r="I36" s="17">
        <v>12950892</v>
      </c>
      <c r="J36" s="62">
        <f t="shared" si="4"/>
        <v>1094220.8650799999</v>
      </c>
      <c r="K36" s="47"/>
      <c r="L36" s="47"/>
      <c r="M36" s="47"/>
      <c r="N36" s="47"/>
      <c r="O36" s="47"/>
      <c r="P36" s="47"/>
      <c r="Q36" s="47"/>
      <c r="R36" s="47"/>
      <c r="S36" s="47"/>
      <c r="T36" s="47"/>
      <c r="U36" s="47"/>
      <c r="V36" s="47"/>
      <c r="W36" s="47"/>
    </row>
    <row r="37" spans="1:23" ht="15.75" x14ac:dyDescent="0.25">
      <c r="A37" s="53">
        <f t="shared" si="0"/>
        <v>29</v>
      </c>
      <c r="B37" s="64">
        <f>$B$21</f>
        <v>43070</v>
      </c>
      <c r="C37" s="61">
        <v>0.10414999999999999</v>
      </c>
      <c r="D37" s="17">
        <v>4671595</v>
      </c>
      <c r="E37" s="65">
        <f t="shared" si="3"/>
        <v>486546.61924999999</v>
      </c>
      <c r="F37" s="63"/>
      <c r="G37" s="64">
        <f>$B$21</f>
        <v>43070</v>
      </c>
      <c r="H37" s="61">
        <v>0.1192</v>
      </c>
      <c r="I37" s="17">
        <v>12528640</v>
      </c>
      <c r="J37" s="65">
        <f t="shared" si="4"/>
        <v>1493413.888</v>
      </c>
      <c r="K37" s="47"/>
      <c r="L37" s="47"/>
      <c r="M37" s="47"/>
      <c r="N37" s="47"/>
      <c r="O37" s="47"/>
      <c r="P37" s="47"/>
      <c r="Q37" s="47"/>
      <c r="R37" s="47"/>
      <c r="S37" s="47"/>
      <c r="T37" s="47"/>
      <c r="U37" s="47"/>
      <c r="V37" s="47"/>
      <c r="W37" s="47"/>
    </row>
    <row r="38" spans="1:23" ht="15.75" x14ac:dyDescent="0.25">
      <c r="A38" s="53">
        <f t="shared" si="0"/>
        <v>30</v>
      </c>
      <c r="B38" s="69" t="s">
        <v>10</v>
      </c>
      <c r="C38" s="67"/>
      <c r="D38" s="68"/>
      <c r="E38" s="65">
        <f>SUM(E26:E37)</f>
        <v>5087856.9327312</v>
      </c>
      <c r="F38" s="63"/>
      <c r="G38" s="69" t="s">
        <v>10</v>
      </c>
      <c r="H38" s="76"/>
      <c r="I38" s="68"/>
      <c r="J38" s="65">
        <f>SUM(J26:J37)</f>
        <v>12443361.686541736</v>
      </c>
      <c r="K38" s="47"/>
      <c r="L38" s="47"/>
      <c r="M38" s="47"/>
      <c r="N38" s="47"/>
      <c r="O38" s="47"/>
      <c r="P38" s="47"/>
      <c r="Q38" s="47"/>
      <c r="R38" s="47"/>
      <c r="S38" s="47"/>
      <c r="T38" s="47"/>
      <c r="U38" s="47"/>
      <c r="V38" s="47"/>
      <c r="W38" s="47"/>
    </row>
    <row r="39" spans="1:23" ht="15.75" x14ac:dyDescent="0.25">
      <c r="A39" s="53"/>
      <c r="B39" s="53"/>
      <c r="C39" s="51"/>
      <c r="D39" s="77"/>
      <c r="E39" s="78"/>
      <c r="F39" s="51"/>
      <c r="G39" s="53"/>
      <c r="H39" s="79"/>
      <c r="I39" s="77"/>
      <c r="J39" s="78"/>
      <c r="K39" s="47"/>
      <c r="L39" s="47"/>
      <c r="M39" s="47"/>
      <c r="N39" s="47"/>
      <c r="O39" s="47"/>
      <c r="P39" s="47"/>
      <c r="Q39" s="47"/>
      <c r="R39" s="47"/>
      <c r="S39" s="47"/>
      <c r="T39" s="47"/>
      <c r="U39" s="47"/>
      <c r="V39" s="47"/>
      <c r="W39" s="47"/>
    </row>
    <row r="40" spans="1:23" ht="15.75" x14ac:dyDescent="0.25">
      <c r="A40" s="53"/>
      <c r="B40" s="80" t="s">
        <v>16</v>
      </c>
      <c r="C40" s="51"/>
      <c r="D40" s="51"/>
      <c r="E40" s="51"/>
      <c r="F40" s="51"/>
      <c r="G40" s="51"/>
      <c r="H40" s="51"/>
      <c r="I40" s="51"/>
      <c r="J40" s="51"/>
      <c r="K40" s="47"/>
      <c r="L40" s="47"/>
      <c r="M40" s="47"/>
      <c r="N40" s="47"/>
      <c r="O40" s="47"/>
      <c r="P40" s="47"/>
      <c r="Q40" s="47"/>
      <c r="R40" s="47"/>
      <c r="S40" s="47"/>
      <c r="T40" s="47"/>
      <c r="U40" s="47"/>
      <c r="V40" s="47"/>
      <c r="W40" s="47"/>
    </row>
    <row r="41" spans="1:23" ht="15.75" x14ac:dyDescent="0.25">
      <c r="A41" s="53"/>
      <c r="B41" s="81"/>
      <c r="C41" s="51"/>
      <c r="D41" s="51"/>
      <c r="E41" s="51"/>
      <c r="F41" s="51"/>
      <c r="G41" s="51"/>
      <c r="H41" s="51"/>
      <c r="I41" s="51"/>
      <c r="J41" s="51"/>
      <c r="K41" s="47"/>
      <c r="L41" s="47"/>
      <c r="M41" s="47"/>
      <c r="N41" s="47"/>
      <c r="O41" s="47"/>
      <c r="P41" s="47"/>
      <c r="Q41" s="47"/>
      <c r="R41" s="47"/>
      <c r="S41" s="47"/>
      <c r="T41" s="47"/>
      <c r="U41" s="47"/>
      <c r="V41" s="47"/>
      <c r="W41" s="47"/>
    </row>
    <row r="42" spans="1:23" ht="15.75" x14ac:dyDescent="0.25">
      <c r="A42" s="53">
        <f>A38+1</f>
        <v>31</v>
      </c>
      <c r="B42" s="82">
        <f>+E22+J22+E38+J38</f>
        <v>23518608.006952934</v>
      </c>
      <c r="C42" s="83" t="s">
        <v>14</v>
      </c>
      <c r="D42" s="63"/>
      <c r="E42" s="63"/>
      <c r="F42" s="63"/>
      <c r="G42" s="51"/>
      <c r="H42" s="51"/>
      <c r="I42" s="51"/>
      <c r="J42" s="51"/>
      <c r="K42" s="47"/>
      <c r="L42" s="47"/>
      <c r="M42" s="47"/>
      <c r="N42" s="47"/>
      <c r="O42" s="47"/>
      <c r="P42" s="47"/>
      <c r="Q42" s="47"/>
      <c r="R42" s="47"/>
      <c r="S42" s="47"/>
      <c r="T42" s="47"/>
      <c r="U42" s="47"/>
      <c r="V42" s="47"/>
      <c r="W42" s="47"/>
    </row>
    <row r="43" spans="1:23" ht="15.75" x14ac:dyDescent="0.25">
      <c r="A43" s="53">
        <f t="shared" si="0"/>
        <v>32</v>
      </c>
      <c r="B43" s="84">
        <v>57808599.890000001</v>
      </c>
      <c r="C43" s="83" t="s">
        <v>20</v>
      </c>
      <c r="D43" s="63"/>
      <c r="E43" s="63"/>
      <c r="F43" s="63"/>
      <c r="G43" s="63"/>
      <c r="H43" s="51"/>
      <c r="I43" s="51"/>
      <c r="J43" s="51"/>
      <c r="K43" s="47"/>
      <c r="L43" s="47"/>
      <c r="M43" s="47"/>
      <c r="N43" s="47"/>
      <c r="O43" s="47"/>
      <c r="P43" s="47"/>
      <c r="Q43" s="47"/>
      <c r="R43" s="47"/>
      <c r="S43" s="47"/>
      <c r="T43" s="47"/>
      <c r="U43" s="47"/>
      <c r="V43" s="47"/>
      <c r="W43" s="47"/>
    </row>
    <row r="44" spans="1:23" ht="15.75" x14ac:dyDescent="0.25">
      <c r="A44" s="53">
        <f t="shared" si="0"/>
        <v>33</v>
      </c>
      <c r="B44" s="82">
        <f>+B42+B43</f>
        <v>81327207.896952927</v>
      </c>
      <c r="C44" s="63" t="s">
        <v>10</v>
      </c>
      <c r="D44" s="63"/>
      <c r="E44" s="63"/>
      <c r="F44" s="63"/>
      <c r="G44" s="51"/>
      <c r="H44" s="51"/>
      <c r="I44" s="51"/>
      <c r="J44" s="51"/>
      <c r="K44" s="47"/>
      <c r="L44" s="47"/>
      <c r="M44" s="47"/>
      <c r="N44" s="47"/>
      <c r="O44" s="47"/>
      <c r="P44" s="47"/>
      <c r="Q44" s="47"/>
      <c r="R44" s="47"/>
      <c r="S44" s="47"/>
      <c r="T44" s="47"/>
      <c r="U44" s="47"/>
      <c r="V44" s="47"/>
      <c r="W44" s="47"/>
    </row>
    <row r="45" spans="1:23" customFormat="1" ht="15.75" x14ac:dyDescent="0.25">
      <c r="A45" s="7">
        <f t="shared" si="0"/>
        <v>34</v>
      </c>
      <c r="B45" s="45">
        <v>1.4999999999999999E-2</v>
      </c>
      <c r="C45" s="44"/>
      <c r="D45" s="44"/>
      <c r="E45" s="44"/>
      <c r="F45" s="44"/>
      <c r="G45" s="44"/>
      <c r="H45" s="44"/>
      <c r="I45" s="44"/>
      <c r="J45" s="44"/>
    </row>
    <row r="46" spans="1:23" customFormat="1" ht="15.75" x14ac:dyDescent="0.25">
      <c r="A46" s="7">
        <f t="shared" si="0"/>
        <v>35</v>
      </c>
      <c r="B46" s="95">
        <f>B44*B45</f>
        <v>1219908.1184542938</v>
      </c>
      <c r="C46" s="44"/>
      <c r="D46" s="44"/>
      <c r="E46" s="44"/>
      <c r="F46" s="44"/>
      <c r="G46" s="44"/>
      <c r="H46" s="44"/>
      <c r="I46" s="44"/>
      <c r="J46" s="44"/>
    </row>
  </sheetData>
  <pageMargins left="0.7" right="0.7" top="0.75" bottom="0.75" header="0.3" footer="0.3"/>
  <pageSetup scale="53"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6"/>
  <sheetViews>
    <sheetView showGridLines="0" zoomScale="70" zoomScaleNormal="70" workbookViewId="0">
      <selection activeCell="B46" sqref="B46"/>
    </sheetView>
  </sheetViews>
  <sheetFormatPr defaultRowHeight="12.75" x14ac:dyDescent="0.2"/>
  <cols>
    <col min="1" max="1" width="9.42578125" style="49" bestFit="1" customWidth="1"/>
    <col min="2" max="2" width="23" style="49" customWidth="1"/>
    <col min="3" max="3" width="15.85546875" style="49" customWidth="1"/>
    <col min="4" max="4" width="21" style="49" customWidth="1"/>
    <col min="5" max="5" width="19.42578125" style="49" customWidth="1"/>
    <col min="6" max="6" width="9.140625" style="49"/>
    <col min="7" max="7" width="23.140625" style="49" customWidth="1"/>
    <col min="8" max="8" width="15.85546875" style="49" bestFit="1" customWidth="1"/>
    <col min="9" max="9" width="21" style="49" bestFit="1" customWidth="1"/>
    <col min="10" max="10" width="19.5703125" style="49" customWidth="1"/>
    <col min="11" max="16384" width="9.140625" style="49"/>
  </cols>
  <sheetData>
    <row r="1" spans="1:23" ht="15.75" x14ac:dyDescent="0.25">
      <c r="A1" s="46"/>
      <c r="B1" s="47"/>
      <c r="C1" s="47"/>
      <c r="D1" s="47"/>
      <c r="E1" s="48"/>
      <c r="F1" s="48"/>
      <c r="G1" s="48"/>
      <c r="H1" s="47"/>
      <c r="I1" s="47"/>
      <c r="J1" s="47"/>
      <c r="K1" s="47"/>
      <c r="L1" s="47"/>
      <c r="M1" s="47"/>
      <c r="N1" s="47"/>
      <c r="O1" s="47"/>
      <c r="P1" s="47"/>
      <c r="Q1" s="47"/>
      <c r="R1" s="47"/>
      <c r="S1" s="47"/>
      <c r="T1" s="47"/>
      <c r="U1" s="47"/>
      <c r="V1" s="47"/>
      <c r="W1" s="47"/>
    </row>
    <row r="2" spans="1:23" ht="15.75" x14ac:dyDescent="0.25">
      <c r="A2" s="50" t="s">
        <v>21</v>
      </c>
      <c r="B2" s="50"/>
      <c r="C2" s="50"/>
      <c r="D2" s="50"/>
      <c r="E2" s="50"/>
      <c r="F2" s="50"/>
      <c r="G2" s="50"/>
      <c r="H2" s="50"/>
      <c r="I2" s="50"/>
      <c r="J2" s="50"/>
      <c r="K2" s="47"/>
      <c r="L2" s="47"/>
      <c r="M2" s="47"/>
      <c r="N2" s="47"/>
      <c r="O2" s="47"/>
      <c r="P2" s="47"/>
      <c r="Q2" s="47"/>
      <c r="R2" s="47"/>
      <c r="S2" s="47"/>
      <c r="T2" s="47"/>
      <c r="U2" s="47"/>
      <c r="V2" s="47"/>
      <c r="W2" s="47"/>
    </row>
    <row r="3" spans="1:23" ht="15.75" x14ac:dyDescent="0.25">
      <c r="A3" s="50" t="s">
        <v>0</v>
      </c>
      <c r="B3" s="50"/>
      <c r="C3" s="50"/>
      <c r="D3" s="50"/>
      <c r="E3" s="50"/>
      <c r="F3" s="50"/>
      <c r="G3" s="50"/>
      <c r="H3" s="50"/>
      <c r="I3" s="50"/>
      <c r="J3" s="50"/>
      <c r="K3" s="47"/>
      <c r="L3" s="47"/>
      <c r="M3" s="47"/>
      <c r="N3" s="47"/>
      <c r="O3" s="47"/>
      <c r="P3" s="47"/>
      <c r="Q3" s="47"/>
      <c r="R3" s="47"/>
      <c r="S3" s="47"/>
      <c r="T3" s="47"/>
      <c r="U3" s="47"/>
      <c r="V3" s="47"/>
      <c r="W3" s="47"/>
    </row>
    <row r="4" spans="1:23" ht="15.75" x14ac:dyDescent="0.25">
      <c r="A4" s="50" t="s">
        <v>22</v>
      </c>
      <c r="B4" s="50"/>
      <c r="C4" s="50"/>
      <c r="D4" s="50"/>
      <c r="E4" s="50"/>
      <c r="F4" s="50"/>
      <c r="G4" s="50"/>
      <c r="H4" s="50"/>
      <c r="I4" s="50"/>
      <c r="J4" s="50"/>
      <c r="K4" s="47"/>
      <c r="L4" s="47"/>
      <c r="M4" s="47"/>
      <c r="N4" s="47"/>
      <c r="O4" s="47"/>
      <c r="P4" s="47"/>
      <c r="Q4" s="47"/>
      <c r="R4" s="47"/>
      <c r="S4" s="47"/>
      <c r="T4" s="47"/>
      <c r="U4" s="47"/>
      <c r="V4" s="47"/>
      <c r="W4" s="47"/>
    </row>
    <row r="5" spans="1:23" ht="15.75" x14ac:dyDescent="0.25">
      <c r="A5" s="50"/>
      <c r="B5" s="47"/>
      <c r="C5" s="47"/>
      <c r="D5" s="47"/>
      <c r="E5" s="47"/>
      <c r="F5" s="47"/>
      <c r="G5" s="47"/>
      <c r="H5" s="47"/>
      <c r="I5" s="47"/>
      <c r="J5" s="47"/>
      <c r="K5" s="47"/>
      <c r="L5" s="47"/>
      <c r="M5" s="47"/>
      <c r="N5" s="47"/>
      <c r="O5" s="47"/>
      <c r="P5" s="47"/>
      <c r="Q5" s="47"/>
      <c r="R5" s="47"/>
      <c r="S5" s="47"/>
      <c r="T5" s="47"/>
      <c r="U5" s="47"/>
      <c r="V5" s="47"/>
      <c r="W5" s="47"/>
    </row>
    <row r="6" spans="1:23" ht="15.75" x14ac:dyDescent="0.25">
      <c r="A6" s="51"/>
      <c r="B6" s="52" t="s">
        <v>2</v>
      </c>
      <c r="C6" s="51"/>
      <c r="D6" s="51"/>
      <c r="E6" s="51"/>
      <c r="F6" s="51"/>
      <c r="G6" s="51"/>
      <c r="H6" s="51"/>
      <c r="I6" s="51"/>
      <c r="J6" s="51"/>
      <c r="K6" s="47"/>
      <c r="L6" s="47"/>
      <c r="M6" s="47"/>
      <c r="N6" s="47"/>
      <c r="O6" s="47"/>
      <c r="P6" s="47"/>
      <c r="Q6" s="47"/>
      <c r="R6" s="47"/>
      <c r="S6" s="47"/>
      <c r="T6" s="47"/>
      <c r="U6" s="47"/>
      <c r="V6" s="47"/>
      <c r="W6" s="47"/>
    </row>
    <row r="7" spans="1:23" ht="15.75" x14ac:dyDescent="0.25">
      <c r="A7" s="51"/>
      <c r="B7" s="51"/>
      <c r="C7" s="53"/>
      <c r="D7" s="53"/>
      <c r="E7" s="53"/>
      <c r="F7" s="51"/>
      <c r="G7" s="51"/>
      <c r="H7" s="51"/>
      <c r="I7" s="51"/>
      <c r="J7" s="51"/>
      <c r="K7" s="47"/>
      <c r="L7" s="47"/>
      <c r="M7" s="47"/>
      <c r="N7" s="47"/>
      <c r="O7" s="47"/>
      <c r="P7" s="47"/>
      <c r="Q7" s="47"/>
      <c r="R7" s="47"/>
      <c r="S7" s="47"/>
      <c r="T7" s="47"/>
      <c r="U7" s="47"/>
      <c r="V7" s="47"/>
      <c r="W7" s="47"/>
    </row>
    <row r="8" spans="1:23" ht="15.75" x14ac:dyDescent="0.25">
      <c r="A8" s="53">
        <v>1</v>
      </c>
      <c r="B8" s="54" t="s">
        <v>3</v>
      </c>
      <c r="C8" s="55"/>
      <c r="D8" s="55"/>
      <c r="E8" s="56" t="s">
        <v>4</v>
      </c>
      <c r="F8" s="51"/>
      <c r="G8" s="54" t="s">
        <v>3</v>
      </c>
      <c r="H8" s="55"/>
      <c r="I8" s="55"/>
      <c r="J8" s="56" t="s">
        <v>4</v>
      </c>
      <c r="K8" s="47"/>
      <c r="L8" s="47"/>
      <c r="M8" s="47"/>
      <c r="N8" s="47"/>
      <c r="O8" s="47"/>
      <c r="P8" s="47"/>
      <c r="Q8" s="47"/>
      <c r="R8" s="47"/>
      <c r="S8" s="47"/>
      <c r="T8" s="47"/>
      <c r="U8" s="47"/>
      <c r="V8" s="47"/>
      <c r="W8" s="47"/>
    </row>
    <row r="9" spans="1:23" ht="15.75" x14ac:dyDescent="0.25">
      <c r="A9" s="53">
        <f>+A8+1</f>
        <v>2</v>
      </c>
      <c r="B9" s="11" t="s">
        <v>5</v>
      </c>
      <c r="C9" s="57" t="s">
        <v>6</v>
      </c>
      <c r="D9" s="58" t="s">
        <v>7</v>
      </c>
      <c r="E9" s="59" t="s">
        <v>8</v>
      </c>
      <c r="F9" s="57"/>
      <c r="G9" s="11" t="s">
        <v>9</v>
      </c>
      <c r="H9" s="57" t="s">
        <v>6</v>
      </c>
      <c r="I9" s="58" t="s">
        <v>7</v>
      </c>
      <c r="J9" s="59" t="s">
        <v>8</v>
      </c>
      <c r="K9" s="47"/>
      <c r="L9" s="47"/>
      <c r="M9" s="47"/>
      <c r="N9" s="47"/>
      <c r="O9" s="47"/>
      <c r="P9" s="47"/>
      <c r="Q9" s="47"/>
      <c r="R9" s="47"/>
      <c r="S9" s="47"/>
      <c r="T9" s="47"/>
      <c r="U9" s="47"/>
      <c r="V9" s="47"/>
      <c r="W9" s="47"/>
    </row>
    <row r="10" spans="1:23" ht="15.75" x14ac:dyDescent="0.25">
      <c r="A10" s="53">
        <f t="shared" ref="A10:A46" si="0">+A9+1</f>
        <v>3</v>
      </c>
      <c r="B10" s="60">
        <v>43101</v>
      </c>
      <c r="C10" s="61">
        <v>0.1234</v>
      </c>
      <c r="D10" s="17">
        <v>7214883</v>
      </c>
      <c r="E10" s="62">
        <f>+C10*D10</f>
        <v>890316.56219999993</v>
      </c>
      <c r="F10" s="63"/>
      <c r="G10" s="64">
        <f>$B$10</f>
        <v>43101</v>
      </c>
      <c r="H10" s="61">
        <v>0.1234</v>
      </c>
      <c r="I10" s="17">
        <v>210030</v>
      </c>
      <c r="J10" s="62">
        <f>+H10*I10</f>
        <v>25917.701999999997</v>
      </c>
      <c r="K10" s="47"/>
      <c r="L10" s="47"/>
      <c r="M10" s="47"/>
      <c r="N10" s="47"/>
      <c r="O10" s="47"/>
      <c r="P10" s="47"/>
      <c r="Q10" s="47"/>
      <c r="R10" s="47"/>
      <c r="S10" s="47"/>
      <c r="T10" s="47"/>
      <c r="U10" s="47"/>
      <c r="V10" s="47"/>
      <c r="W10" s="47"/>
    </row>
    <row r="11" spans="1:23" ht="15.75" x14ac:dyDescent="0.25">
      <c r="A11" s="53">
        <f t="shared" si="0"/>
        <v>4</v>
      </c>
      <c r="B11" s="60">
        <v>43132</v>
      </c>
      <c r="C11" s="61">
        <v>0.1234</v>
      </c>
      <c r="D11" s="17">
        <v>5601511</v>
      </c>
      <c r="E11" s="62">
        <f t="shared" ref="E11:E21" si="1">+C11*D11</f>
        <v>691226.45739999996</v>
      </c>
      <c r="F11" s="63"/>
      <c r="G11" s="64">
        <f>$B$11</f>
        <v>43132</v>
      </c>
      <c r="H11" s="61">
        <v>0.1234</v>
      </c>
      <c r="I11" s="17">
        <v>176932</v>
      </c>
      <c r="J11" s="62">
        <f t="shared" ref="J11:J21" si="2">+H11*I11</f>
        <v>21833.408800000001</v>
      </c>
      <c r="K11" s="47"/>
      <c r="L11" s="47"/>
      <c r="M11" s="47"/>
      <c r="N11" s="47"/>
      <c r="O11" s="47"/>
      <c r="P11" s="47"/>
      <c r="Q11" s="47"/>
      <c r="R11" s="47"/>
      <c r="S11" s="47"/>
      <c r="T11" s="47"/>
      <c r="U11" s="47"/>
      <c r="V11" s="47"/>
      <c r="W11" s="47"/>
    </row>
    <row r="12" spans="1:23" ht="15.75" x14ac:dyDescent="0.25">
      <c r="A12" s="53">
        <f t="shared" si="0"/>
        <v>5</v>
      </c>
      <c r="B12" s="60">
        <v>43160</v>
      </c>
      <c r="C12" s="61">
        <v>0.1234</v>
      </c>
      <c r="D12" s="17">
        <v>5096133</v>
      </c>
      <c r="E12" s="62">
        <f t="shared" si="1"/>
        <v>628862.81219999993</v>
      </c>
      <c r="F12" s="63"/>
      <c r="G12" s="64">
        <f>$B$12</f>
        <v>43160</v>
      </c>
      <c r="H12" s="61">
        <v>0.1234</v>
      </c>
      <c r="I12" s="17">
        <v>174411</v>
      </c>
      <c r="J12" s="62">
        <f t="shared" si="2"/>
        <v>21522.3174</v>
      </c>
      <c r="K12" s="47"/>
      <c r="L12" s="47"/>
      <c r="M12" s="47"/>
      <c r="N12" s="47"/>
      <c r="O12" s="47"/>
      <c r="P12" s="47"/>
      <c r="Q12" s="47"/>
      <c r="R12" s="47"/>
      <c r="S12" s="47"/>
      <c r="T12" s="47"/>
      <c r="U12" s="47"/>
      <c r="V12" s="47"/>
      <c r="W12" s="47"/>
    </row>
    <row r="13" spans="1:23" ht="15.75" x14ac:dyDescent="0.25">
      <c r="A13" s="53">
        <f t="shared" si="0"/>
        <v>6</v>
      </c>
      <c r="B13" s="60">
        <v>43191</v>
      </c>
      <c r="C13" s="61">
        <v>0.1234</v>
      </c>
      <c r="D13" s="17">
        <v>4771389</v>
      </c>
      <c r="E13" s="62">
        <f t="shared" si="1"/>
        <v>588789.40260000003</v>
      </c>
      <c r="F13" s="63"/>
      <c r="G13" s="64">
        <f>$B$13</f>
        <v>43191</v>
      </c>
      <c r="H13" s="61">
        <v>0.1234</v>
      </c>
      <c r="I13" s="17">
        <v>164737</v>
      </c>
      <c r="J13" s="62">
        <f t="shared" si="2"/>
        <v>20328.5458</v>
      </c>
      <c r="K13" s="47"/>
      <c r="L13" s="47"/>
      <c r="M13" s="47"/>
      <c r="N13" s="47"/>
      <c r="O13" s="47"/>
      <c r="P13" s="47"/>
      <c r="Q13" s="47"/>
      <c r="R13" s="47"/>
      <c r="S13" s="47"/>
      <c r="T13" s="47"/>
      <c r="U13" s="47"/>
      <c r="V13" s="47"/>
      <c r="W13" s="47"/>
    </row>
    <row r="14" spans="1:23" ht="15.75" x14ac:dyDescent="0.25">
      <c r="A14" s="53">
        <f t="shared" si="0"/>
        <v>7</v>
      </c>
      <c r="B14" s="60">
        <v>43221</v>
      </c>
      <c r="C14" s="61">
        <v>0.1234</v>
      </c>
      <c r="D14" s="17">
        <v>4214149</v>
      </c>
      <c r="E14" s="62">
        <f t="shared" si="1"/>
        <v>520025.9866</v>
      </c>
      <c r="F14" s="63"/>
      <c r="G14" s="64">
        <f>$B$14</f>
        <v>43221</v>
      </c>
      <c r="H14" s="61">
        <v>0.1234</v>
      </c>
      <c r="I14" s="17">
        <v>157699</v>
      </c>
      <c r="J14" s="62">
        <f t="shared" si="2"/>
        <v>19460.0566</v>
      </c>
      <c r="K14" s="47"/>
      <c r="L14" s="47"/>
      <c r="M14" s="47"/>
      <c r="N14" s="47"/>
      <c r="O14" s="47"/>
      <c r="P14" s="47"/>
      <c r="Q14" s="47"/>
      <c r="R14" s="47"/>
      <c r="S14" s="47"/>
      <c r="T14" s="47"/>
      <c r="U14" s="47"/>
      <c r="V14" s="47"/>
      <c r="W14" s="47"/>
    </row>
    <row r="15" spans="1:23" ht="15.75" x14ac:dyDescent="0.25">
      <c r="A15" s="53">
        <f t="shared" si="0"/>
        <v>8</v>
      </c>
      <c r="B15" s="60">
        <v>43252</v>
      </c>
      <c r="C15" s="61">
        <v>0.10556</v>
      </c>
      <c r="D15" s="17">
        <v>4641221</v>
      </c>
      <c r="E15" s="62">
        <f t="shared" si="1"/>
        <v>489927.28876000002</v>
      </c>
      <c r="F15" s="63"/>
      <c r="G15" s="64">
        <f>$B$15</f>
        <v>43252</v>
      </c>
      <c r="H15" s="61">
        <v>0.10556</v>
      </c>
      <c r="I15" s="17">
        <v>172199</v>
      </c>
      <c r="J15" s="62">
        <f t="shared" si="2"/>
        <v>18177.326440000001</v>
      </c>
      <c r="K15" s="47"/>
      <c r="L15" s="47"/>
      <c r="M15" s="47"/>
      <c r="N15" s="47"/>
      <c r="O15" s="47"/>
      <c r="P15" s="47"/>
      <c r="Q15" s="47"/>
      <c r="R15" s="47"/>
      <c r="S15" s="47"/>
      <c r="T15" s="47"/>
      <c r="U15" s="47"/>
      <c r="V15" s="47"/>
      <c r="W15" s="47"/>
    </row>
    <row r="16" spans="1:23" ht="15.75" x14ac:dyDescent="0.25">
      <c r="A16" s="53">
        <f t="shared" si="0"/>
        <v>9</v>
      </c>
      <c r="B16" s="60">
        <v>43282</v>
      </c>
      <c r="C16" s="61">
        <v>0.10556</v>
      </c>
      <c r="D16" s="17">
        <v>5671655</v>
      </c>
      <c r="E16" s="62">
        <f t="shared" si="1"/>
        <v>598699.90179999999</v>
      </c>
      <c r="F16" s="63"/>
      <c r="G16" s="64">
        <f>$B$16</f>
        <v>43282</v>
      </c>
      <c r="H16" s="61">
        <v>0.10556</v>
      </c>
      <c r="I16" s="17">
        <v>170607</v>
      </c>
      <c r="J16" s="62">
        <f t="shared" si="2"/>
        <v>18009.27492</v>
      </c>
      <c r="K16" s="47"/>
      <c r="L16" s="47"/>
      <c r="M16" s="47"/>
      <c r="N16" s="47"/>
      <c r="O16" s="47"/>
      <c r="P16" s="47"/>
      <c r="Q16" s="47"/>
      <c r="R16" s="47"/>
      <c r="S16" s="47"/>
      <c r="T16" s="47"/>
      <c r="U16" s="47"/>
      <c r="V16" s="47"/>
      <c r="W16" s="47"/>
    </row>
    <row r="17" spans="1:23" ht="15.75" x14ac:dyDescent="0.25">
      <c r="A17" s="53">
        <f t="shared" si="0"/>
        <v>10</v>
      </c>
      <c r="B17" s="60">
        <v>43313</v>
      </c>
      <c r="C17" s="61">
        <v>0.10556</v>
      </c>
      <c r="D17" s="17">
        <v>6313639</v>
      </c>
      <c r="E17" s="62">
        <f t="shared" si="1"/>
        <v>666467.73283999995</v>
      </c>
      <c r="F17" s="63"/>
      <c r="G17" s="64">
        <f>$B$17</f>
        <v>43313</v>
      </c>
      <c r="H17" s="61">
        <v>0.10556</v>
      </c>
      <c r="I17" s="17">
        <v>202209</v>
      </c>
      <c r="J17" s="62">
        <f t="shared" si="2"/>
        <v>21345.18204</v>
      </c>
      <c r="K17" s="47"/>
      <c r="L17" s="47"/>
      <c r="M17" s="47"/>
      <c r="N17" s="47"/>
      <c r="O17" s="47"/>
      <c r="P17" s="47"/>
      <c r="Q17" s="47"/>
      <c r="R17" s="47"/>
      <c r="S17" s="47"/>
      <c r="T17" s="47"/>
      <c r="U17" s="47"/>
      <c r="V17" s="47"/>
      <c r="W17" s="47"/>
    </row>
    <row r="18" spans="1:23" ht="15.75" x14ac:dyDescent="0.25">
      <c r="A18" s="53">
        <f t="shared" si="0"/>
        <v>11</v>
      </c>
      <c r="B18" s="60">
        <v>43344</v>
      </c>
      <c r="C18" s="61">
        <v>0.10556</v>
      </c>
      <c r="D18" s="17">
        <v>5329034</v>
      </c>
      <c r="E18" s="62">
        <f t="shared" si="1"/>
        <v>562532.82903999998</v>
      </c>
      <c r="F18" s="63"/>
      <c r="G18" s="64">
        <f>$B$18</f>
        <v>43344</v>
      </c>
      <c r="H18" s="61">
        <v>0.10556</v>
      </c>
      <c r="I18" s="17">
        <v>180990</v>
      </c>
      <c r="J18" s="62">
        <f t="shared" si="2"/>
        <v>19105.304400000001</v>
      </c>
      <c r="K18" s="47"/>
      <c r="L18" s="47"/>
      <c r="M18" s="47"/>
      <c r="N18" s="47"/>
      <c r="O18" s="47"/>
      <c r="P18" s="47"/>
      <c r="Q18" s="47"/>
      <c r="R18" s="47"/>
      <c r="S18" s="47"/>
      <c r="T18" s="47"/>
      <c r="U18" s="47"/>
      <c r="V18" s="47"/>
      <c r="W18" s="47"/>
    </row>
    <row r="19" spans="1:23" ht="15.75" x14ac:dyDescent="0.25">
      <c r="A19" s="53">
        <f t="shared" si="0"/>
        <v>12</v>
      </c>
      <c r="B19" s="60">
        <v>43374</v>
      </c>
      <c r="C19" s="61">
        <v>0.10556</v>
      </c>
      <c r="D19" s="17">
        <v>4378842</v>
      </c>
      <c r="E19" s="62">
        <f t="shared" si="1"/>
        <v>462230.56151999999</v>
      </c>
      <c r="F19" s="63"/>
      <c r="G19" s="64">
        <f>$B$19</f>
        <v>43374</v>
      </c>
      <c r="H19" s="61">
        <v>0.10556</v>
      </c>
      <c r="I19" s="17">
        <v>176586</v>
      </c>
      <c r="J19" s="62">
        <f t="shared" si="2"/>
        <v>18640.418160000001</v>
      </c>
      <c r="K19" s="47"/>
      <c r="L19" s="47"/>
      <c r="M19" s="47"/>
      <c r="N19" s="47"/>
      <c r="O19" s="47"/>
      <c r="P19" s="47"/>
      <c r="Q19" s="47"/>
      <c r="R19" s="47"/>
      <c r="S19" s="47"/>
      <c r="T19" s="47"/>
      <c r="U19" s="47"/>
      <c r="V19" s="47"/>
      <c r="W19" s="47"/>
    </row>
    <row r="20" spans="1:23" ht="15.75" x14ac:dyDescent="0.25">
      <c r="A20" s="53">
        <f t="shared" si="0"/>
        <v>13</v>
      </c>
      <c r="B20" s="60">
        <v>43405</v>
      </c>
      <c r="C20" s="61">
        <v>0.10556</v>
      </c>
      <c r="D20" s="17">
        <v>4690583</v>
      </c>
      <c r="E20" s="62">
        <f t="shared" si="1"/>
        <v>495137.94147999998</v>
      </c>
      <c r="F20" s="63"/>
      <c r="G20" s="64">
        <f>$B$20</f>
        <v>43405</v>
      </c>
      <c r="H20" s="61">
        <v>0.10556</v>
      </c>
      <c r="I20" s="17">
        <v>171172</v>
      </c>
      <c r="J20" s="62">
        <f t="shared" si="2"/>
        <v>18068.91632</v>
      </c>
      <c r="K20" s="47"/>
      <c r="L20" s="47"/>
      <c r="M20" s="47"/>
      <c r="N20" s="47"/>
      <c r="O20" s="47"/>
      <c r="P20" s="47"/>
      <c r="Q20" s="47"/>
      <c r="R20" s="47"/>
      <c r="S20" s="47"/>
      <c r="T20" s="47"/>
      <c r="U20" s="47"/>
      <c r="V20" s="47"/>
      <c r="W20" s="47"/>
    </row>
    <row r="21" spans="1:23" ht="15.75" x14ac:dyDescent="0.25">
      <c r="A21" s="53">
        <f t="shared" si="0"/>
        <v>14</v>
      </c>
      <c r="B21" s="60">
        <v>43435</v>
      </c>
      <c r="C21" s="61">
        <v>0.12914999999999999</v>
      </c>
      <c r="D21" s="17">
        <v>5698311</v>
      </c>
      <c r="E21" s="65">
        <f t="shared" si="1"/>
        <v>735936.86564999993</v>
      </c>
      <c r="F21" s="63"/>
      <c r="G21" s="64">
        <f>$B$21</f>
        <v>43435</v>
      </c>
      <c r="H21" s="61">
        <v>0.12914999999999999</v>
      </c>
      <c r="I21" s="17">
        <v>194213</v>
      </c>
      <c r="J21" s="65">
        <f t="shared" si="2"/>
        <v>25082.608949999998</v>
      </c>
      <c r="K21" s="47"/>
      <c r="L21" s="47"/>
      <c r="M21" s="47"/>
      <c r="N21" s="47"/>
      <c r="O21" s="47"/>
      <c r="P21" s="47"/>
      <c r="Q21" s="47"/>
      <c r="R21" s="47"/>
      <c r="S21" s="47"/>
      <c r="T21" s="47"/>
      <c r="U21" s="47"/>
      <c r="V21" s="47"/>
      <c r="W21" s="47"/>
    </row>
    <row r="22" spans="1:23" ht="15.75" x14ac:dyDescent="0.25">
      <c r="A22" s="53">
        <f t="shared" si="0"/>
        <v>15</v>
      </c>
      <c r="B22" s="66" t="s">
        <v>10</v>
      </c>
      <c r="C22" s="67"/>
      <c r="D22" s="68"/>
      <c r="E22" s="65">
        <f>SUM(E10:E21)</f>
        <v>7330154.3420899995</v>
      </c>
      <c r="F22" s="63"/>
      <c r="G22" s="69" t="s">
        <v>10</v>
      </c>
      <c r="H22" s="67"/>
      <c r="I22" s="68"/>
      <c r="J22" s="65">
        <f>SUM(J10:J21)</f>
        <v>247491.06182999999</v>
      </c>
      <c r="K22" s="47"/>
      <c r="L22" s="47"/>
      <c r="M22" s="47"/>
      <c r="N22" s="47"/>
      <c r="O22" s="47"/>
      <c r="P22" s="47"/>
      <c r="Q22" s="47"/>
      <c r="R22" s="47"/>
      <c r="S22" s="47"/>
      <c r="T22" s="47"/>
      <c r="U22" s="47"/>
      <c r="V22" s="47"/>
      <c r="W22" s="47"/>
    </row>
    <row r="23" spans="1:23" ht="15.75" x14ac:dyDescent="0.25">
      <c r="A23" s="53"/>
      <c r="B23" s="51"/>
      <c r="C23" s="63"/>
      <c r="D23" s="63"/>
      <c r="E23" s="63"/>
      <c r="F23" s="63"/>
      <c r="G23" s="63"/>
      <c r="H23" s="63"/>
      <c r="I23" s="63"/>
      <c r="J23" s="63"/>
      <c r="K23" s="47"/>
      <c r="L23" s="47"/>
      <c r="M23" s="47"/>
      <c r="N23" s="47"/>
      <c r="O23" s="47"/>
      <c r="P23" s="47"/>
      <c r="Q23" s="47"/>
      <c r="R23" s="47"/>
      <c r="S23" s="47"/>
      <c r="T23" s="47"/>
      <c r="U23" s="47"/>
      <c r="V23" s="47"/>
      <c r="W23" s="47"/>
    </row>
    <row r="24" spans="1:23" ht="15.75" x14ac:dyDescent="0.25">
      <c r="A24" s="53">
        <f>A22+1</f>
        <v>16</v>
      </c>
      <c r="B24" s="70" t="s">
        <v>3</v>
      </c>
      <c r="C24" s="71"/>
      <c r="D24" s="71"/>
      <c r="E24" s="72" t="s">
        <v>4</v>
      </c>
      <c r="F24" s="63"/>
      <c r="G24" s="70" t="s">
        <v>3</v>
      </c>
      <c r="H24" s="71"/>
      <c r="I24" s="71"/>
      <c r="J24" s="72" t="s">
        <v>4</v>
      </c>
      <c r="K24" s="47"/>
      <c r="L24" s="47"/>
      <c r="M24" s="47"/>
      <c r="N24" s="47"/>
      <c r="O24" s="47"/>
      <c r="P24" s="47"/>
      <c r="Q24" s="47"/>
      <c r="R24" s="47"/>
      <c r="S24" s="47"/>
      <c r="T24" s="47"/>
      <c r="U24" s="47"/>
      <c r="V24" s="47"/>
      <c r="W24" s="47"/>
    </row>
    <row r="25" spans="1:23" ht="31.5" x14ac:dyDescent="0.25">
      <c r="A25" s="53">
        <f t="shared" si="0"/>
        <v>17</v>
      </c>
      <c r="B25" s="11" t="s">
        <v>11</v>
      </c>
      <c r="C25" s="73" t="s">
        <v>12</v>
      </c>
      <c r="D25" s="74" t="s">
        <v>7</v>
      </c>
      <c r="E25" s="75" t="s">
        <v>8</v>
      </c>
      <c r="F25" s="63"/>
      <c r="G25" s="11" t="s">
        <v>13</v>
      </c>
      <c r="H25" s="73" t="s">
        <v>12</v>
      </c>
      <c r="I25" s="74" t="s">
        <v>7</v>
      </c>
      <c r="J25" s="75" t="s">
        <v>8</v>
      </c>
      <c r="K25" s="47"/>
      <c r="L25" s="47"/>
      <c r="M25" s="47"/>
      <c r="N25" s="47"/>
      <c r="O25" s="47"/>
      <c r="P25" s="47"/>
      <c r="Q25" s="47"/>
      <c r="R25" s="47"/>
      <c r="S25" s="47"/>
      <c r="T25" s="47"/>
      <c r="U25" s="47"/>
      <c r="V25" s="47"/>
      <c r="W25" s="47"/>
    </row>
    <row r="26" spans="1:23" ht="15.75" x14ac:dyDescent="0.25">
      <c r="A26" s="53">
        <f t="shared" si="0"/>
        <v>18</v>
      </c>
      <c r="B26" s="64">
        <f>$B$10</f>
        <v>43101</v>
      </c>
      <c r="C26" s="61">
        <v>0.13066</v>
      </c>
      <c r="D26" s="17">
        <v>5312129</v>
      </c>
      <c r="E26" s="62">
        <f>+C26*D26</f>
        <v>694082.77514000004</v>
      </c>
      <c r="F26" s="63"/>
      <c r="G26" s="64">
        <f>$B$10</f>
        <v>43101</v>
      </c>
      <c r="H26" s="61">
        <v>0.19253000000000001</v>
      </c>
      <c r="I26" s="17">
        <v>12784077</v>
      </c>
      <c r="J26" s="62">
        <f>+H26*I26</f>
        <v>2461318.3448100002</v>
      </c>
      <c r="K26" s="47"/>
      <c r="L26" s="47"/>
      <c r="M26" s="47"/>
      <c r="N26" s="47"/>
      <c r="O26" s="47"/>
      <c r="P26" s="47"/>
      <c r="Q26" s="47"/>
      <c r="R26" s="47"/>
      <c r="S26" s="47"/>
      <c r="T26" s="47"/>
      <c r="U26" s="47"/>
      <c r="V26" s="47"/>
      <c r="W26" s="47"/>
    </row>
    <row r="27" spans="1:23" ht="15.75" x14ac:dyDescent="0.25">
      <c r="A27" s="53">
        <f t="shared" si="0"/>
        <v>19</v>
      </c>
      <c r="B27" s="64">
        <f>$B$11</f>
        <v>43132</v>
      </c>
      <c r="C27" s="61">
        <v>0.13277</v>
      </c>
      <c r="D27" s="17">
        <v>4918510</v>
      </c>
      <c r="E27" s="62">
        <f t="shared" ref="E27:E37" si="3">+C27*D27</f>
        <v>653030.57270000002</v>
      </c>
      <c r="F27" s="63"/>
      <c r="G27" s="64">
        <f>$B$11</f>
        <v>43132</v>
      </c>
      <c r="H27" s="61">
        <v>9.8280000000000006E-2</v>
      </c>
      <c r="I27" s="17">
        <v>13300346</v>
      </c>
      <c r="J27" s="62">
        <f t="shared" ref="J27:J37" si="4">+H27*I27</f>
        <v>1307158.0048800001</v>
      </c>
      <c r="K27" s="47"/>
      <c r="L27" s="47"/>
      <c r="M27" s="47"/>
      <c r="N27" s="47"/>
      <c r="O27" s="47"/>
      <c r="P27" s="47"/>
      <c r="Q27" s="47"/>
      <c r="R27" s="47"/>
      <c r="S27" s="47"/>
      <c r="T27" s="47"/>
      <c r="U27" s="47"/>
      <c r="V27" s="47"/>
      <c r="W27" s="47"/>
    </row>
    <row r="28" spans="1:23" ht="15.75" x14ac:dyDescent="0.25">
      <c r="A28" s="53">
        <f t="shared" si="0"/>
        <v>20</v>
      </c>
      <c r="B28" s="64">
        <f>$B$12</f>
        <v>43160</v>
      </c>
      <c r="C28" s="61">
        <v>0.10371</v>
      </c>
      <c r="D28" s="17">
        <v>5020457</v>
      </c>
      <c r="E28" s="62">
        <f t="shared" si="3"/>
        <v>520671.59547</v>
      </c>
      <c r="F28" s="63"/>
      <c r="G28" s="64">
        <f>$B$12</f>
        <v>43160</v>
      </c>
      <c r="H28" s="61">
        <v>8.8550000000000004E-2</v>
      </c>
      <c r="I28" s="17">
        <v>13139566</v>
      </c>
      <c r="J28" s="62">
        <f t="shared" si="4"/>
        <v>1163508.5693000001</v>
      </c>
      <c r="K28" s="47"/>
      <c r="L28" s="47"/>
      <c r="M28" s="47"/>
      <c r="N28" s="47"/>
      <c r="O28" s="47"/>
      <c r="P28" s="47"/>
      <c r="Q28" s="47"/>
      <c r="R28" s="47"/>
      <c r="S28" s="47"/>
      <c r="T28" s="47"/>
      <c r="U28" s="47"/>
      <c r="V28" s="47"/>
      <c r="W28" s="47"/>
    </row>
    <row r="29" spans="1:23" ht="15.75" x14ac:dyDescent="0.25">
      <c r="A29" s="53">
        <f t="shared" si="0"/>
        <v>21</v>
      </c>
      <c r="B29" s="64">
        <f>$B$13</f>
        <v>43191</v>
      </c>
      <c r="C29" s="61">
        <v>8.9539999999999995E-2</v>
      </c>
      <c r="D29" s="17">
        <v>3887094</v>
      </c>
      <c r="E29" s="62">
        <f t="shared" si="3"/>
        <v>348050.39675999997</v>
      </c>
      <c r="F29" s="63"/>
      <c r="G29" s="64">
        <f>$B$13</f>
        <v>43191</v>
      </c>
      <c r="H29" s="61">
        <v>0.10056</v>
      </c>
      <c r="I29" s="17">
        <v>12369619</v>
      </c>
      <c r="J29" s="62">
        <f t="shared" si="4"/>
        <v>1243888.8866399999</v>
      </c>
      <c r="K29" s="47"/>
      <c r="L29" s="47"/>
      <c r="M29" s="47"/>
      <c r="N29" s="47"/>
      <c r="O29" s="47"/>
      <c r="P29" s="47"/>
      <c r="Q29" s="47"/>
      <c r="R29" s="47"/>
      <c r="S29" s="47"/>
      <c r="T29" s="47"/>
      <c r="U29" s="47"/>
      <c r="V29" s="47"/>
      <c r="W29" s="47"/>
    </row>
    <row r="30" spans="1:23" ht="15.75" x14ac:dyDescent="0.25">
      <c r="A30" s="53">
        <f t="shared" si="0"/>
        <v>22</v>
      </c>
      <c r="B30" s="64">
        <f>$B$14</f>
        <v>43221</v>
      </c>
      <c r="C30" s="61">
        <v>8.4690000000000001E-2</v>
      </c>
      <c r="D30" s="17">
        <v>4357497</v>
      </c>
      <c r="E30" s="62">
        <f t="shared" si="3"/>
        <v>369036.42093000002</v>
      </c>
      <c r="F30" s="63"/>
      <c r="G30" s="64">
        <f>$B$14</f>
        <v>43221</v>
      </c>
      <c r="H30" s="61">
        <v>7.5370000000000006E-2</v>
      </c>
      <c r="I30" s="17">
        <v>13887976</v>
      </c>
      <c r="J30" s="62">
        <f t="shared" si="4"/>
        <v>1046736.7511200001</v>
      </c>
      <c r="K30" s="47"/>
      <c r="L30" s="47"/>
      <c r="M30" s="47"/>
      <c r="N30" s="47"/>
      <c r="O30" s="47"/>
      <c r="P30" s="47"/>
      <c r="Q30" s="47"/>
      <c r="R30" s="47"/>
      <c r="S30" s="47"/>
      <c r="T30" s="47"/>
      <c r="U30" s="47"/>
      <c r="V30" s="47"/>
      <c r="W30" s="47"/>
    </row>
    <row r="31" spans="1:23" ht="15.75" x14ac:dyDescent="0.25">
      <c r="A31" s="53">
        <f t="shared" si="0"/>
        <v>23</v>
      </c>
      <c r="B31" s="64">
        <f>$B$15</f>
        <v>43252</v>
      </c>
      <c r="C31" s="61">
        <v>9.0689999999999993E-2</v>
      </c>
      <c r="D31" s="17">
        <v>5622656</v>
      </c>
      <c r="E31" s="62">
        <f t="shared" si="3"/>
        <v>509918.67263999995</v>
      </c>
      <c r="F31" s="63"/>
      <c r="G31" s="64">
        <f>$B$15</f>
        <v>43252</v>
      </c>
      <c r="H31" s="61">
        <v>8.1820000000000004E-2</v>
      </c>
      <c r="I31" s="17">
        <v>13651230</v>
      </c>
      <c r="J31" s="62">
        <f t="shared" si="4"/>
        <v>1116943.6385999999</v>
      </c>
      <c r="K31" s="47"/>
      <c r="L31" s="47"/>
      <c r="M31" s="47"/>
      <c r="N31" s="47"/>
      <c r="O31" s="47"/>
      <c r="P31" s="47"/>
      <c r="Q31" s="47"/>
      <c r="R31" s="47"/>
      <c r="S31" s="47"/>
      <c r="T31" s="47"/>
      <c r="U31" s="47"/>
      <c r="V31" s="47"/>
      <c r="W31" s="47"/>
    </row>
    <row r="32" spans="1:23" ht="15.75" x14ac:dyDescent="0.25">
      <c r="A32" s="53">
        <f t="shared" si="0"/>
        <v>24</v>
      </c>
      <c r="B32" s="64">
        <f>$B$16</f>
        <v>43282</v>
      </c>
      <c r="C32" s="61">
        <v>9.4229999999999994E-2</v>
      </c>
      <c r="D32" s="17">
        <v>4768763</v>
      </c>
      <c r="E32" s="62">
        <f t="shared" si="3"/>
        <v>449360.53748999996</v>
      </c>
      <c r="F32" s="63"/>
      <c r="G32" s="64">
        <f>$B$16</f>
        <v>43282</v>
      </c>
      <c r="H32" s="61">
        <v>9.5579999999999998E-2</v>
      </c>
      <c r="I32" s="17">
        <v>13085070</v>
      </c>
      <c r="J32" s="62">
        <f t="shared" si="4"/>
        <v>1250670.9905999999</v>
      </c>
      <c r="K32" s="47"/>
      <c r="L32" s="47"/>
      <c r="M32" s="47"/>
      <c r="N32" s="47"/>
      <c r="O32" s="47"/>
      <c r="P32" s="47"/>
      <c r="Q32" s="47"/>
      <c r="R32" s="47"/>
      <c r="S32" s="47"/>
      <c r="T32" s="47"/>
      <c r="U32" s="47"/>
      <c r="V32" s="47"/>
      <c r="W32" s="47"/>
    </row>
    <row r="33" spans="1:23" ht="15.75" x14ac:dyDescent="0.25">
      <c r="A33" s="53">
        <f t="shared" si="0"/>
        <v>25</v>
      </c>
      <c r="B33" s="64">
        <f>$B$17</f>
        <v>43313</v>
      </c>
      <c r="C33" s="61">
        <v>9.257E-2</v>
      </c>
      <c r="D33" s="17">
        <v>5429137</v>
      </c>
      <c r="E33" s="62">
        <f t="shared" si="3"/>
        <v>502575.21208999999</v>
      </c>
      <c r="F33" s="63"/>
      <c r="G33" s="64">
        <f>$B$17</f>
        <v>43313</v>
      </c>
      <c r="H33" s="61">
        <v>9.5600000000000004E-2</v>
      </c>
      <c r="I33" s="17">
        <v>14793912</v>
      </c>
      <c r="J33" s="62">
        <f t="shared" si="4"/>
        <v>1414297.9872000001</v>
      </c>
      <c r="K33" s="47"/>
      <c r="L33" s="47"/>
      <c r="M33" s="47"/>
      <c r="N33" s="47"/>
      <c r="O33" s="47"/>
      <c r="P33" s="47"/>
      <c r="Q33" s="47"/>
      <c r="R33" s="47"/>
      <c r="S33" s="47"/>
      <c r="T33" s="47"/>
      <c r="U33" s="47"/>
      <c r="V33" s="47"/>
      <c r="W33" s="47"/>
    </row>
    <row r="34" spans="1:23" ht="15.75" x14ac:dyDescent="0.25">
      <c r="A34" s="53">
        <f t="shared" si="0"/>
        <v>26</v>
      </c>
      <c r="B34" s="64">
        <f>$B$18</f>
        <v>43344</v>
      </c>
      <c r="C34" s="61">
        <v>9.1139999999999999E-2</v>
      </c>
      <c r="D34" s="17">
        <v>5045545</v>
      </c>
      <c r="E34" s="62">
        <f t="shared" si="3"/>
        <v>459850.97129999998</v>
      </c>
      <c r="F34" s="63"/>
      <c r="G34" s="64">
        <f>$B$18</f>
        <v>43344</v>
      </c>
      <c r="H34" s="61">
        <v>0.10904999999999999</v>
      </c>
      <c r="I34" s="17">
        <v>13331744</v>
      </c>
      <c r="J34" s="62">
        <f t="shared" si="4"/>
        <v>1453826.6831999999</v>
      </c>
      <c r="K34" s="47"/>
      <c r="L34" s="47"/>
      <c r="M34" s="47"/>
      <c r="N34" s="47"/>
      <c r="O34" s="47"/>
      <c r="P34" s="47"/>
      <c r="Q34" s="47"/>
      <c r="R34" s="47"/>
      <c r="S34" s="47"/>
      <c r="T34" s="47"/>
      <c r="U34" s="47"/>
      <c r="V34" s="47"/>
      <c r="W34" s="47"/>
    </row>
    <row r="35" spans="1:23" ht="15.75" x14ac:dyDescent="0.25">
      <c r="A35" s="53">
        <f t="shared" si="0"/>
        <v>27</v>
      </c>
      <c r="B35" s="64">
        <f>$B$19</f>
        <v>43374</v>
      </c>
      <c r="C35" s="61">
        <v>9.1749999999999998E-2</v>
      </c>
      <c r="D35" s="17">
        <v>4596597</v>
      </c>
      <c r="E35" s="62">
        <f t="shared" si="3"/>
        <v>421737.77474999998</v>
      </c>
      <c r="F35" s="63"/>
      <c r="G35" s="64">
        <f>$B$19</f>
        <v>43374</v>
      </c>
      <c r="H35" s="61">
        <v>0.10141</v>
      </c>
      <c r="I35" s="17">
        <v>13135186</v>
      </c>
      <c r="J35" s="62">
        <f t="shared" si="4"/>
        <v>1332039.2122599999</v>
      </c>
      <c r="K35" s="47"/>
      <c r="L35" s="47"/>
      <c r="M35" s="47"/>
      <c r="N35" s="47"/>
      <c r="O35" s="47"/>
      <c r="P35" s="47"/>
      <c r="Q35" s="47"/>
      <c r="R35" s="47"/>
      <c r="S35" s="47"/>
      <c r="T35" s="47"/>
      <c r="U35" s="47"/>
      <c r="V35" s="47"/>
      <c r="W35" s="47"/>
    </row>
    <row r="36" spans="1:23" ht="15.75" x14ac:dyDescent="0.25">
      <c r="A36" s="53">
        <f t="shared" si="0"/>
        <v>28</v>
      </c>
      <c r="B36" s="64">
        <f>$B$20</f>
        <v>43405</v>
      </c>
      <c r="C36" s="61">
        <v>9.5390000000000003E-2</v>
      </c>
      <c r="D36" s="17">
        <v>4413601</v>
      </c>
      <c r="E36" s="62">
        <f t="shared" si="3"/>
        <v>421013.39939000004</v>
      </c>
      <c r="F36" s="63"/>
      <c r="G36" s="64">
        <f>$B$20</f>
        <v>43405</v>
      </c>
      <c r="H36" s="61">
        <v>0.11446000000000001</v>
      </c>
      <c r="I36" s="17">
        <v>14407360</v>
      </c>
      <c r="J36" s="62">
        <f t="shared" si="4"/>
        <v>1649066.4256000002</v>
      </c>
      <c r="K36" s="47"/>
      <c r="L36" s="47"/>
      <c r="M36" s="47"/>
      <c r="N36" s="47"/>
      <c r="O36" s="47"/>
      <c r="P36" s="47"/>
      <c r="Q36" s="47"/>
      <c r="R36" s="47"/>
      <c r="S36" s="47"/>
      <c r="T36" s="47"/>
      <c r="U36" s="47"/>
      <c r="V36" s="47"/>
      <c r="W36" s="47"/>
    </row>
    <row r="37" spans="1:23" ht="15.75" x14ac:dyDescent="0.25">
      <c r="A37" s="53">
        <f t="shared" si="0"/>
        <v>29</v>
      </c>
      <c r="B37" s="64">
        <f>$B$21</f>
        <v>43435</v>
      </c>
      <c r="C37" s="61">
        <v>0.12168999999999999</v>
      </c>
      <c r="D37" s="17">
        <v>4744894</v>
      </c>
      <c r="E37" s="65">
        <f t="shared" si="3"/>
        <v>577406.15085999994</v>
      </c>
      <c r="F37" s="63"/>
      <c r="G37" s="64">
        <f>$B$21</f>
        <v>43435</v>
      </c>
      <c r="H37" s="61">
        <v>0.11123</v>
      </c>
      <c r="I37" s="17">
        <v>12251176</v>
      </c>
      <c r="J37" s="65">
        <f t="shared" si="4"/>
        <v>1362698.30648</v>
      </c>
      <c r="K37" s="47"/>
      <c r="L37" s="47"/>
      <c r="M37" s="47"/>
      <c r="N37" s="47"/>
      <c r="O37" s="47"/>
      <c r="P37" s="47"/>
      <c r="Q37" s="47"/>
      <c r="R37" s="47"/>
      <c r="S37" s="47"/>
      <c r="T37" s="47"/>
      <c r="U37" s="47"/>
      <c r="V37" s="47"/>
      <c r="W37" s="47"/>
    </row>
    <row r="38" spans="1:23" ht="15.75" x14ac:dyDescent="0.25">
      <c r="A38" s="53">
        <f t="shared" si="0"/>
        <v>30</v>
      </c>
      <c r="B38" s="69" t="s">
        <v>10</v>
      </c>
      <c r="C38" s="67"/>
      <c r="D38" s="68"/>
      <c r="E38" s="65">
        <f>SUM(E26:E37)</f>
        <v>5926734.4795200005</v>
      </c>
      <c r="F38" s="63"/>
      <c r="G38" s="69" t="s">
        <v>10</v>
      </c>
      <c r="H38" s="76"/>
      <c r="I38" s="68"/>
      <c r="J38" s="65">
        <f>SUM(J26:J37)</f>
        <v>16802153.800690003</v>
      </c>
      <c r="K38" s="47"/>
      <c r="L38" s="47"/>
      <c r="M38" s="47"/>
      <c r="N38" s="47"/>
      <c r="O38" s="47"/>
      <c r="P38" s="47"/>
      <c r="Q38" s="47"/>
      <c r="R38" s="47"/>
      <c r="S38" s="47"/>
      <c r="T38" s="47"/>
      <c r="U38" s="47"/>
      <c r="V38" s="47"/>
      <c r="W38" s="47"/>
    </row>
    <row r="39" spans="1:23" ht="15.75" x14ac:dyDescent="0.25">
      <c r="A39" s="53"/>
      <c r="B39" s="53"/>
      <c r="C39" s="51"/>
      <c r="D39" s="77"/>
      <c r="E39" s="78"/>
      <c r="F39" s="51"/>
      <c r="G39" s="53"/>
      <c r="H39" s="79"/>
      <c r="I39" s="77"/>
      <c r="J39" s="78"/>
      <c r="K39" s="47"/>
      <c r="L39" s="47"/>
      <c r="M39" s="47"/>
      <c r="N39" s="47"/>
      <c r="O39" s="47"/>
      <c r="P39" s="47"/>
      <c r="Q39" s="47"/>
      <c r="R39" s="47"/>
      <c r="S39" s="47"/>
      <c r="T39" s="47"/>
      <c r="U39" s="47"/>
      <c r="V39" s="47"/>
      <c r="W39" s="47"/>
    </row>
    <row r="40" spans="1:23" ht="15.75" x14ac:dyDescent="0.25">
      <c r="A40" s="53"/>
      <c r="B40" s="80" t="s">
        <v>16</v>
      </c>
      <c r="C40" s="51"/>
      <c r="D40" s="51"/>
      <c r="E40" s="51"/>
      <c r="F40" s="51"/>
      <c r="G40" s="51"/>
      <c r="H40" s="51"/>
      <c r="I40" s="51"/>
      <c r="J40" s="51"/>
      <c r="K40" s="47"/>
      <c r="L40" s="47"/>
      <c r="M40" s="47"/>
      <c r="N40" s="47"/>
      <c r="O40" s="47"/>
      <c r="P40" s="47"/>
      <c r="Q40" s="47"/>
      <c r="R40" s="47"/>
      <c r="S40" s="47"/>
      <c r="T40" s="47"/>
      <c r="U40" s="47"/>
      <c r="V40" s="47"/>
      <c r="W40" s="47"/>
    </row>
    <row r="41" spans="1:23" ht="15.75" x14ac:dyDescent="0.25">
      <c r="A41" s="53"/>
      <c r="B41" s="81"/>
      <c r="C41" s="51"/>
      <c r="D41" s="51"/>
      <c r="E41" s="51"/>
      <c r="F41" s="51"/>
      <c r="G41" s="51"/>
      <c r="H41" s="51"/>
      <c r="I41" s="51"/>
      <c r="J41" s="51"/>
      <c r="K41" s="47"/>
      <c r="L41" s="47"/>
      <c r="M41" s="47"/>
      <c r="N41" s="47"/>
      <c r="O41" s="47"/>
      <c r="P41" s="47"/>
      <c r="Q41" s="47"/>
      <c r="R41" s="47"/>
      <c r="S41" s="47"/>
      <c r="T41" s="47"/>
      <c r="U41" s="47"/>
      <c r="V41" s="47"/>
      <c r="W41" s="47"/>
    </row>
    <row r="42" spans="1:23" ht="15.75" x14ac:dyDescent="0.25">
      <c r="A42" s="53">
        <f>A38+1</f>
        <v>31</v>
      </c>
      <c r="B42" s="82">
        <f>+E22+J22+E38+J38</f>
        <v>30306533.684130002</v>
      </c>
      <c r="C42" s="83" t="s">
        <v>14</v>
      </c>
      <c r="D42" s="63"/>
      <c r="E42" s="63"/>
      <c r="F42" s="63"/>
      <c r="G42" s="51"/>
      <c r="H42" s="51"/>
      <c r="I42" s="51"/>
      <c r="J42" s="51"/>
      <c r="K42" s="47"/>
      <c r="L42" s="47"/>
      <c r="M42" s="47"/>
      <c r="N42" s="47"/>
      <c r="O42" s="47"/>
      <c r="P42" s="47"/>
      <c r="Q42" s="47"/>
      <c r="R42" s="47"/>
      <c r="S42" s="47"/>
      <c r="T42" s="47"/>
      <c r="U42" s="47"/>
      <c r="V42" s="47"/>
      <c r="W42" s="47"/>
    </row>
    <row r="43" spans="1:23" ht="15.75" x14ac:dyDescent="0.25">
      <c r="A43" s="53">
        <f t="shared" si="0"/>
        <v>32</v>
      </c>
      <c r="B43" s="84">
        <v>63315752.810000002</v>
      </c>
      <c r="C43" s="83" t="s">
        <v>23</v>
      </c>
      <c r="D43" s="63"/>
      <c r="E43" s="63"/>
      <c r="F43" s="63"/>
      <c r="G43" s="63"/>
      <c r="H43" s="51"/>
      <c r="I43" s="51"/>
      <c r="J43" s="51"/>
      <c r="K43" s="47"/>
      <c r="L43" s="47"/>
      <c r="M43" s="47"/>
      <c r="N43" s="47"/>
      <c r="O43" s="47"/>
      <c r="P43" s="47"/>
      <c r="Q43" s="47"/>
      <c r="R43" s="47"/>
      <c r="S43" s="47"/>
      <c r="T43" s="47"/>
      <c r="U43" s="47"/>
      <c r="V43" s="47"/>
      <c r="W43" s="47"/>
    </row>
    <row r="44" spans="1:23" ht="15.75" x14ac:dyDescent="0.25">
      <c r="A44" s="53">
        <f t="shared" si="0"/>
        <v>33</v>
      </c>
      <c r="B44" s="82">
        <f>+B42+B43</f>
        <v>93622286.49413</v>
      </c>
      <c r="C44" s="63" t="s">
        <v>10</v>
      </c>
      <c r="D44" s="63"/>
      <c r="E44" s="63"/>
      <c r="F44" s="63"/>
      <c r="G44" s="51"/>
      <c r="H44" s="51"/>
      <c r="I44" s="51"/>
      <c r="J44" s="51"/>
      <c r="K44" s="47"/>
      <c r="L44" s="47"/>
      <c r="M44" s="47"/>
      <c r="N44" s="47"/>
      <c r="O44" s="47"/>
      <c r="P44" s="47"/>
      <c r="Q44" s="47"/>
      <c r="R44" s="47"/>
      <c r="S44" s="47"/>
      <c r="T44" s="47"/>
      <c r="U44" s="47"/>
      <c r="V44" s="47"/>
      <c r="W44" s="47"/>
    </row>
    <row r="45" spans="1:23" customFormat="1" ht="15.75" x14ac:dyDescent="0.25">
      <c r="A45" s="7">
        <f t="shared" si="0"/>
        <v>34</v>
      </c>
      <c r="B45" s="45">
        <v>1.4999999999999999E-2</v>
      </c>
      <c r="C45" s="44"/>
      <c r="D45" s="44"/>
      <c r="E45" s="44"/>
      <c r="F45" s="44"/>
      <c r="G45" s="44"/>
      <c r="H45" s="44"/>
      <c r="I45" s="44"/>
      <c r="J45" s="44"/>
    </row>
    <row r="46" spans="1:23" customFormat="1" ht="15.75" x14ac:dyDescent="0.25">
      <c r="A46" s="7">
        <f t="shared" si="0"/>
        <v>35</v>
      </c>
      <c r="B46" s="95">
        <f>B44*B45</f>
        <v>1404334.2974119498</v>
      </c>
      <c r="C46" s="44"/>
      <c r="D46" s="44"/>
      <c r="E46" s="44"/>
      <c r="F46" s="44"/>
      <c r="G46" s="44"/>
      <c r="H46" s="44"/>
      <c r="I46" s="44"/>
      <c r="J46" s="44"/>
    </row>
  </sheetData>
  <pageMargins left="0.7" right="0.7" top="0.75" bottom="0.75" header="0.3" footer="0.3"/>
  <pageSetup scale="52"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6"/>
  <sheetViews>
    <sheetView showGridLines="0" zoomScale="70" zoomScaleNormal="70" workbookViewId="0">
      <selection activeCell="B46" sqref="B46"/>
    </sheetView>
  </sheetViews>
  <sheetFormatPr defaultRowHeight="12.75" x14ac:dyDescent="0.2"/>
  <cols>
    <col min="1" max="1" width="9.42578125" style="49" bestFit="1" customWidth="1"/>
    <col min="2" max="2" width="23" style="49" customWidth="1"/>
    <col min="3" max="3" width="15.85546875" style="49" customWidth="1"/>
    <col min="4" max="4" width="21" style="49" customWidth="1"/>
    <col min="5" max="5" width="19.42578125" style="49" customWidth="1"/>
    <col min="6" max="6" width="9.140625" style="49"/>
    <col min="7" max="7" width="23.140625" style="49" customWidth="1"/>
    <col min="8" max="8" width="15.85546875" style="49" bestFit="1" customWidth="1"/>
    <col min="9" max="9" width="21" style="49" bestFit="1" customWidth="1"/>
    <col min="10" max="10" width="19.5703125" style="49" customWidth="1"/>
    <col min="11" max="16384" width="9.140625" style="49"/>
  </cols>
  <sheetData>
    <row r="1" spans="1:23" ht="15.75" x14ac:dyDescent="0.25">
      <c r="A1" s="46"/>
      <c r="B1" s="47"/>
      <c r="C1" s="47"/>
      <c r="D1" s="47"/>
      <c r="E1" s="48"/>
      <c r="F1" s="48"/>
      <c r="G1" s="48"/>
      <c r="H1" s="47"/>
      <c r="I1" s="47"/>
      <c r="J1" s="47"/>
      <c r="K1" s="47"/>
      <c r="L1" s="47"/>
      <c r="M1" s="47"/>
      <c r="N1" s="47"/>
      <c r="O1" s="47"/>
      <c r="P1" s="47"/>
      <c r="Q1" s="47"/>
      <c r="R1" s="47"/>
      <c r="S1" s="47"/>
      <c r="T1" s="47"/>
      <c r="U1" s="47"/>
      <c r="V1" s="47"/>
      <c r="W1" s="47"/>
    </row>
    <row r="2" spans="1:23" ht="15.75" x14ac:dyDescent="0.25">
      <c r="A2" s="50" t="s">
        <v>21</v>
      </c>
      <c r="B2" s="50"/>
      <c r="C2" s="50"/>
      <c r="D2" s="50"/>
      <c r="E2" s="50"/>
      <c r="F2" s="50"/>
      <c r="G2" s="50"/>
      <c r="H2" s="50"/>
      <c r="I2" s="50"/>
      <c r="J2" s="50"/>
      <c r="K2" s="47"/>
      <c r="L2" s="47"/>
      <c r="M2" s="47"/>
      <c r="N2" s="47"/>
      <c r="O2" s="47"/>
      <c r="P2" s="47"/>
      <c r="Q2" s="47"/>
      <c r="R2" s="47"/>
      <c r="S2" s="47"/>
      <c r="T2" s="47"/>
      <c r="U2" s="47"/>
      <c r="V2" s="47"/>
      <c r="W2" s="47"/>
    </row>
    <row r="3" spans="1:23" ht="15.75" x14ac:dyDescent="0.25">
      <c r="A3" s="50" t="s">
        <v>0</v>
      </c>
      <c r="B3" s="50"/>
      <c r="C3" s="50"/>
      <c r="D3" s="50"/>
      <c r="E3" s="50"/>
      <c r="F3" s="50"/>
      <c r="G3" s="50"/>
      <c r="H3" s="50"/>
      <c r="I3" s="50"/>
      <c r="J3" s="50"/>
      <c r="K3" s="47"/>
      <c r="L3" s="47"/>
      <c r="M3" s="47"/>
      <c r="N3" s="47"/>
      <c r="O3" s="47"/>
      <c r="P3" s="47"/>
      <c r="Q3" s="47"/>
      <c r="R3" s="47"/>
      <c r="S3" s="47"/>
      <c r="T3" s="47"/>
      <c r="U3" s="47"/>
      <c r="V3" s="47"/>
      <c r="W3" s="47"/>
    </row>
    <row r="4" spans="1:23" ht="15.75" x14ac:dyDescent="0.25">
      <c r="A4" s="50" t="s">
        <v>24</v>
      </c>
      <c r="B4" s="50"/>
      <c r="C4" s="50"/>
      <c r="D4" s="50"/>
      <c r="E4" s="50"/>
      <c r="F4" s="50"/>
      <c r="G4" s="50"/>
      <c r="H4" s="50"/>
      <c r="I4" s="50"/>
      <c r="J4" s="50"/>
      <c r="K4" s="47"/>
      <c r="L4" s="47"/>
      <c r="M4" s="47"/>
      <c r="N4" s="47"/>
      <c r="O4" s="47"/>
      <c r="P4" s="47"/>
      <c r="Q4" s="47"/>
      <c r="R4" s="47"/>
      <c r="S4" s="47"/>
      <c r="T4" s="47"/>
      <c r="U4" s="47"/>
      <c r="V4" s="47"/>
      <c r="W4" s="47"/>
    </row>
    <row r="5" spans="1:23" ht="15.75" x14ac:dyDescent="0.25">
      <c r="A5" s="50"/>
      <c r="B5" s="47"/>
      <c r="C5" s="47"/>
      <c r="D5" s="47"/>
      <c r="E5" s="47"/>
      <c r="F5" s="47"/>
      <c r="G5" s="47"/>
      <c r="H5" s="47"/>
      <c r="I5" s="47"/>
      <c r="J5" s="47"/>
      <c r="K5" s="47"/>
      <c r="L5" s="47"/>
      <c r="M5" s="47"/>
      <c r="N5" s="47"/>
      <c r="O5" s="47"/>
      <c r="P5" s="47"/>
      <c r="Q5" s="47"/>
      <c r="R5" s="47"/>
      <c r="S5" s="47"/>
      <c r="T5" s="47"/>
      <c r="U5" s="47"/>
      <c r="V5" s="47"/>
      <c r="W5" s="47"/>
    </row>
    <row r="6" spans="1:23" ht="15.75" x14ac:dyDescent="0.25">
      <c r="A6" s="51"/>
      <c r="B6" s="52" t="s">
        <v>2</v>
      </c>
      <c r="C6" s="51"/>
      <c r="D6" s="51"/>
      <c r="E6" s="51"/>
      <c r="F6" s="51"/>
      <c r="G6" s="51"/>
      <c r="H6" s="51"/>
      <c r="I6" s="51"/>
      <c r="J6" s="51"/>
      <c r="K6" s="47"/>
      <c r="L6" s="47"/>
      <c r="M6" s="47"/>
      <c r="N6" s="47"/>
      <c r="O6" s="47"/>
      <c r="P6" s="47"/>
      <c r="Q6" s="47"/>
      <c r="R6" s="47"/>
      <c r="S6" s="47"/>
      <c r="T6" s="47"/>
      <c r="U6" s="47"/>
      <c r="V6" s="47"/>
      <c r="W6" s="47"/>
    </row>
    <row r="7" spans="1:23" ht="15.75" x14ac:dyDescent="0.25">
      <c r="A7" s="51"/>
      <c r="B7" s="51"/>
      <c r="C7" s="53"/>
      <c r="D7" s="53"/>
      <c r="E7" s="53"/>
      <c r="F7" s="51"/>
      <c r="G7" s="51"/>
      <c r="H7" s="51"/>
      <c r="I7" s="51"/>
      <c r="J7" s="51"/>
      <c r="K7" s="47"/>
      <c r="L7" s="47"/>
      <c r="M7" s="47"/>
      <c r="N7" s="47"/>
      <c r="O7" s="47"/>
      <c r="P7" s="47"/>
      <c r="Q7" s="47"/>
      <c r="R7" s="47"/>
      <c r="S7" s="47"/>
      <c r="T7" s="47"/>
      <c r="U7" s="47"/>
      <c r="V7" s="47"/>
      <c r="W7" s="47"/>
    </row>
    <row r="8" spans="1:23" ht="15.75" x14ac:dyDescent="0.25">
      <c r="A8" s="53">
        <v>1</v>
      </c>
      <c r="B8" s="54" t="s">
        <v>3</v>
      </c>
      <c r="C8" s="55"/>
      <c r="D8" s="55"/>
      <c r="E8" s="56" t="s">
        <v>4</v>
      </c>
      <c r="F8" s="51"/>
      <c r="G8" s="54" t="s">
        <v>3</v>
      </c>
      <c r="H8" s="55"/>
      <c r="I8" s="55"/>
      <c r="J8" s="56" t="s">
        <v>4</v>
      </c>
      <c r="K8" s="47"/>
      <c r="L8" s="47"/>
      <c r="M8" s="47"/>
      <c r="N8" s="47"/>
      <c r="O8" s="47"/>
      <c r="P8" s="47"/>
      <c r="Q8" s="47"/>
      <c r="R8" s="47"/>
      <c r="S8" s="47"/>
      <c r="T8" s="47"/>
      <c r="U8" s="47"/>
      <c r="V8" s="47"/>
      <c r="W8" s="47"/>
    </row>
    <row r="9" spans="1:23" ht="15.75" x14ac:dyDescent="0.25">
      <c r="A9" s="53">
        <f>+A8+1</f>
        <v>2</v>
      </c>
      <c r="B9" s="11" t="s">
        <v>5</v>
      </c>
      <c r="C9" s="57" t="s">
        <v>6</v>
      </c>
      <c r="D9" s="58" t="s">
        <v>7</v>
      </c>
      <c r="E9" s="59" t="s">
        <v>8</v>
      </c>
      <c r="F9" s="57"/>
      <c r="G9" s="11" t="s">
        <v>9</v>
      </c>
      <c r="H9" s="57" t="s">
        <v>6</v>
      </c>
      <c r="I9" s="58" t="s">
        <v>7</v>
      </c>
      <c r="J9" s="59" t="s">
        <v>8</v>
      </c>
      <c r="K9" s="47"/>
      <c r="L9" s="47"/>
      <c r="M9" s="47"/>
      <c r="N9" s="47"/>
      <c r="O9" s="47"/>
      <c r="P9" s="47"/>
      <c r="Q9" s="47"/>
      <c r="R9" s="47"/>
      <c r="S9" s="47"/>
      <c r="T9" s="47"/>
      <c r="U9" s="47"/>
      <c r="V9" s="47"/>
      <c r="W9" s="47"/>
    </row>
    <row r="10" spans="1:23" ht="15.75" x14ac:dyDescent="0.25">
      <c r="A10" s="53">
        <f t="shared" ref="A10:A46" si="0">+A9+1</f>
        <v>3</v>
      </c>
      <c r="B10" s="60">
        <v>43466</v>
      </c>
      <c r="C10" s="61">
        <v>0.12914999999999999</v>
      </c>
      <c r="D10" s="17">
        <v>6143166</v>
      </c>
      <c r="E10" s="62">
        <f>+C10*D10</f>
        <v>793389.8888999999</v>
      </c>
      <c r="F10" s="63"/>
      <c r="G10" s="64">
        <f>$B$10</f>
        <v>43466</v>
      </c>
      <c r="H10" s="61">
        <v>0.12914999999999999</v>
      </c>
      <c r="I10" s="17">
        <v>202939</v>
      </c>
      <c r="J10" s="62">
        <f>+H10*I10</f>
        <v>26209.571849999997</v>
      </c>
      <c r="K10" s="47"/>
      <c r="L10" s="47"/>
      <c r="M10" s="47"/>
      <c r="N10" s="47"/>
      <c r="O10" s="47"/>
      <c r="P10" s="47"/>
      <c r="Q10" s="47"/>
      <c r="R10" s="47"/>
      <c r="S10" s="47"/>
      <c r="T10" s="47"/>
      <c r="U10" s="47"/>
      <c r="V10" s="47"/>
      <c r="W10" s="47"/>
    </row>
    <row r="11" spans="1:23" ht="15.75" x14ac:dyDescent="0.25">
      <c r="A11" s="53">
        <f t="shared" si="0"/>
        <v>4</v>
      </c>
      <c r="B11" s="60">
        <v>43497</v>
      </c>
      <c r="C11" s="61">
        <v>0.12914999999999999</v>
      </c>
      <c r="D11" s="17">
        <v>5661690</v>
      </c>
      <c r="E11" s="62">
        <f t="shared" ref="E11:E21" si="1">+C11*D11</f>
        <v>731207.26349999988</v>
      </c>
      <c r="F11" s="63"/>
      <c r="G11" s="64">
        <f>$B$11</f>
        <v>43497</v>
      </c>
      <c r="H11" s="61">
        <v>0.12914999999999999</v>
      </c>
      <c r="I11" s="17">
        <v>197197</v>
      </c>
      <c r="J11" s="62">
        <f t="shared" ref="J11:J21" si="2">+H11*I11</f>
        <v>25467.992549999999</v>
      </c>
      <c r="K11" s="47"/>
      <c r="L11" s="47"/>
      <c r="M11" s="47"/>
      <c r="N11" s="47"/>
      <c r="O11" s="47"/>
      <c r="P11" s="47"/>
      <c r="Q11" s="47"/>
      <c r="R11" s="47"/>
      <c r="S11" s="47"/>
      <c r="T11" s="47"/>
      <c r="U11" s="47"/>
      <c r="V11" s="47"/>
      <c r="W11" s="47"/>
    </row>
    <row r="12" spans="1:23" ht="15.75" x14ac:dyDescent="0.25">
      <c r="A12" s="53">
        <f t="shared" si="0"/>
        <v>5</v>
      </c>
      <c r="B12" s="60">
        <v>43525</v>
      </c>
      <c r="C12" s="61">
        <v>0.12914999999999999</v>
      </c>
      <c r="D12" s="17">
        <v>5159643</v>
      </c>
      <c r="E12" s="62">
        <f t="shared" si="1"/>
        <v>666367.89344999997</v>
      </c>
      <c r="F12" s="63"/>
      <c r="G12" s="64">
        <f>$B$12</f>
        <v>43525</v>
      </c>
      <c r="H12" s="61">
        <v>0.12914999999999999</v>
      </c>
      <c r="I12" s="17">
        <v>185071</v>
      </c>
      <c r="J12" s="62">
        <f t="shared" si="2"/>
        <v>23901.919649999996</v>
      </c>
      <c r="K12" s="47"/>
      <c r="L12" s="47"/>
      <c r="M12" s="47"/>
      <c r="N12" s="47"/>
      <c r="O12" s="47"/>
      <c r="P12" s="47"/>
      <c r="Q12" s="47"/>
      <c r="R12" s="47"/>
      <c r="S12" s="47"/>
      <c r="T12" s="47"/>
      <c r="U12" s="47"/>
      <c r="V12" s="47"/>
      <c r="W12" s="47"/>
    </row>
    <row r="13" spans="1:23" ht="15.75" x14ac:dyDescent="0.25">
      <c r="A13" s="53">
        <f t="shared" si="0"/>
        <v>6</v>
      </c>
      <c r="B13" s="60">
        <v>43556</v>
      </c>
      <c r="C13" s="61">
        <v>0.12914999999999999</v>
      </c>
      <c r="D13" s="17">
        <v>4494133</v>
      </c>
      <c r="E13" s="62">
        <f t="shared" si="1"/>
        <v>580417.27694999997</v>
      </c>
      <c r="F13" s="63"/>
      <c r="G13" s="64">
        <f>$B$13</f>
        <v>43556</v>
      </c>
      <c r="H13" s="61">
        <v>0.12914999999999999</v>
      </c>
      <c r="I13" s="17">
        <v>182214</v>
      </c>
      <c r="J13" s="62">
        <f t="shared" si="2"/>
        <v>23532.938099999999</v>
      </c>
      <c r="K13" s="47"/>
      <c r="L13" s="47"/>
      <c r="M13" s="47"/>
      <c r="N13" s="47"/>
      <c r="O13" s="47"/>
      <c r="P13" s="47"/>
      <c r="Q13" s="47"/>
      <c r="R13" s="47"/>
      <c r="S13" s="47"/>
      <c r="T13" s="47"/>
      <c r="U13" s="47"/>
      <c r="V13" s="47"/>
      <c r="W13" s="47"/>
    </row>
    <row r="14" spans="1:23" ht="15.75" x14ac:dyDescent="0.25">
      <c r="A14" s="53">
        <f t="shared" si="0"/>
        <v>7</v>
      </c>
      <c r="B14" s="60">
        <v>43586</v>
      </c>
      <c r="C14" s="61">
        <v>0.12914999999999999</v>
      </c>
      <c r="D14" s="17">
        <v>3972149</v>
      </c>
      <c r="E14" s="62">
        <f t="shared" si="1"/>
        <v>513003.04334999993</v>
      </c>
      <c r="F14" s="63"/>
      <c r="G14" s="64">
        <f>$B$14</f>
        <v>43586</v>
      </c>
      <c r="H14" s="61">
        <v>0.12914999999999999</v>
      </c>
      <c r="I14" s="17">
        <v>173174</v>
      </c>
      <c r="J14" s="62">
        <f t="shared" si="2"/>
        <v>22365.422099999996</v>
      </c>
      <c r="K14" s="47"/>
      <c r="L14" s="47"/>
      <c r="M14" s="47"/>
      <c r="N14" s="47"/>
      <c r="O14" s="47"/>
      <c r="P14" s="47"/>
      <c r="Q14" s="47"/>
      <c r="R14" s="47"/>
      <c r="S14" s="47"/>
      <c r="T14" s="47"/>
      <c r="U14" s="47"/>
      <c r="V14" s="47"/>
      <c r="W14" s="47"/>
    </row>
    <row r="15" spans="1:23" ht="15.75" x14ac:dyDescent="0.25">
      <c r="A15" s="53">
        <f t="shared" si="0"/>
        <v>8</v>
      </c>
      <c r="B15" s="60">
        <v>43617</v>
      </c>
      <c r="C15" s="61">
        <v>9.98E-2</v>
      </c>
      <c r="D15" s="17">
        <v>3732751</v>
      </c>
      <c r="E15" s="62">
        <f t="shared" si="1"/>
        <v>372528.54979999998</v>
      </c>
      <c r="F15" s="63"/>
      <c r="G15" s="64">
        <f>$B$15</f>
        <v>43617</v>
      </c>
      <c r="H15" s="61">
        <v>9.98E-2</v>
      </c>
      <c r="I15" s="17">
        <v>165948</v>
      </c>
      <c r="J15" s="62">
        <f t="shared" si="2"/>
        <v>16561.610400000001</v>
      </c>
      <c r="K15" s="47"/>
      <c r="L15" s="47"/>
      <c r="M15" s="47"/>
      <c r="N15" s="47"/>
      <c r="O15" s="47"/>
      <c r="P15" s="47"/>
      <c r="Q15" s="47"/>
      <c r="R15" s="47"/>
      <c r="S15" s="47"/>
      <c r="T15" s="47"/>
      <c r="U15" s="47"/>
      <c r="V15" s="47"/>
      <c r="W15" s="47"/>
    </row>
    <row r="16" spans="1:23" ht="15.75" x14ac:dyDescent="0.25">
      <c r="A16" s="53">
        <f t="shared" si="0"/>
        <v>9</v>
      </c>
      <c r="B16" s="60">
        <v>43647</v>
      </c>
      <c r="C16" s="61">
        <v>9.98E-2</v>
      </c>
      <c r="D16" s="17">
        <v>5839414</v>
      </c>
      <c r="E16" s="62">
        <f t="shared" si="1"/>
        <v>582773.5172</v>
      </c>
      <c r="F16" s="63"/>
      <c r="G16" s="64">
        <f>$B$16</f>
        <v>43647</v>
      </c>
      <c r="H16" s="61">
        <v>9.98E-2</v>
      </c>
      <c r="I16" s="17">
        <v>164245</v>
      </c>
      <c r="J16" s="62">
        <f t="shared" si="2"/>
        <v>16391.651000000002</v>
      </c>
      <c r="K16" s="47"/>
      <c r="L16" s="47"/>
      <c r="M16" s="47"/>
      <c r="N16" s="47"/>
      <c r="O16" s="47"/>
      <c r="P16" s="47"/>
      <c r="Q16" s="47"/>
      <c r="R16" s="47"/>
      <c r="S16" s="47"/>
      <c r="T16" s="47"/>
      <c r="U16" s="47"/>
      <c r="V16" s="47"/>
      <c r="W16" s="47"/>
    </row>
    <row r="17" spans="1:23" ht="15.75" x14ac:dyDescent="0.25">
      <c r="A17" s="53">
        <f t="shared" si="0"/>
        <v>10</v>
      </c>
      <c r="B17" s="60">
        <v>43678</v>
      </c>
      <c r="C17" s="61">
        <v>9.98E-2</v>
      </c>
      <c r="D17" s="17">
        <v>5329980</v>
      </c>
      <c r="E17" s="62">
        <f t="shared" si="1"/>
        <v>531932.00399999996</v>
      </c>
      <c r="F17" s="63"/>
      <c r="G17" s="64">
        <f>$B$17</f>
        <v>43678</v>
      </c>
      <c r="H17" s="61">
        <v>9.98E-2</v>
      </c>
      <c r="I17" s="17">
        <v>157830</v>
      </c>
      <c r="J17" s="62">
        <f t="shared" si="2"/>
        <v>15751.433999999999</v>
      </c>
      <c r="K17" s="47"/>
      <c r="L17" s="47"/>
      <c r="M17" s="47"/>
      <c r="N17" s="47"/>
      <c r="O17" s="47"/>
      <c r="P17" s="47"/>
      <c r="Q17" s="47"/>
      <c r="R17" s="47"/>
      <c r="S17" s="47"/>
      <c r="T17" s="47"/>
      <c r="U17" s="47"/>
      <c r="V17" s="47"/>
      <c r="W17" s="47"/>
    </row>
    <row r="18" spans="1:23" ht="15.75" x14ac:dyDescent="0.25">
      <c r="A18" s="53">
        <f t="shared" si="0"/>
        <v>11</v>
      </c>
      <c r="B18" s="60">
        <v>43709</v>
      </c>
      <c r="C18" s="61">
        <v>9.98E-2</v>
      </c>
      <c r="D18" s="17">
        <v>3845645</v>
      </c>
      <c r="E18" s="62">
        <f t="shared" si="1"/>
        <v>383795.37099999998</v>
      </c>
      <c r="F18" s="63"/>
      <c r="G18" s="64">
        <f>$B$18</f>
        <v>43709</v>
      </c>
      <c r="H18" s="61">
        <v>9.98E-2</v>
      </c>
      <c r="I18" s="17">
        <v>136231</v>
      </c>
      <c r="J18" s="62">
        <f t="shared" si="2"/>
        <v>13595.853800000001</v>
      </c>
      <c r="K18" s="47"/>
      <c r="L18" s="47"/>
      <c r="M18" s="47"/>
      <c r="N18" s="47"/>
      <c r="O18" s="47"/>
      <c r="P18" s="47"/>
      <c r="Q18" s="47"/>
      <c r="R18" s="47"/>
      <c r="S18" s="47"/>
      <c r="T18" s="47"/>
      <c r="U18" s="47"/>
      <c r="V18" s="47"/>
      <c r="W18" s="47"/>
    </row>
    <row r="19" spans="1:23" ht="15.75" x14ac:dyDescent="0.25">
      <c r="A19" s="53">
        <f t="shared" si="0"/>
        <v>12</v>
      </c>
      <c r="B19" s="60">
        <v>43739</v>
      </c>
      <c r="C19" s="61">
        <v>9.98E-2</v>
      </c>
      <c r="D19" s="17">
        <v>4007887</v>
      </c>
      <c r="E19" s="62">
        <f t="shared" si="1"/>
        <v>399987.1226</v>
      </c>
      <c r="F19" s="63"/>
      <c r="G19" s="64">
        <f>$B$19</f>
        <v>43739</v>
      </c>
      <c r="H19" s="61">
        <v>9.98E-2</v>
      </c>
      <c r="I19" s="17">
        <v>161230</v>
      </c>
      <c r="J19" s="62">
        <f t="shared" si="2"/>
        <v>16090.754000000001</v>
      </c>
      <c r="K19" s="47"/>
      <c r="L19" s="47"/>
      <c r="M19" s="47"/>
      <c r="N19" s="47"/>
      <c r="O19" s="47"/>
      <c r="P19" s="47"/>
      <c r="Q19" s="47"/>
      <c r="R19" s="47"/>
      <c r="S19" s="47"/>
      <c r="T19" s="47"/>
      <c r="U19" s="47"/>
      <c r="V19" s="47"/>
      <c r="W19" s="47"/>
    </row>
    <row r="20" spans="1:23" ht="15.75" x14ac:dyDescent="0.25">
      <c r="A20" s="53">
        <f t="shared" si="0"/>
        <v>13</v>
      </c>
      <c r="B20" s="60">
        <v>43770</v>
      </c>
      <c r="C20" s="61">
        <v>9.98E-2</v>
      </c>
      <c r="D20" s="17">
        <v>3974570</v>
      </c>
      <c r="E20" s="62">
        <f t="shared" si="1"/>
        <v>396662.08600000001</v>
      </c>
      <c r="F20" s="63"/>
      <c r="G20" s="64">
        <f>$B$20</f>
        <v>43770</v>
      </c>
      <c r="H20" s="61">
        <v>9.98E-2</v>
      </c>
      <c r="I20" s="17">
        <v>148962</v>
      </c>
      <c r="J20" s="62">
        <f t="shared" si="2"/>
        <v>14866.4076</v>
      </c>
      <c r="K20" s="47"/>
      <c r="L20" s="47"/>
      <c r="M20" s="47"/>
      <c r="N20" s="47"/>
      <c r="O20" s="47"/>
      <c r="P20" s="47"/>
      <c r="Q20" s="47"/>
      <c r="R20" s="47"/>
      <c r="S20" s="47"/>
      <c r="T20" s="47"/>
      <c r="U20" s="47"/>
      <c r="V20" s="47"/>
      <c r="W20" s="47"/>
    </row>
    <row r="21" spans="1:23" ht="15.75" x14ac:dyDescent="0.25">
      <c r="A21" s="53">
        <f t="shared" si="0"/>
        <v>14</v>
      </c>
      <c r="B21" s="60">
        <v>43800</v>
      </c>
      <c r="C21" s="61">
        <v>0.12388</v>
      </c>
      <c r="D21" s="17">
        <v>5018973</v>
      </c>
      <c r="E21" s="65">
        <f t="shared" si="1"/>
        <v>621750.37523999996</v>
      </c>
      <c r="F21" s="63"/>
      <c r="G21" s="64">
        <f>$B$21</f>
        <v>43800</v>
      </c>
      <c r="H21" s="61">
        <v>0.12388</v>
      </c>
      <c r="I21" s="17">
        <v>165320</v>
      </c>
      <c r="J21" s="65">
        <f t="shared" si="2"/>
        <v>20479.8416</v>
      </c>
      <c r="K21" s="47"/>
      <c r="L21" s="47"/>
      <c r="M21" s="47"/>
      <c r="N21" s="47"/>
      <c r="O21" s="47"/>
      <c r="P21" s="47"/>
      <c r="Q21" s="47"/>
      <c r="R21" s="47"/>
      <c r="S21" s="47"/>
      <c r="T21" s="47"/>
      <c r="U21" s="47"/>
      <c r="V21" s="47"/>
      <c r="W21" s="47"/>
    </row>
    <row r="22" spans="1:23" ht="15.75" x14ac:dyDescent="0.25">
      <c r="A22" s="53">
        <f t="shared" si="0"/>
        <v>15</v>
      </c>
      <c r="B22" s="66" t="s">
        <v>10</v>
      </c>
      <c r="C22" s="67"/>
      <c r="D22" s="68"/>
      <c r="E22" s="65">
        <f>SUM(E10:E21)</f>
        <v>6573814.3919900004</v>
      </c>
      <c r="F22" s="63"/>
      <c r="G22" s="69" t="s">
        <v>10</v>
      </c>
      <c r="H22" s="67"/>
      <c r="I22" s="68"/>
      <c r="J22" s="65">
        <f>SUM(J10:J21)</f>
        <v>235215.39665000007</v>
      </c>
      <c r="K22" s="47"/>
      <c r="L22" s="47"/>
      <c r="M22" s="47"/>
      <c r="N22" s="47"/>
      <c r="O22" s="47"/>
      <c r="P22" s="47"/>
      <c r="Q22" s="47"/>
      <c r="R22" s="47"/>
      <c r="S22" s="47"/>
      <c r="T22" s="47"/>
      <c r="U22" s="47"/>
      <c r="V22" s="47"/>
      <c r="W22" s="47"/>
    </row>
    <row r="23" spans="1:23" ht="15.75" x14ac:dyDescent="0.25">
      <c r="A23" s="53"/>
      <c r="B23" s="51"/>
      <c r="C23" s="63"/>
      <c r="D23" s="63"/>
      <c r="E23" s="63"/>
      <c r="F23" s="63"/>
      <c r="G23" s="63"/>
      <c r="H23" s="63"/>
      <c r="I23" s="63"/>
      <c r="J23" s="63"/>
      <c r="K23" s="47"/>
      <c r="L23" s="47"/>
      <c r="M23" s="47"/>
      <c r="N23" s="47"/>
      <c r="O23" s="47"/>
      <c r="P23" s="47"/>
      <c r="Q23" s="47"/>
      <c r="R23" s="47"/>
      <c r="S23" s="47"/>
      <c r="T23" s="47"/>
      <c r="U23" s="47"/>
      <c r="V23" s="47"/>
      <c r="W23" s="47"/>
    </row>
    <row r="24" spans="1:23" ht="15.75" x14ac:dyDescent="0.25">
      <c r="A24" s="53">
        <f>A22+1</f>
        <v>16</v>
      </c>
      <c r="B24" s="70" t="s">
        <v>3</v>
      </c>
      <c r="C24" s="71"/>
      <c r="D24" s="71"/>
      <c r="E24" s="72" t="s">
        <v>4</v>
      </c>
      <c r="F24" s="63"/>
      <c r="G24" s="70" t="s">
        <v>3</v>
      </c>
      <c r="H24" s="71"/>
      <c r="I24" s="71"/>
      <c r="J24" s="72" t="s">
        <v>4</v>
      </c>
      <c r="K24" s="47"/>
      <c r="L24" s="47"/>
      <c r="M24" s="47"/>
      <c r="N24" s="47"/>
      <c r="O24" s="47"/>
      <c r="P24" s="47"/>
      <c r="Q24" s="47"/>
      <c r="R24" s="47"/>
      <c r="S24" s="47"/>
      <c r="T24" s="47"/>
      <c r="U24" s="47"/>
      <c r="V24" s="47"/>
      <c r="W24" s="47"/>
    </row>
    <row r="25" spans="1:23" ht="31.5" x14ac:dyDescent="0.25">
      <c r="A25" s="53">
        <f t="shared" si="0"/>
        <v>17</v>
      </c>
      <c r="B25" s="11" t="s">
        <v>11</v>
      </c>
      <c r="C25" s="73" t="s">
        <v>12</v>
      </c>
      <c r="D25" s="74" t="s">
        <v>7</v>
      </c>
      <c r="E25" s="75" t="s">
        <v>8</v>
      </c>
      <c r="F25" s="63"/>
      <c r="G25" s="11" t="s">
        <v>13</v>
      </c>
      <c r="H25" s="73" t="s">
        <v>12</v>
      </c>
      <c r="I25" s="74" t="s">
        <v>7</v>
      </c>
      <c r="J25" s="75" t="s">
        <v>8</v>
      </c>
      <c r="K25" s="47"/>
      <c r="L25" s="47"/>
      <c r="M25" s="47"/>
      <c r="N25" s="47"/>
      <c r="O25" s="47"/>
      <c r="P25" s="47"/>
      <c r="Q25" s="47"/>
      <c r="R25" s="47"/>
      <c r="S25" s="47"/>
      <c r="T25" s="47"/>
      <c r="U25" s="47"/>
      <c r="V25" s="47"/>
      <c r="W25" s="47"/>
    </row>
    <row r="26" spans="1:23" ht="15.75" x14ac:dyDescent="0.25">
      <c r="A26" s="53">
        <f t="shared" si="0"/>
        <v>18</v>
      </c>
      <c r="B26" s="64">
        <f>$B$10</f>
        <v>43466</v>
      </c>
      <c r="C26" s="61">
        <v>0.14829000000000001</v>
      </c>
      <c r="D26" s="17">
        <v>4543002</v>
      </c>
      <c r="E26" s="62">
        <f>+C26*D26</f>
        <v>673681.76658000005</v>
      </c>
      <c r="F26" s="63"/>
      <c r="G26" s="64">
        <f>$B$10</f>
        <v>43466</v>
      </c>
      <c r="H26" s="61">
        <v>0.12311999999999999</v>
      </c>
      <c r="I26" s="17">
        <v>11194095</v>
      </c>
      <c r="J26" s="62">
        <f>+H26*I26</f>
        <v>1378216.9763999998</v>
      </c>
      <c r="K26" s="47"/>
      <c r="L26" s="47"/>
      <c r="M26" s="47"/>
      <c r="N26" s="47"/>
      <c r="O26" s="47"/>
      <c r="P26" s="47"/>
      <c r="Q26" s="47"/>
      <c r="R26" s="47"/>
      <c r="S26" s="47"/>
      <c r="T26" s="47"/>
      <c r="U26" s="47"/>
      <c r="V26" s="47"/>
      <c r="W26" s="47"/>
    </row>
    <row r="27" spans="1:23" ht="15.75" x14ac:dyDescent="0.25">
      <c r="A27" s="53">
        <f t="shared" si="0"/>
        <v>19</v>
      </c>
      <c r="B27" s="64">
        <f>$B$11</f>
        <v>43497</v>
      </c>
      <c r="C27" s="61">
        <v>0.14964</v>
      </c>
      <c r="D27" s="17">
        <v>4519126</v>
      </c>
      <c r="E27" s="62">
        <f t="shared" ref="E27:E37" si="3">+C27*D27</f>
        <v>676242.01463999995</v>
      </c>
      <c r="F27" s="63"/>
      <c r="G27" s="64">
        <f>$B$11</f>
        <v>43497</v>
      </c>
      <c r="H27" s="61">
        <v>0.11262999999999999</v>
      </c>
      <c r="I27" s="17">
        <v>12987054</v>
      </c>
      <c r="J27" s="62">
        <f t="shared" ref="J27:J37" si="4">+H27*I27</f>
        <v>1462731.8920199999</v>
      </c>
      <c r="K27" s="47"/>
      <c r="L27" s="47"/>
      <c r="M27" s="47"/>
      <c r="N27" s="47"/>
      <c r="O27" s="47"/>
      <c r="P27" s="47"/>
      <c r="Q27" s="47"/>
      <c r="R27" s="47"/>
      <c r="S27" s="47"/>
      <c r="T27" s="47"/>
      <c r="U27" s="47"/>
      <c r="V27" s="47"/>
      <c r="W27" s="47"/>
    </row>
    <row r="28" spans="1:23" ht="15.75" x14ac:dyDescent="0.25">
      <c r="A28" s="53">
        <f t="shared" si="0"/>
        <v>20</v>
      </c>
      <c r="B28" s="64">
        <f>$B$12</f>
        <v>43525</v>
      </c>
      <c r="C28" s="61">
        <v>0.11387</v>
      </c>
      <c r="D28" s="17">
        <v>4299763</v>
      </c>
      <c r="E28" s="62">
        <f t="shared" si="3"/>
        <v>489614.01280999999</v>
      </c>
      <c r="F28" s="63"/>
      <c r="G28" s="64">
        <f>$B$12</f>
        <v>43525</v>
      </c>
      <c r="H28" s="61">
        <v>0.10773000000000001</v>
      </c>
      <c r="I28" s="17">
        <v>13394813</v>
      </c>
      <c r="J28" s="62">
        <f t="shared" si="4"/>
        <v>1443023.2044900001</v>
      </c>
      <c r="K28" s="47"/>
      <c r="L28" s="47"/>
      <c r="M28" s="47"/>
      <c r="N28" s="47"/>
      <c r="O28" s="47"/>
      <c r="P28" s="47"/>
      <c r="Q28" s="47"/>
      <c r="R28" s="47"/>
      <c r="S28" s="47"/>
      <c r="T28" s="47"/>
      <c r="U28" s="47"/>
      <c r="V28" s="47"/>
      <c r="W28" s="47"/>
    </row>
    <row r="29" spans="1:23" ht="15.75" x14ac:dyDescent="0.25">
      <c r="A29" s="53">
        <f t="shared" si="0"/>
        <v>21</v>
      </c>
      <c r="B29" s="64">
        <f>$B$13</f>
        <v>43556</v>
      </c>
      <c r="C29" s="61">
        <v>9.7309999999999994E-2</v>
      </c>
      <c r="D29" s="17">
        <v>4217445</v>
      </c>
      <c r="E29" s="62">
        <f t="shared" si="3"/>
        <v>410399.57295</v>
      </c>
      <c r="F29" s="63"/>
      <c r="G29" s="64">
        <f>$B$13</f>
        <v>43556</v>
      </c>
      <c r="H29" s="61">
        <v>8.9880000000000002E-2</v>
      </c>
      <c r="I29" s="17">
        <v>12231326</v>
      </c>
      <c r="J29" s="62">
        <f t="shared" si="4"/>
        <v>1099351.58088</v>
      </c>
      <c r="K29" s="47"/>
      <c r="L29" s="47"/>
      <c r="M29" s="47"/>
      <c r="N29" s="47"/>
      <c r="O29" s="47"/>
      <c r="P29" s="47"/>
      <c r="Q29" s="47"/>
      <c r="R29" s="47"/>
      <c r="S29" s="47"/>
      <c r="T29" s="47"/>
      <c r="U29" s="47"/>
      <c r="V29" s="47"/>
      <c r="W29" s="47"/>
    </row>
    <row r="30" spans="1:23" ht="15.75" x14ac:dyDescent="0.25">
      <c r="A30" s="53">
        <f t="shared" si="0"/>
        <v>22</v>
      </c>
      <c r="B30" s="64">
        <f>$B$14</f>
        <v>43586</v>
      </c>
      <c r="C30" s="61">
        <v>9.2409999999999992E-2</v>
      </c>
      <c r="D30" s="17">
        <v>4081979</v>
      </c>
      <c r="E30" s="62">
        <f t="shared" si="3"/>
        <v>377215.67938999995</v>
      </c>
      <c r="F30" s="63"/>
      <c r="G30" s="64">
        <f>$B$14</f>
        <v>43586</v>
      </c>
      <c r="H30" s="61">
        <v>8.2699999999999996E-2</v>
      </c>
      <c r="I30" s="17">
        <v>12540954</v>
      </c>
      <c r="J30" s="62">
        <f t="shared" si="4"/>
        <v>1037136.8957999999</v>
      </c>
      <c r="K30" s="47"/>
      <c r="L30" s="47"/>
      <c r="M30" s="47"/>
      <c r="N30" s="47"/>
      <c r="O30" s="47"/>
      <c r="P30" s="47"/>
      <c r="Q30" s="47"/>
      <c r="R30" s="47"/>
      <c r="S30" s="47"/>
      <c r="T30" s="47"/>
      <c r="U30" s="47"/>
      <c r="V30" s="47"/>
      <c r="W30" s="47"/>
    </row>
    <row r="31" spans="1:23" ht="15.75" x14ac:dyDescent="0.25">
      <c r="A31" s="53">
        <f t="shared" si="0"/>
        <v>23</v>
      </c>
      <c r="B31" s="64">
        <f>$B$15</f>
        <v>43617</v>
      </c>
      <c r="C31" s="61">
        <v>8.8849999999999998E-2</v>
      </c>
      <c r="D31" s="17">
        <v>3958360</v>
      </c>
      <c r="E31" s="62">
        <f t="shared" si="3"/>
        <v>351700.28600000002</v>
      </c>
      <c r="F31" s="63"/>
      <c r="G31" s="64">
        <f>$B$15</f>
        <v>43617</v>
      </c>
      <c r="H31" s="61">
        <v>7.2779999999999997E-2</v>
      </c>
      <c r="I31" s="17">
        <v>12649116</v>
      </c>
      <c r="J31" s="62">
        <f t="shared" si="4"/>
        <v>920602.66247999994</v>
      </c>
      <c r="K31" s="47"/>
      <c r="L31" s="47"/>
      <c r="M31" s="47"/>
      <c r="N31" s="47"/>
      <c r="O31" s="47"/>
      <c r="P31" s="47"/>
      <c r="Q31" s="47"/>
      <c r="R31" s="47"/>
      <c r="S31" s="47"/>
      <c r="T31" s="47"/>
      <c r="U31" s="47"/>
      <c r="V31" s="47"/>
      <c r="W31" s="47"/>
    </row>
    <row r="32" spans="1:23" ht="15.75" x14ac:dyDescent="0.25">
      <c r="A32" s="53">
        <f t="shared" si="0"/>
        <v>24</v>
      </c>
      <c r="B32" s="64">
        <f>$B$16</f>
        <v>43647</v>
      </c>
      <c r="C32" s="61">
        <v>9.3159999999999993E-2</v>
      </c>
      <c r="D32" s="17">
        <v>4947276</v>
      </c>
      <c r="E32" s="62">
        <f t="shared" si="3"/>
        <v>460888.23215999996</v>
      </c>
      <c r="F32" s="63"/>
      <c r="G32" s="64">
        <f>$B$16</f>
        <v>43647</v>
      </c>
      <c r="H32" s="61">
        <v>7.0290000000000005E-2</v>
      </c>
      <c r="I32" s="17">
        <v>13717882</v>
      </c>
      <c r="J32" s="62">
        <f t="shared" si="4"/>
        <v>964229.92578000005</v>
      </c>
      <c r="K32" s="47"/>
      <c r="L32" s="47"/>
      <c r="M32" s="47"/>
      <c r="N32" s="47"/>
      <c r="O32" s="47"/>
      <c r="P32" s="47"/>
      <c r="Q32" s="47"/>
      <c r="R32" s="47"/>
      <c r="S32" s="47"/>
      <c r="T32" s="47"/>
      <c r="U32" s="47"/>
      <c r="V32" s="47"/>
      <c r="W32" s="47"/>
    </row>
    <row r="33" spans="1:23" ht="15.75" x14ac:dyDescent="0.25">
      <c r="A33" s="53">
        <f t="shared" si="0"/>
        <v>25</v>
      </c>
      <c r="B33" s="64">
        <f>$B$17</f>
        <v>43678</v>
      </c>
      <c r="C33" s="61">
        <v>9.0859999999999996E-2</v>
      </c>
      <c r="D33" s="17">
        <v>5135728</v>
      </c>
      <c r="E33" s="62">
        <f t="shared" si="3"/>
        <v>466632.24607999995</v>
      </c>
      <c r="F33" s="63"/>
      <c r="G33" s="64">
        <f>$B$17</f>
        <v>43678</v>
      </c>
      <c r="H33" s="61">
        <v>6.8739999999999996E-2</v>
      </c>
      <c r="I33" s="17">
        <v>14656796</v>
      </c>
      <c r="J33" s="62">
        <f t="shared" si="4"/>
        <v>1007508.15704</v>
      </c>
      <c r="K33" s="47"/>
      <c r="L33" s="47"/>
      <c r="M33" s="47"/>
      <c r="N33" s="47"/>
      <c r="O33" s="47"/>
      <c r="P33" s="47"/>
      <c r="Q33" s="47"/>
      <c r="R33" s="47"/>
      <c r="S33" s="47"/>
      <c r="T33" s="47"/>
      <c r="U33" s="47"/>
      <c r="V33" s="47"/>
      <c r="W33" s="47"/>
    </row>
    <row r="34" spans="1:23" ht="15.75" x14ac:dyDescent="0.25">
      <c r="A34" s="53">
        <f t="shared" si="0"/>
        <v>26</v>
      </c>
      <c r="B34" s="64">
        <f>$B$18</f>
        <v>43709</v>
      </c>
      <c r="C34" s="61">
        <v>9.0129999999999988E-2</v>
      </c>
      <c r="D34" s="17">
        <v>4323214</v>
      </c>
      <c r="E34" s="62">
        <f t="shared" si="3"/>
        <v>389651.27781999996</v>
      </c>
      <c r="F34" s="63"/>
      <c r="G34" s="64">
        <f>$B$18</f>
        <v>43709</v>
      </c>
      <c r="H34" s="61">
        <v>6.4369999999999997E-2</v>
      </c>
      <c r="I34" s="17">
        <v>13272642</v>
      </c>
      <c r="J34" s="62">
        <f t="shared" si="4"/>
        <v>854359.96554</v>
      </c>
      <c r="K34" s="47"/>
      <c r="L34" s="47"/>
      <c r="M34" s="47"/>
      <c r="N34" s="47"/>
      <c r="O34" s="47"/>
      <c r="P34" s="47"/>
      <c r="Q34" s="47"/>
      <c r="R34" s="47"/>
      <c r="S34" s="47"/>
      <c r="T34" s="47"/>
      <c r="U34" s="47"/>
      <c r="V34" s="47"/>
      <c r="W34" s="47"/>
    </row>
    <row r="35" spans="1:23" ht="15.75" x14ac:dyDescent="0.25">
      <c r="A35" s="53">
        <f t="shared" si="0"/>
        <v>27</v>
      </c>
      <c r="B35" s="64">
        <f>$B$19</f>
        <v>43739</v>
      </c>
      <c r="C35" s="61">
        <v>8.9979999999999991E-2</v>
      </c>
      <c r="D35" s="17">
        <v>4624275</v>
      </c>
      <c r="E35" s="62">
        <f t="shared" si="3"/>
        <v>416092.26449999993</v>
      </c>
      <c r="F35" s="63"/>
      <c r="G35" s="64">
        <f>$B$19</f>
        <v>43739</v>
      </c>
      <c r="H35" s="61">
        <v>6.5549999999999997E-2</v>
      </c>
      <c r="I35" s="17">
        <v>14497151</v>
      </c>
      <c r="J35" s="62">
        <f t="shared" si="4"/>
        <v>950288.24804999994</v>
      </c>
      <c r="K35" s="47"/>
      <c r="L35" s="47"/>
      <c r="M35" s="47"/>
      <c r="N35" s="47"/>
      <c r="O35" s="47"/>
      <c r="P35" s="47"/>
      <c r="Q35" s="47"/>
      <c r="R35" s="47"/>
      <c r="S35" s="47"/>
      <c r="T35" s="47"/>
      <c r="U35" s="47"/>
      <c r="V35" s="47"/>
      <c r="W35" s="47"/>
    </row>
    <row r="36" spans="1:23" ht="15.75" x14ac:dyDescent="0.25">
      <c r="A36" s="53">
        <f t="shared" si="0"/>
        <v>28</v>
      </c>
      <c r="B36" s="64">
        <f>$B$20</f>
        <v>43770</v>
      </c>
      <c r="C36" s="61">
        <v>9.7229999999999997E-2</v>
      </c>
      <c r="D36" s="17">
        <v>4229135</v>
      </c>
      <c r="E36" s="62">
        <f t="shared" si="3"/>
        <v>411198.79605</v>
      </c>
      <c r="F36" s="63"/>
      <c r="G36" s="64">
        <f>$B$20</f>
        <v>43770</v>
      </c>
      <c r="H36" s="61">
        <v>8.294E-2</v>
      </c>
      <c r="I36" s="17">
        <v>13492025</v>
      </c>
      <c r="J36" s="62">
        <f t="shared" si="4"/>
        <v>1119028.5534999999</v>
      </c>
      <c r="K36" s="47"/>
      <c r="L36" s="47"/>
      <c r="M36" s="47"/>
      <c r="N36" s="47"/>
      <c r="O36" s="47"/>
      <c r="P36" s="47"/>
      <c r="Q36" s="47"/>
      <c r="R36" s="47"/>
      <c r="S36" s="47"/>
      <c r="T36" s="47"/>
      <c r="U36" s="47"/>
      <c r="V36" s="47"/>
      <c r="W36" s="47"/>
    </row>
    <row r="37" spans="1:23" ht="15.75" x14ac:dyDescent="0.25">
      <c r="A37" s="53">
        <f t="shared" si="0"/>
        <v>29</v>
      </c>
      <c r="B37" s="64">
        <f>$B$21</f>
        <v>43800</v>
      </c>
      <c r="C37" s="61">
        <v>0.12275999999999999</v>
      </c>
      <c r="D37" s="17">
        <v>4504346</v>
      </c>
      <c r="E37" s="65">
        <f t="shared" si="3"/>
        <v>552953.51495999994</v>
      </c>
      <c r="F37" s="63"/>
      <c r="G37" s="64">
        <f>$B$21</f>
        <v>43800</v>
      </c>
      <c r="H37" s="61">
        <v>0.10135</v>
      </c>
      <c r="I37" s="17">
        <v>14026437</v>
      </c>
      <c r="J37" s="65">
        <f t="shared" si="4"/>
        <v>1421579.38995</v>
      </c>
      <c r="K37" s="47"/>
      <c r="L37" s="47"/>
      <c r="M37" s="47"/>
      <c r="N37" s="47"/>
      <c r="O37" s="47"/>
      <c r="P37" s="47"/>
      <c r="Q37" s="47"/>
      <c r="R37" s="47"/>
      <c r="S37" s="47"/>
      <c r="T37" s="47"/>
      <c r="U37" s="47"/>
      <c r="V37" s="47"/>
      <c r="W37" s="47"/>
    </row>
    <row r="38" spans="1:23" ht="15.75" x14ac:dyDescent="0.25">
      <c r="A38" s="53">
        <f t="shared" si="0"/>
        <v>30</v>
      </c>
      <c r="B38" s="69" t="s">
        <v>10</v>
      </c>
      <c r="C38" s="67"/>
      <c r="D38" s="68"/>
      <c r="E38" s="65">
        <f>SUM(E26:E37)</f>
        <v>5676269.6639399994</v>
      </c>
      <c r="F38" s="63"/>
      <c r="G38" s="69" t="s">
        <v>10</v>
      </c>
      <c r="H38" s="76"/>
      <c r="I38" s="68"/>
      <c r="J38" s="65">
        <f>SUM(J26:J37)</f>
        <v>13658057.45193</v>
      </c>
      <c r="K38" s="47"/>
      <c r="L38" s="47"/>
      <c r="M38" s="47"/>
      <c r="N38" s="47"/>
      <c r="O38" s="47"/>
      <c r="P38" s="47"/>
      <c r="Q38" s="47"/>
      <c r="R38" s="47"/>
      <c r="S38" s="47"/>
      <c r="T38" s="47"/>
      <c r="U38" s="47"/>
      <c r="V38" s="47"/>
      <c r="W38" s="47"/>
    </row>
    <row r="39" spans="1:23" ht="15.75" x14ac:dyDescent="0.25">
      <c r="A39" s="53"/>
      <c r="B39" s="53"/>
      <c r="C39" s="51"/>
      <c r="D39" s="77"/>
      <c r="E39" s="78"/>
      <c r="F39" s="51"/>
      <c r="G39" s="53"/>
      <c r="H39" s="79"/>
      <c r="I39" s="77"/>
      <c r="J39" s="78"/>
      <c r="K39" s="47"/>
      <c r="L39" s="47"/>
      <c r="M39" s="47"/>
      <c r="N39" s="47"/>
      <c r="O39" s="47"/>
      <c r="P39" s="47"/>
      <c r="Q39" s="47"/>
      <c r="R39" s="47"/>
      <c r="S39" s="47"/>
      <c r="T39" s="47"/>
      <c r="U39" s="47"/>
      <c r="V39" s="47"/>
      <c r="W39" s="47"/>
    </row>
    <row r="40" spans="1:23" ht="15.75" x14ac:dyDescent="0.25">
      <c r="A40" s="53"/>
      <c r="B40" s="80" t="s">
        <v>25</v>
      </c>
      <c r="C40" s="51"/>
      <c r="D40" s="51"/>
      <c r="E40" s="51"/>
      <c r="F40" s="51"/>
      <c r="G40" s="51"/>
      <c r="H40" s="51"/>
      <c r="I40" s="51"/>
      <c r="J40" s="51"/>
      <c r="K40" s="47"/>
      <c r="L40" s="47"/>
      <c r="M40" s="47"/>
      <c r="N40" s="47"/>
      <c r="O40" s="47"/>
      <c r="P40" s="47"/>
      <c r="Q40" s="47"/>
      <c r="R40" s="47"/>
      <c r="S40" s="47"/>
      <c r="T40" s="47"/>
      <c r="U40" s="47"/>
      <c r="V40" s="47"/>
      <c r="W40" s="47"/>
    </row>
    <row r="41" spans="1:23" ht="15.75" x14ac:dyDescent="0.25">
      <c r="A41" s="53"/>
      <c r="B41" s="81"/>
      <c r="C41" s="51"/>
      <c r="D41" s="51"/>
      <c r="E41" s="51"/>
      <c r="F41" s="51"/>
      <c r="G41" s="51"/>
      <c r="H41" s="51"/>
      <c r="I41" s="51"/>
      <c r="J41" s="51"/>
      <c r="K41" s="47"/>
      <c r="L41" s="47"/>
      <c r="M41" s="47"/>
      <c r="N41" s="47"/>
      <c r="O41" s="47"/>
      <c r="P41" s="47"/>
      <c r="Q41" s="47"/>
      <c r="R41" s="47"/>
      <c r="S41" s="47"/>
      <c r="T41" s="47"/>
      <c r="U41" s="47"/>
      <c r="V41" s="47"/>
      <c r="W41" s="47"/>
    </row>
    <row r="42" spans="1:23" ht="15.75" x14ac:dyDescent="0.25">
      <c r="A42" s="53">
        <f>A38+1</f>
        <v>31</v>
      </c>
      <c r="B42" s="82">
        <f>+E22+J22+E38+J38</f>
        <v>26143356.904509999</v>
      </c>
      <c r="C42" s="83" t="s">
        <v>14</v>
      </c>
      <c r="D42" s="63"/>
      <c r="E42" s="63"/>
      <c r="F42" s="63"/>
      <c r="G42" s="51"/>
      <c r="H42" s="51"/>
      <c r="I42" s="51"/>
      <c r="J42" s="51"/>
      <c r="K42" s="47"/>
      <c r="L42" s="47"/>
      <c r="M42" s="47"/>
      <c r="N42" s="47"/>
      <c r="O42" s="47"/>
      <c r="P42" s="47"/>
      <c r="Q42" s="47"/>
      <c r="R42" s="47"/>
      <c r="S42" s="47"/>
      <c r="T42" s="47"/>
      <c r="U42" s="47"/>
      <c r="V42" s="47"/>
      <c r="W42" s="47"/>
    </row>
    <row r="43" spans="1:23" ht="15.75" x14ac:dyDescent="0.25">
      <c r="A43" s="53">
        <f t="shared" si="0"/>
        <v>32</v>
      </c>
      <c r="B43" s="84">
        <v>62263739.149999999</v>
      </c>
      <c r="C43" s="83" t="s">
        <v>26</v>
      </c>
      <c r="D43" s="63"/>
      <c r="E43" s="63"/>
      <c r="F43" s="63"/>
      <c r="G43" s="63"/>
      <c r="H43" s="51"/>
      <c r="I43" s="51"/>
      <c r="J43" s="51"/>
      <c r="K43" s="47"/>
      <c r="L43" s="47"/>
      <c r="M43" s="47"/>
      <c r="N43" s="47"/>
      <c r="O43" s="47"/>
      <c r="P43" s="47"/>
      <c r="Q43" s="47"/>
      <c r="R43" s="47"/>
      <c r="S43" s="47"/>
      <c r="T43" s="47"/>
      <c r="U43" s="47"/>
      <c r="V43" s="47"/>
      <c r="W43" s="47"/>
    </row>
    <row r="44" spans="1:23" ht="15.75" x14ac:dyDescent="0.25">
      <c r="A44" s="53">
        <f t="shared" si="0"/>
        <v>33</v>
      </c>
      <c r="B44" s="82">
        <f>+B42+B43</f>
        <v>88407096.054509997</v>
      </c>
      <c r="C44" s="63" t="s">
        <v>10</v>
      </c>
      <c r="D44" s="63"/>
      <c r="E44" s="63"/>
      <c r="F44" s="63"/>
      <c r="G44" s="51"/>
      <c r="H44" s="51"/>
      <c r="I44" s="51"/>
      <c r="J44" s="51"/>
      <c r="K44" s="47"/>
      <c r="L44" s="47"/>
      <c r="M44" s="47"/>
      <c r="N44" s="47"/>
      <c r="O44" s="47"/>
      <c r="P44" s="47"/>
      <c r="Q44" s="47"/>
      <c r="R44" s="47"/>
      <c r="S44" s="47"/>
      <c r="T44" s="47"/>
      <c r="U44" s="47"/>
      <c r="V44" s="47"/>
      <c r="W44" s="47"/>
    </row>
    <row r="45" spans="1:23" customFormat="1" ht="15.75" x14ac:dyDescent="0.25">
      <c r="A45" s="7">
        <f t="shared" si="0"/>
        <v>34</v>
      </c>
      <c r="B45" s="45">
        <v>1.4999999999999999E-2</v>
      </c>
      <c r="C45" s="44"/>
      <c r="D45" s="44"/>
      <c r="E45" s="44"/>
      <c r="F45" s="44"/>
      <c r="G45" s="44"/>
      <c r="H45" s="44"/>
      <c r="I45" s="44"/>
      <c r="J45" s="44"/>
    </row>
    <row r="46" spans="1:23" customFormat="1" ht="15.75" x14ac:dyDescent="0.25">
      <c r="A46" s="7">
        <f t="shared" si="0"/>
        <v>35</v>
      </c>
      <c r="B46" s="95">
        <f>B44*B45</f>
        <v>1326106.4408176499</v>
      </c>
      <c r="C46" s="44"/>
      <c r="D46" s="44"/>
      <c r="E46" s="44"/>
      <c r="F46" s="44"/>
      <c r="G46" s="44"/>
      <c r="H46" s="44"/>
      <c r="I46" s="44"/>
      <c r="J46" s="44"/>
    </row>
  </sheetData>
  <pageMargins left="0.7" right="0.7" top="0.75" bottom="0.75" header="0.3" footer="0.3"/>
  <pageSetup scale="50"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P1 Summary</vt:lpstr>
      <vt:lpstr>Page 2 (2015)</vt:lpstr>
      <vt:lpstr>Page 3 (2016)</vt:lpstr>
      <vt:lpstr>Page 4 (2017)</vt:lpstr>
      <vt:lpstr>Page 5 (2018)</vt:lpstr>
      <vt:lpstr>Page 6 (2019)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Goulding, Christopher</dc:creator>
  <cp:lastModifiedBy>Taylor, Patrick</cp:lastModifiedBy>
  <dcterms:created xsi:type="dcterms:W3CDTF">2020-11-05T17:33:37Z</dcterms:created>
  <dcterms:modified xsi:type="dcterms:W3CDTF">2020-12-04T20:14:28Z</dcterms:modified>
</cp:coreProperties>
</file>