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tabRatio="497" activeTab="1"/>
  </bookViews>
  <sheets>
    <sheet name="Glossary" sheetId="3" r:id="rId1"/>
    <sheet name="December 2020" sheetId="36" r:id="rId2"/>
  </sheets>
  <definedNames>
    <definedName name="_xlnm.Print_Area" localSheetId="1">'December 2020'!$A$1:$AK$160</definedName>
    <definedName name="_xlnm.Print_Area" localSheetId="0">Glossary!$A$1:$C$38</definedName>
    <definedName name="_xlnm.Print_Titles" localSheetId="1">'December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1" i="36" l="1"/>
  <c r="AN141" i="36"/>
  <c r="AN140" i="36"/>
  <c r="AN139" i="36"/>
  <c r="AN138" i="36"/>
  <c r="AN137" i="36"/>
  <c r="AN142" i="36" s="1"/>
  <c r="AN134" i="36"/>
  <c r="AN135" i="36" s="1"/>
  <c r="AN133" i="36"/>
  <c r="AN132" i="36"/>
  <c r="AN131" i="36"/>
  <c r="AN130" i="36"/>
  <c r="AN127" i="36"/>
  <c r="AN126" i="36"/>
  <c r="AN125" i="36"/>
  <c r="AN128" i="36" s="1"/>
  <c r="AN124" i="36"/>
  <c r="AN123" i="36"/>
  <c r="AN120" i="36"/>
  <c r="AN119" i="36"/>
  <c r="AN118" i="36"/>
  <c r="AN117" i="36"/>
  <c r="AN116" i="36"/>
  <c r="AN121" i="36" s="1"/>
  <c r="AN113" i="36"/>
  <c r="AN112" i="36"/>
  <c r="AN111" i="36"/>
  <c r="AN110" i="36"/>
  <c r="AN109" i="36"/>
  <c r="AN114" i="36" s="1"/>
  <c r="AN106" i="36"/>
  <c r="AN107" i="36" s="1"/>
  <c r="AN105" i="36"/>
  <c r="AN104" i="36"/>
  <c r="AN103" i="36"/>
  <c r="AN102" i="36"/>
  <c r="AN99" i="36"/>
  <c r="AN98" i="36"/>
  <c r="AN97" i="36"/>
  <c r="AN100" i="36" s="1"/>
  <c r="AN96" i="36"/>
  <c r="AN95" i="36"/>
  <c r="AN85" i="36"/>
  <c r="AN84" i="36"/>
  <c r="AN83" i="36"/>
  <c r="AN82" i="36"/>
  <c r="AN81" i="36"/>
  <c r="AN86" i="36" s="1"/>
  <c r="AN78" i="36"/>
  <c r="AN77" i="36"/>
  <c r="AN76" i="36"/>
  <c r="AN75" i="36"/>
  <c r="AN74" i="36"/>
  <c r="AN79" i="36" s="1"/>
  <c r="AN71" i="36"/>
  <c r="AN72" i="36" s="1"/>
  <c r="AN70" i="36"/>
  <c r="AN69" i="36"/>
  <c r="AN68" i="36"/>
  <c r="AN67" i="36"/>
  <c r="AN64" i="36"/>
  <c r="AN63" i="36"/>
  <c r="AN62" i="36"/>
  <c r="AN65" i="36" s="1"/>
  <c r="AN61" i="36"/>
  <c r="AN60" i="36"/>
  <c r="AN57" i="36"/>
  <c r="AN56" i="36"/>
  <c r="AN55" i="36"/>
  <c r="AN54" i="36"/>
  <c r="AN53" i="36"/>
  <c r="AN58" i="36" s="1"/>
  <c r="AN50" i="36"/>
  <c r="AN49" i="36"/>
  <c r="AN48" i="36"/>
  <c r="AN47" i="36"/>
  <c r="AN46" i="36"/>
  <c r="AN51" i="36" s="1"/>
  <c r="AN43" i="36"/>
  <c r="AN44" i="36" s="1"/>
  <c r="AN42" i="36"/>
  <c r="AN41" i="36"/>
  <c r="AN40" i="36"/>
  <c r="AN39" i="36"/>
  <c r="AN36" i="36"/>
  <c r="AN35" i="36"/>
  <c r="AN34" i="36"/>
  <c r="AN37" i="36" s="1"/>
  <c r="AN33" i="36"/>
  <c r="AN32" i="36"/>
  <c r="AN29" i="36"/>
  <c r="AN28" i="36"/>
  <c r="AN27" i="36"/>
  <c r="AN26" i="36"/>
  <c r="AN25" i="36"/>
  <c r="AN30" i="36" s="1"/>
  <c r="AN22" i="36"/>
  <c r="AN21" i="36"/>
  <c r="AN20" i="36"/>
  <c r="AN19" i="36"/>
  <c r="AN18" i="36"/>
  <c r="AN23" i="36" s="1"/>
  <c r="AN15" i="36"/>
  <c r="AN16" i="36" s="1"/>
  <c r="AN14" i="36"/>
  <c r="AN13" i="36"/>
  <c r="AN12" i="36"/>
  <c r="AM141" i="36"/>
  <c r="AM140" i="36"/>
  <c r="AM139" i="36"/>
  <c r="AM138" i="36"/>
  <c r="AM137" i="36"/>
  <c r="AM142" i="36" s="1"/>
  <c r="AM134" i="36"/>
  <c r="AM133" i="36"/>
  <c r="AM132" i="36"/>
  <c r="AM131" i="36"/>
  <c r="AM130" i="36"/>
  <c r="AM135" i="36" s="1"/>
  <c r="AM127" i="36"/>
  <c r="AM126" i="36"/>
  <c r="AM125" i="36"/>
  <c r="AM128" i="36" s="1"/>
  <c r="AM124" i="36"/>
  <c r="AM123" i="36"/>
  <c r="AM120" i="36"/>
  <c r="AM119" i="36"/>
  <c r="AM118" i="36"/>
  <c r="AM117" i="36"/>
  <c r="AM116" i="36"/>
  <c r="AM121" i="36" s="1"/>
  <c r="AM113" i="36"/>
  <c r="AM112" i="36"/>
  <c r="AM111" i="36"/>
  <c r="AM110" i="36"/>
  <c r="AM109" i="36"/>
  <c r="AM114" i="36" s="1"/>
  <c r="AM106" i="36"/>
  <c r="AM105" i="36"/>
  <c r="AM104" i="36"/>
  <c r="AM103" i="36"/>
  <c r="AM102" i="36"/>
  <c r="AM107" i="36" s="1"/>
  <c r="AM99" i="36"/>
  <c r="AM98" i="36"/>
  <c r="AM97" i="36"/>
  <c r="AM96" i="36"/>
  <c r="AM95" i="36"/>
  <c r="AM100" i="36" s="1"/>
  <c r="AM85" i="36"/>
  <c r="AM84" i="36"/>
  <c r="AM83" i="36"/>
  <c r="AM82" i="36"/>
  <c r="AM81" i="36"/>
  <c r="AM86" i="36" s="1"/>
  <c r="AM78" i="36"/>
  <c r="AM77" i="36"/>
  <c r="AM76" i="36"/>
  <c r="AM75" i="36"/>
  <c r="AM74" i="36"/>
  <c r="AM79" i="36" s="1"/>
  <c r="AM71" i="36"/>
  <c r="AM70" i="36"/>
  <c r="AM69" i="36"/>
  <c r="AM68" i="36"/>
  <c r="AM67" i="36"/>
  <c r="AM72" i="36" s="1"/>
  <c r="AM64" i="36"/>
  <c r="AM63" i="36"/>
  <c r="AM62" i="36"/>
  <c r="AM61" i="36"/>
  <c r="AM60" i="36"/>
  <c r="AM65" i="36" s="1"/>
  <c r="AM57" i="36"/>
  <c r="AM56" i="36"/>
  <c r="AM55" i="36"/>
  <c r="AM54" i="36"/>
  <c r="AM53" i="36"/>
  <c r="AM58" i="36" s="1"/>
  <c r="AM50" i="36"/>
  <c r="AM49" i="36"/>
  <c r="AM48" i="36"/>
  <c r="AM47" i="36"/>
  <c r="AM46" i="36"/>
  <c r="AM51" i="36" s="1"/>
  <c r="AM43" i="36"/>
  <c r="AM42" i="36"/>
  <c r="AM41" i="36"/>
  <c r="AM40" i="36"/>
  <c r="AM39" i="36"/>
  <c r="AM44" i="36" s="1"/>
  <c r="AM36" i="36"/>
  <c r="AM35" i="36"/>
  <c r="AM34" i="36"/>
  <c r="AM33" i="36"/>
  <c r="AM32" i="36"/>
  <c r="AM37" i="36" s="1"/>
  <c r="AM29" i="36"/>
  <c r="AM28" i="36"/>
  <c r="AM27" i="36"/>
  <c r="AM26" i="36"/>
  <c r="AM25" i="36"/>
  <c r="AM30" i="36" s="1"/>
  <c r="AM22" i="36"/>
  <c r="AM21" i="36"/>
  <c r="AM20" i="36"/>
  <c r="AM19" i="36"/>
  <c r="AM18" i="36"/>
  <c r="AM23" i="36" s="1"/>
  <c r="AM15" i="36"/>
  <c r="AM14" i="36"/>
  <c r="AM13" i="36"/>
  <c r="AM12" i="36"/>
  <c r="AM11" i="36"/>
  <c r="AM16" i="36" s="1"/>
  <c r="AL141" i="36"/>
  <c r="AL140" i="36"/>
  <c r="AL139" i="36"/>
  <c r="AL138" i="36"/>
  <c r="AL137" i="36"/>
  <c r="AL142" i="36" s="1"/>
  <c r="AL134" i="36"/>
  <c r="AL133" i="36"/>
  <c r="AL132" i="36"/>
  <c r="AL131" i="36"/>
  <c r="AL135" i="36" s="1"/>
  <c r="AL130" i="36"/>
  <c r="AL127" i="36"/>
  <c r="AL126" i="36"/>
  <c r="AL125" i="36"/>
  <c r="AL124" i="36"/>
  <c r="AL123" i="36"/>
  <c r="AL128" i="36" s="1"/>
  <c r="AL121" i="36"/>
  <c r="AL120" i="36"/>
  <c r="AL119" i="36"/>
  <c r="AL118" i="36"/>
  <c r="AL117" i="36"/>
  <c r="AL116" i="36"/>
  <c r="AL113" i="36"/>
  <c r="AL112" i="36"/>
  <c r="AL111" i="36"/>
  <c r="AL110" i="36"/>
  <c r="AL109" i="36"/>
  <c r="AL114" i="36" s="1"/>
  <c r="AL106" i="36"/>
  <c r="AL105" i="36"/>
  <c r="AL104" i="36"/>
  <c r="AL103" i="36"/>
  <c r="AL107" i="36" s="1"/>
  <c r="AL102" i="36"/>
  <c r="AL99" i="36"/>
  <c r="AL98" i="36"/>
  <c r="AL97" i="36"/>
  <c r="AL96" i="36"/>
  <c r="AL95" i="36"/>
  <c r="AL100" i="36" s="1"/>
  <c r="AL86" i="36"/>
  <c r="AL85" i="36"/>
  <c r="AL84" i="36"/>
  <c r="AL83" i="36"/>
  <c r="AL82" i="36"/>
  <c r="AL81" i="36"/>
  <c r="AL78" i="36"/>
  <c r="AL77" i="36"/>
  <c r="AL76" i="36"/>
  <c r="AL75" i="36"/>
  <c r="AL74" i="36"/>
  <c r="AL79" i="36" s="1"/>
  <c r="AL71" i="36"/>
  <c r="AL70" i="36"/>
  <c r="AL69" i="36"/>
  <c r="AL68" i="36"/>
  <c r="AL72" i="36" s="1"/>
  <c r="AL67" i="36"/>
  <c r="AL64" i="36"/>
  <c r="AL63" i="36"/>
  <c r="AL62" i="36"/>
  <c r="AL61" i="36"/>
  <c r="AL60" i="36"/>
  <c r="AL65" i="36" s="1"/>
  <c r="AL58" i="36"/>
  <c r="AL57" i="36"/>
  <c r="AL56" i="36"/>
  <c r="AL55" i="36"/>
  <c r="AL54" i="36"/>
  <c r="AL53" i="36"/>
  <c r="AL50" i="36"/>
  <c r="AL49" i="36"/>
  <c r="AL48" i="36"/>
  <c r="AL47" i="36"/>
  <c r="AL46" i="36"/>
  <c r="AL51" i="36" s="1"/>
  <c r="AL43" i="36"/>
  <c r="AL42" i="36"/>
  <c r="AL41" i="36"/>
  <c r="AL40" i="36"/>
  <c r="AL44" i="36" s="1"/>
  <c r="AL39" i="36"/>
  <c r="AL36" i="36"/>
  <c r="AL35" i="36"/>
  <c r="AL34" i="36"/>
  <c r="AL33" i="36"/>
  <c r="AL32" i="36"/>
  <c r="AL37" i="36" s="1"/>
  <c r="AL30" i="36"/>
  <c r="AL29" i="36"/>
  <c r="AL28" i="36"/>
  <c r="AL27" i="36"/>
  <c r="AL26" i="36"/>
  <c r="AL25" i="36"/>
  <c r="AL22" i="36"/>
  <c r="AL21" i="36"/>
  <c r="AL20" i="36"/>
  <c r="AL19" i="36"/>
  <c r="AL18" i="36"/>
  <c r="AL23" i="36" s="1"/>
  <c r="AL15" i="36"/>
  <c r="AL14" i="36"/>
  <c r="AL13" i="36"/>
  <c r="AL12" i="36"/>
  <c r="AL16" i="36" s="1"/>
  <c r="AL11" i="36"/>
  <c r="X16" i="36" l="1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K141" i="36"/>
  <c r="AK140" i="36"/>
  <c r="AK139" i="36"/>
  <c r="AK138" i="36"/>
  <c r="AK137" i="36"/>
  <c r="AK134" i="36"/>
  <c r="AK133" i="36"/>
  <c r="AK132" i="36"/>
  <c r="AK131" i="36"/>
  <c r="AK130" i="36"/>
  <c r="AK127" i="36"/>
  <c r="AK126" i="36"/>
  <c r="AK125" i="36"/>
  <c r="AK124" i="36"/>
  <c r="AK123" i="36"/>
  <c r="AK113" i="36"/>
  <c r="AK112" i="36"/>
  <c r="AK111" i="36"/>
  <c r="AK110" i="36"/>
  <c r="AK109" i="36"/>
  <c r="AK106" i="36"/>
  <c r="AK105" i="36"/>
  <c r="AK104" i="36"/>
  <c r="AK103" i="36"/>
  <c r="AK102" i="36"/>
  <c r="AK85" i="36"/>
  <c r="AK84" i="36"/>
  <c r="AK83" i="36"/>
  <c r="AK82" i="36"/>
  <c r="AK81" i="36"/>
  <c r="AK78" i="36"/>
  <c r="AK77" i="36"/>
  <c r="AK76" i="36"/>
  <c r="AK75" i="36"/>
  <c r="AK74" i="36"/>
  <c r="AK64" i="36"/>
  <c r="AK63" i="36"/>
  <c r="AK62" i="36"/>
  <c r="AK61" i="36"/>
  <c r="AK60" i="36"/>
  <c r="AK57" i="36"/>
  <c r="AK56" i="36"/>
  <c r="AK55" i="36"/>
  <c r="AK54" i="36"/>
  <c r="AK53" i="36"/>
  <c r="AK50" i="36"/>
  <c r="AK49" i="36"/>
  <c r="AK48" i="36"/>
  <c r="AK47" i="36"/>
  <c r="AK46" i="36"/>
  <c r="AK43" i="36"/>
  <c r="AK42" i="36"/>
  <c r="AK41" i="36"/>
  <c r="AK40" i="36"/>
  <c r="AK39" i="36"/>
  <c r="AK36" i="36"/>
  <c r="AK35" i="36"/>
  <c r="AK34" i="36"/>
  <c r="AK33" i="36"/>
  <c r="AK32" i="36"/>
  <c r="AK29" i="36"/>
  <c r="AK28" i="36"/>
  <c r="AK27" i="36"/>
  <c r="AK26" i="36"/>
  <c r="AK25" i="36"/>
  <c r="AK22" i="36"/>
  <c r="AK21" i="36"/>
  <c r="AK20" i="36"/>
  <c r="AK19" i="36"/>
  <c r="AK18" i="36"/>
  <c r="AK15" i="36"/>
  <c r="AK14" i="36"/>
  <c r="AK13" i="36"/>
  <c r="AK12" i="36"/>
  <c r="AK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J141" i="36"/>
  <c r="AI141" i="36"/>
  <c r="AH141" i="36"/>
  <c r="AG141" i="36"/>
  <c r="AF141" i="36"/>
  <c r="AE141" i="36"/>
  <c r="AD141" i="36"/>
  <c r="AC141" i="36"/>
  <c r="AB141" i="36"/>
  <c r="B141" i="36"/>
  <c r="AJ140" i="36"/>
  <c r="AI140" i="36"/>
  <c r="AH140" i="36"/>
  <c r="AG140" i="36"/>
  <c r="AF140" i="36"/>
  <c r="AE140" i="36"/>
  <c r="AD140" i="36"/>
  <c r="AC140" i="36"/>
  <c r="AB140" i="36"/>
  <c r="B140" i="36"/>
  <c r="AJ139" i="36"/>
  <c r="AI139" i="36"/>
  <c r="AH139" i="36"/>
  <c r="AG139" i="36"/>
  <c r="AF139" i="36"/>
  <c r="AE139" i="36"/>
  <c r="AD139" i="36"/>
  <c r="AC139" i="36"/>
  <c r="AB139" i="36"/>
  <c r="B139" i="36"/>
  <c r="AJ138" i="36"/>
  <c r="AI138" i="36"/>
  <c r="AI142" i="36" s="1"/>
  <c r="AH138" i="36"/>
  <c r="AG138" i="36"/>
  <c r="AF138" i="36"/>
  <c r="AE138" i="36"/>
  <c r="AD138" i="36"/>
  <c r="AC138" i="36"/>
  <c r="AB138" i="36"/>
  <c r="B138" i="36"/>
  <c r="AJ137" i="36"/>
  <c r="AI137" i="36"/>
  <c r="AH137" i="36"/>
  <c r="AG137" i="36"/>
  <c r="AF137" i="36"/>
  <c r="AE137" i="36"/>
  <c r="AD137" i="36"/>
  <c r="AC137" i="36"/>
  <c r="AC142" i="36" s="1"/>
  <c r="AB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J134" i="36"/>
  <c r="AI134" i="36"/>
  <c r="AH134" i="36"/>
  <c r="AG134" i="36"/>
  <c r="AF134" i="36"/>
  <c r="AE134" i="36"/>
  <c r="AD134" i="36"/>
  <c r="AC134" i="36"/>
  <c r="AB134" i="36"/>
  <c r="B134" i="36"/>
  <c r="AJ133" i="36"/>
  <c r="AI133" i="36"/>
  <c r="AH133" i="36"/>
  <c r="AG133" i="36"/>
  <c r="AF133" i="36"/>
  <c r="AE133" i="36"/>
  <c r="AD133" i="36"/>
  <c r="AC133" i="36"/>
  <c r="AB133" i="36"/>
  <c r="B133" i="36"/>
  <c r="AJ132" i="36"/>
  <c r="AI132" i="36"/>
  <c r="AH132" i="36"/>
  <c r="AG132" i="36"/>
  <c r="AF132" i="36"/>
  <c r="AE132" i="36"/>
  <c r="AD132" i="36"/>
  <c r="AC132" i="36"/>
  <c r="AB132" i="36"/>
  <c r="B132" i="36"/>
  <c r="AJ131" i="36"/>
  <c r="AI131" i="36"/>
  <c r="AH131" i="36"/>
  <c r="AG131" i="36"/>
  <c r="AF131" i="36"/>
  <c r="AE131" i="36"/>
  <c r="AD131" i="36"/>
  <c r="AC131" i="36"/>
  <c r="AB131" i="36"/>
  <c r="B131" i="36"/>
  <c r="AJ130" i="36"/>
  <c r="AI130" i="36"/>
  <c r="AH130" i="36"/>
  <c r="AG130" i="36"/>
  <c r="AF130" i="36"/>
  <c r="AE130" i="36"/>
  <c r="AD130" i="36"/>
  <c r="AC130" i="36"/>
  <c r="AC135" i="36" s="1"/>
  <c r="AB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J127" i="36"/>
  <c r="AI127" i="36"/>
  <c r="AH127" i="36"/>
  <c r="AG127" i="36"/>
  <c r="AF127" i="36"/>
  <c r="AE127" i="36"/>
  <c r="AD127" i="36"/>
  <c r="AC127" i="36"/>
  <c r="AB127" i="36"/>
  <c r="B127" i="36"/>
  <c r="AJ126" i="36"/>
  <c r="AI126" i="36"/>
  <c r="AH126" i="36"/>
  <c r="AG126" i="36"/>
  <c r="AF126" i="36"/>
  <c r="AE126" i="36"/>
  <c r="AD126" i="36"/>
  <c r="AC126" i="36"/>
  <c r="AB126" i="36"/>
  <c r="B126" i="36"/>
  <c r="AJ125" i="36"/>
  <c r="AI125" i="36"/>
  <c r="AH125" i="36"/>
  <c r="AG125" i="36"/>
  <c r="AF125" i="36"/>
  <c r="AE125" i="36"/>
  <c r="AD125" i="36"/>
  <c r="AC125" i="36"/>
  <c r="AB125" i="36"/>
  <c r="B125" i="36"/>
  <c r="AJ124" i="36"/>
  <c r="AI124" i="36"/>
  <c r="AI128" i="36" s="1"/>
  <c r="AH124" i="36"/>
  <c r="AG124" i="36"/>
  <c r="AF124" i="36"/>
  <c r="AE124" i="36"/>
  <c r="AD124" i="36"/>
  <c r="AC124" i="36"/>
  <c r="AB124" i="36"/>
  <c r="B124" i="36"/>
  <c r="AJ123" i="36"/>
  <c r="AI123" i="36"/>
  <c r="AH123" i="36"/>
  <c r="AG123" i="36"/>
  <c r="AG128" i="36" s="1"/>
  <c r="AF123" i="36"/>
  <c r="AE123" i="36"/>
  <c r="AD123" i="36"/>
  <c r="AC123" i="36"/>
  <c r="AC128" i="36" s="1"/>
  <c r="AB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J113" i="36"/>
  <c r="AI113" i="36"/>
  <c r="AH113" i="36"/>
  <c r="AG113" i="36"/>
  <c r="AF113" i="36"/>
  <c r="AE113" i="36"/>
  <c r="AD113" i="36"/>
  <c r="AC113" i="36"/>
  <c r="AB113" i="36"/>
  <c r="B113" i="36"/>
  <c r="AJ112" i="36"/>
  <c r="AI112" i="36"/>
  <c r="AH112" i="36"/>
  <c r="AG112" i="36"/>
  <c r="AF112" i="36"/>
  <c r="AE112" i="36"/>
  <c r="AD112" i="36"/>
  <c r="AC112" i="36"/>
  <c r="AB112" i="36"/>
  <c r="B112" i="36"/>
  <c r="AJ111" i="36"/>
  <c r="AI111" i="36"/>
  <c r="AH111" i="36"/>
  <c r="AG111" i="36"/>
  <c r="AF111" i="36"/>
  <c r="AE111" i="36"/>
  <c r="AD111" i="36"/>
  <c r="AC111" i="36"/>
  <c r="AB111" i="36"/>
  <c r="B111" i="36"/>
  <c r="AJ110" i="36"/>
  <c r="AI110" i="36"/>
  <c r="AH110" i="36"/>
  <c r="AG110" i="36"/>
  <c r="AF110" i="36"/>
  <c r="AE110" i="36"/>
  <c r="AD110" i="36"/>
  <c r="AC110" i="36"/>
  <c r="AB110" i="36"/>
  <c r="B110" i="36"/>
  <c r="AJ109" i="36"/>
  <c r="AI109" i="36"/>
  <c r="AH109" i="36"/>
  <c r="AG109" i="36"/>
  <c r="AF109" i="36"/>
  <c r="AE109" i="36"/>
  <c r="AD109" i="36"/>
  <c r="AC109" i="36"/>
  <c r="AB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J106" i="36"/>
  <c r="AI106" i="36"/>
  <c r="AH106" i="36"/>
  <c r="AG106" i="36"/>
  <c r="AF106" i="36"/>
  <c r="AE106" i="36"/>
  <c r="AD106" i="36"/>
  <c r="AC106" i="36"/>
  <c r="AB106" i="36"/>
  <c r="B106" i="36"/>
  <c r="AJ105" i="36"/>
  <c r="AI105" i="36"/>
  <c r="AH105" i="36"/>
  <c r="AG105" i="36"/>
  <c r="AF105" i="36"/>
  <c r="AE105" i="36"/>
  <c r="AD105" i="36"/>
  <c r="AC105" i="36"/>
  <c r="AB105" i="36"/>
  <c r="B105" i="36"/>
  <c r="AJ104" i="36"/>
  <c r="AI104" i="36"/>
  <c r="AH104" i="36"/>
  <c r="AG104" i="36"/>
  <c r="AF104" i="36"/>
  <c r="AE104" i="36"/>
  <c r="AD104" i="36"/>
  <c r="AC104" i="36"/>
  <c r="AB104" i="36"/>
  <c r="B104" i="36"/>
  <c r="AJ103" i="36"/>
  <c r="AI103" i="36"/>
  <c r="AH103" i="36"/>
  <c r="AG103" i="36"/>
  <c r="AF103" i="36"/>
  <c r="AE103" i="36"/>
  <c r="AD103" i="36"/>
  <c r="AC103" i="36"/>
  <c r="AB103" i="36"/>
  <c r="B103" i="36"/>
  <c r="AJ102" i="36"/>
  <c r="AI102" i="36"/>
  <c r="AH102" i="36"/>
  <c r="AG102" i="36"/>
  <c r="AF102" i="36"/>
  <c r="AE102" i="36"/>
  <c r="AD102" i="36"/>
  <c r="AC102" i="36"/>
  <c r="AB102" i="36"/>
  <c r="B102" i="36"/>
  <c r="B100" i="36"/>
  <c r="W99" i="36"/>
  <c r="V99" i="36"/>
  <c r="V120" i="36" s="1"/>
  <c r="AI120" i="36" s="1"/>
  <c r="U99" i="36"/>
  <c r="U120" i="36" s="1"/>
  <c r="T99" i="36"/>
  <c r="T120" i="36" s="1"/>
  <c r="S99" i="36"/>
  <c r="R99" i="36"/>
  <c r="R120" i="36" s="1"/>
  <c r="Q99" i="36"/>
  <c r="P99" i="36"/>
  <c r="P120" i="36" s="1"/>
  <c r="O99" i="36"/>
  <c r="N99" i="36"/>
  <c r="N120" i="36" s="1"/>
  <c r="M99" i="36"/>
  <c r="M120" i="36" s="1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H98" i="36" s="1"/>
  <c r="T98" i="36"/>
  <c r="T119" i="36" s="1"/>
  <c r="S98" i="36"/>
  <c r="S119" i="36" s="1"/>
  <c r="R98" i="36"/>
  <c r="Q98" i="36"/>
  <c r="Q119" i="36" s="1"/>
  <c r="P98" i="36"/>
  <c r="O98" i="36"/>
  <c r="O119" i="36" s="1"/>
  <c r="N98" i="36"/>
  <c r="N119" i="36" s="1"/>
  <c r="M98" i="36"/>
  <c r="M119" i="36" s="1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F118" i="36" s="1"/>
  <c r="R97" i="36"/>
  <c r="R118" i="36" s="1"/>
  <c r="AE118" i="36" s="1"/>
  <c r="Q97" i="36"/>
  <c r="P97" i="36"/>
  <c r="P118" i="36" s="1"/>
  <c r="O97" i="36"/>
  <c r="N97" i="36"/>
  <c r="N118" i="36" s="1"/>
  <c r="M97" i="36"/>
  <c r="M118" i="36" s="1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Q117" i="36" s="1"/>
  <c r="P96" i="36"/>
  <c r="AC96" i="36" s="1"/>
  <c r="O96" i="36"/>
  <c r="O117" i="36" s="1"/>
  <c r="N96" i="36"/>
  <c r="N117" i="36" s="1"/>
  <c r="M96" i="36"/>
  <c r="M117" i="36" s="1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E95" i="36"/>
  <c r="W95" i="36"/>
  <c r="AJ95" i="36" s="1"/>
  <c r="V95" i="36"/>
  <c r="V116" i="36" s="1"/>
  <c r="U95" i="36"/>
  <c r="T95" i="36"/>
  <c r="T116" i="36" s="1"/>
  <c r="S95" i="36"/>
  <c r="R95" i="36"/>
  <c r="R116" i="36" s="1"/>
  <c r="Q95" i="36"/>
  <c r="Q116" i="36" s="1"/>
  <c r="P95" i="36"/>
  <c r="P116" i="36" s="1"/>
  <c r="O95" i="36"/>
  <c r="AB95" i="36" s="1"/>
  <c r="N95" i="36"/>
  <c r="N116" i="36" s="1"/>
  <c r="M95" i="36"/>
  <c r="M116" i="36" s="1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J85" i="36"/>
  <c r="AI85" i="36"/>
  <c r="AH85" i="36"/>
  <c r="AG85" i="36"/>
  <c r="AF85" i="36"/>
  <c r="AE85" i="36"/>
  <c r="AD85" i="36"/>
  <c r="AC85" i="36"/>
  <c r="AB85" i="36"/>
  <c r="B85" i="36"/>
  <c r="AJ84" i="36"/>
  <c r="AI84" i="36"/>
  <c r="AH84" i="36"/>
  <c r="AG84" i="36"/>
  <c r="AF84" i="36"/>
  <c r="AE84" i="36"/>
  <c r="AD84" i="36"/>
  <c r="AC84" i="36"/>
  <c r="AB84" i="36"/>
  <c r="B84" i="36"/>
  <c r="AJ83" i="36"/>
  <c r="AI83" i="36"/>
  <c r="AH83" i="36"/>
  <c r="AG83" i="36"/>
  <c r="AF83" i="36"/>
  <c r="AE83" i="36"/>
  <c r="AD83" i="36"/>
  <c r="AC83" i="36"/>
  <c r="AB83" i="36"/>
  <c r="B83" i="36"/>
  <c r="AJ82" i="36"/>
  <c r="AI82" i="36"/>
  <c r="AH82" i="36"/>
  <c r="AG82" i="36"/>
  <c r="AF82" i="36"/>
  <c r="AE82" i="36"/>
  <c r="AD82" i="36"/>
  <c r="AC82" i="36"/>
  <c r="AB82" i="36"/>
  <c r="B82" i="36"/>
  <c r="AJ81" i="36"/>
  <c r="AI81" i="36"/>
  <c r="AH81" i="36"/>
  <c r="AG81" i="36"/>
  <c r="AF81" i="36"/>
  <c r="AE81" i="36"/>
  <c r="AD81" i="36"/>
  <c r="AC81" i="36"/>
  <c r="AB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J78" i="36"/>
  <c r="AI78" i="36"/>
  <c r="AH78" i="36"/>
  <c r="AG78" i="36"/>
  <c r="AF78" i="36"/>
  <c r="AE78" i="36"/>
  <c r="AD78" i="36"/>
  <c r="AC78" i="36"/>
  <c r="AB78" i="36"/>
  <c r="B78" i="36"/>
  <c r="AJ77" i="36"/>
  <c r="AI77" i="36"/>
  <c r="AH77" i="36"/>
  <c r="AG77" i="36"/>
  <c r="AF77" i="36"/>
  <c r="AE77" i="36"/>
  <c r="AD77" i="36"/>
  <c r="AC77" i="36"/>
  <c r="AB77" i="36"/>
  <c r="B77" i="36"/>
  <c r="AJ76" i="36"/>
  <c r="AI76" i="36"/>
  <c r="AH76" i="36"/>
  <c r="AG76" i="36"/>
  <c r="AF76" i="36"/>
  <c r="AE76" i="36"/>
  <c r="AD76" i="36"/>
  <c r="AC76" i="36"/>
  <c r="AB76" i="36"/>
  <c r="B76" i="36"/>
  <c r="AJ75" i="36"/>
  <c r="AI75" i="36"/>
  <c r="AH75" i="36"/>
  <c r="AG75" i="36"/>
  <c r="AF75" i="36"/>
  <c r="AE75" i="36"/>
  <c r="AD75" i="36"/>
  <c r="AC75" i="36"/>
  <c r="AB75" i="36"/>
  <c r="B75" i="36"/>
  <c r="AJ74" i="36"/>
  <c r="AI74" i="36"/>
  <c r="AH74" i="36"/>
  <c r="AG74" i="36"/>
  <c r="AF74" i="36"/>
  <c r="AE74" i="36"/>
  <c r="AE79" i="36" s="1"/>
  <c r="AD74" i="36"/>
  <c r="AD79" i="36" s="1"/>
  <c r="AC74" i="36"/>
  <c r="AB74" i="36"/>
  <c r="B74" i="36"/>
  <c r="W72" i="36"/>
  <c r="V72" i="36"/>
  <c r="U72" i="36"/>
  <c r="T72" i="36"/>
  <c r="S72" i="36"/>
  <c r="R72" i="36"/>
  <c r="Q72" i="36"/>
  <c r="B72" i="36"/>
  <c r="P71" i="36"/>
  <c r="O71" i="36"/>
  <c r="N71" i="36"/>
  <c r="M71" i="36"/>
  <c r="L71" i="36"/>
  <c r="AK71" i="36" s="1"/>
  <c r="K71" i="36"/>
  <c r="AJ71" i="36" s="1"/>
  <c r="J71" i="36"/>
  <c r="AI71" i="36" s="1"/>
  <c r="I71" i="36"/>
  <c r="AH71" i="36" s="1"/>
  <c r="H71" i="36"/>
  <c r="AG71" i="36" s="1"/>
  <c r="G71" i="36"/>
  <c r="AF71" i="36" s="1"/>
  <c r="F71" i="36"/>
  <c r="AE71" i="36" s="1"/>
  <c r="E71" i="36"/>
  <c r="AD71" i="36" s="1"/>
  <c r="D71" i="36"/>
  <c r="C71" i="36"/>
  <c r="B71" i="36"/>
  <c r="P70" i="36"/>
  <c r="O70" i="36"/>
  <c r="N70" i="36"/>
  <c r="M70" i="36"/>
  <c r="L70" i="36"/>
  <c r="AK70" i="36" s="1"/>
  <c r="K70" i="36"/>
  <c r="AJ70" i="36" s="1"/>
  <c r="J70" i="36"/>
  <c r="AI70" i="36" s="1"/>
  <c r="I70" i="36"/>
  <c r="AH70" i="36" s="1"/>
  <c r="H70" i="36"/>
  <c r="AG70" i="36" s="1"/>
  <c r="G70" i="36"/>
  <c r="AF70" i="36" s="1"/>
  <c r="F70" i="36"/>
  <c r="AE70" i="36" s="1"/>
  <c r="E70" i="36"/>
  <c r="AD70" i="36" s="1"/>
  <c r="D70" i="36"/>
  <c r="C70" i="36"/>
  <c r="B70" i="36"/>
  <c r="P69" i="36"/>
  <c r="O69" i="36"/>
  <c r="N69" i="36"/>
  <c r="M69" i="36"/>
  <c r="L69" i="36"/>
  <c r="AK69" i="36" s="1"/>
  <c r="K69" i="36"/>
  <c r="AJ69" i="36" s="1"/>
  <c r="J69" i="36"/>
  <c r="AI69" i="36" s="1"/>
  <c r="I69" i="36"/>
  <c r="AH69" i="36" s="1"/>
  <c r="H69" i="36"/>
  <c r="AG69" i="36" s="1"/>
  <c r="G69" i="36"/>
  <c r="AF69" i="36" s="1"/>
  <c r="F69" i="36"/>
  <c r="AE69" i="36" s="1"/>
  <c r="E69" i="36"/>
  <c r="AD69" i="36" s="1"/>
  <c r="D69" i="36"/>
  <c r="AC69" i="36" s="1"/>
  <c r="C69" i="36"/>
  <c r="B69" i="36"/>
  <c r="P68" i="36"/>
  <c r="O68" i="36"/>
  <c r="N68" i="36"/>
  <c r="M68" i="36"/>
  <c r="L68" i="36"/>
  <c r="AK68" i="36" s="1"/>
  <c r="K68" i="36"/>
  <c r="AJ68" i="36" s="1"/>
  <c r="J68" i="36"/>
  <c r="AI68" i="36" s="1"/>
  <c r="I68" i="36"/>
  <c r="AH68" i="36" s="1"/>
  <c r="H68" i="36"/>
  <c r="AG68" i="36" s="1"/>
  <c r="G68" i="36"/>
  <c r="AF68" i="36" s="1"/>
  <c r="F68" i="36"/>
  <c r="AE68" i="36" s="1"/>
  <c r="E68" i="36"/>
  <c r="AD68" i="36" s="1"/>
  <c r="D68" i="36"/>
  <c r="C68" i="36"/>
  <c r="B68" i="36"/>
  <c r="P67" i="36"/>
  <c r="P72" i="36" s="1"/>
  <c r="O67" i="36"/>
  <c r="AB67" i="36" s="1"/>
  <c r="N67" i="36"/>
  <c r="M67" i="36"/>
  <c r="L67" i="36"/>
  <c r="K67" i="36"/>
  <c r="J67" i="36"/>
  <c r="I67" i="36"/>
  <c r="H67" i="36"/>
  <c r="AG67" i="36" s="1"/>
  <c r="G67" i="36"/>
  <c r="F67" i="36"/>
  <c r="E67" i="36"/>
  <c r="AD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J64" i="36"/>
  <c r="AI64" i="36"/>
  <c r="AH64" i="36"/>
  <c r="AG64" i="36"/>
  <c r="AF64" i="36"/>
  <c r="AE64" i="36"/>
  <c r="AD64" i="36"/>
  <c r="AC64" i="36"/>
  <c r="AB64" i="36"/>
  <c r="B64" i="36"/>
  <c r="AJ63" i="36"/>
  <c r="AI63" i="36"/>
  <c r="AH63" i="36"/>
  <c r="AG63" i="36"/>
  <c r="AF63" i="36"/>
  <c r="AE63" i="36"/>
  <c r="AD63" i="36"/>
  <c r="AC63" i="36"/>
  <c r="AB63" i="36"/>
  <c r="B63" i="36"/>
  <c r="AJ62" i="36"/>
  <c r="AI62" i="36"/>
  <c r="AH62" i="36"/>
  <c r="AG62" i="36"/>
  <c r="AF62" i="36"/>
  <c r="AE62" i="36"/>
  <c r="AD62" i="36"/>
  <c r="AC62" i="36"/>
  <c r="AB62" i="36"/>
  <c r="B62" i="36"/>
  <c r="AJ61" i="36"/>
  <c r="AI61" i="36"/>
  <c r="AH61" i="36"/>
  <c r="AG61" i="36"/>
  <c r="AF61" i="36"/>
  <c r="AE61" i="36"/>
  <c r="AD61" i="36"/>
  <c r="AC61" i="36"/>
  <c r="AB61" i="36"/>
  <c r="B61" i="36"/>
  <c r="AJ60" i="36"/>
  <c r="AI60" i="36"/>
  <c r="AH60" i="36"/>
  <c r="AG60" i="36"/>
  <c r="AF60" i="36"/>
  <c r="AE60" i="36"/>
  <c r="AD60" i="36"/>
  <c r="AC60" i="36"/>
  <c r="AB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J57" i="36"/>
  <c r="AI57" i="36"/>
  <c r="AH57" i="36"/>
  <c r="AG57" i="36"/>
  <c r="AF57" i="36"/>
  <c r="AE57" i="36"/>
  <c r="AD57" i="36"/>
  <c r="AC57" i="36"/>
  <c r="AB57" i="36"/>
  <c r="B57" i="36"/>
  <c r="AJ56" i="36"/>
  <c r="AI56" i="36"/>
  <c r="AH56" i="36"/>
  <c r="AG56" i="36"/>
  <c r="AF56" i="36"/>
  <c r="AE56" i="36"/>
  <c r="AD56" i="36"/>
  <c r="AC56" i="36"/>
  <c r="AB56" i="36"/>
  <c r="B56" i="36"/>
  <c r="AJ55" i="36"/>
  <c r="AI55" i="36"/>
  <c r="AH55" i="36"/>
  <c r="AG55" i="36"/>
  <c r="AF55" i="36"/>
  <c r="AE55" i="36"/>
  <c r="AD55" i="36"/>
  <c r="AC55" i="36"/>
  <c r="AB55" i="36"/>
  <c r="B55" i="36"/>
  <c r="AJ54" i="36"/>
  <c r="AI54" i="36"/>
  <c r="AH54" i="36"/>
  <c r="AG54" i="36"/>
  <c r="AF54" i="36"/>
  <c r="AE54" i="36"/>
  <c r="AD54" i="36"/>
  <c r="AC54" i="36"/>
  <c r="AB54" i="36"/>
  <c r="B54" i="36"/>
  <c r="AJ53" i="36"/>
  <c r="AI53" i="36"/>
  <c r="AH53" i="36"/>
  <c r="AG53" i="36"/>
  <c r="AG58" i="36" s="1"/>
  <c r="AF53" i="36"/>
  <c r="AE53" i="36"/>
  <c r="AD53" i="36"/>
  <c r="AC53" i="36"/>
  <c r="AB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J50" i="36"/>
  <c r="AI50" i="36"/>
  <c r="AH50" i="36"/>
  <c r="AG50" i="36"/>
  <c r="AF50" i="36"/>
  <c r="AE50" i="36"/>
  <c r="AD50" i="36"/>
  <c r="AC50" i="36"/>
  <c r="AB50" i="36"/>
  <c r="B50" i="36"/>
  <c r="AJ49" i="36"/>
  <c r="AI49" i="36"/>
  <c r="AH49" i="36"/>
  <c r="AG49" i="36"/>
  <c r="AF49" i="36"/>
  <c r="AE49" i="36"/>
  <c r="AD49" i="36"/>
  <c r="AC49" i="36"/>
  <c r="AB49" i="36"/>
  <c r="B49" i="36"/>
  <c r="AJ48" i="36"/>
  <c r="AI48" i="36"/>
  <c r="AH48" i="36"/>
  <c r="AG48" i="36"/>
  <c r="AF48" i="36"/>
  <c r="AE48" i="36"/>
  <c r="AD48" i="36"/>
  <c r="AC48" i="36"/>
  <c r="AB48" i="36"/>
  <c r="B48" i="36"/>
  <c r="AJ47" i="36"/>
  <c r="AI47" i="36"/>
  <c r="AH47" i="36"/>
  <c r="AG47" i="36"/>
  <c r="AF47" i="36"/>
  <c r="AE47" i="36"/>
  <c r="AD47" i="36"/>
  <c r="AC47" i="36"/>
  <c r="AB47" i="36"/>
  <c r="B47" i="36"/>
  <c r="AJ46" i="36"/>
  <c r="AI46" i="36"/>
  <c r="AH46" i="36"/>
  <c r="AG46" i="36"/>
  <c r="AF46" i="36"/>
  <c r="AE46" i="36"/>
  <c r="AD46" i="36"/>
  <c r="AC46" i="36"/>
  <c r="AB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J43" i="36"/>
  <c r="AI43" i="36"/>
  <c r="AH43" i="36"/>
  <c r="AG43" i="36"/>
  <c r="AF43" i="36"/>
  <c r="AE43" i="36"/>
  <c r="AD43" i="36"/>
  <c r="AC43" i="36"/>
  <c r="AB43" i="36"/>
  <c r="B43" i="36"/>
  <c r="AJ42" i="36"/>
  <c r="AI42" i="36"/>
  <c r="AH42" i="36"/>
  <c r="AG42" i="36"/>
  <c r="AF42" i="36"/>
  <c r="AE42" i="36"/>
  <c r="AD42" i="36"/>
  <c r="AC42" i="36"/>
  <c r="AB42" i="36"/>
  <c r="B42" i="36"/>
  <c r="AJ41" i="36"/>
  <c r="AI41" i="36"/>
  <c r="AH41" i="36"/>
  <c r="AG41" i="36"/>
  <c r="AF41" i="36"/>
  <c r="AE41" i="36"/>
  <c r="AD41" i="36"/>
  <c r="AC41" i="36"/>
  <c r="AB41" i="36"/>
  <c r="B41" i="36"/>
  <c r="AJ40" i="36"/>
  <c r="AI40" i="36"/>
  <c r="AH40" i="36"/>
  <c r="AG40" i="36"/>
  <c r="AF40" i="36"/>
  <c r="AE40" i="36"/>
  <c r="AD40" i="36"/>
  <c r="AC40" i="36"/>
  <c r="AB40" i="36"/>
  <c r="B40" i="36"/>
  <c r="AJ39" i="36"/>
  <c r="AI39" i="36"/>
  <c r="AH39" i="36"/>
  <c r="AG39" i="36"/>
  <c r="AF39" i="36"/>
  <c r="AE39" i="36"/>
  <c r="AD39" i="36"/>
  <c r="AC39" i="36"/>
  <c r="AB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J36" i="36"/>
  <c r="AI36" i="36"/>
  <c r="AH36" i="36"/>
  <c r="AG36" i="36"/>
  <c r="AF36" i="36"/>
  <c r="AE36" i="36"/>
  <c r="AD36" i="36"/>
  <c r="AC36" i="36"/>
  <c r="AB36" i="36"/>
  <c r="B36" i="36"/>
  <c r="AJ35" i="36"/>
  <c r="AI35" i="36"/>
  <c r="AH35" i="36"/>
  <c r="AG35" i="36"/>
  <c r="AF35" i="36"/>
  <c r="AE35" i="36"/>
  <c r="AD35" i="36"/>
  <c r="AC35" i="36"/>
  <c r="AB35" i="36"/>
  <c r="B35" i="36"/>
  <c r="AJ34" i="36"/>
  <c r="AI34" i="36"/>
  <c r="AH34" i="36"/>
  <c r="AG34" i="36"/>
  <c r="AF34" i="36"/>
  <c r="AE34" i="36"/>
  <c r="AD34" i="36"/>
  <c r="AC34" i="36"/>
  <c r="AB34" i="36"/>
  <c r="B34" i="36"/>
  <c r="AJ33" i="36"/>
  <c r="AI33" i="36"/>
  <c r="AH33" i="36"/>
  <c r="AG33" i="36"/>
  <c r="AF33" i="36"/>
  <c r="AE33" i="36"/>
  <c r="AD33" i="36"/>
  <c r="AC33" i="36"/>
  <c r="AB33" i="36"/>
  <c r="B33" i="36"/>
  <c r="AJ32" i="36"/>
  <c r="AI32" i="36"/>
  <c r="AH32" i="36"/>
  <c r="AG32" i="36"/>
  <c r="AG37" i="36" s="1"/>
  <c r="AF32" i="36"/>
  <c r="AE32" i="36"/>
  <c r="AD32" i="36"/>
  <c r="AC32" i="36"/>
  <c r="AB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J29" i="36"/>
  <c r="AI29" i="36"/>
  <c r="AH29" i="36"/>
  <c r="AG29" i="36"/>
  <c r="AF29" i="36"/>
  <c r="AE29" i="36"/>
  <c r="AD29" i="36"/>
  <c r="AC29" i="36"/>
  <c r="AB29" i="36"/>
  <c r="B29" i="36"/>
  <c r="AJ28" i="36"/>
  <c r="AI28" i="36"/>
  <c r="AH28" i="36"/>
  <c r="AG28" i="36"/>
  <c r="AF28" i="36"/>
  <c r="AE28" i="36"/>
  <c r="AD28" i="36"/>
  <c r="AC28" i="36"/>
  <c r="AB28" i="36"/>
  <c r="B28" i="36"/>
  <c r="AJ27" i="36"/>
  <c r="AI27" i="36"/>
  <c r="AH27" i="36"/>
  <c r="AG27" i="36"/>
  <c r="AF27" i="36"/>
  <c r="AE27" i="36"/>
  <c r="AD27" i="36"/>
  <c r="AD30" i="36" s="1"/>
  <c r="AC27" i="36"/>
  <c r="AB27" i="36"/>
  <c r="B27" i="36"/>
  <c r="AJ26" i="36"/>
  <c r="AI26" i="36"/>
  <c r="AH26" i="36"/>
  <c r="AG26" i="36"/>
  <c r="AF26" i="36"/>
  <c r="AE26" i="36"/>
  <c r="AD26" i="36"/>
  <c r="AC26" i="36"/>
  <c r="AB26" i="36"/>
  <c r="B26" i="36"/>
  <c r="AJ25" i="36"/>
  <c r="AI25" i="36"/>
  <c r="AH25" i="36"/>
  <c r="AG25" i="36"/>
  <c r="AF25" i="36"/>
  <c r="AE25" i="36"/>
  <c r="AD25" i="36"/>
  <c r="AC25" i="36"/>
  <c r="AB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J22" i="36"/>
  <c r="AI22" i="36"/>
  <c r="AH22" i="36"/>
  <c r="AG22" i="36"/>
  <c r="AF22" i="36"/>
  <c r="AE22" i="36"/>
  <c r="AD22" i="36"/>
  <c r="AC22" i="36"/>
  <c r="AB22" i="36"/>
  <c r="B22" i="36"/>
  <c r="AJ21" i="36"/>
  <c r="AI21" i="36"/>
  <c r="AH21" i="36"/>
  <c r="AG21" i="36"/>
  <c r="AF21" i="36"/>
  <c r="AE21" i="36"/>
  <c r="AD21" i="36"/>
  <c r="AC21" i="36"/>
  <c r="AB21" i="36"/>
  <c r="B21" i="36"/>
  <c r="AJ20" i="36"/>
  <c r="AI20" i="36"/>
  <c r="AH20" i="36"/>
  <c r="AG20" i="36"/>
  <c r="AF20" i="36"/>
  <c r="AE20" i="36"/>
  <c r="AD20" i="36"/>
  <c r="AC20" i="36"/>
  <c r="AB20" i="36"/>
  <c r="B20" i="36"/>
  <c r="AJ19" i="36"/>
  <c r="AI19" i="36"/>
  <c r="AH19" i="36"/>
  <c r="AG19" i="36"/>
  <c r="AF19" i="36"/>
  <c r="AE19" i="36"/>
  <c r="AD19" i="36"/>
  <c r="AC19" i="36"/>
  <c r="AB19" i="36"/>
  <c r="B19" i="36"/>
  <c r="AJ18" i="36"/>
  <c r="AI18" i="36"/>
  <c r="AH18" i="36"/>
  <c r="AH23" i="36" s="1"/>
  <c r="AG18" i="36"/>
  <c r="AF18" i="36"/>
  <c r="AE18" i="36"/>
  <c r="AD18" i="36"/>
  <c r="AC18" i="36"/>
  <c r="AB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J15" i="36"/>
  <c r="AI15" i="36"/>
  <c r="AH15" i="36"/>
  <c r="AG15" i="36"/>
  <c r="AF15" i="36"/>
  <c r="AE15" i="36"/>
  <c r="AD15" i="36"/>
  <c r="AC15" i="36"/>
  <c r="AB15" i="36"/>
  <c r="AJ14" i="36"/>
  <c r="AI14" i="36"/>
  <c r="AH14" i="36"/>
  <c r="AG14" i="36"/>
  <c r="AF14" i="36"/>
  <c r="AE14" i="36"/>
  <c r="AD14" i="36"/>
  <c r="AC14" i="36"/>
  <c r="AB14" i="36"/>
  <c r="AJ13" i="36"/>
  <c r="AI13" i="36"/>
  <c r="AH13" i="36"/>
  <c r="AG13" i="36"/>
  <c r="AF13" i="36"/>
  <c r="AE13" i="36"/>
  <c r="AD13" i="36"/>
  <c r="AC13" i="36"/>
  <c r="AB13" i="36"/>
  <c r="AJ12" i="36"/>
  <c r="AI12" i="36"/>
  <c r="AH12" i="36"/>
  <c r="AG12" i="36"/>
  <c r="AF12" i="36"/>
  <c r="AE12" i="36"/>
  <c r="AD12" i="36"/>
  <c r="AC12" i="36"/>
  <c r="AB12" i="36"/>
  <c r="AJ11" i="36"/>
  <c r="AI11" i="36"/>
  <c r="AH11" i="36"/>
  <c r="AG11" i="36"/>
  <c r="AF11" i="36"/>
  <c r="AE11" i="36"/>
  <c r="AD11" i="36"/>
  <c r="AC11" i="36"/>
  <c r="AB11" i="36"/>
  <c r="AK118" i="36" l="1"/>
  <c r="AK119" i="36"/>
  <c r="AI30" i="36"/>
  <c r="AG97" i="36"/>
  <c r="AK99" i="36"/>
  <c r="AB51" i="36"/>
  <c r="C72" i="36"/>
  <c r="K72" i="36"/>
  <c r="L72" i="36"/>
  <c r="AK67" i="36"/>
  <c r="AK72" i="36" s="1"/>
  <c r="AF58" i="36"/>
  <c r="AF65" i="36"/>
  <c r="AF119" i="36"/>
  <c r="AK96" i="36"/>
  <c r="AK98" i="36"/>
  <c r="AK97" i="36"/>
  <c r="AK58" i="36"/>
  <c r="AK142" i="36"/>
  <c r="AJ79" i="36"/>
  <c r="AK79" i="36"/>
  <c r="AK23" i="36"/>
  <c r="AK116" i="36"/>
  <c r="X117" i="36"/>
  <c r="AK117" i="36" s="1"/>
  <c r="AK37" i="36"/>
  <c r="AK95" i="36"/>
  <c r="AK16" i="36"/>
  <c r="AK135" i="36"/>
  <c r="AK114" i="36"/>
  <c r="X120" i="36"/>
  <c r="AK120" i="36" s="1"/>
  <c r="AK30" i="36"/>
  <c r="AK86" i="36"/>
  <c r="AK65" i="36"/>
  <c r="AK128" i="36"/>
  <c r="AK51" i="36"/>
  <c r="AK44" i="36"/>
  <c r="AK107" i="36"/>
  <c r="AI16" i="36"/>
  <c r="AC16" i="36"/>
  <c r="AF37" i="36"/>
  <c r="AE65" i="36"/>
  <c r="AC70" i="36"/>
  <c r="AC71" i="36"/>
  <c r="AC86" i="36"/>
  <c r="AI96" i="36"/>
  <c r="AE98" i="36"/>
  <c r="AF107" i="36"/>
  <c r="AJ117" i="36"/>
  <c r="AB23" i="36"/>
  <c r="AB30" i="36"/>
  <c r="AJ30" i="36"/>
  <c r="AH30" i="36"/>
  <c r="AF30" i="36"/>
  <c r="AI51" i="36"/>
  <c r="AH58" i="36"/>
  <c r="AB70" i="36"/>
  <c r="AB72" i="36" s="1"/>
  <c r="AB71" i="36"/>
  <c r="AF79" i="36"/>
  <c r="AG95" i="36"/>
  <c r="AH120" i="36"/>
  <c r="AD142" i="36"/>
  <c r="AB117" i="36"/>
  <c r="AB44" i="36"/>
  <c r="AJ51" i="36"/>
  <c r="AH51" i="36"/>
  <c r="AB114" i="36"/>
  <c r="AJ114" i="36"/>
  <c r="AF114" i="36"/>
  <c r="AD114" i="36"/>
  <c r="U119" i="36"/>
  <c r="AH119" i="36" s="1"/>
  <c r="AE135" i="36"/>
  <c r="AE142" i="36"/>
  <c r="AJ23" i="36"/>
  <c r="AH97" i="36"/>
  <c r="AB99" i="36"/>
  <c r="AJ99" i="36"/>
  <c r="AC114" i="36"/>
  <c r="AD37" i="36"/>
  <c r="AD44" i="36"/>
  <c r="AJ44" i="36"/>
  <c r="AC67" i="36"/>
  <c r="AC68" i="36"/>
  <c r="AC98" i="36"/>
  <c r="AF98" i="36"/>
  <c r="AC120" i="36"/>
  <c r="AD107" i="36"/>
  <c r="AH107" i="36"/>
  <c r="AG135" i="36"/>
  <c r="AE23" i="36"/>
  <c r="AF23" i="36"/>
  <c r="AE44" i="36"/>
  <c r="AD65" i="36"/>
  <c r="AD72" i="36"/>
  <c r="M72" i="36"/>
  <c r="AB79" i="36"/>
  <c r="AB86" i="36"/>
  <c r="AJ86" i="36"/>
  <c r="AH86" i="36"/>
  <c r="AD86" i="36"/>
  <c r="AH117" i="36"/>
  <c r="AD119" i="36"/>
  <c r="AE107" i="36"/>
  <c r="AE128" i="36"/>
  <c r="AC99" i="36"/>
  <c r="AD16" i="36"/>
  <c r="AB16" i="36"/>
  <c r="AJ16" i="36"/>
  <c r="AI37" i="36"/>
  <c r="AG44" i="36"/>
  <c r="AD51" i="36"/>
  <c r="AI58" i="36"/>
  <c r="AG65" i="36"/>
  <c r="F72" i="36"/>
  <c r="N72" i="36"/>
  <c r="AH79" i="36"/>
  <c r="AF95" i="36"/>
  <c r="AI95" i="36"/>
  <c r="AD96" i="36"/>
  <c r="AJ98" i="36"/>
  <c r="AD99" i="36"/>
  <c r="AE99" i="36"/>
  <c r="AG107" i="36"/>
  <c r="AD128" i="36"/>
  <c r="AB128" i="36"/>
  <c r="AJ128" i="36"/>
  <c r="AI135" i="36"/>
  <c r="AF142" i="36"/>
  <c r="AC30" i="36"/>
  <c r="AF117" i="36"/>
  <c r="AI23" i="36"/>
  <c r="AE30" i="36"/>
  <c r="AB37" i="36"/>
  <c r="AJ37" i="36"/>
  <c r="AH44" i="36"/>
  <c r="AE51" i="36"/>
  <c r="AB58" i="36"/>
  <c r="AJ58" i="36"/>
  <c r="AH65" i="36"/>
  <c r="G72" i="36"/>
  <c r="AI79" i="36"/>
  <c r="AE86" i="36"/>
  <c r="AF96" i="36"/>
  <c r="AB97" i="36"/>
  <c r="AJ97" i="36"/>
  <c r="AE120" i="36"/>
  <c r="AG99" i="36"/>
  <c r="AE114" i="36"/>
  <c r="AB135" i="36"/>
  <c r="AJ135" i="36"/>
  <c r="AH135" i="36"/>
  <c r="AG142" i="36"/>
  <c r="AG23" i="36"/>
  <c r="AG79" i="36"/>
  <c r="AF16" i="36"/>
  <c r="AC37" i="36"/>
  <c r="AI44" i="36"/>
  <c r="AF51" i="36"/>
  <c r="AC58" i="36"/>
  <c r="AI65" i="36"/>
  <c r="H72" i="36"/>
  <c r="AB68" i="36"/>
  <c r="AF86" i="36"/>
  <c r="AH95" i="36"/>
  <c r="AH96" i="36"/>
  <c r="AC118" i="36"/>
  <c r="AC97" i="36"/>
  <c r="AI98" i="36"/>
  <c r="AF99" i="36"/>
  <c r="AI99" i="36"/>
  <c r="AI107" i="36"/>
  <c r="AF128" i="36"/>
  <c r="AH142" i="36"/>
  <c r="AH37" i="36"/>
  <c r="AB96" i="36"/>
  <c r="AE16" i="36"/>
  <c r="AG16" i="36"/>
  <c r="AC23" i="36"/>
  <c r="AG30" i="36"/>
  <c r="AG51" i="36"/>
  <c r="AD58" i="36"/>
  <c r="AB65" i="36"/>
  <c r="AJ65" i="36"/>
  <c r="I72" i="36"/>
  <c r="AE67" i="36"/>
  <c r="AE72" i="36" s="1"/>
  <c r="AB69" i="36"/>
  <c r="AC79" i="36"/>
  <c r="AG86" i="36"/>
  <c r="F121" i="36"/>
  <c r="N121" i="36"/>
  <c r="AG96" i="36"/>
  <c r="AJ96" i="36"/>
  <c r="AD97" i="36"/>
  <c r="AE97" i="36"/>
  <c r="AB107" i="36"/>
  <c r="AJ107" i="36"/>
  <c r="AG114" i="36"/>
  <c r="T118" i="36"/>
  <c r="AG118" i="36" s="1"/>
  <c r="AD135" i="36"/>
  <c r="AF44" i="36"/>
  <c r="AC51" i="36"/>
  <c r="AH16" i="36"/>
  <c r="AD23" i="36"/>
  <c r="AE37" i="36"/>
  <c r="AC44" i="36"/>
  <c r="AE58" i="36"/>
  <c r="AC65" i="36"/>
  <c r="J72" i="36"/>
  <c r="AG72" i="36"/>
  <c r="G121" i="36"/>
  <c r="AB98" i="36"/>
  <c r="AC107" i="36"/>
  <c r="AH114" i="36"/>
  <c r="AH128" i="36"/>
  <c r="AB142" i="36"/>
  <c r="AJ142" i="36"/>
  <c r="AI86" i="36"/>
  <c r="AC95" i="36"/>
  <c r="AI97" i="36"/>
  <c r="AD98" i="36"/>
  <c r="AI114" i="36"/>
  <c r="AF135" i="36"/>
  <c r="AC72" i="36"/>
  <c r="I121" i="36"/>
  <c r="AD116" i="36"/>
  <c r="C121" i="36"/>
  <c r="K121" i="36"/>
  <c r="AD117" i="36"/>
  <c r="AI118" i="36"/>
  <c r="AG119" i="36"/>
  <c r="D121" i="36"/>
  <c r="L121" i="36"/>
  <c r="AG116" i="36"/>
  <c r="AE117" i="36"/>
  <c r="E121" i="36"/>
  <c r="M121" i="36"/>
  <c r="J121" i="36"/>
  <c r="AI116" i="36"/>
  <c r="AB119" i="36"/>
  <c r="AJ119" i="36"/>
  <c r="AG120" i="36"/>
  <c r="H121" i="36"/>
  <c r="AC116" i="36"/>
  <c r="AF67" i="36"/>
  <c r="AF72" i="36" s="1"/>
  <c r="E72" i="36"/>
  <c r="AD95" i="36"/>
  <c r="AE96" i="36"/>
  <c r="AE100" i="36" s="1"/>
  <c r="AF97" i="36"/>
  <c r="AG98" i="36"/>
  <c r="AH99" i="36"/>
  <c r="S116" i="36"/>
  <c r="AE116" i="36"/>
  <c r="T117" i="36"/>
  <c r="AG117" i="36" s="1"/>
  <c r="U118" i="36"/>
  <c r="AH118" i="36" s="1"/>
  <c r="V119" i="36"/>
  <c r="AI119" i="36" s="1"/>
  <c r="O120" i="36"/>
  <c r="AB120" i="36" s="1"/>
  <c r="W120" i="36"/>
  <c r="AJ120" i="36" s="1"/>
  <c r="D72" i="36"/>
  <c r="AH67" i="36"/>
  <c r="AH72" i="36" s="1"/>
  <c r="O72" i="36"/>
  <c r="U116" i="36"/>
  <c r="V117" i="36"/>
  <c r="AI117" i="36" s="1"/>
  <c r="O118" i="36"/>
  <c r="AB118" i="36" s="1"/>
  <c r="W118" i="36"/>
  <c r="AJ118" i="36" s="1"/>
  <c r="P119" i="36"/>
  <c r="AC119" i="36" s="1"/>
  <c r="Q120" i="36"/>
  <c r="AD120" i="36" s="1"/>
  <c r="AI67" i="36"/>
  <c r="AI72" i="36" s="1"/>
  <c r="AJ67" i="36"/>
  <c r="AJ72" i="36" s="1"/>
  <c r="O116" i="36"/>
  <c r="W116" i="36"/>
  <c r="P117" i="36"/>
  <c r="AC117" i="36" s="1"/>
  <c r="Q118" i="36"/>
  <c r="AD118" i="36" s="1"/>
  <c r="R119" i="36"/>
  <c r="AE119" i="36" s="1"/>
  <c r="S120" i="36"/>
  <c r="AF120" i="36" s="1"/>
  <c r="AH100" i="36" l="1"/>
  <c r="AK100" i="36"/>
  <c r="AK121" i="36"/>
  <c r="X121" i="36"/>
  <c r="AF100" i="36"/>
  <c r="AJ100" i="36"/>
  <c r="AG100" i="36"/>
  <c r="AB100" i="36"/>
  <c r="AC100" i="36"/>
  <c r="AG121" i="36"/>
  <c r="AD100" i="36"/>
  <c r="AI100" i="36"/>
  <c r="AI121" i="36"/>
  <c r="AE121" i="36"/>
  <c r="S121" i="36"/>
  <c r="AF116" i="36"/>
  <c r="AF121" i="36" s="1"/>
  <c r="T121" i="36"/>
  <c r="P121" i="36"/>
  <c r="V121" i="36"/>
  <c r="AC121" i="36"/>
  <c r="R121" i="36"/>
  <c r="AD121" i="36"/>
  <c r="AJ116" i="36"/>
  <c r="AJ121" i="36" s="1"/>
  <c r="W121" i="36"/>
  <c r="Q121" i="36"/>
  <c r="AB116" i="36"/>
  <c r="AB121" i="36" s="1"/>
  <c r="O121" i="36"/>
  <c r="U121" i="36"/>
  <c r="AH116" i="36"/>
  <c r="AH121" i="36" s="1"/>
</calcChain>
</file>

<file path=xl/sharedStrings.xml><?xml version="1.0" encoding="utf-8"?>
<sst xmlns="http://schemas.openxmlformats.org/spreadsheetml/2006/main" count="351" uniqueCount="118">
  <si>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</si>
  <si>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</si>
  <si>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</si>
  <si>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</si>
  <si>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</si>
  <si>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</si>
  <si>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</si>
  <si>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</si>
  <si>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</si>
  <si>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</si>
  <si>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</si>
  <si>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</si>
  <si>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</si>
  <si>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</si>
  <si>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</si>
  <si>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</si>
  <si>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</si>
  <si>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</si>
  <si>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</si>
  <si>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</si>
  <si>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</si>
  <si>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</si>
  <si>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</si>
  <si>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</si>
  <si>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</si>
  <si>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</si>
  <si>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</si>
  <si>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</si>
  <si>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</si>
  <si>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</si>
  <si>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</si>
  <si>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</si>
  <si>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</si>
  <si>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</si>
  <si>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</si>
  <si>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</si>
  <si>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</si>
  <si>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</si>
  <si>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</si>
  <si>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</si>
  <si>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</si>
  <si>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</si>
  <si>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</si>
  <si>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</si>
  <si>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</si>
  <si>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</si>
  <si>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</si>
  <si>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</si>
  <si>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</si>
  <si>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</si>
  <si>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</si>
  <si>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</si>
  <si>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</si>
  <si>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</si>
  <si>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</si>
  <si>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</si>
  <si>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</si>
  <si>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</si>
  <si>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</si>
  <si>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</si>
  <si>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</si>
  <si>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</si>
  <si>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</si>
  <si>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</si>
  <si>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</si>
  <si>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</si>
  <si>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</si>
  <si>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</si>
  <si>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</si>
  <si>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</si>
  <si>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</si>
  <si>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</si>
  <si>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</si>
  <si>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</si>
  <si>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</si>
  <si>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</si>
  <si>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</si>
  <si>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</si>
  <si>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</si>
  <si>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</si>
  <si>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</si>
  <si>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</si>
  <si>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</si>
  <si>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</si>
  <si>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</si>
  <si>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</si>
  <si>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</si>
  <si>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</si>
  <si>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</si>
  <si>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</si>
  <si>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</si>
  <si>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</si>
  <si>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</si>
  <si>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</si>
  <si>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</si>
  <si>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</si>
  <si>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</si>
  <si>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</si>
  <si>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</si>
  <si>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</si>
  <si>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</si>
  <si>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</si>
  <si>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</si>
  <si>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</si>
  <si>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</si>
  <si>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</si>
  <si>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</si>
  <si>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</si>
  <si>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</si>
  <si>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</si>
  <si>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</si>
  <si>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</si>
  <si>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</si>
  <si>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</si>
  <si>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</si>
  <si>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</si>
  <si>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Jan
(Month to Date)</t>
  </si>
  <si>
    <t>March 2019 -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</si>
</sst>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5" xfId="0" applyFont="1" applyBorder="1"/>
    <xf numFmtId="0" fontId="2" fillId="0" borderId="0" xfId="0" applyFont="1" applyFill="1" applyBorder="1"/>
    <xf numFmtId="38" fontId="4" fillId="0" borderId="1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8" fontId="4" fillId="0" borderId="22" xfId="0" applyNumberFormat="1" applyFont="1" applyBorder="1" applyAlignment="1">
      <alignment horizontal="right"/>
    </xf>
    <xf numFmtId="38" fontId="4" fillId="0" borderId="23" xfId="0" applyNumberFormat="1" applyFont="1" applyBorder="1" applyAlignment="1">
      <alignment horizontal="right"/>
    </xf>
    <xf numFmtId="38" fontId="4" fillId="0" borderId="28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7" fillId="0" borderId="22" xfId="0" applyNumberFormat="1" applyFont="1" applyBorder="1" applyAlignment="1">
      <alignment horizontal="right"/>
    </xf>
    <xf numFmtId="38" fontId="7" fillId="0" borderId="23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1" xfId="0" applyNumberFormat="1" applyFont="1" applyBorder="1" applyAlignment="1">
      <alignment horizontal="right"/>
    </xf>
    <xf numFmtId="38" fontId="7" fillId="0" borderId="14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5" fontId="4" fillId="0" borderId="15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166" fontId="4" fillId="0" borderId="23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166" fontId="4" fillId="0" borderId="23" xfId="1" applyNumberFormat="1" applyFont="1" applyBorder="1" applyAlignment="1">
      <alignment horizontal="right" wrapText="1"/>
    </xf>
    <xf numFmtId="166" fontId="0" fillId="0" borderId="23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7" fillId="0" borderId="12" xfId="2" applyNumberFormat="1" applyFont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6" fontId="4" fillId="0" borderId="17" xfId="2" applyNumberFormat="1" applyFont="1" applyBorder="1" applyAlignment="1">
      <alignment horizontal="right"/>
    </xf>
    <xf numFmtId="6" fontId="8" fillId="0" borderId="17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28" xfId="2" applyNumberFormat="1" applyFont="1" applyBorder="1" applyAlignment="1">
      <alignment horizontal="right"/>
    </xf>
    <xf numFmtId="6" fontId="4" fillId="0" borderId="18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8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4" fillId="0" borderId="15" xfId="0" applyNumberFormat="1" applyFont="1" applyBorder="1" applyAlignment="1"/>
    <xf numFmtId="6" fontId="4" fillId="0" borderId="26" xfId="2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/>
    </xf>
    <xf numFmtId="6" fontId="4" fillId="0" borderId="33" xfId="0" applyNumberFormat="1" applyFont="1" applyBorder="1" applyAlignment="1">
      <alignment horizontal="right" wrapText="1"/>
    </xf>
    <xf numFmtId="6" fontId="0" fillId="0" borderId="33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 wrapText="1"/>
    </xf>
    <xf numFmtId="6" fontId="0" fillId="0" borderId="26" xfId="0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7" fillId="0" borderId="18" xfId="2" applyNumberFormat="1" applyFont="1" applyBorder="1" applyAlignment="1">
      <alignment horizontal="right"/>
    </xf>
    <xf numFmtId="6" fontId="4" fillId="0" borderId="25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0" fontId="2" fillId="0" borderId="42" xfId="0" applyFont="1" applyBorder="1"/>
    <xf numFmtId="38" fontId="0" fillId="0" borderId="35" xfId="0" applyNumberFormat="1" applyFont="1" applyBorder="1" applyAlignment="1">
      <alignment horizontal="center"/>
    </xf>
    <xf numFmtId="0" fontId="4" fillId="0" borderId="43" xfId="0" applyFont="1" applyBorder="1" applyAlignment="1">
      <alignment horizontal="left" indent="2"/>
    </xf>
    <xf numFmtId="38" fontId="4" fillId="0" borderId="38" xfId="0" applyNumberFormat="1" applyFont="1" applyBorder="1" applyAlignment="1">
      <alignment horizontal="right"/>
    </xf>
    <xf numFmtId="38" fontId="7" fillId="0" borderId="38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 indent="2"/>
    </xf>
    <xf numFmtId="0" fontId="2" fillId="0" borderId="43" xfId="0" applyFont="1" applyBorder="1"/>
    <xf numFmtId="0" fontId="0" fillId="0" borderId="45" xfId="0" applyFont="1" applyBorder="1" applyAlignment="1">
      <alignment horizontal="right"/>
    </xf>
    <xf numFmtId="0" fontId="2" fillId="0" borderId="46" xfId="0" applyFont="1" applyBorder="1"/>
    <xf numFmtId="38" fontId="0" fillId="0" borderId="36" xfId="0" applyNumberFormat="1" applyFont="1" applyBorder="1" applyAlignment="1">
      <alignment horizontal="right"/>
    </xf>
    <xf numFmtId="6" fontId="4" fillId="0" borderId="37" xfId="2" applyNumberFormat="1" applyFont="1" applyBorder="1" applyAlignment="1">
      <alignment horizontal="right"/>
    </xf>
    <xf numFmtId="6" fontId="7" fillId="0" borderId="37" xfId="2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center"/>
    </xf>
    <xf numFmtId="0" fontId="2" fillId="0" borderId="47" xfId="0" applyFont="1" applyBorder="1"/>
    <xf numFmtId="0" fontId="0" fillId="0" borderId="32" xfId="0" applyFont="1" applyBorder="1" applyAlignment="1">
      <alignment horizontal="center"/>
    </xf>
    <xf numFmtId="0" fontId="2" fillId="0" borderId="48" xfId="0" applyFont="1" applyBorder="1"/>
    <xf numFmtId="6" fontId="0" fillId="0" borderId="49" xfId="0" applyNumberFormat="1" applyFont="1" applyBorder="1" applyAlignment="1">
      <alignment horizontal="right"/>
    </xf>
    <xf numFmtId="164" fontId="0" fillId="0" borderId="32" xfId="0" applyNumberFormat="1" applyFont="1" applyBorder="1" applyAlignment="1">
      <alignment horizontal="center"/>
    </xf>
    <xf numFmtId="0" fontId="2" fillId="0" borderId="50" xfId="0" applyFont="1" applyBorder="1"/>
    <xf numFmtId="166" fontId="0" fillId="0" borderId="45" xfId="1" applyNumberFormat="1" applyFont="1" applyBorder="1" applyAlignment="1">
      <alignment horizontal="right"/>
    </xf>
    <xf numFmtId="0" fontId="2" fillId="0" borderId="50" xfId="0" applyFont="1" applyFill="1" applyBorder="1"/>
    <xf numFmtId="0" fontId="2" fillId="0" borderId="51" xfId="0" applyFont="1" applyFill="1" applyBorder="1"/>
    <xf numFmtId="38" fontId="4" fillId="0" borderId="53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right"/>
    </xf>
    <xf numFmtId="38" fontId="7" fillId="0" borderId="55" xfId="0" applyNumberFormat="1" applyFont="1" applyBorder="1" applyAlignment="1">
      <alignment horizontal="right"/>
    </xf>
    <xf numFmtId="38" fontId="4" fillId="0" borderId="56" xfId="0" applyNumberFormat="1" applyFont="1" applyBorder="1" applyAlignment="1">
      <alignment horizontal="right"/>
    </xf>
    <xf numFmtId="38" fontId="4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center"/>
    </xf>
    <xf numFmtId="6" fontId="4" fillId="0" borderId="57" xfId="2" applyNumberFormat="1" applyFont="1" applyBorder="1" applyAlignment="1">
      <alignment horizontal="right"/>
    </xf>
    <xf numFmtId="6" fontId="7" fillId="0" borderId="57" xfId="2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166" fontId="4" fillId="0" borderId="57" xfId="1" applyNumberFormat="1" applyFont="1" applyBorder="1" applyAlignment="1">
      <alignment horizontal="center"/>
    </xf>
    <xf numFmtId="6" fontId="4" fillId="0" borderId="58" xfId="0" applyNumberFormat="1" applyFont="1" applyBorder="1" applyAlignment="1"/>
    <xf numFmtId="6" fontId="4" fillId="0" borderId="59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164" fontId="4" fillId="0" borderId="58" xfId="0" applyNumberFormat="1" applyFont="1" applyBorder="1" applyAlignment="1">
      <alignment horizontal="center"/>
    </xf>
    <xf numFmtId="166" fontId="4" fillId="0" borderId="55" xfId="1" applyNumberFormat="1" applyFont="1" applyBorder="1" applyAlignment="1">
      <alignment horizontal="right"/>
    </xf>
    <xf numFmtId="6" fontId="4" fillId="0" borderId="6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7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2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right" wrapText="1"/>
    </xf>
    <xf numFmtId="38" fontId="7" fillId="0" borderId="17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6" fontId="4" fillId="0" borderId="18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55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7" fillId="0" borderId="55" xfId="1" applyNumberFormat="1" applyFont="1" applyBorder="1" applyAlignment="1">
      <alignment horizontal="right"/>
    </xf>
    <xf numFmtId="38" fontId="7" fillId="0" borderId="21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5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8" fillId="0" borderId="15" xfId="1" applyNumberFormat="1" applyFont="1" applyBorder="1" applyAlignment="1">
      <alignment horizontal="right"/>
    </xf>
    <xf numFmtId="38" fontId="4" fillId="0" borderId="28" xfId="1" applyNumberFormat="1" applyFont="1" applyBorder="1" applyAlignment="1">
      <alignment horizontal="right"/>
    </xf>
    <xf numFmtId="38" fontId="4" fillId="0" borderId="29" xfId="1" applyNumberFormat="1" applyFont="1" applyBorder="1" applyAlignment="1">
      <alignment horizontal="right"/>
    </xf>
    <xf numFmtId="38" fontId="4" fillId="0" borderId="56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8" fillId="0" borderId="23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55" xfId="1" applyNumberFormat="1" applyFont="1" applyBorder="1" applyAlignment="1">
      <alignment horizontal="right"/>
    </xf>
    <xf numFmtId="38" fontId="0" fillId="0" borderId="55" xfId="1" applyNumberFormat="1" applyFont="1" applyBorder="1" applyAlignment="1">
      <alignment horizontal="right"/>
    </xf>
    <xf numFmtId="38" fontId="0" fillId="0" borderId="21" xfId="1" applyNumberFormat="1" applyFont="1" applyBorder="1" applyAlignment="1">
      <alignment horizontal="right"/>
    </xf>
    <xf numFmtId="38" fontId="0" fillId="0" borderId="52" xfId="1" applyNumberFormat="1" applyFont="1" applyBorder="1" applyAlignment="1">
      <alignment horizontal="right"/>
    </xf>
    <xf numFmtId="38" fontId="0" fillId="0" borderId="61" xfId="1" applyNumberFormat="1" applyFont="1" applyBorder="1" applyAlignment="1">
      <alignment horizontal="right"/>
    </xf>
    <xf numFmtId="38" fontId="4" fillId="0" borderId="22" xfId="1" applyNumberFormat="1" applyFont="1" applyBorder="1" applyAlignment="1">
      <alignment horizontal="right"/>
    </xf>
    <xf numFmtId="38" fontId="8" fillId="0" borderId="22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3" xfId="0" applyFont="1" applyFill="1" applyBorder="1" applyAlignment="1">
      <alignment horizontal="left" indent="2"/>
    </xf>
    <xf numFmtId="38" fontId="4" fillId="0" borderId="20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5" xfId="1" applyNumberFormat="1" applyFont="1" applyFill="1" applyBorder="1" applyAlignment="1">
      <alignment horizontal="right"/>
    </xf>
    <xf numFmtId="38" fontId="8" fillId="0" borderId="20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8" fillId="0" borderId="15" xfId="1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left" indent="2"/>
    </xf>
    <xf numFmtId="38" fontId="4" fillId="0" borderId="28" xfId="1" applyNumberFormat="1" applyFont="1" applyFill="1" applyBorder="1" applyAlignment="1">
      <alignment horizontal="right"/>
    </xf>
    <xf numFmtId="38" fontId="4" fillId="0" borderId="29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0" xfId="0" applyFont="1" applyBorder="1" applyAlignment="1" applyProtection="1">
      <protection locked="0"/>
    </xf>
    <xf numFmtId="0" fontId="0" fillId="0" borderId="0" xfId="0" applyBorder="1" applyAlignment="1"/>
    <xf numFmtId="0" fontId="3" fillId="0" borderId="6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>
      <alignment horizontal="right"/>
    </xf>
    <xf numFmtId="6" fontId="4" fillId="0" borderId="15" xfId="2" applyNumberFormat="1" applyFont="1" applyFill="1" applyBorder="1" applyAlignment="1">
      <alignment horizontal="right"/>
    </xf>
    <xf numFmtId="6" fontId="7" fillId="0" borderId="18" xfId="2" applyNumberFormat="1" applyFont="1" applyFill="1" applyBorder="1" applyAlignment="1">
      <alignment horizontal="right"/>
    </xf>
    <xf numFmtId="6" fontId="8" fillId="0" borderId="15" xfId="2" applyNumberFormat="1" applyFont="1" applyFill="1" applyBorder="1" applyAlignment="1">
      <alignment horizontal="right"/>
    </xf>
    <xf numFmtId="0" fontId="11" fillId="0" borderId="62" xfId="3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>
      <alignment horizontal="left"/>
    </xf>
    <xf numFmtId="15" fontId="3" fillId="0" borderId="30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3" xfId="0" applyNumberFormat="1" applyFont="1" applyFill="1" applyBorder="1" applyAlignment="1">
      <alignment horizontal="right"/>
    </xf>
    <xf numFmtId="38" fontId="7" fillId="0" borderId="23" xfId="0" applyNumberFormat="1" applyFont="1" applyFill="1" applyBorder="1" applyAlignment="1">
      <alignment horizontal="right"/>
    </xf>
    <xf numFmtId="38" fontId="4" fillId="0" borderId="29" xfId="0" applyNumberFormat="1" applyFont="1" applyFill="1" applyBorder="1" applyAlignment="1">
      <alignment horizontal="right"/>
    </xf>
    <xf numFmtId="38" fontId="4" fillId="0" borderId="23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7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7" fillId="0" borderId="12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38" fontId="7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5" xfId="2" applyNumberFormat="1" applyFont="1" applyFill="1" applyBorder="1" applyAlignment="1"/>
    <xf numFmtId="6" fontId="8" fillId="0" borderId="15" xfId="2" applyNumberFormat="1" applyFont="1" applyFill="1" applyBorder="1" applyAlignment="1"/>
    <xf numFmtId="6" fontId="4" fillId="0" borderId="15" xfId="0" applyNumberFormat="1" applyFont="1" applyFill="1" applyBorder="1" applyAlignment="1">
      <alignment horizontal="right"/>
    </xf>
    <xf numFmtId="6" fontId="4" fillId="0" borderId="15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7" fillId="0" borderId="15" xfId="2" applyNumberFormat="1" applyFont="1" applyFill="1" applyBorder="1" applyAlignment="1">
      <alignment horizontal="right"/>
    </xf>
    <xf numFmtId="6" fontId="4" fillId="0" borderId="2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right"/>
    </xf>
    <xf numFmtId="166" fontId="4" fillId="0" borderId="23" xfId="1" applyNumberFormat="1" applyFont="1" applyFill="1" applyBorder="1" applyAlignment="1">
      <alignment horizontal="center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0" fillId="0" borderId="52" xfId="1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/>
    <xf numFmtId="6" fontId="8" fillId="0" borderId="18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right"/>
    </xf>
    <xf numFmtId="6" fontId="7" fillId="0" borderId="12" xfId="0" applyNumberFormat="1" applyFont="1" applyFill="1" applyBorder="1" applyAlignment="1">
      <alignment horizontal="right"/>
    </xf>
    <xf numFmtId="6" fontId="4" fillId="0" borderId="29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6" fontId="4" fillId="0" borderId="15" xfId="0" applyNumberFormat="1" applyFont="1" applyFill="1" applyBorder="1" applyAlignment="1"/>
    <xf numFmtId="6" fontId="7" fillId="0" borderId="15" xfId="0" applyNumberFormat="1" applyFont="1" applyFill="1" applyBorder="1" applyAlignment="1"/>
    <xf numFmtId="6" fontId="4" fillId="0" borderId="34" xfId="2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23" xfId="1" applyNumberFormat="1" applyFont="1" applyFill="1" applyBorder="1" applyAlignment="1">
      <alignment horizontal="right"/>
    </xf>
    <xf numFmtId="38" fontId="4" fillId="0" borderId="23" xfId="1" applyNumberFormat="1" applyFont="1" applyFill="1" applyBorder="1" applyAlignment="1">
      <alignment horizontal="right"/>
    </xf>
    <xf numFmtId="38" fontId="8" fillId="0" borderId="23" xfId="1" applyNumberFormat="1" applyFont="1" applyFill="1" applyBorder="1" applyAlignment="1">
      <alignment horizontal="right"/>
    </xf>
    <xf numFmtId="16" fontId="12" fillId="0" borderId="40" xfId="0" quotePrefix="1" applyNumberFormat="1" applyFont="1" applyBorder="1" applyAlignment="1" applyProtection="1">
      <alignment horizontal="center" vertical="center"/>
      <protection locked="0"/>
    </xf>
    <xf numFmtId="38" fontId="4" fillId="0" borderId="64" xfId="0" applyNumberFormat="1" applyFont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center"/>
    </xf>
    <xf numFmtId="6" fontId="4" fillId="0" borderId="66" xfId="2" applyNumberFormat="1" applyFont="1" applyBorder="1" applyAlignment="1">
      <alignment horizontal="right"/>
    </xf>
    <xf numFmtId="0" fontId="4" fillId="0" borderId="38" xfId="0" applyFont="1" applyBorder="1" applyAlignment="1">
      <alignment horizontal="center"/>
    </xf>
    <xf numFmtId="166" fontId="4" fillId="0" borderId="37" xfId="1" applyNumberFormat="1" applyFont="1" applyBorder="1" applyAlignment="1">
      <alignment horizontal="center"/>
    </xf>
    <xf numFmtId="6" fontId="4" fillId="0" borderId="39" xfId="0" applyNumberFormat="1" applyFont="1" applyBorder="1" applyAlignment="1"/>
    <xf numFmtId="0" fontId="4" fillId="0" borderId="39" xfId="0" applyFont="1" applyBorder="1" applyAlignment="1">
      <alignment horizontal="center"/>
    </xf>
    <xf numFmtId="38" fontId="4" fillId="0" borderId="38" xfId="1" applyNumberFormat="1" applyFont="1" applyBorder="1" applyAlignment="1">
      <alignment horizontal="right"/>
    </xf>
    <xf numFmtId="38" fontId="7" fillId="0" borderId="38" xfId="1" applyNumberFormat="1" applyFont="1" applyBorder="1" applyAlignment="1">
      <alignment horizontal="right"/>
    </xf>
    <xf numFmtId="38" fontId="4" fillId="0" borderId="66" xfId="1" applyNumberFormat="1" applyFont="1" applyBorder="1" applyAlignment="1">
      <alignment horizontal="right"/>
    </xf>
    <xf numFmtId="6" fontId="0" fillId="0" borderId="67" xfId="0" applyNumberFormat="1" applyFont="1" applyBorder="1" applyAlignment="1">
      <alignment horizontal="right"/>
    </xf>
    <xf numFmtId="38" fontId="8" fillId="0" borderId="38" xfId="1" applyNumberFormat="1" applyFont="1" applyBorder="1" applyAlignment="1">
      <alignment horizontal="right"/>
    </xf>
    <xf numFmtId="38" fontId="0" fillId="0" borderId="38" xfId="1" applyNumberFormat="1" applyFont="1" applyBorder="1" applyAlignment="1">
      <alignment horizontal="right"/>
    </xf>
    <xf numFmtId="38" fontId="0" fillId="0" borderId="65" xfId="1" applyNumberFormat="1" applyFont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164" fontId="4" fillId="0" borderId="15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0" fontId="1" fillId="0" borderId="0" xfId="0" applyFont="1"/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0" fillId="0" borderId="7" xfId="0" quotePrefix="1" applyFont="1" applyFill="1" applyBorder="1" applyAlignment="1" applyProtection="1">
      <alignment horizontal="center" vertical="center"/>
      <protection locked="0"/>
    </xf>
    <xf numFmtId="16" fontId="10" fillId="0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10" fillId="0" borderId="40" xfId="0" quotePrefix="1" applyNumberFormat="1" applyFont="1" applyBorder="1" applyAlignment="1" applyProtection="1">
      <alignment horizontal="center" vertical="center"/>
      <protection locked="0"/>
    </xf>
    <xf numFmtId="6" fontId="4" fillId="0" borderId="31" xfId="0" applyNumberFormat="1" applyFont="1" applyFill="1" applyBorder="1" applyAlignment="1">
      <alignment horizontal="center"/>
    </xf>
    <xf numFmtId="38" fontId="4" fillId="0" borderId="27" xfId="1" applyNumberFormat="1" applyFont="1" applyFill="1" applyBorder="1" applyAlignment="1">
      <alignment horizontal="right"/>
    </xf>
    <xf numFmtId="38" fontId="8" fillId="0" borderId="27" xfId="1" applyNumberFormat="1" applyFont="1" applyFill="1" applyBorder="1" applyAlignment="1">
      <alignment horizontal="right"/>
    </xf>
    <xf numFmtId="16" fontId="12" fillId="0" borderId="5" xfId="0" quotePrefix="1" applyNumberFormat="1" applyFont="1" applyBorder="1" applyAlignment="1" applyProtection="1">
      <alignment horizontal="center" vertical="center"/>
      <protection locked="0"/>
    </xf>
    <xf numFmtId="16" fontId="12" fillId="0" borderId="41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38" fontId="4" fillId="0" borderId="38" xfId="0" applyNumberFormat="1" applyFont="1" applyFill="1" applyBorder="1" applyAlignment="1">
      <alignment horizontal="right"/>
    </xf>
    <xf numFmtId="38" fontId="7" fillId="0" borderId="55" xfId="0" applyNumberFormat="1" applyFont="1" applyFill="1" applyBorder="1" applyAlignment="1">
      <alignment horizontal="right"/>
    </xf>
    <xf numFmtId="38" fontId="7" fillId="0" borderId="38" xfId="0" applyNumberFormat="1" applyFont="1" applyFill="1" applyBorder="1" applyAlignment="1">
      <alignment horizontal="right"/>
    </xf>
    <xf numFmtId="38" fontId="4" fillId="0" borderId="56" xfId="0" applyNumberFormat="1" applyFont="1" applyFill="1" applyBorder="1" applyAlignment="1">
      <alignment horizontal="right"/>
    </xf>
    <xf numFmtId="38" fontId="4" fillId="0" borderId="66" xfId="0" applyNumberFormat="1" applyFont="1" applyFill="1" applyBorder="1" applyAlignment="1">
      <alignment horizontal="right"/>
    </xf>
    <xf numFmtId="38" fontId="4" fillId="0" borderId="55" xfId="0" applyNumberFormat="1" applyFont="1" applyFill="1" applyBorder="1" applyAlignment="1">
      <alignment horizontal="center"/>
    </xf>
    <xf numFmtId="38" fontId="4" fillId="0" borderId="38" xfId="0" applyNumberFormat="1" applyFont="1" applyFill="1" applyBorder="1" applyAlignment="1">
      <alignment horizontal="center"/>
    </xf>
    <xf numFmtId="38" fontId="4" fillId="0" borderId="57" xfId="0" applyNumberFormat="1" applyFont="1" applyFill="1" applyBorder="1" applyAlignment="1">
      <alignment horizontal="right"/>
    </xf>
    <xf numFmtId="38" fontId="4" fillId="0" borderId="37" xfId="0" applyNumberFormat="1" applyFont="1" applyFill="1" applyBorder="1" applyAlignment="1">
      <alignment horizontal="right"/>
    </xf>
    <xf numFmtId="6" fontId="4" fillId="0" borderId="55" xfId="0" applyNumberFormat="1" applyFont="1" applyFill="1" applyBorder="1" applyAlignment="1">
      <alignment horizontal="center"/>
    </xf>
    <xf numFmtId="6" fontId="4" fillId="0" borderId="38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right"/>
    </xf>
    <xf numFmtId="6" fontId="4" fillId="0" borderId="37" xfId="0" applyNumberFormat="1" applyFont="1" applyFill="1" applyBorder="1" applyAlignment="1">
      <alignment horizontal="right"/>
    </xf>
    <xf numFmtId="6" fontId="7" fillId="0" borderId="57" xfId="0" applyNumberFormat="1" applyFont="1" applyFill="1" applyBorder="1" applyAlignment="1">
      <alignment horizontal="right"/>
    </xf>
    <xf numFmtId="6" fontId="7" fillId="0" borderId="37" xfId="0" applyNumberFormat="1" applyFont="1" applyFill="1" applyBorder="1" applyAlignment="1">
      <alignment horizontal="right"/>
    </xf>
    <xf numFmtId="6" fontId="4" fillId="0" borderId="56" xfId="0" applyNumberFormat="1" applyFont="1" applyFill="1" applyBorder="1" applyAlignment="1">
      <alignment horizontal="right"/>
    </xf>
    <xf numFmtId="6" fontId="4" fillId="0" borderId="66" xfId="0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6" fontId="4" fillId="0" borderId="58" xfId="0" applyNumberFormat="1" applyFont="1" applyFill="1" applyBorder="1" applyAlignment="1"/>
    <xf numFmtId="6" fontId="4" fillId="0" borderId="39" xfId="0" applyNumberFormat="1" applyFont="1" applyFill="1" applyBorder="1" applyAlignment="1"/>
    <xf numFmtId="6" fontId="7" fillId="0" borderId="58" xfId="0" applyNumberFormat="1" applyFont="1" applyFill="1" applyBorder="1" applyAlignment="1"/>
    <xf numFmtId="6" fontId="7" fillId="0" borderId="39" xfId="0" applyNumberFormat="1" applyFont="1" applyFill="1" applyBorder="1" applyAlignment="1"/>
    <xf numFmtId="6" fontId="4" fillId="0" borderId="58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58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6" fontId="7" fillId="0" borderId="58" xfId="2" applyNumberFormat="1" applyFont="1" applyFill="1" applyBorder="1" applyAlignment="1">
      <alignment horizontal="right"/>
    </xf>
    <xf numFmtId="6" fontId="7" fillId="0" borderId="39" xfId="2" applyNumberFormat="1" applyFont="1" applyFill="1" applyBorder="1" applyAlignment="1">
      <alignment horizontal="right"/>
    </xf>
    <xf numFmtId="6" fontId="4" fillId="0" borderId="56" xfId="2" applyNumberFormat="1" applyFont="1" applyFill="1" applyBorder="1" applyAlignment="1">
      <alignment horizontal="right"/>
    </xf>
    <xf numFmtId="6" fontId="4" fillId="0" borderId="66" xfId="2" applyNumberFormat="1" applyFont="1" applyFill="1" applyBorder="1" applyAlignment="1">
      <alignment horizontal="right"/>
    </xf>
    <xf numFmtId="6" fontId="4" fillId="0" borderId="60" xfId="0" applyNumberFormat="1" applyFont="1" applyFill="1" applyBorder="1" applyAlignment="1">
      <alignment horizontal="right"/>
    </xf>
    <xf numFmtId="6" fontId="4" fillId="0" borderId="73" xfId="0" applyNumberFormat="1" applyFont="1" applyFill="1" applyBorder="1" applyAlignment="1">
      <alignment horizontal="right"/>
    </xf>
    <xf numFmtId="6" fontId="8" fillId="0" borderId="58" xfId="2" applyNumberFormat="1" applyFont="1" applyFill="1" applyBorder="1" applyAlignment="1">
      <alignment horizontal="right"/>
    </xf>
    <xf numFmtId="6" fontId="8" fillId="0" borderId="39" xfId="2" applyNumberFormat="1" applyFont="1" applyFill="1" applyBorder="1" applyAlignment="1">
      <alignment horizontal="right"/>
    </xf>
    <xf numFmtId="6" fontId="4" fillId="0" borderId="4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164" fontId="4" fillId="0" borderId="58" xfId="0" applyNumberFormat="1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38" fontId="4" fillId="0" borderId="60" xfId="1" applyNumberFormat="1" applyFont="1" applyFill="1" applyBorder="1" applyAlignment="1">
      <alignment horizontal="right"/>
    </xf>
    <xf numFmtId="38" fontId="4" fillId="0" borderId="73" xfId="1" applyNumberFormat="1" applyFont="1" applyFill="1" applyBorder="1" applyAlignment="1">
      <alignment horizontal="right"/>
    </xf>
    <xf numFmtId="38" fontId="8" fillId="0" borderId="60" xfId="1" applyNumberFormat="1" applyFont="1" applyFill="1" applyBorder="1" applyAlignment="1">
      <alignment horizontal="right"/>
    </xf>
    <xf numFmtId="38" fontId="8" fillId="0" borderId="73" xfId="1" applyNumberFormat="1" applyFont="1" applyFill="1" applyBorder="1" applyAlignment="1">
      <alignment horizontal="right"/>
    </xf>
    <xf numFmtId="38" fontId="4" fillId="0" borderId="56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166" fontId="4" fillId="0" borderId="55" xfId="1" applyNumberFormat="1" applyFont="1" applyFill="1" applyBorder="1" applyAlignment="1">
      <alignment horizontal="right"/>
    </xf>
    <xf numFmtId="166" fontId="4" fillId="0" borderId="38" xfId="1" applyNumberFormat="1" applyFont="1" applyFill="1" applyBorder="1" applyAlignment="1">
      <alignment horizontal="right"/>
    </xf>
    <xf numFmtId="38" fontId="4" fillId="0" borderId="55" xfId="1" applyNumberFormat="1" applyFont="1" applyFill="1" applyBorder="1" applyAlignment="1">
      <alignment horizontal="right"/>
    </xf>
    <xf numFmtId="38" fontId="4" fillId="0" borderId="38" xfId="1" applyNumberFormat="1" applyFont="1" applyFill="1" applyBorder="1" applyAlignment="1">
      <alignment horizontal="right"/>
    </xf>
    <xf numFmtId="38" fontId="8" fillId="0" borderId="55" xfId="1" applyNumberFormat="1" applyFont="1" applyFill="1" applyBorder="1" applyAlignment="1">
      <alignment horizontal="right"/>
    </xf>
    <xf numFmtId="38" fontId="8" fillId="0" borderId="38" xfId="1" applyNumberFormat="1" applyFont="1" applyFill="1" applyBorder="1" applyAlignment="1">
      <alignment horizontal="right"/>
    </xf>
    <xf numFmtId="38" fontId="0" fillId="0" borderId="61" xfId="1" applyNumberFormat="1" applyFont="1" applyFill="1" applyBorder="1" applyAlignment="1">
      <alignment horizontal="right"/>
    </xf>
    <xf numFmtId="38" fontId="0" fillId="0" borderId="65" xfId="1" applyNumberFormat="1" applyFont="1" applyFill="1" applyBorder="1" applyAlignment="1">
      <alignment horizontal="right"/>
    </xf>
    <xf numFmtId="0" fontId="13" fillId="0" borderId="16" xfId="0" applyFont="1" applyBorder="1" applyAlignment="1" applyProtection="1">
      <alignment horizontal="center" vertical="center"/>
      <protection locked="0"/>
    </xf>
    <xf numFmtId="38" fontId="4" fillId="0" borderId="71" xfId="0" applyNumberFormat="1" applyFont="1" applyBorder="1" applyAlignment="1">
      <alignment horizontal="right"/>
    </xf>
    <xf numFmtId="38" fontId="7" fillId="0" borderId="71" xfId="0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right"/>
    </xf>
    <xf numFmtId="38" fontId="4" fillId="0" borderId="71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7" fillId="0" borderId="75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right"/>
    </xf>
    <xf numFmtId="6" fontId="8" fillId="0" borderId="34" xfId="2" applyNumberFormat="1" applyFont="1" applyBorder="1" applyAlignment="1">
      <alignment horizontal="right"/>
    </xf>
    <xf numFmtId="6" fontId="7" fillId="0" borderId="34" xfId="2" applyNumberFormat="1" applyFont="1" applyBorder="1" applyAlignment="1">
      <alignment horizontal="right"/>
    </xf>
    <xf numFmtId="6" fontId="4" fillId="0" borderId="69" xfId="2" applyNumberFormat="1" applyFont="1" applyBorder="1" applyAlignment="1">
      <alignment horizontal="right"/>
    </xf>
    <xf numFmtId="0" fontId="4" fillId="0" borderId="68" xfId="0" applyFont="1" applyBorder="1" applyAlignment="1">
      <alignment horizontal="center"/>
    </xf>
    <xf numFmtId="38" fontId="7" fillId="0" borderId="34" xfId="0" applyNumberFormat="1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6" fontId="4" fillId="0" borderId="31" xfId="2" applyNumberFormat="1" applyFont="1" applyFill="1" applyBorder="1" applyAlignment="1"/>
    <xf numFmtId="6" fontId="8" fillId="0" borderId="31" xfId="2" applyNumberFormat="1" applyFont="1" applyFill="1" applyBorder="1" applyAlignment="1"/>
    <xf numFmtId="6" fontId="4" fillId="0" borderId="31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0" xfId="2" applyNumberFormat="1" applyFont="1" applyBorder="1" applyAlignment="1">
      <alignment horizontal="right"/>
    </xf>
    <xf numFmtId="6" fontId="8" fillId="0" borderId="70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6" fontId="4" fillId="0" borderId="70" xfId="2" applyNumberFormat="1" applyFont="1" applyFill="1" applyBorder="1" applyAlignment="1">
      <alignment horizontal="right"/>
    </xf>
    <xf numFmtId="6" fontId="8" fillId="0" borderId="70" xfId="2" applyNumberFormat="1" applyFont="1" applyFill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165" fontId="4" fillId="0" borderId="70" xfId="2" applyNumberFormat="1" applyFont="1" applyBorder="1" applyAlignment="1">
      <alignment horizontal="center"/>
    </xf>
    <xf numFmtId="38" fontId="4" fillId="0" borderId="70" xfId="1" applyNumberFormat="1" applyFont="1" applyBorder="1" applyAlignment="1">
      <alignment horizontal="right"/>
    </xf>
    <xf numFmtId="38" fontId="8" fillId="0" borderId="70" xfId="1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6" fontId="4" fillId="0" borderId="76" xfId="0" applyNumberFormat="1" applyFont="1" applyBorder="1" applyAlignment="1">
      <alignment horizontal="right"/>
    </xf>
    <xf numFmtId="166" fontId="4" fillId="0" borderId="71" xfId="1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14" fontId="10" fillId="0" borderId="11" xfId="0" applyNumberFormat="1" applyFont="1" applyFill="1" applyBorder="1" applyAlignment="1" applyProtection="1">
      <alignment horizontal="center" vertical="center"/>
      <protection locked="0"/>
    </xf>
    <xf numFmtId="38" fontId="4" fillId="0" borderId="77" xfId="0" applyNumberFormat="1" applyFont="1" applyFill="1" applyBorder="1" applyAlignment="1">
      <alignment horizontal="center"/>
    </xf>
    <xf numFmtId="6" fontId="4" fillId="0" borderId="27" xfId="2" applyNumberFormat="1" applyFont="1" applyFill="1" applyBorder="1" applyAlignment="1">
      <alignment horizontal="right"/>
    </xf>
    <xf numFmtId="165" fontId="4" fillId="0" borderId="15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6" fontId="8" fillId="0" borderId="31" xfId="2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8" fillId="0" borderId="71" xfId="1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center"/>
    </xf>
    <xf numFmtId="38" fontId="7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right"/>
    </xf>
    <xf numFmtId="6" fontId="8" fillId="0" borderId="57" xfId="2" applyNumberFormat="1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6" fontId="4" fillId="0" borderId="58" xfId="2" applyNumberFormat="1" applyFont="1" applyFill="1" applyBorder="1" applyAlignment="1"/>
    <xf numFmtId="6" fontId="8" fillId="0" borderId="58" xfId="2" applyNumberFormat="1" applyFont="1" applyFill="1" applyBorder="1" applyAlignment="1"/>
    <xf numFmtId="6" fontId="4" fillId="0" borderId="58" xfId="0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6" fontId="8" fillId="0" borderId="58" xfId="2" applyNumberFormat="1" applyFont="1" applyBorder="1" applyAlignment="1">
      <alignment horizontal="right"/>
    </xf>
    <xf numFmtId="6" fontId="4" fillId="0" borderId="60" xfId="2" applyNumberFormat="1" applyFont="1" applyBorder="1" applyAlignment="1">
      <alignment horizontal="right"/>
    </xf>
    <xf numFmtId="165" fontId="4" fillId="0" borderId="58" xfId="2" applyNumberFormat="1" applyFont="1" applyBorder="1" applyAlignment="1">
      <alignment horizontal="center"/>
    </xf>
    <xf numFmtId="38" fontId="4" fillId="0" borderId="58" xfId="1" applyNumberFormat="1" applyFont="1" applyBorder="1" applyAlignment="1">
      <alignment horizontal="right"/>
    </xf>
    <xf numFmtId="38" fontId="4" fillId="0" borderId="32" xfId="1" applyNumberFormat="1" applyFont="1" applyFill="1" applyBorder="1" applyAlignment="1">
      <alignment horizontal="right"/>
    </xf>
    <xf numFmtId="38" fontId="8" fillId="0" borderId="58" xfId="1" applyNumberFormat="1" applyFont="1" applyBorder="1" applyAlignment="1">
      <alignment horizontal="right"/>
    </xf>
    <xf numFmtId="38" fontId="8" fillId="0" borderId="32" xfId="1" applyNumberFormat="1" applyFont="1" applyFill="1" applyBorder="1" applyAlignment="1">
      <alignment horizontal="right"/>
    </xf>
    <xf numFmtId="166" fontId="4" fillId="0" borderId="55" xfId="1" applyNumberFormat="1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6" fontId="10" fillId="0" borderId="41" xfId="0" quotePrefix="1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top"/>
    </xf>
    <xf numFmtId="0" fontId="1" fillId="2" borderId="40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30" xfId="0" applyFont="1" applyBorder="1" applyAlignment="1" applyProtection="1">
      <alignment horizontal="left"/>
      <protection locked="0"/>
    </xf>
    <xf numFmtId="0" fontId="1" fillId="0" borderId="30" xfId="0" applyFont="1" applyBorder="1" applyAlignment="1">
      <alignment horizontal="left"/>
    </xf>
    <xf numFmtId="0" fontId="10" fillId="0" borderId="30" xfId="0" applyFont="1" applyFill="1" applyBorder="1" applyAlignment="1" applyProtection="1">
      <alignment horizontal="left"/>
      <protection locked="0"/>
    </xf>
    <xf numFmtId="0" fontId="1" fillId="0" borderId="30" xfId="0" applyFont="1" applyFill="1" applyBorder="1" applyAlignment="1">
      <alignment horizontal="left"/>
    </xf>
    <xf numFmtId="15" fontId="10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5" fillId="0" borderId="41" xfId="0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10" t="s">
        <v>81</v>
      </c>
      <c r="B1" s="411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12" t="s">
        <v>77</v>
      </c>
      <c r="B7" s="413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12" t="s">
        <v>66</v>
      </c>
      <c r="B16" s="413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12"/>
      <c r="B40" s="413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B2" sqref="B2:B5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4" width="11.44140625" style="1" customWidth="1"/>
    <col min="25" max="27" width="11.44140625" style="1" hidden="1" customWidth="1"/>
    <col min="28" max="29" width="12" style="1" bestFit="1" customWidth="1"/>
    <col min="30" max="31" width="11" style="1" bestFit="1" customWidth="1"/>
    <col min="32" max="35" width="11.44140625" style="1" bestFit="1" customWidth="1"/>
    <col min="36" max="37" width="12" style="1" bestFit="1" customWidth="1"/>
    <col min="38" max="40" width="15" style="1" hidden="1" customWidth="1"/>
    <col min="41" max="16384" width="9.21875" style="1"/>
  </cols>
  <sheetData>
    <row r="1" spans="1:41" ht="15.6" thickTop="1" thickBot="1" x14ac:dyDescent="0.35">
      <c r="B1" s="417" t="s">
        <v>15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9"/>
    </row>
    <row r="2" spans="1:41" ht="27.6" customHeight="1" thickTop="1" thickBot="1" x14ac:dyDescent="0.35">
      <c r="B2" s="3" t="s">
        <v>0</v>
      </c>
      <c r="C2" s="420"/>
      <c r="D2" s="421"/>
      <c r="E2" s="421"/>
      <c r="F2" s="421"/>
      <c r="G2" s="421"/>
      <c r="H2" s="421"/>
      <c r="I2" s="421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6"/>
    </row>
    <row r="3" spans="1:41" ht="27.6" customHeight="1" thickTop="1" thickBot="1" x14ac:dyDescent="0.35">
      <c r="B3" s="3" t="s">
        <v>57</v>
      </c>
      <c r="C3" s="422"/>
      <c r="D3" s="423"/>
      <c r="E3" s="423"/>
      <c r="F3" s="423"/>
      <c r="G3" s="423"/>
      <c r="H3" s="423"/>
      <c r="I3" s="423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8"/>
    </row>
    <row r="4" spans="1:41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8"/>
    </row>
    <row r="5" spans="1:41" ht="27.6" customHeight="1" thickTop="1" thickBot="1" x14ac:dyDescent="0.35">
      <c r="B5" s="3" t="s">
        <v>43</v>
      </c>
      <c r="C5" s="424" t="s">
        <v>117</v>
      </c>
      <c r="D5" s="425"/>
      <c r="E5" s="425"/>
      <c r="F5" s="425"/>
      <c r="G5" s="425"/>
      <c r="H5" s="425"/>
      <c r="I5" s="425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9"/>
    </row>
    <row r="6" spans="1:41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9"/>
    </row>
    <row r="7" spans="1:41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3"/>
    </row>
    <row r="8" spans="1:41" s="2" customFormat="1" ht="15" thickBot="1" x14ac:dyDescent="0.35">
      <c r="B8" s="14"/>
      <c r="C8" s="426">
        <v>2019</v>
      </c>
      <c r="D8" s="427"/>
      <c r="E8" s="427"/>
      <c r="F8" s="427"/>
      <c r="G8" s="427"/>
      <c r="H8" s="427"/>
      <c r="I8" s="427"/>
      <c r="J8" s="427"/>
      <c r="K8" s="427"/>
      <c r="L8" s="428"/>
      <c r="M8" s="429">
        <v>2020</v>
      </c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1"/>
      <c r="Y8" s="426">
        <v>2021</v>
      </c>
      <c r="Z8" s="427"/>
      <c r="AA8" s="428"/>
      <c r="AB8" s="426" t="s">
        <v>115</v>
      </c>
      <c r="AC8" s="427"/>
      <c r="AD8" s="427"/>
      <c r="AE8" s="427"/>
      <c r="AF8" s="427"/>
      <c r="AG8" s="427"/>
      <c r="AH8" s="427"/>
      <c r="AI8" s="427"/>
      <c r="AJ8" s="427"/>
      <c r="AK8" s="428"/>
      <c r="AL8" s="414" t="s">
        <v>114</v>
      </c>
      <c r="AM8" s="415"/>
      <c r="AN8" s="416"/>
    </row>
    <row r="9" spans="1:41" s="272" customFormat="1" ht="30.6" customHeight="1" thickBot="1" x14ac:dyDescent="0.35">
      <c r="B9" s="15"/>
      <c r="C9" s="273" t="s">
        <v>8</v>
      </c>
      <c r="D9" s="274" t="s">
        <v>9</v>
      </c>
      <c r="E9" s="274" t="s">
        <v>13</v>
      </c>
      <c r="F9" s="274" t="s">
        <v>10</v>
      </c>
      <c r="G9" s="274" t="s">
        <v>14</v>
      </c>
      <c r="H9" s="274" t="s">
        <v>2</v>
      </c>
      <c r="I9" s="274" t="s">
        <v>12</v>
      </c>
      <c r="J9" s="274" t="s">
        <v>3</v>
      </c>
      <c r="K9" s="274" t="s">
        <v>4</v>
      </c>
      <c r="L9" s="345" t="s">
        <v>5</v>
      </c>
      <c r="M9" s="273" t="s">
        <v>6</v>
      </c>
      <c r="N9" s="345" t="s">
        <v>7</v>
      </c>
      <c r="O9" s="381" t="s">
        <v>8</v>
      </c>
      <c r="P9" s="381" t="s">
        <v>9</v>
      </c>
      <c r="Q9" s="275" t="s">
        <v>13</v>
      </c>
      <c r="R9" s="276" t="s">
        <v>10</v>
      </c>
      <c r="S9" s="276" t="s">
        <v>11</v>
      </c>
      <c r="T9" s="276" t="s">
        <v>2</v>
      </c>
      <c r="U9" s="276" t="s">
        <v>12</v>
      </c>
      <c r="V9" s="276" t="s">
        <v>3</v>
      </c>
      <c r="W9" s="280" t="s">
        <v>4</v>
      </c>
      <c r="X9" s="409" t="s">
        <v>5</v>
      </c>
      <c r="Y9" s="284"/>
      <c r="Z9" s="249"/>
      <c r="AA9" s="285"/>
      <c r="AB9" s="273" t="s">
        <v>8</v>
      </c>
      <c r="AC9" s="274" t="s">
        <v>9</v>
      </c>
      <c r="AD9" s="274" t="s">
        <v>13</v>
      </c>
      <c r="AE9" s="274" t="s">
        <v>113</v>
      </c>
      <c r="AF9" s="274" t="s">
        <v>11</v>
      </c>
      <c r="AG9" s="274" t="s">
        <v>2</v>
      </c>
      <c r="AH9" s="274" t="s">
        <v>12</v>
      </c>
      <c r="AI9" s="274" t="s">
        <v>3</v>
      </c>
      <c r="AJ9" s="274" t="s">
        <v>4</v>
      </c>
      <c r="AK9" s="277" t="s">
        <v>5</v>
      </c>
      <c r="AL9" s="408" t="s">
        <v>116</v>
      </c>
      <c r="AM9" s="274" t="s">
        <v>7</v>
      </c>
      <c r="AN9" s="277" t="s">
        <v>8</v>
      </c>
      <c r="AO9" s="278"/>
    </row>
    <row r="10" spans="1:41" ht="14.4" customHeight="1" x14ac:dyDescent="0.3">
      <c r="A10" s="279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82"/>
      <c r="P10" s="382"/>
      <c r="Q10" s="201"/>
      <c r="R10" s="201"/>
      <c r="S10" s="201"/>
      <c r="T10" s="201"/>
      <c r="U10" s="107"/>
      <c r="V10" s="250"/>
      <c r="W10" s="250"/>
      <c r="X10" s="287"/>
      <c r="Y10" s="286"/>
      <c r="Z10" s="250"/>
      <c r="AA10" s="287"/>
      <c r="AB10" s="108"/>
      <c r="AC10" s="19"/>
      <c r="AD10" s="20"/>
      <c r="AE10" s="20"/>
      <c r="AF10" s="20"/>
      <c r="AG10" s="20"/>
      <c r="AH10" s="20"/>
      <c r="AI10" s="20"/>
      <c r="AJ10" s="20"/>
      <c r="AK10" s="86"/>
      <c r="AL10" s="19"/>
      <c r="AM10" s="19"/>
      <c r="AN10" s="86"/>
    </row>
    <row r="11" spans="1:41" x14ac:dyDescent="0.3">
      <c r="A11" s="279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46">
        <v>257877</v>
      </c>
      <c r="M11" s="109">
        <v>256542</v>
      </c>
      <c r="N11" s="346">
        <v>256712</v>
      </c>
      <c r="O11" s="251">
        <v>257559</v>
      </c>
      <c r="P11" s="251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51">
        <v>256196</v>
      </c>
      <c r="W11" s="251">
        <v>256249</v>
      </c>
      <c r="X11" s="289">
        <v>256143</v>
      </c>
      <c r="Y11" s="288"/>
      <c r="Z11" s="251"/>
      <c r="AA11" s="289"/>
      <c r="AB11" s="109">
        <f t="shared" ref="AB11:AN15" si="0">O11-C11</f>
        <v>4079</v>
      </c>
      <c r="AC11" s="52">
        <f t="shared" si="0"/>
        <v>4317</v>
      </c>
      <c r="AD11" s="52">
        <f t="shared" si="0"/>
        <v>5435</v>
      </c>
      <c r="AE11" s="52">
        <f t="shared" si="0"/>
        <v>6171</v>
      </c>
      <c r="AF11" s="52">
        <f t="shared" si="0"/>
        <v>3856</v>
      </c>
      <c r="AG11" s="52">
        <f t="shared" si="0"/>
        <v>3224</v>
      </c>
      <c r="AH11" s="52">
        <f t="shared" si="0"/>
        <v>1509</v>
      </c>
      <c r="AI11" s="52">
        <f t="shared" si="0"/>
        <v>1010</v>
      </c>
      <c r="AJ11" s="52">
        <f t="shared" si="0"/>
        <v>-444</v>
      </c>
      <c r="AK11" s="88">
        <f t="shared" si="0"/>
        <v>-1734</v>
      </c>
      <c r="AL11" s="52">
        <f t="shared" si="0"/>
        <v>-256542</v>
      </c>
      <c r="AM11" s="52">
        <f t="shared" si="0"/>
        <v>-256712</v>
      </c>
      <c r="AN11" s="88">
        <f t="shared" si="0"/>
        <v>-257559</v>
      </c>
    </row>
    <row r="12" spans="1:41" x14ac:dyDescent="0.3">
      <c r="A12" s="279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46">
        <v>38785</v>
      </c>
      <c r="M12" s="109">
        <v>40620</v>
      </c>
      <c r="N12" s="346">
        <v>40784</v>
      </c>
      <c r="O12" s="251">
        <v>40343</v>
      </c>
      <c r="P12" s="251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51">
        <v>43439</v>
      </c>
      <c r="W12" s="251">
        <v>43961</v>
      </c>
      <c r="X12" s="289">
        <v>44433</v>
      </c>
      <c r="Y12" s="288"/>
      <c r="Z12" s="251"/>
      <c r="AA12" s="289"/>
      <c r="AB12" s="109">
        <f t="shared" si="0"/>
        <v>-247</v>
      </c>
      <c r="AC12" s="52">
        <f t="shared" si="0"/>
        <v>389</v>
      </c>
      <c r="AD12" s="52">
        <f t="shared" si="0"/>
        <v>-209</v>
      </c>
      <c r="AE12" s="52">
        <f t="shared" si="0"/>
        <v>-365</v>
      </c>
      <c r="AF12" s="52">
        <f t="shared" si="0"/>
        <v>2782</v>
      </c>
      <c r="AG12" s="52">
        <f t="shared" si="0"/>
        <v>3291</v>
      </c>
      <c r="AH12" s="52">
        <f t="shared" si="0"/>
        <v>5088</v>
      </c>
      <c r="AI12" s="52">
        <f t="shared" si="0"/>
        <v>4230</v>
      </c>
      <c r="AJ12" s="52">
        <f t="shared" si="0"/>
        <v>4666</v>
      </c>
      <c r="AK12" s="88">
        <f t="shared" si="0"/>
        <v>5648</v>
      </c>
      <c r="AL12" s="52">
        <f t="shared" si="0"/>
        <v>-40620</v>
      </c>
      <c r="AM12" s="52">
        <f t="shared" si="0"/>
        <v>-40784</v>
      </c>
      <c r="AN12" s="88">
        <f t="shared" si="0"/>
        <v>-40343</v>
      </c>
    </row>
    <row r="13" spans="1:41" x14ac:dyDescent="0.3">
      <c r="A13" s="279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46">
        <v>23448</v>
      </c>
      <c r="M13" s="109">
        <v>23496</v>
      </c>
      <c r="N13" s="346">
        <v>23485</v>
      </c>
      <c r="O13" s="251">
        <v>23493</v>
      </c>
      <c r="P13" s="251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51">
        <v>23886</v>
      </c>
      <c r="W13" s="251">
        <v>24012</v>
      </c>
      <c r="X13" s="289">
        <v>24121</v>
      </c>
      <c r="Y13" s="288"/>
      <c r="Z13" s="251"/>
      <c r="AA13" s="289"/>
      <c r="AB13" s="109">
        <f t="shared" si="0"/>
        <v>-11</v>
      </c>
      <c r="AC13" s="52">
        <f t="shared" si="0"/>
        <v>186</v>
      </c>
      <c r="AD13" s="52">
        <f t="shared" si="0"/>
        <v>425</v>
      </c>
      <c r="AE13" s="52">
        <f t="shared" si="0"/>
        <v>619</v>
      </c>
      <c r="AF13" s="52">
        <f t="shared" si="0"/>
        <v>677</v>
      </c>
      <c r="AG13" s="52">
        <f t="shared" si="0"/>
        <v>701</v>
      </c>
      <c r="AH13" s="52">
        <f t="shared" si="0"/>
        <v>683</v>
      </c>
      <c r="AI13" s="52">
        <f t="shared" si="0"/>
        <v>957</v>
      </c>
      <c r="AJ13" s="52">
        <f t="shared" si="0"/>
        <v>676</v>
      </c>
      <c r="AK13" s="88">
        <f t="shared" si="0"/>
        <v>673</v>
      </c>
      <c r="AL13" s="52">
        <f t="shared" si="0"/>
        <v>-23496</v>
      </c>
      <c r="AM13" s="52">
        <f t="shared" si="0"/>
        <v>-23485</v>
      </c>
      <c r="AN13" s="88">
        <f t="shared" si="0"/>
        <v>-23493</v>
      </c>
    </row>
    <row r="14" spans="1:41" x14ac:dyDescent="0.3">
      <c r="A14" s="279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46">
        <v>6925</v>
      </c>
      <c r="M14" s="109">
        <v>6939</v>
      </c>
      <c r="N14" s="346">
        <v>6939</v>
      </c>
      <c r="O14" s="251">
        <v>6942</v>
      </c>
      <c r="P14" s="251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51">
        <v>6570</v>
      </c>
      <c r="W14" s="251">
        <v>6575</v>
      </c>
      <c r="X14" s="289">
        <v>6594</v>
      </c>
      <c r="Y14" s="288"/>
      <c r="Z14" s="251"/>
      <c r="AA14" s="289"/>
      <c r="AB14" s="109">
        <f t="shared" si="0"/>
        <v>136</v>
      </c>
      <c r="AC14" s="52">
        <f t="shared" si="0"/>
        <v>152</v>
      </c>
      <c r="AD14" s="52">
        <f t="shared" si="0"/>
        <v>158</v>
      </c>
      <c r="AE14" s="52">
        <f t="shared" si="0"/>
        <v>174</v>
      </c>
      <c r="AF14" s="52">
        <f t="shared" si="0"/>
        <v>194</v>
      </c>
      <c r="AG14" s="52">
        <f t="shared" si="0"/>
        <v>191</v>
      </c>
      <c r="AH14" s="52">
        <f t="shared" si="0"/>
        <v>190</v>
      </c>
      <c r="AI14" s="52">
        <f t="shared" si="0"/>
        <v>-303</v>
      </c>
      <c r="AJ14" s="52">
        <f t="shared" si="0"/>
        <v>-330</v>
      </c>
      <c r="AK14" s="88">
        <f t="shared" si="0"/>
        <v>-331</v>
      </c>
      <c r="AL14" s="52">
        <f t="shared" si="0"/>
        <v>-6939</v>
      </c>
      <c r="AM14" s="52">
        <f t="shared" si="0"/>
        <v>-6939</v>
      </c>
      <c r="AN14" s="88">
        <f t="shared" si="0"/>
        <v>-6942</v>
      </c>
    </row>
    <row r="15" spans="1:41" x14ac:dyDescent="0.3">
      <c r="A15" s="279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47">
        <v>993</v>
      </c>
      <c r="M15" s="110">
        <v>993</v>
      </c>
      <c r="N15" s="347">
        <v>994</v>
      </c>
      <c r="O15" s="252">
        <v>995</v>
      </c>
      <c r="P15" s="252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52">
        <v>907</v>
      </c>
      <c r="W15" s="252">
        <v>903</v>
      </c>
      <c r="X15" s="291">
        <v>905</v>
      </c>
      <c r="Y15" s="290"/>
      <c r="Z15" s="252"/>
      <c r="AA15" s="291"/>
      <c r="AB15" s="110">
        <f t="shared" si="0"/>
        <v>13</v>
      </c>
      <c r="AC15" s="56">
        <f t="shared" si="0"/>
        <v>18</v>
      </c>
      <c r="AD15" s="56">
        <f t="shared" si="0"/>
        <v>15</v>
      </c>
      <c r="AE15" s="56">
        <f t="shared" si="0"/>
        <v>18</v>
      </c>
      <c r="AF15" s="56">
        <f t="shared" si="0"/>
        <v>17</v>
      </c>
      <c r="AG15" s="56">
        <f t="shared" si="0"/>
        <v>22</v>
      </c>
      <c r="AH15" s="56">
        <f t="shared" si="0"/>
        <v>23</v>
      </c>
      <c r="AI15" s="56">
        <f t="shared" si="0"/>
        <v>-77</v>
      </c>
      <c r="AJ15" s="56">
        <f t="shared" si="0"/>
        <v>-91</v>
      </c>
      <c r="AK15" s="89">
        <f t="shared" si="0"/>
        <v>-88</v>
      </c>
      <c r="AL15" s="56">
        <f t="shared" si="0"/>
        <v>-993</v>
      </c>
      <c r="AM15" s="56">
        <f t="shared" si="0"/>
        <v>-994</v>
      </c>
      <c r="AN15" s="89">
        <f t="shared" si="0"/>
        <v>-995</v>
      </c>
    </row>
    <row r="16" spans="1:41" ht="15" thickBot="1" x14ac:dyDescent="0.35">
      <c r="A16" s="279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1">SUM(E11:E15)</f>
        <v>324330</v>
      </c>
      <c r="F16" s="34">
        <f t="shared" si="1"/>
        <v>323784</v>
      </c>
      <c r="G16" s="34">
        <f t="shared" si="1"/>
        <v>322981</v>
      </c>
      <c r="H16" s="34">
        <f t="shared" si="1"/>
        <v>322991</v>
      </c>
      <c r="I16" s="34">
        <f t="shared" si="1"/>
        <v>323116</v>
      </c>
      <c r="J16" s="34">
        <f t="shared" si="1"/>
        <v>325181</v>
      </c>
      <c r="K16" s="34">
        <f t="shared" si="1"/>
        <v>327223</v>
      </c>
      <c r="L16" s="353">
        <f t="shared" si="1"/>
        <v>328028</v>
      </c>
      <c r="M16" s="111">
        <f t="shared" si="1"/>
        <v>328590</v>
      </c>
      <c r="N16" s="348">
        <f t="shared" si="1"/>
        <v>328914</v>
      </c>
      <c r="O16" s="205">
        <f t="shared" si="1"/>
        <v>329332</v>
      </c>
      <c r="P16" s="205">
        <f t="shared" si="1"/>
        <v>329713</v>
      </c>
      <c r="Q16" s="205">
        <f t="shared" si="1"/>
        <v>330154</v>
      </c>
      <c r="R16" s="205">
        <f t="shared" si="1"/>
        <v>330401</v>
      </c>
      <c r="S16" s="205">
        <f t="shared" si="1"/>
        <v>330507</v>
      </c>
      <c r="T16" s="205">
        <f t="shared" si="1"/>
        <v>330420</v>
      </c>
      <c r="U16" s="205">
        <f t="shared" si="1"/>
        <v>330609</v>
      </c>
      <c r="V16" s="205">
        <f t="shared" si="1"/>
        <v>330998</v>
      </c>
      <c r="W16" s="205">
        <f t="shared" si="1"/>
        <v>331700</v>
      </c>
      <c r="X16" s="293">
        <f>SUM(X11:X15)</f>
        <v>332196</v>
      </c>
      <c r="Y16" s="292"/>
      <c r="Z16" s="205"/>
      <c r="AA16" s="293"/>
      <c r="AB16" s="111">
        <f>SUM(AB11:AB15)</f>
        <v>3970</v>
      </c>
      <c r="AC16" s="34">
        <f>SUM(AC11:AC15)</f>
        <v>5062</v>
      </c>
      <c r="AD16" s="34">
        <f t="shared" ref="AD16:AJ16" si="2">SUM(AD11:AD15)</f>
        <v>5824</v>
      </c>
      <c r="AE16" s="34">
        <f t="shared" si="2"/>
        <v>6617</v>
      </c>
      <c r="AF16" s="34">
        <f t="shared" si="2"/>
        <v>7526</v>
      </c>
      <c r="AG16" s="34">
        <f t="shared" si="2"/>
        <v>7429</v>
      </c>
      <c r="AH16" s="34">
        <f t="shared" si="2"/>
        <v>7493</v>
      </c>
      <c r="AI16" s="34">
        <f t="shared" si="2"/>
        <v>5817</v>
      </c>
      <c r="AJ16" s="34">
        <f t="shared" si="2"/>
        <v>4477</v>
      </c>
      <c r="AK16" s="254">
        <f t="shared" ref="AK16:AL16" si="3">SUM(AK11:AK15)</f>
        <v>4168</v>
      </c>
      <c r="AL16" s="34">
        <f t="shared" si="3"/>
        <v>-328590</v>
      </c>
      <c r="AM16" s="34">
        <f t="shared" ref="AM16:AN16" si="4">SUM(AM11:AM15)</f>
        <v>-328914</v>
      </c>
      <c r="AN16" s="254">
        <f t="shared" si="4"/>
        <v>-329332</v>
      </c>
    </row>
    <row r="17" spans="1:41" x14ac:dyDescent="0.3">
      <c r="A17" s="279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49"/>
      <c r="M17" s="389"/>
      <c r="N17" s="349"/>
      <c r="O17" s="253"/>
      <c r="P17" s="253"/>
      <c r="Q17" s="206"/>
      <c r="R17" s="206"/>
      <c r="S17" s="206"/>
      <c r="T17" s="206"/>
      <c r="U17" s="206"/>
      <c r="V17" s="253"/>
      <c r="W17" s="253"/>
      <c r="X17" s="295"/>
      <c r="Y17" s="294"/>
      <c r="Z17" s="253"/>
      <c r="AA17" s="295"/>
      <c r="AB17" s="109"/>
      <c r="AC17" s="130"/>
      <c r="AD17" s="53"/>
      <c r="AE17" s="53"/>
      <c r="AF17" s="53"/>
      <c r="AG17" s="53"/>
      <c r="AH17" s="53"/>
      <c r="AI17" s="53"/>
      <c r="AJ17" s="53"/>
      <c r="AK17" s="92"/>
      <c r="AL17" s="130"/>
      <c r="AM17" s="130"/>
      <c r="AN17" s="92"/>
    </row>
    <row r="18" spans="1:41" x14ac:dyDescent="0.3">
      <c r="A18" s="279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50">
        <v>54598</v>
      </c>
      <c r="M18" s="112">
        <v>57052</v>
      </c>
      <c r="N18" s="350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51">
        <v>56732</v>
      </c>
      <c r="X18" s="289">
        <v>61003</v>
      </c>
      <c r="Y18" s="288"/>
      <c r="Z18" s="251"/>
      <c r="AA18" s="289"/>
      <c r="AB18" s="109">
        <f t="shared" ref="AB18:AN22" si="5">O18-C18</f>
        <v>5522</v>
      </c>
      <c r="AC18" s="52">
        <f t="shared" si="5"/>
        <v>-3703</v>
      </c>
      <c r="AD18" s="52">
        <f t="shared" si="5"/>
        <v>-1181</v>
      </c>
      <c r="AE18" s="52">
        <f t="shared" si="5"/>
        <v>530</v>
      </c>
      <c r="AF18" s="52">
        <f t="shared" si="5"/>
        <v>-7910</v>
      </c>
      <c r="AG18" s="52">
        <f t="shared" si="5"/>
        <v>-3844</v>
      </c>
      <c r="AH18" s="52">
        <f t="shared" si="5"/>
        <v>3624</v>
      </c>
      <c r="AI18" s="52">
        <f t="shared" si="5"/>
        <v>411</v>
      </c>
      <c r="AJ18" s="52">
        <f t="shared" si="5"/>
        <v>2177</v>
      </c>
      <c r="AK18" s="88">
        <f t="shared" si="5"/>
        <v>6405</v>
      </c>
      <c r="AL18" s="52">
        <f t="shared" si="5"/>
        <v>-57052</v>
      </c>
      <c r="AM18" s="52">
        <f t="shared" si="5"/>
        <v>-57058</v>
      </c>
      <c r="AN18" s="88">
        <f t="shared" si="5"/>
        <v>-67200</v>
      </c>
      <c r="AO18" s="235"/>
    </row>
    <row r="19" spans="1:41" x14ac:dyDescent="0.3">
      <c r="A19" s="279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50">
        <v>25393</v>
      </c>
      <c r="M19" s="112">
        <v>25105</v>
      </c>
      <c r="N19" s="350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51">
        <v>27491</v>
      </c>
      <c r="X19" s="289">
        <v>27460</v>
      </c>
      <c r="Y19" s="288"/>
      <c r="Z19" s="251"/>
      <c r="AA19" s="289"/>
      <c r="AB19" s="109">
        <f t="shared" si="5"/>
        <v>-699</v>
      </c>
      <c r="AC19" s="52">
        <f t="shared" si="5"/>
        <v>-1644</v>
      </c>
      <c r="AD19" s="52">
        <f t="shared" si="5"/>
        <v>134</v>
      </c>
      <c r="AE19" s="52">
        <f t="shared" si="5"/>
        <v>-122</v>
      </c>
      <c r="AF19" s="52">
        <f t="shared" si="5"/>
        <v>676</v>
      </c>
      <c r="AG19" s="52">
        <f t="shared" si="5"/>
        <v>1940</v>
      </c>
      <c r="AH19" s="52">
        <f t="shared" si="5"/>
        <v>3343</v>
      </c>
      <c r="AI19" s="52">
        <f t="shared" si="5"/>
        <v>1723</v>
      </c>
      <c r="AJ19" s="52">
        <f t="shared" si="5"/>
        <v>2077</v>
      </c>
      <c r="AK19" s="88">
        <f t="shared" si="5"/>
        <v>2067</v>
      </c>
      <c r="AL19" s="52">
        <f t="shared" si="5"/>
        <v>-25105</v>
      </c>
      <c r="AM19" s="52">
        <f t="shared" si="5"/>
        <v>-24108</v>
      </c>
      <c r="AN19" s="88">
        <f t="shared" si="5"/>
        <v>-25477</v>
      </c>
    </row>
    <row r="20" spans="1:41" x14ac:dyDescent="0.3">
      <c r="A20" s="279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50">
        <v>3980</v>
      </c>
      <c r="M20" s="112">
        <v>4160</v>
      </c>
      <c r="N20" s="350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51">
        <v>4918</v>
      </c>
      <c r="X20" s="289">
        <v>5126</v>
      </c>
      <c r="Y20" s="288"/>
      <c r="Z20" s="251"/>
      <c r="AA20" s="289"/>
      <c r="AB20" s="109">
        <f t="shared" si="5"/>
        <v>787</v>
      </c>
      <c r="AC20" s="52">
        <f t="shared" si="5"/>
        <v>1365</v>
      </c>
      <c r="AD20" s="52">
        <f t="shared" si="5"/>
        <v>1144</v>
      </c>
      <c r="AE20" s="52">
        <f t="shared" si="5"/>
        <v>1146</v>
      </c>
      <c r="AF20" s="52">
        <f t="shared" si="5"/>
        <v>340</v>
      </c>
      <c r="AG20" s="52">
        <f t="shared" si="5"/>
        <v>604</v>
      </c>
      <c r="AH20" s="52">
        <f t="shared" si="5"/>
        <v>1205</v>
      </c>
      <c r="AI20" s="52">
        <f t="shared" si="5"/>
        <v>908</v>
      </c>
      <c r="AJ20" s="52">
        <f t="shared" si="5"/>
        <v>734</v>
      </c>
      <c r="AK20" s="88">
        <f t="shared" si="5"/>
        <v>1146</v>
      </c>
      <c r="AL20" s="52">
        <f t="shared" si="5"/>
        <v>-4160</v>
      </c>
      <c r="AM20" s="52">
        <f t="shared" si="5"/>
        <v>-4569</v>
      </c>
      <c r="AN20" s="88">
        <f t="shared" si="5"/>
        <v>-5146</v>
      </c>
      <c r="AO20" s="236"/>
    </row>
    <row r="21" spans="1:41" x14ac:dyDescent="0.3">
      <c r="A21" s="279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50">
        <v>781</v>
      </c>
      <c r="M21" s="112">
        <v>872</v>
      </c>
      <c r="N21" s="350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51">
        <v>1002</v>
      </c>
      <c r="X21" s="289">
        <v>1168</v>
      </c>
      <c r="Y21" s="288"/>
      <c r="Z21" s="251"/>
      <c r="AA21" s="289"/>
      <c r="AB21" s="109">
        <f t="shared" si="5"/>
        <v>325</v>
      </c>
      <c r="AC21" s="52">
        <f t="shared" si="5"/>
        <v>509</v>
      </c>
      <c r="AD21" s="52">
        <f t="shared" si="5"/>
        <v>336</v>
      </c>
      <c r="AE21" s="52">
        <f t="shared" si="5"/>
        <v>347</v>
      </c>
      <c r="AF21" s="52">
        <f t="shared" si="5"/>
        <v>142</v>
      </c>
      <c r="AG21" s="52">
        <f t="shared" si="5"/>
        <v>179</v>
      </c>
      <c r="AH21" s="52">
        <f t="shared" si="5"/>
        <v>429</v>
      </c>
      <c r="AI21" s="52">
        <f t="shared" si="5"/>
        <v>202</v>
      </c>
      <c r="AJ21" s="52">
        <f t="shared" si="5"/>
        <v>120</v>
      </c>
      <c r="AK21" s="88">
        <f t="shared" si="5"/>
        <v>387</v>
      </c>
      <c r="AL21" s="52">
        <f t="shared" si="5"/>
        <v>-872</v>
      </c>
      <c r="AM21" s="52">
        <f t="shared" si="5"/>
        <v>-1068</v>
      </c>
      <c r="AN21" s="88">
        <f t="shared" si="5"/>
        <v>-1167</v>
      </c>
    </row>
    <row r="22" spans="1:41" x14ac:dyDescent="0.3">
      <c r="A22" s="279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51">
        <v>81</v>
      </c>
      <c r="M22" s="390">
        <v>103</v>
      </c>
      <c r="N22" s="351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52">
        <v>110</v>
      </c>
      <c r="X22" s="291">
        <v>180</v>
      </c>
      <c r="Y22" s="290"/>
      <c r="Z22" s="252"/>
      <c r="AA22" s="291"/>
      <c r="AB22" s="110">
        <f t="shared" si="5"/>
        <v>75</v>
      </c>
      <c r="AC22" s="56">
        <f t="shared" si="5"/>
        <v>54</v>
      </c>
      <c r="AD22" s="56">
        <f t="shared" si="5"/>
        <v>48</v>
      </c>
      <c r="AE22" s="56">
        <f t="shared" si="5"/>
        <v>75</v>
      </c>
      <c r="AF22" s="56">
        <f t="shared" si="5"/>
        <v>46</v>
      </c>
      <c r="AG22" s="56">
        <f t="shared" si="5"/>
        <v>19</v>
      </c>
      <c r="AH22" s="56">
        <f t="shared" si="5"/>
        <v>54</v>
      </c>
      <c r="AI22" s="56">
        <f t="shared" si="5"/>
        <v>20</v>
      </c>
      <c r="AJ22" s="56">
        <f t="shared" si="5"/>
        <v>6</v>
      </c>
      <c r="AK22" s="89">
        <f t="shared" si="5"/>
        <v>99</v>
      </c>
      <c r="AL22" s="56">
        <f t="shared" si="5"/>
        <v>-103</v>
      </c>
      <c r="AM22" s="56">
        <f t="shared" si="5"/>
        <v>-148</v>
      </c>
      <c r="AN22" s="89">
        <f t="shared" si="5"/>
        <v>-152</v>
      </c>
    </row>
    <row r="23" spans="1:41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J23" si="6">SUM(E18:E22)</f>
        <v>95303</v>
      </c>
      <c r="F23" s="40">
        <f t="shared" si="6"/>
        <v>100184</v>
      </c>
      <c r="G23" s="40">
        <f t="shared" si="6"/>
        <v>102006</v>
      </c>
      <c r="H23" s="40">
        <f t="shared" si="6"/>
        <v>96251</v>
      </c>
      <c r="I23" s="40">
        <f t="shared" si="6"/>
        <v>90658</v>
      </c>
      <c r="J23" s="40">
        <f t="shared" si="6"/>
        <v>92233</v>
      </c>
      <c r="K23" s="40">
        <f t="shared" si="6"/>
        <v>85139</v>
      </c>
      <c r="L23" s="352">
        <f t="shared" si="6"/>
        <v>84833</v>
      </c>
      <c r="M23" s="112">
        <f t="shared" si="6"/>
        <v>87292</v>
      </c>
      <c r="N23" s="350">
        <f t="shared" si="6"/>
        <v>86951</v>
      </c>
      <c r="O23" s="209">
        <f t="shared" si="6"/>
        <v>99142</v>
      </c>
      <c r="P23" s="209">
        <f t="shared" si="6"/>
        <v>99070</v>
      </c>
      <c r="Q23" s="209">
        <f t="shared" si="6"/>
        <v>95784</v>
      </c>
      <c r="R23" s="209">
        <f t="shared" si="6"/>
        <v>102160</v>
      </c>
      <c r="S23" s="209">
        <f t="shared" si="6"/>
        <v>95300</v>
      </c>
      <c r="T23" s="209">
        <f t="shared" si="6"/>
        <v>95149</v>
      </c>
      <c r="U23" s="209">
        <f t="shared" si="6"/>
        <v>99313</v>
      </c>
      <c r="V23" s="209">
        <f t="shared" si="6"/>
        <v>95497</v>
      </c>
      <c r="W23" s="209">
        <f t="shared" si="6"/>
        <v>90253</v>
      </c>
      <c r="X23" s="297">
        <f t="shared" ref="X23" si="7">SUM(X18:X22)</f>
        <v>94937</v>
      </c>
      <c r="Y23" s="296"/>
      <c r="Z23" s="209"/>
      <c r="AA23" s="297"/>
      <c r="AB23" s="112">
        <f t="shared" si="6"/>
        <v>6010</v>
      </c>
      <c r="AC23" s="40">
        <f t="shared" si="6"/>
        <v>-3419</v>
      </c>
      <c r="AD23" s="40">
        <f t="shared" si="6"/>
        <v>481</v>
      </c>
      <c r="AE23" s="40">
        <f t="shared" si="6"/>
        <v>1976</v>
      </c>
      <c r="AF23" s="40">
        <f t="shared" si="6"/>
        <v>-6706</v>
      </c>
      <c r="AG23" s="40">
        <f t="shared" si="6"/>
        <v>-1102</v>
      </c>
      <c r="AH23" s="40">
        <f t="shared" si="6"/>
        <v>8655</v>
      </c>
      <c r="AI23" s="40">
        <f t="shared" si="6"/>
        <v>3264</v>
      </c>
      <c r="AJ23" s="40">
        <f t="shared" si="6"/>
        <v>5114</v>
      </c>
      <c r="AK23" s="255">
        <f t="shared" ref="AK23:AL23" si="8">SUM(AK18:AK22)</f>
        <v>10104</v>
      </c>
      <c r="AL23" s="40">
        <f t="shared" si="8"/>
        <v>-87292</v>
      </c>
      <c r="AM23" s="40">
        <f t="shared" ref="AM23:AN23" si="9">SUM(AM18:AM22)</f>
        <v>-86951</v>
      </c>
      <c r="AN23" s="255">
        <f t="shared" si="9"/>
        <v>-99142</v>
      </c>
    </row>
    <row r="24" spans="1:41" x14ac:dyDescent="0.3">
      <c r="A24" s="279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50"/>
      <c r="M24" s="112"/>
      <c r="N24" s="350"/>
      <c r="O24" s="209"/>
      <c r="P24" s="209"/>
      <c r="Q24" s="207"/>
      <c r="R24" s="207"/>
      <c r="S24" s="207"/>
      <c r="T24" s="207"/>
      <c r="U24" s="207"/>
      <c r="V24" s="207"/>
      <c r="W24" s="209"/>
      <c r="X24" s="297"/>
      <c r="Y24" s="296"/>
      <c r="Z24" s="209"/>
      <c r="AA24" s="297"/>
      <c r="AB24" s="112"/>
      <c r="AC24" s="54"/>
      <c r="AD24" s="55"/>
      <c r="AE24" s="55"/>
      <c r="AF24" s="55"/>
      <c r="AG24" s="55"/>
      <c r="AH24" s="55"/>
      <c r="AI24" s="55"/>
      <c r="AJ24" s="55"/>
      <c r="AK24" s="94"/>
      <c r="AL24" s="54"/>
      <c r="AM24" s="54"/>
      <c r="AN24" s="94"/>
    </row>
    <row r="25" spans="1:41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50">
        <v>26948</v>
      </c>
      <c r="M25" s="112">
        <v>28541</v>
      </c>
      <c r="N25" s="350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51">
        <v>20450</v>
      </c>
      <c r="X25" s="289">
        <v>25420</v>
      </c>
      <c r="Y25" s="288"/>
      <c r="Z25" s="251"/>
      <c r="AA25" s="289"/>
      <c r="AB25" s="109">
        <f t="shared" ref="AB25:AN29" si="10">O25-C25</f>
        <v>2991</v>
      </c>
      <c r="AC25" s="52">
        <f t="shared" si="10"/>
        <v>-8657</v>
      </c>
      <c r="AD25" s="52">
        <f t="shared" si="10"/>
        <v>-1118</v>
      </c>
      <c r="AE25" s="52">
        <f t="shared" si="10"/>
        <v>-587</v>
      </c>
      <c r="AF25" s="52">
        <f t="shared" si="10"/>
        <v>-10271</v>
      </c>
      <c r="AG25" s="52">
        <f t="shared" si="10"/>
        <v>-4969</v>
      </c>
      <c r="AH25" s="52">
        <f t="shared" si="10"/>
        <v>2101</v>
      </c>
      <c r="AI25" s="52">
        <f t="shared" si="10"/>
        <v>-4308</v>
      </c>
      <c r="AJ25" s="52">
        <f t="shared" si="10"/>
        <v>-1833</v>
      </c>
      <c r="AK25" s="88">
        <f t="shared" si="10"/>
        <v>-1528</v>
      </c>
      <c r="AL25" s="52">
        <f t="shared" si="10"/>
        <v>-28541</v>
      </c>
      <c r="AM25" s="52">
        <f t="shared" si="10"/>
        <v>-28722</v>
      </c>
      <c r="AN25" s="88">
        <f t="shared" si="10"/>
        <v>-34917</v>
      </c>
    </row>
    <row r="26" spans="1:41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50">
        <v>6193</v>
      </c>
      <c r="M26" s="112">
        <v>6580</v>
      </c>
      <c r="N26" s="350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51">
        <v>8775</v>
      </c>
      <c r="X26" s="289">
        <v>6223</v>
      </c>
      <c r="Y26" s="288"/>
      <c r="Z26" s="251"/>
      <c r="AA26" s="289"/>
      <c r="AB26" s="109">
        <f t="shared" si="10"/>
        <v>1193</v>
      </c>
      <c r="AC26" s="52">
        <f t="shared" si="10"/>
        <v>-318</v>
      </c>
      <c r="AD26" s="52">
        <f t="shared" si="10"/>
        <v>734</v>
      </c>
      <c r="AE26" s="52">
        <f t="shared" si="10"/>
        <v>-759</v>
      </c>
      <c r="AF26" s="52">
        <f t="shared" si="10"/>
        <v>-1129</v>
      </c>
      <c r="AG26" s="52">
        <f t="shared" si="10"/>
        <v>370</v>
      </c>
      <c r="AH26" s="52">
        <f t="shared" si="10"/>
        <v>391</v>
      </c>
      <c r="AI26" s="52">
        <f t="shared" si="10"/>
        <v>-1063</v>
      </c>
      <c r="AJ26" s="52">
        <f t="shared" si="10"/>
        <v>4401</v>
      </c>
      <c r="AK26" s="88">
        <f t="shared" si="10"/>
        <v>30</v>
      </c>
      <c r="AL26" s="52">
        <f t="shared" si="10"/>
        <v>-6580</v>
      </c>
      <c r="AM26" s="52">
        <f t="shared" si="10"/>
        <v>-7338</v>
      </c>
      <c r="AN26" s="88">
        <f t="shared" si="10"/>
        <v>-9495</v>
      </c>
    </row>
    <row r="27" spans="1:41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50">
        <v>2202</v>
      </c>
      <c r="M27" s="112">
        <v>2481</v>
      </c>
      <c r="N27" s="350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51">
        <v>1767</v>
      </c>
      <c r="X27" s="289">
        <v>2378</v>
      </c>
      <c r="Y27" s="288"/>
      <c r="Z27" s="251"/>
      <c r="AA27" s="289"/>
      <c r="AB27" s="109">
        <f t="shared" si="10"/>
        <v>593</v>
      </c>
      <c r="AC27" s="52">
        <f t="shared" si="10"/>
        <v>264</v>
      </c>
      <c r="AD27" s="52">
        <f t="shared" si="10"/>
        <v>-213</v>
      </c>
      <c r="AE27" s="52">
        <f t="shared" si="10"/>
        <v>95</v>
      </c>
      <c r="AF27" s="52">
        <f t="shared" si="10"/>
        <v>-786</v>
      </c>
      <c r="AG27" s="52">
        <f t="shared" si="10"/>
        <v>-362</v>
      </c>
      <c r="AH27" s="52">
        <f t="shared" si="10"/>
        <v>345</v>
      </c>
      <c r="AI27" s="52">
        <f t="shared" si="10"/>
        <v>4</v>
      </c>
      <c r="AJ27" s="52">
        <f t="shared" si="10"/>
        <v>-72</v>
      </c>
      <c r="AK27" s="88">
        <f t="shared" si="10"/>
        <v>176</v>
      </c>
      <c r="AL27" s="52">
        <f t="shared" si="10"/>
        <v>-2481</v>
      </c>
      <c r="AM27" s="52">
        <f t="shared" si="10"/>
        <v>-2748</v>
      </c>
      <c r="AN27" s="88">
        <f t="shared" si="10"/>
        <v>-3154</v>
      </c>
    </row>
    <row r="28" spans="1:41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50">
        <v>519</v>
      </c>
      <c r="M28" s="112">
        <v>594</v>
      </c>
      <c r="N28" s="350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51">
        <v>455</v>
      </c>
      <c r="X28" s="289">
        <v>685</v>
      </c>
      <c r="Y28" s="288"/>
      <c r="Z28" s="251"/>
      <c r="AA28" s="289"/>
      <c r="AB28" s="109">
        <f t="shared" si="10"/>
        <v>266</v>
      </c>
      <c r="AC28" s="52">
        <f t="shared" si="10"/>
        <v>205</v>
      </c>
      <c r="AD28" s="52">
        <f t="shared" si="10"/>
        <v>47</v>
      </c>
      <c r="AE28" s="52">
        <f t="shared" si="10"/>
        <v>42</v>
      </c>
      <c r="AF28" s="52">
        <f t="shared" si="10"/>
        <v>-143</v>
      </c>
      <c r="AG28" s="52">
        <f t="shared" si="10"/>
        <v>-71</v>
      </c>
      <c r="AH28" s="52">
        <f t="shared" si="10"/>
        <v>208</v>
      </c>
      <c r="AI28" s="52">
        <f t="shared" si="10"/>
        <v>-3</v>
      </c>
      <c r="AJ28" s="52">
        <f t="shared" si="10"/>
        <v>-22</v>
      </c>
      <c r="AK28" s="88">
        <f t="shared" si="10"/>
        <v>166</v>
      </c>
      <c r="AL28" s="52">
        <f t="shared" si="10"/>
        <v>-594</v>
      </c>
      <c r="AM28" s="52">
        <f t="shared" si="10"/>
        <v>-760</v>
      </c>
      <c r="AN28" s="88">
        <f t="shared" si="10"/>
        <v>-831</v>
      </c>
    </row>
    <row r="29" spans="1:41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51">
        <v>54</v>
      </c>
      <c r="M29" s="390">
        <v>79</v>
      </c>
      <c r="N29" s="351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52">
        <v>57</v>
      </c>
      <c r="X29" s="291">
        <v>132</v>
      </c>
      <c r="Y29" s="290"/>
      <c r="Z29" s="252"/>
      <c r="AA29" s="291"/>
      <c r="AB29" s="110">
        <f t="shared" si="10"/>
        <v>59</v>
      </c>
      <c r="AC29" s="56">
        <f t="shared" si="10"/>
        <v>24</v>
      </c>
      <c r="AD29" s="56">
        <f t="shared" si="10"/>
        <v>8</v>
      </c>
      <c r="AE29" s="56">
        <f t="shared" si="10"/>
        <v>32</v>
      </c>
      <c r="AF29" s="56">
        <f t="shared" si="10"/>
        <v>-7</v>
      </c>
      <c r="AG29" s="56">
        <f t="shared" si="10"/>
        <v>-16</v>
      </c>
      <c r="AH29" s="56">
        <f t="shared" si="10"/>
        <v>31</v>
      </c>
      <c r="AI29" s="56">
        <f t="shared" si="10"/>
        <v>6</v>
      </c>
      <c r="AJ29" s="56">
        <f t="shared" si="10"/>
        <v>-3</v>
      </c>
      <c r="AK29" s="89">
        <f t="shared" si="10"/>
        <v>78</v>
      </c>
      <c r="AL29" s="56">
        <f t="shared" si="10"/>
        <v>-79</v>
      </c>
      <c r="AM29" s="56">
        <f t="shared" si="10"/>
        <v>-114</v>
      </c>
      <c r="AN29" s="89">
        <f t="shared" si="10"/>
        <v>-106</v>
      </c>
    </row>
    <row r="30" spans="1:41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J30" si="11">SUM(E25:E29)</f>
        <v>32958</v>
      </c>
      <c r="F30" s="40">
        <f t="shared" si="11"/>
        <v>38722</v>
      </c>
      <c r="G30" s="40">
        <f t="shared" si="11"/>
        <v>36916</v>
      </c>
      <c r="H30" s="40">
        <f t="shared" si="11"/>
        <v>29503</v>
      </c>
      <c r="I30" s="40">
        <f t="shared" si="11"/>
        <v>27735</v>
      </c>
      <c r="J30" s="40">
        <f t="shared" si="11"/>
        <v>33223</v>
      </c>
      <c r="K30" s="40">
        <f t="shared" si="11"/>
        <v>29033</v>
      </c>
      <c r="L30" s="352">
        <f t="shared" si="11"/>
        <v>35916</v>
      </c>
      <c r="M30" s="112">
        <f t="shared" si="11"/>
        <v>38275</v>
      </c>
      <c r="N30" s="352">
        <f t="shared" si="11"/>
        <v>39682</v>
      </c>
      <c r="O30" s="209">
        <f t="shared" si="11"/>
        <v>48503</v>
      </c>
      <c r="P30" s="209">
        <f t="shared" si="11"/>
        <v>38692</v>
      </c>
      <c r="Q30" s="209">
        <f t="shared" si="11"/>
        <v>32416</v>
      </c>
      <c r="R30" s="209">
        <f t="shared" si="11"/>
        <v>37545</v>
      </c>
      <c r="S30" s="209">
        <f t="shared" si="11"/>
        <v>24580</v>
      </c>
      <c r="T30" s="209">
        <f t="shared" si="11"/>
        <v>24455</v>
      </c>
      <c r="U30" s="209">
        <f t="shared" si="11"/>
        <v>30811</v>
      </c>
      <c r="V30" s="209">
        <f t="shared" si="11"/>
        <v>27859</v>
      </c>
      <c r="W30" s="209">
        <f t="shared" si="11"/>
        <v>31504</v>
      </c>
      <c r="X30" s="297">
        <f t="shared" ref="X30" si="12">SUM(X25:X29)</f>
        <v>34838</v>
      </c>
      <c r="Y30" s="296"/>
      <c r="Z30" s="209"/>
      <c r="AA30" s="297"/>
      <c r="AB30" s="112">
        <f t="shared" si="11"/>
        <v>5102</v>
      </c>
      <c r="AC30" s="40">
        <f t="shared" si="11"/>
        <v>-8482</v>
      </c>
      <c r="AD30" s="40">
        <f t="shared" si="11"/>
        <v>-542</v>
      </c>
      <c r="AE30" s="40">
        <f t="shared" si="11"/>
        <v>-1177</v>
      </c>
      <c r="AF30" s="40">
        <f t="shared" si="11"/>
        <v>-12336</v>
      </c>
      <c r="AG30" s="40">
        <f t="shared" si="11"/>
        <v>-5048</v>
      </c>
      <c r="AH30" s="40">
        <f t="shared" si="11"/>
        <v>3076</v>
      </c>
      <c r="AI30" s="40">
        <f t="shared" si="11"/>
        <v>-5364</v>
      </c>
      <c r="AJ30" s="40">
        <f t="shared" si="11"/>
        <v>2471</v>
      </c>
      <c r="AK30" s="255">
        <f t="shared" ref="AK30:AL30" si="13">SUM(AK25:AK29)</f>
        <v>-1078</v>
      </c>
      <c r="AL30" s="40">
        <f t="shared" si="13"/>
        <v>-38275</v>
      </c>
      <c r="AM30" s="40">
        <f t="shared" ref="AM30:AN30" si="14">SUM(AM25:AM29)</f>
        <v>-39682</v>
      </c>
      <c r="AN30" s="255">
        <f t="shared" si="14"/>
        <v>-48503</v>
      </c>
    </row>
    <row r="31" spans="1:41" x14ac:dyDescent="0.3">
      <c r="A31" s="279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52"/>
      <c r="M31" s="112"/>
      <c r="N31" s="352"/>
      <c r="O31" s="209"/>
      <c r="P31" s="209"/>
      <c r="Q31" s="209"/>
      <c r="R31" s="209"/>
      <c r="S31" s="209"/>
      <c r="T31" s="209"/>
      <c r="U31" s="209"/>
      <c r="V31" s="209"/>
      <c r="W31" s="209"/>
      <c r="X31" s="297"/>
      <c r="Y31" s="296"/>
      <c r="Z31" s="209"/>
      <c r="AA31" s="297"/>
      <c r="AB31" s="112"/>
      <c r="AC31" s="40"/>
      <c r="AD31" s="40"/>
      <c r="AE31" s="40"/>
      <c r="AF31" s="40"/>
      <c r="AG31" s="40"/>
      <c r="AH31" s="40"/>
      <c r="AI31" s="40"/>
      <c r="AJ31" s="40"/>
      <c r="AK31" s="255"/>
      <c r="AL31" s="40"/>
      <c r="AM31" s="40"/>
      <c r="AN31" s="255"/>
    </row>
    <row r="32" spans="1:41" x14ac:dyDescent="0.3">
      <c r="A32" s="279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52">
        <v>7632</v>
      </c>
      <c r="M32" s="112">
        <v>12345</v>
      </c>
      <c r="N32" s="352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51">
        <v>7390</v>
      </c>
      <c r="X32" s="289">
        <v>8575</v>
      </c>
      <c r="Y32" s="288"/>
      <c r="Z32" s="251"/>
      <c r="AA32" s="289"/>
      <c r="AB32" s="109">
        <f t="shared" ref="AB32:AN36" si="15">O32-C32</f>
        <v>-396</v>
      </c>
      <c r="AC32" s="52">
        <f t="shared" si="15"/>
        <v>-33</v>
      </c>
      <c r="AD32" s="52">
        <f t="shared" si="15"/>
        <v>-5319</v>
      </c>
      <c r="AE32" s="52">
        <f t="shared" si="15"/>
        <v>-3724</v>
      </c>
      <c r="AF32" s="52">
        <f t="shared" si="15"/>
        <v>-88</v>
      </c>
      <c r="AG32" s="52">
        <f t="shared" si="15"/>
        <v>-4565</v>
      </c>
      <c r="AH32" s="52">
        <f t="shared" si="15"/>
        <v>-3244</v>
      </c>
      <c r="AI32" s="52">
        <f t="shared" si="15"/>
        <v>-1958</v>
      </c>
      <c r="AJ32" s="52">
        <f t="shared" si="15"/>
        <v>-3123</v>
      </c>
      <c r="AK32" s="88">
        <f t="shared" si="15"/>
        <v>943</v>
      </c>
      <c r="AL32" s="52">
        <f t="shared" si="15"/>
        <v>-12345</v>
      </c>
      <c r="AM32" s="52">
        <f t="shared" si="15"/>
        <v>-12834</v>
      </c>
      <c r="AN32" s="88">
        <f t="shared" si="15"/>
        <v>-12559</v>
      </c>
    </row>
    <row r="33" spans="1:41" x14ac:dyDescent="0.3">
      <c r="A33" s="279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52">
        <v>2511</v>
      </c>
      <c r="M33" s="112">
        <v>3913</v>
      </c>
      <c r="N33" s="352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51">
        <v>1855</v>
      </c>
      <c r="X33" s="289">
        <v>5772</v>
      </c>
      <c r="Y33" s="288"/>
      <c r="Z33" s="251"/>
      <c r="AA33" s="289"/>
      <c r="AB33" s="109">
        <f t="shared" si="15"/>
        <v>-416</v>
      </c>
      <c r="AC33" s="52">
        <f t="shared" si="15"/>
        <v>-574</v>
      </c>
      <c r="AD33" s="52">
        <f t="shared" si="15"/>
        <v>-1035</v>
      </c>
      <c r="AE33" s="52">
        <f t="shared" si="15"/>
        <v>74</v>
      </c>
      <c r="AF33" s="52">
        <f t="shared" si="15"/>
        <v>825</v>
      </c>
      <c r="AG33" s="52">
        <f t="shared" si="15"/>
        <v>-735</v>
      </c>
      <c r="AH33" s="52">
        <f t="shared" si="15"/>
        <v>46</v>
      </c>
      <c r="AI33" s="52">
        <f t="shared" si="15"/>
        <v>-697</v>
      </c>
      <c r="AJ33" s="52">
        <f t="shared" si="15"/>
        <v>-1357</v>
      </c>
      <c r="AK33" s="88">
        <f t="shared" si="15"/>
        <v>3261</v>
      </c>
      <c r="AL33" s="52">
        <f t="shared" si="15"/>
        <v>-3913</v>
      </c>
      <c r="AM33" s="52">
        <f t="shared" si="15"/>
        <v>-3706</v>
      </c>
      <c r="AN33" s="88">
        <f t="shared" si="15"/>
        <v>-4396</v>
      </c>
    </row>
    <row r="34" spans="1:41" x14ac:dyDescent="0.3">
      <c r="A34" s="279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52">
        <v>482</v>
      </c>
      <c r="M34" s="112">
        <v>734</v>
      </c>
      <c r="N34" s="352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51">
        <v>632</v>
      </c>
      <c r="X34" s="289">
        <v>680</v>
      </c>
      <c r="Y34" s="288"/>
      <c r="Z34" s="251"/>
      <c r="AA34" s="289"/>
      <c r="AB34" s="109">
        <f t="shared" si="15"/>
        <v>9</v>
      </c>
      <c r="AC34" s="52">
        <f t="shared" si="15"/>
        <v>534</v>
      </c>
      <c r="AD34" s="52">
        <f t="shared" si="15"/>
        <v>360</v>
      </c>
      <c r="AE34" s="52">
        <f t="shared" si="15"/>
        <v>-43</v>
      </c>
      <c r="AF34" s="52">
        <f t="shared" si="15"/>
        <v>183</v>
      </c>
      <c r="AG34" s="52">
        <f t="shared" si="15"/>
        <v>-196</v>
      </c>
      <c r="AH34" s="52">
        <f t="shared" si="15"/>
        <v>-132</v>
      </c>
      <c r="AI34" s="52">
        <f t="shared" si="15"/>
        <v>1</v>
      </c>
      <c r="AJ34" s="52">
        <f t="shared" si="15"/>
        <v>-17</v>
      </c>
      <c r="AK34" s="88">
        <f t="shared" si="15"/>
        <v>198</v>
      </c>
      <c r="AL34" s="52">
        <f t="shared" si="15"/>
        <v>-734</v>
      </c>
      <c r="AM34" s="52">
        <f t="shared" si="15"/>
        <v>-951</v>
      </c>
      <c r="AN34" s="88">
        <f t="shared" si="15"/>
        <v>-892</v>
      </c>
    </row>
    <row r="35" spans="1:41" x14ac:dyDescent="0.3">
      <c r="A35" s="279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52">
        <v>86</v>
      </c>
      <c r="M35" s="112">
        <v>156</v>
      </c>
      <c r="N35" s="352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51">
        <v>142</v>
      </c>
      <c r="X35" s="289">
        <v>166</v>
      </c>
      <c r="Y35" s="288"/>
      <c r="Z35" s="251"/>
      <c r="AA35" s="289"/>
      <c r="AB35" s="109">
        <f t="shared" si="15"/>
        <v>38</v>
      </c>
      <c r="AC35" s="52">
        <f t="shared" si="15"/>
        <v>217</v>
      </c>
      <c r="AD35" s="52">
        <f t="shared" si="15"/>
        <v>112</v>
      </c>
      <c r="AE35" s="52">
        <f t="shared" si="15"/>
        <v>115</v>
      </c>
      <c r="AF35" s="52">
        <f t="shared" si="15"/>
        <v>82</v>
      </c>
      <c r="AG35" s="52">
        <f t="shared" si="15"/>
        <v>13</v>
      </c>
      <c r="AH35" s="52">
        <f t="shared" si="15"/>
        <v>-6</v>
      </c>
      <c r="AI35" s="52">
        <f t="shared" si="15"/>
        <v>32</v>
      </c>
      <c r="AJ35" s="52">
        <f t="shared" si="15"/>
        <v>-16</v>
      </c>
      <c r="AK35" s="88">
        <f t="shared" si="15"/>
        <v>80</v>
      </c>
      <c r="AL35" s="52">
        <f t="shared" si="15"/>
        <v>-156</v>
      </c>
      <c r="AM35" s="52">
        <f t="shared" si="15"/>
        <v>-189</v>
      </c>
      <c r="AN35" s="88">
        <f t="shared" si="15"/>
        <v>-175</v>
      </c>
    </row>
    <row r="36" spans="1:41" x14ac:dyDescent="0.3">
      <c r="A36" s="279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51">
        <v>8</v>
      </c>
      <c r="M36" s="390">
        <v>12</v>
      </c>
      <c r="N36" s="351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52">
        <v>21</v>
      </c>
      <c r="X36" s="291">
        <v>22</v>
      </c>
      <c r="Y36" s="290"/>
      <c r="Z36" s="252"/>
      <c r="AA36" s="291"/>
      <c r="AB36" s="110">
        <f t="shared" si="15"/>
        <v>13</v>
      </c>
      <c r="AC36" s="56">
        <f t="shared" si="15"/>
        <v>21</v>
      </c>
      <c r="AD36" s="56">
        <f t="shared" si="15"/>
        <v>15</v>
      </c>
      <c r="AE36" s="56">
        <f t="shared" si="15"/>
        <v>22</v>
      </c>
      <c r="AF36" s="56">
        <f t="shared" si="15"/>
        <v>28</v>
      </c>
      <c r="AG36" s="56">
        <f t="shared" si="15"/>
        <v>1</v>
      </c>
      <c r="AH36" s="56">
        <f t="shared" si="15"/>
        <v>-2</v>
      </c>
      <c r="AI36" s="56">
        <f t="shared" si="15"/>
        <v>1</v>
      </c>
      <c r="AJ36" s="56">
        <f t="shared" si="15"/>
        <v>-2</v>
      </c>
      <c r="AK36" s="89">
        <f t="shared" si="15"/>
        <v>14</v>
      </c>
      <c r="AL36" s="56">
        <f t="shared" si="15"/>
        <v>-12</v>
      </c>
      <c r="AM36" s="56">
        <f t="shared" si="15"/>
        <v>-20</v>
      </c>
      <c r="AN36" s="89">
        <f t="shared" si="15"/>
        <v>-27</v>
      </c>
    </row>
    <row r="37" spans="1:41" x14ac:dyDescent="0.3">
      <c r="A37" s="279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16">SUM(E32:E36)</f>
        <v>24582</v>
      </c>
      <c r="F37" s="40">
        <f t="shared" si="16"/>
        <v>19220</v>
      </c>
      <c r="G37" s="40">
        <f t="shared" si="16"/>
        <v>19183</v>
      </c>
      <c r="H37" s="40">
        <f t="shared" si="16"/>
        <v>17415</v>
      </c>
      <c r="I37" s="40">
        <f t="shared" si="16"/>
        <v>13493</v>
      </c>
      <c r="J37" s="40">
        <f t="shared" si="16"/>
        <v>13218</v>
      </c>
      <c r="K37" s="40">
        <f t="shared" si="16"/>
        <v>14555</v>
      </c>
      <c r="L37" s="352">
        <f t="shared" si="16"/>
        <v>10719</v>
      </c>
      <c r="M37" s="112">
        <f t="shared" si="16"/>
        <v>17160</v>
      </c>
      <c r="N37" s="352">
        <f t="shared" si="16"/>
        <v>17700</v>
      </c>
      <c r="O37" s="209">
        <f>SUM(O32:O36)</f>
        <v>18049</v>
      </c>
      <c r="P37" s="209">
        <f t="shared" ref="P37:AJ37" si="17">SUM(P32:P36)</f>
        <v>22863</v>
      </c>
      <c r="Q37" s="209">
        <f t="shared" si="17"/>
        <v>18715</v>
      </c>
      <c r="R37" s="209">
        <f t="shared" si="17"/>
        <v>15664</v>
      </c>
      <c r="S37" s="209">
        <f t="shared" si="17"/>
        <v>20213</v>
      </c>
      <c r="T37" s="209">
        <f t="shared" si="17"/>
        <v>11933</v>
      </c>
      <c r="U37" s="209">
        <f t="shared" si="17"/>
        <v>10155</v>
      </c>
      <c r="V37" s="209">
        <f t="shared" si="17"/>
        <v>10597</v>
      </c>
      <c r="W37" s="209">
        <f t="shared" si="17"/>
        <v>10040</v>
      </c>
      <c r="X37" s="297">
        <f t="shared" ref="X37" si="18">SUM(X32:X36)</f>
        <v>15215</v>
      </c>
      <c r="Y37" s="296"/>
      <c r="Z37" s="209"/>
      <c r="AA37" s="297"/>
      <c r="AB37" s="112">
        <f t="shared" si="17"/>
        <v>-752</v>
      </c>
      <c r="AC37" s="40">
        <f t="shared" si="17"/>
        <v>165</v>
      </c>
      <c r="AD37" s="40">
        <f t="shared" si="17"/>
        <v>-5867</v>
      </c>
      <c r="AE37" s="40">
        <f t="shared" si="17"/>
        <v>-3556</v>
      </c>
      <c r="AF37" s="40">
        <f t="shared" si="17"/>
        <v>1030</v>
      </c>
      <c r="AG37" s="40">
        <f t="shared" si="17"/>
        <v>-5482</v>
      </c>
      <c r="AH37" s="40">
        <f t="shared" si="17"/>
        <v>-3338</v>
      </c>
      <c r="AI37" s="40">
        <f t="shared" si="17"/>
        <v>-2621</v>
      </c>
      <c r="AJ37" s="40">
        <f t="shared" si="17"/>
        <v>-4515</v>
      </c>
      <c r="AK37" s="255">
        <f t="shared" ref="AK37:AL37" si="19">SUM(AK32:AK36)</f>
        <v>4496</v>
      </c>
      <c r="AL37" s="40">
        <f t="shared" si="19"/>
        <v>-17160</v>
      </c>
      <c r="AM37" s="40">
        <f t="shared" ref="AM37:AN37" si="20">SUM(AM32:AM36)</f>
        <v>-17700</v>
      </c>
      <c r="AN37" s="255">
        <f t="shared" si="20"/>
        <v>-18049</v>
      </c>
    </row>
    <row r="38" spans="1:41" x14ac:dyDescent="0.3">
      <c r="A38" s="279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52"/>
      <c r="M38" s="112"/>
      <c r="N38" s="352"/>
      <c r="O38" s="209"/>
      <c r="P38" s="209"/>
      <c r="Q38" s="209"/>
      <c r="R38" s="209"/>
      <c r="S38" s="209"/>
      <c r="T38" s="209"/>
      <c r="U38" s="209"/>
      <c r="V38" s="209"/>
      <c r="W38" s="209"/>
      <c r="X38" s="297"/>
      <c r="Y38" s="296"/>
      <c r="Z38" s="209"/>
      <c r="AA38" s="297"/>
      <c r="AB38" s="112"/>
      <c r="AC38" s="40"/>
      <c r="AD38" s="40"/>
      <c r="AE38" s="40"/>
      <c r="AF38" s="40"/>
      <c r="AG38" s="40"/>
      <c r="AH38" s="40"/>
      <c r="AI38" s="40"/>
      <c r="AJ38" s="40"/>
      <c r="AK38" s="255"/>
      <c r="AL38" s="40"/>
      <c r="AM38" s="40"/>
      <c r="AN38" s="255"/>
    </row>
    <row r="39" spans="1:41" x14ac:dyDescent="0.3">
      <c r="A39" s="279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52">
        <v>20018</v>
      </c>
      <c r="M39" s="112">
        <v>16166</v>
      </c>
      <c r="N39" s="352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51">
        <v>28892</v>
      </c>
      <c r="X39" s="289">
        <v>27008</v>
      </c>
      <c r="Y39" s="288"/>
      <c r="Z39" s="251"/>
      <c r="AA39" s="289"/>
      <c r="AB39" s="109">
        <f t="shared" ref="AB39:AN43" si="21">O39-C39</f>
        <v>2927</v>
      </c>
      <c r="AC39" s="52">
        <f t="shared" si="21"/>
        <v>4987</v>
      </c>
      <c r="AD39" s="52">
        <f t="shared" si="21"/>
        <v>5256</v>
      </c>
      <c r="AE39" s="52">
        <f t="shared" si="21"/>
        <v>4841</v>
      </c>
      <c r="AF39" s="52">
        <f t="shared" si="21"/>
        <v>2449</v>
      </c>
      <c r="AG39" s="52">
        <f t="shared" si="21"/>
        <v>5690</v>
      </c>
      <c r="AH39" s="52">
        <f t="shared" si="21"/>
        <v>4767</v>
      </c>
      <c r="AI39" s="52">
        <f t="shared" si="21"/>
        <v>6677</v>
      </c>
      <c r="AJ39" s="52">
        <f t="shared" si="21"/>
        <v>7133</v>
      </c>
      <c r="AK39" s="88">
        <f t="shared" si="21"/>
        <v>6990</v>
      </c>
      <c r="AL39" s="52">
        <f t="shared" si="21"/>
        <v>-16166</v>
      </c>
      <c r="AM39" s="52">
        <f t="shared" si="21"/>
        <v>-15502</v>
      </c>
      <c r="AN39" s="88">
        <f t="shared" si="21"/>
        <v>-19724</v>
      </c>
    </row>
    <row r="40" spans="1:41" x14ac:dyDescent="0.3">
      <c r="A40" s="279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52">
        <v>16689</v>
      </c>
      <c r="M40" s="112">
        <v>14612</v>
      </c>
      <c r="N40" s="352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51">
        <v>16861</v>
      </c>
      <c r="X40" s="289">
        <v>15465</v>
      </c>
      <c r="Y40" s="288"/>
      <c r="Z40" s="251"/>
      <c r="AA40" s="289"/>
      <c r="AB40" s="109">
        <f t="shared" si="21"/>
        <v>-1476</v>
      </c>
      <c r="AC40" s="52">
        <f t="shared" si="21"/>
        <v>-752</v>
      </c>
      <c r="AD40" s="52">
        <f t="shared" si="21"/>
        <v>435</v>
      </c>
      <c r="AE40" s="52">
        <f t="shared" si="21"/>
        <v>563</v>
      </c>
      <c r="AF40" s="52">
        <f t="shared" si="21"/>
        <v>980</v>
      </c>
      <c r="AG40" s="52">
        <f t="shared" si="21"/>
        <v>2305</v>
      </c>
      <c r="AH40" s="52">
        <f t="shared" si="21"/>
        <v>2906</v>
      </c>
      <c r="AI40" s="52">
        <f t="shared" si="21"/>
        <v>3483</v>
      </c>
      <c r="AJ40" s="52">
        <f t="shared" si="21"/>
        <v>-967</v>
      </c>
      <c r="AK40" s="88">
        <f t="shared" si="21"/>
        <v>-1224</v>
      </c>
      <c r="AL40" s="52">
        <f t="shared" si="21"/>
        <v>-14612</v>
      </c>
      <c r="AM40" s="52">
        <f t="shared" si="21"/>
        <v>-13064</v>
      </c>
      <c r="AN40" s="88">
        <f t="shared" si="21"/>
        <v>-11586</v>
      </c>
    </row>
    <row r="41" spans="1:41" x14ac:dyDescent="0.3">
      <c r="A41" s="279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52">
        <v>1296</v>
      </c>
      <c r="M41" s="112">
        <v>945</v>
      </c>
      <c r="N41" s="352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51">
        <v>2519</v>
      </c>
      <c r="X41" s="289">
        <v>2068</v>
      </c>
      <c r="Y41" s="288"/>
      <c r="Z41" s="251"/>
      <c r="AA41" s="289"/>
      <c r="AB41" s="109">
        <f t="shared" si="21"/>
        <v>185</v>
      </c>
      <c r="AC41" s="52">
        <f t="shared" si="21"/>
        <v>567</v>
      </c>
      <c r="AD41" s="52">
        <f t="shared" si="21"/>
        <v>997</v>
      </c>
      <c r="AE41" s="52">
        <f t="shared" si="21"/>
        <v>1094</v>
      </c>
      <c r="AF41" s="52">
        <f t="shared" si="21"/>
        <v>943</v>
      </c>
      <c r="AG41" s="52">
        <f t="shared" si="21"/>
        <v>1162</v>
      </c>
      <c r="AH41" s="52">
        <f t="shared" si="21"/>
        <v>992</v>
      </c>
      <c r="AI41" s="52">
        <f t="shared" si="21"/>
        <v>903</v>
      </c>
      <c r="AJ41" s="52">
        <f t="shared" si="21"/>
        <v>823</v>
      </c>
      <c r="AK41" s="88">
        <f t="shared" si="21"/>
        <v>772</v>
      </c>
      <c r="AL41" s="52">
        <f t="shared" si="21"/>
        <v>-945</v>
      </c>
      <c r="AM41" s="52">
        <f t="shared" si="21"/>
        <v>-870</v>
      </c>
      <c r="AN41" s="88">
        <f t="shared" si="21"/>
        <v>-1100</v>
      </c>
    </row>
    <row r="42" spans="1:41" x14ac:dyDescent="0.3">
      <c r="A42" s="279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52">
        <v>176</v>
      </c>
      <c r="M42" s="112">
        <v>122</v>
      </c>
      <c r="N42" s="352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51">
        <v>405</v>
      </c>
      <c r="X42" s="289">
        <v>317</v>
      </c>
      <c r="Y42" s="288"/>
      <c r="Z42" s="251"/>
      <c r="AA42" s="289"/>
      <c r="AB42" s="109">
        <f t="shared" si="21"/>
        <v>21</v>
      </c>
      <c r="AC42" s="52">
        <f t="shared" si="21"/>
        <v>87</v>
      </c>
      <c r="AD42" s="52">
        <f t="shared" si="21"/>
        <v>177</v>
      </c>
      <c r="AE42" s="52">
        <f t="shared" si="21"/>
        <v>190</v>
      </c>
      <c r="AF42" s="52">
        <f t="shared" si="21"/>
        <v>203</v>
      </c>
      <c r="AG42" s="52">
        <f t="shared" si="21"/>
        <v>237</v>
      </c>
      <c r="AH42" s="52">
        <f t="shared" si="21"/>
        <v>227</v>
      </c>
      <c r="AI42" s="52">
        <f t="shared" si="21"/>
        <v>173</v>
      </c>
      <c r="AJ42" s="52">
        <f t="shared" si="21"/>
        <v>158</v>
      </c>
      <c r="AK42" s="88">
        <f t="shared" si="21"/>
        <v>141</v>
      </c>
      <c r="AL42" s="52">
        <f t="shared" si="21"/>
        <v>-122</v>
      </c>
      <c r="AM42" s="52">
        <f t="shared" si="21"/>
        <v>-119</v>
      </c>
      <c r="AN42" s="88">
        <f t="shared" si="21"/>
        <v>-161</v>
      </c>
    </row>
    <row r="43" spans="1:41" x14ac:dyDescent="0.3">
      <c r="A43" s="279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51">
        <v>19</v>
      </c>
      <c r="M43" s="390">
        <v>12</v>
      </c>
      <c r="N43" s="351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52">
        <v>32</v>
      </c>
      <c r="X43" s="291">
        <v>26</v>
      </c>
      <c r="Y43" s="290"/>
      <c r="Z43" s="252"/>
      <c r="AA43" s="291"/>
      <c r="AB43" s="110">
        <f t="shared" si="21"/>
        <v>3</v>
      </c>
      <c r="AC43" s="56">
        <f t="shared" si="21"/>
        <v>9</v>
      </c>
      <c r="AD43" s="56">
        <f t="shared" si="21"/>
        <v>25</v>
      </c>
      <c r="AE43" s="56">
        <f t="shared" si="21"/>
        <v>21</v>
      </c>
      <c r="AF43" s="56">
        <f t="shared" si="21"/>
        <v>25</v>
      </c>
      <c r="AG43" s="56">
        <f t="shared" si="21"/>
        <v>34</v>
      </c>
      <c r="AH43" s="56">
        <f t="shared" si="21"/>
        <v>25</v>
      </c>
      <c r="AI43" s="56">
        <f t="shared" si="21"/>
        <v>13</v>
      </c>
      <c r="AJ43" s="56">
        <f t="shared" si="21"/>
        <v>11</v>
      </c>
      <c r="AK43" s="89">
        <f t="shared" si="21"/>
        <v>7</v>
      </c>
      <c r="AL43" s="56">
        <f t="shared" si="21"/>
        <v>-12</v>
      </c>
      <c r="AM43" s="56">
        <f t="shared" si="21"/>
        <v>-14</v>
      </c>
      <c r="AN43" s="89">
        <f t="shared" si="21"/>
        <v>-19</v>
      </c>
    </row>
    <row r="44" spans="1:41" ht="15" thickBot="1" x14ac:dyDescent="0.35">
      <c r="A44" s="279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J44" si="22">SUM(E39:E43)</f>
        <v>37763</v>
      </c>
      <c r="F44" s="34">
        <f t="shared" si="22"/>
        <v>42242</v>
      </c>
      <c r="G44" s="34">
        <f t="shared" si="22"/>
        <v>45907</v>
      </c>
      <c r="H44" s="34">
        <f t="shared" si="22"/>
        <v>49333</v>
      </c>
      <c r="I44" s="34">
        <f t="shared" si="22"/>
        <v>49430</v>
      </c>
      <c r="J44" s="34">
        <f t="shared" si="22"/>
        <v>45792</v>
      </c>
      <c r="K44" s="34">
        <f t="shared" si="22"/>
        <v>41551</v>
      </c>
      <c r="L44" s="353">
        <f t="shared" si="22"/>
        <v>38198</v>
      </c>
      <c r="M44" s="111">
        <f t="shared" si="22"/>
        <v>31857</v>
      </c>
      <c r="N44" s="353">
        <f t="shared" si="22"/>
        <v>29569</v>
      </c>
      <c r="O44" s="205">
        <f t="shared" si="22"/>
        <v>32590</v>
      </c>
      <c r="P44" s="205">
        <f t="shared" si="22"/>
        <v>37515</v>
      </c>
      <c r="Q44" s="205">
        <f t="shared" si="22"/>
        <v>44653</v>
      </c>
      <c r="R44" s="205">
        <f t="shared" si="22"/>
        <v>48951</v>
      </c>
      <c r="S44" s="205">
        <f t="shared" si="22"/>
        <v>50507</v>
      </c>
      <c r="T44" s="205">
        <f t="shared" si="22"/>
        <v>58761</v>
      </c>
      <c r="U44" s="205">
        <f t="shared" si="22"/>
        <v>58347</v>
      </c>
      <c r="V44" s="205">
        <f t="shared" si="22"/>
        <v>57041</v>
      </c>
      <c r="W44" s="205">
        <f t="shared" si="22"/>
        <v>48709</v>
      </c>
      <c r="X44" s="293">
        <f t="shared" ref="X44" si="23">SUM(X39:X43)</f>
        <v>44884</v>
      </c>
      <c r="Y44" s="292"/>
      <c r="Z44" s="205"/>
      <c r="AA44" s="293"/>
      <c r="AB44" s="111">
        <f t="shared" si="22"/>
        <v>1660</v>
      </c>
      <c r="AC44" s="34">
        <f t="shared" si="22"/>
        <v>4898</v>
      </c>
      <c r="AD44" s="34">
        <f t="shared" si="22"/>
        <v>6890</v>
      </c>
      <c r="AE44" s="34">
        <f t="shared" si="22"/>
        <v>6709</v>
      </c>
      <c r="AF44" s="34">
        <f t="shared" si="22"/>
        <v>4600</v>
      </c>
      <c r="AG44" s="34">
        <f t="shared" si="22"/>
        <v>9428</v>
      </c>
      <c r="AH44" s="34">
        <f t="shared" si="22"/>
        <v>8917</v>
      </c>
      <c r="AI44" s="34">
        <f t="shared" si="22"/>
        <v>11249</v>
      </c>
      <c r="AJ44" s="34">
        <f t="shared" si="22"/>
        <v>7158</v>
      </c>
      <c r="AK44" s="254">
        <f t="shared" ref="AK44:AL44" si="24">SUM(AK39:AK43)</f>
        <v>6686</v>
      </c>
      <c r="AL44" s="34">
        <f t="shared" si="24"/>
        <v>-31857</v>
      </c>
      <c r="AM44" s="34">
        <f t="shared" ref="AM44:AN44" si="25">SUM(AM39:AM43)</f>
        <v>-29569</v>
      </c>
      <c r="AN44" s="254">
        <f t="shared" si="25"/>
        <v>-32590</v>
      </c>
    </row>
    <row r="45" spans="1:41" x14ac:dyDescent="0.3">
      <c r="A45" s="279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54"/>
      <c r="M45" s="391"/>
      <c r="N45" s="354"/>
      <c r="O45" s="210"/>
      <c r="P45" s="210"/>
      <c r="Q45" s="210"/>
      <c r="R45" s="210"/>
      <c r="S45" s="237"/>
      <c r="T45" s="237"/>
      <c r="U45" s="237"/>
      <c r="V45" s="237"/>
      <c r="W45" s="237"/>
      <c r="X45" s="299"/>
      <c r="Y45" s="298"/>
      <c r="Z45" s="237"/>
      <c r="AA45" s="299"/>
      <c r="AB45" s="113"/>
      <c r="AC45" s="23"/>
      <c r="AD45" s="23"/>
      <c r="AE45" s="23"/>
      <c r="AF45" s="23"/>
      <c r="AG45" s="23"/>
      <c r="AH45" s="23"/>
      <c r="AI45" s="23"/>
      <c r="AJ45" s="23"/>
      <c r="AK45" s="256"/>
      <c r="AL45" s="23"/>
      <c r="AM45" s="23"/>
      <c r="AN45" s="256"/>
    </row>
    <row r="46" spans="1:41" x14ac:dyDescent="0.3">
      <c r="A46" s="279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8">
        <v>1093514.83</v>
      </c>
      <c r="T46" s="238">
        <v>928269.11</v>
      </c>
      <c r="U46" s="238">
        <v>1198922.53</v>
      </c>
      <c r="V46" s="238">
        <v>886161.41</v>
      </c>
      <c r="W46" s="238">
        <v>1289505.57</v>
      </c>
      <c r="X46" s="301">
        <v>3930857.18</v>
      </c>
      <c r="Y46" s="300"/>
      <c r="Z46" s="238"/>
      <c r="AA46" s="301"/>
      <c r="AB46" s="114">
        <f t="shared" ref="AB46:AN50" si="26">O46-C46</f>
        <v>-885333.41999999993</v>
      </c>
      <c r="AC46" s="59">
        <f t="shared" si="26"/>
        <v>-4698211.49</v>
      </c>
      <c r="AD46" s="59">
        <f t="shared" si="26"/>
        <v>251538.20000000019</v>
      </c>
      <c r="AE46" s="59">
        <f t="shared" si="26"/>
        <v>357829.23000000045</v>
      </c>
      <c r="AF46" s="59">
        <f t="shared" si="26"/>
        <v>-1198413.1299999999</v>
      </c>
      <c r="AG46" s="59">
        <f t="shared" si="26"/>
        <v>-342432.89</v>
      </c>
      <c r="AH46" s="59">
        <f t="shared" si="26"/>
        <v>119520.41999999993</v>
      </c>
      <c r="AI46" s="59">
        <f t="shared" si="26"/>
        <v>-364380.5199999999</v>
      </c>
      <c r="AJ46" s="59">
        <f t="shared" si="26"/>
        <v>-80247.719999999972</v>
      </c>
      <c r="AK46" s="95">
        <f t="shared" si="26"/>
        <v>792024.45000000019</v>
      </c>
      <c r="AL46" s="59">
        <f t="shared" si="26"/>
        <v>-5816865.9000000004</v>
      </c>
      <c r="AM46" s="59">
        <f t="shared" si="26"/>
        <v>-7043532.7400000002</v>
      </c>
      <c r="AN46" s="95">
        <f t="shared" si="26"/>
        <v>-10363317.109999999</v>
      </c>
      <c r="AO46" s="235"/>
    </row>
    <row r="47" spans="1:41" x14ac:dyDescent="0.3">
      <c r="A47" s="279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8">
        <v>358440.99</v>
      </c>
      <c r="T47" s="238">
        <v>373341.62</v>
      </c>
      <c r="U47" s="238">
        <v>531173.43000000005</v>
      </c>
      <c r="V47" s="238">
        <v>460473.74</v>
      </c>
      <c r="W47" s="238">
        <v>-1231459.57</v>
      </c>
      <c r="X47" s="301">
        <v>1258691.6200000001</v>
      </c>
      <c r="Y47" s="300"/>
      <c r="Z47" s="238"/>
      <c r="AA47" s="301"/>
      <c r="AB47" s="114">
        <f t="shared" si="26"/>
        <v>-912920.56</v>
      </c>
      <c r="AC47" s="59">
        <f t="shared" si="26"/>
        <v>-906208.42999999993</v>
      </c>
      <c r="AD47" s="59">
        <f t="shared" si="26"/>
        <v>348030.25</v>
      </c>
      <c r="AE47" s="59">
        <f t="shared" si="26"/>
        <v>25879.289999999921</v>
      </c>
      <c r="AF47" s="59">
        <f t="shared" si="26"/>
        <v>-851112.74</v>
      </c>
      <c r="AG47" s="59">
        <f t="shared" si="26"/>
        <v>-319950.26</v>
      </c>
      <c r="AH47" s="59">
        <f t="shared" si="26"/>
        <v>195149.09000000003</v>
      </c>
      <c r="AI47" s="59">
        <f t="shared" si="26"/>
        <v>74976.969999999972</v>
      </c>
      <c r="AJ47" s="59">
        <f t="shared" si="26"/>
        <v>-1830789.9700000002</v>
      </c>
      <c r="AK47" s="95">
        <f t="shared" si="26"/>
        <v>-227856.39999999991</v>
      </c>
      <c r="AL47" s="59">
        <f t="shared" si="26"/>
        <v>-2124335.6800000002</v>
      </c>
      <c r="AM47" s="59">
        <f t="shared" si="26"/>
        <v>-1659609.92</v>
      </c>
      <c r="AN47" s="95">
        <f t="shared" si="26"/>
        <v>-2335289.73</v>
      </c>
    </row>
    <row r="48" spans="1:41" x14ac:dyDescent="0.3">
      <c r="A48" s="279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8">
        <v>84133.43</v>
      </c>
      <c r="T48" s="238">
        <v>88977.56</v>
      </c>
      <c r="U48" s="238">
        <v>60692.57</v>
      </c>
      <c r="V48" s="238">
        <v>48022.720000000001</v>
      </c>
      <c r="W48" s="238">
        <v>133293.4</v>
      </c>
      <c r="X48" s="301">
        <v>294928.26</v>
      </c>
      <c r="Y48" s="300"/>
      <c r="Z48" s="238"/>
      <c r="AA48" s="301"/>
      <c r="AB48" s="114">
        <f t="shared" si="26"/>
        <v>-92779.579999999958</v>
      </c>
      <c r="AC48" s="59">
        <f t="shared" si="26"/>
        <v>-265974.88</v>
      </c>
      <c r="AD48" s="59">
        <f t="shared" si="26"/>
        <v>108880.34000000003</v>
      </c>
      <c r="AE48" s="59">
        <f t="shared" si="26"/>
        <v>81031.98000000001</v>
      </c>
      <c r="AF48" s="59">
        <f t="shared" si="26"/>
        <v>-21073.900000000009</v>
      </c>
      <c r="AG48" s="59">
        <f t="shared" si="26"/>
        <v>15257.580000000002</v>
      </c>
      <c r="AH48" s="59">
        <f t="shared" si="26"/>
        <v>-30092.480000000003</v>
      </c>
      <c r="AI48" s="59">
        <f t="shared" si="26"/>
        <v>-15811.059999999998</v>
      </c>
      <c r="AJ48" s="59">
        <f t="shared" si="26"/>
        <v>48147.95</v>
      </c>
      <c r="AK48" s="95">
        <f t="shared" si="26"/>
        <v>136136.89000000001</v>
      </c>
      <c r="AL48" s="59">
        <f t="shared" si="26"/>
        <v>-507705.89</v>
      </c>
      <c r="AM48" s="59">
        <f t="shared" si="26"/>
        <v>-879479.72</v>
      </c>
      <c r="AN48" s="95">
        <f t="shared" si="26"/>
        <v>-1002832.39</v>
      </c>
      <c r="AO48" s="236"/>
    </row>
    <row r="49" spans="1:41" x14ac:dyDescent="0.3">
      <c r="A49" s="279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8">
        <v>178294.76</v>
      </c>
      <c r="T49" s="238">
        <v>123501.02</v>
      </c>
      <c r="U49" s="238">
        <v>41655.25</v>
      </c>
      <c r="V49" s="238">
        <v>99254.81</v>
      </c>
      <c r="W49" s="238">
        <v>174708.33</v>
      </c>
      <c r="X49" s="301">
        <v>491426.92</v>
      </c>
      <c r="Y49" s="300"/>
      <c r="Z49" s="238"/>
      <c r="AA49" s="301"/>
      <c r="AB49" s="114">
        <f t="shared" si="26"/>
        <v>40715.810000000056</v>
      </c>
      <c r="AC49" s="59">
        <f t="shared" si="26"/>
        <v>-6772.0900000000838</v>
      </c>
      <c r="AD49" s="59">
        <f t="shared" si="26"/>
        <v>-18767.400000000023</v>
      </c>
      <c r="AE49" s="59">
        <f t="shared" si="26"/>
        <v>125627.41000000003</v>
      </c>
      <c r="AF49" s="59">
        <f t="shared" si="26"/>
        <v>19748.820000000007</v>
      </c>
      <c r="AG49" s="59">
        <f t="shared" si="26"/>
        <v>-1892.8899999999994</v>
      </c>
      <c r="AH49" s="59">
        <f t="shared" si="26"/>
        <v>-47961.520000000004</v>
      </c>
      <c r="AI49" s="59">
        <f t="shared" si="26"/>
        <v>-20336.869999999995</v>
      </c>
      <c r="AJ49" s="59">
        <f t="shared" si="26"/>
        <v>21762.78</v>
      </c>
      <c r="AK49" s="95">
        <f t="shared" si="26"/>
        <v>194176.8</v>
      </c>
      <c r="AL49" s="59">
        <f t="shared" si="26"/>
        <v>-572885.97</v>
      </c>
      <c r="AM49" s="59">
        <f t="shared" si="26"/>
        <v>-1167901.82</v>
      </c>
      <c r="AN49" s="95">
        <f t="shared" si="26"/>
        <v>-1023125.42</v>
      </c>
    </row>
    <row r="50" spans="1:41" ht="16.2" x14ac:dyDescent="0.45">
      <c r="A50" s="279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55">
        <v>409170.47</v>
      </c>
      <c r="M50" s="392">
        <v>463175.7</v>
      </c>
      <c r="N50" s="355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9">
        <v>304873.55</v>
      </c>
      <c r="T50" s="239">
        <v>351295.66</v>
      </c>
      <c r="U50" s="239">
        <v>340531.04</v>
      </c>
      <c r="V50" s="239">
        <v>277898.56</v>
      </c>
      <c r="W50" s="239">
        <v>304406.27</v>
      </c>
      <c r="X50" s="303">
        <v>1565062.36</v>
      </c>
      <c r="Y50" s="302"/>
      <c r="Z50" s="239"/>
      <c r="AA50" s="303"/>
      <c r="AB50" s="115">
        <f t="shared" si="26"/>
        <v>589224.21</v>
      </c>
      <c r="AC50" s="60">
        <f t="shared" si="26"/>
        <v>-37535.29999999993</v>
      </c>
      <c r="AD50" s="60">
        <f t="shared" si="26"/>
        <v>-63401.169999999925</v>
      </c>
      <c r="AE50" s="60">
        <f t="shared" si="26"/>
        <v>225533.68</v>
      </c>
      <c r="AF50" s="60">
        <f t="shared" si="26"/>
        <v>52493.459999999992</v>
      </c>
      <c r="AG50" s="60">
        <f t="shared" si="26"/>
        <v>249846.36</v>
      </c>
      <c r="AH50" s="60">
        <f t="shared" si="26"/>
        <v>191688.86999999997</v>
      </c>
      <c r="AI50" s="60">
        <f t="shared" si="26"/>
        <v>63992.369999999995</v>
      </c>
      <c r="AJ50" s="60">
        <f t="shared" si="26"/>
        <v>137360.41000000003</v>
      </c>
      <c r="AK50" s="96">
        <f t="shared" si="26"/>
        <v>1155891.8900000001</v>
      </c>
      <c r="AL50" s="60">
        <f t="shared" si="26"/>
        <v>-463175.7</v>
      </c>
      <c r="AM50" s="60">
        <f t="shared" si="26"/>
        <v>-897531.22</v>
      </c>
      <c r="AN50" s="96">
        <f t="shared" si="26"/>
        <v>-1109990.51</v>
      </c>
    </row>
    <row r="51" spans="1:41" x14ac:dyDescent="0.3">
      <c r="A51" s="279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J51" si="27">SUM(E46:E50)</f>
        <v>6985330.1200000001</v>
      </c>
      <c r="F51" s="59">
        <f t="shared" si="27"/>
        <v>5624043.4799999995</v>
      </c>
      <c r="G51" s="59">
        <f t="shared" si="27"/>
        <v>4017615.05</v>
      </c>
      <c r="H51" s="59">
        <f t="shared" si="27"/>
        <v>2264557.0699999998</v>
      </c>
      <c r="I51" s="59">
        <f t="shared" si="27"/>
        <v>1744670.4400000002</v>
      </c>
      <c r="J51" s="59">
        <f t="shared" si="27"/>
        <v>2033370.3499999999</v>
      </c>
      <c r="K51" s="59">
        <f t="shared" si="27"/>
        <v>2374220.5499999998</v>
      </c>
      <c r="L51" s="75">
        <f t="shared" si="27"/>
        <v>5490592.71</v>
      </c>
      <c r="M51" s="114">
        <f t="shared" si="27"/>
        <v>9484969.1400000006</v>
      </c>
      <c r="N51" s="75">
        <f t="shared" si="27"/>
        <v>11648055.420000002</v>
      </c>
      <c r="O51" s="211">
        <f t="shared" si="27"/>
        <v>15834555.16</v>
      </c>
      <c r="P51" s="211">
        <f t="shared" si="27"/>
        <v>10362424.199999999</v>
      </c>
      <c r="Q51" s="211">
        <f t="shared" si="27"/>
        <v>7611610.3399999999</v>
      </c>
      <c r="R51" s="211">
        <f t="shared" si="27"/>
        <v>6439945.0700000003</v>
      </c>
      <c r="S51" s="238">
        <f t="shared" si="27"/>
        <v>2019257.56</v>
      </c>
      <c r="T51" s="238">
        <f t="shared" si="27"/>
        <v>1865384.97</v>
      </c>
      <c r="U51" s="238">
        <f t="shared" si="27"/>
        <v>2172974.8199999998</v>
      </c>
      <c r="V51" s="238">
        <f t="shared" si="27"/>
        <v>1771811.24</v>
      </c>
      <c r="W51" s="238">
        <f t="shared" si="27"/>
        <v>670454</v>
      </c>
      <c r="X51" s="301">
        <f t="shared" ref="X51" si="28">SUM(X46:X50)</f>
        <v>7540966.3400000008</v>
      </c>
      <c r="Y51" s="300"/>
      <c r="Z51" s="238"/>
      <c r="AA51" s="301"/>
      <c r="AB51" s="114">
        <f t="shared" si="27"/>
        <v>-1261093.54</v>
      </c>
      <c r="AC51" s="59">
        <f t="shared" si="27"/>
        <v>-5914702.1899999995</v>
      </c>
      <c r="AD51" s="59">
        <f t="shared" si="27"/>
        <v>626280.22000000032</v>
      </c>
      <c r="AE51" s="59">
        <f t="shared" si="27"/>
        <v>815901.59000000032</v>
      </c>
      <c r="AF51" s="59">
        <f t="shared" si="27"/>
        <v>-1998357.4899999998</v>
      </c>
      <c r="AG51" s="59">
        <f t="shared" si="27"/>
        <v>-399172.10000000009</v>
      </c>
      <c r="AH51" s="59">
        <f t="shared" si="27"/>
        <v>428304.37999999989</v>
      </c>
      <c r="AI51" s="59">
        <f t="shared" si="27"/>
        <v>-261559.10999999993</v>
      </c>
      <c r="AJ51" s="59">
        <f t="shared" si="27"/>
        <v>-1703766.5500000003</v>
      </c>
      <c r="AK51" s="95">
        <f t="shared" ref="AK51:AL51" si="29">SUM(AK46:AK50)</f>
        <v>2050373.6300000004</v>
      </c>
      <c r="AL51" s="59">
        <f t="shared" si="29"/>
        <v>-9484969.1400000006</v>
      </c>
      <c r="AM51" s="59">
        <f t="shared" ref="AM51:AN51" si="30">SUM(AM46:AM50)</f>
        <v>-11648055.420000002</v>
      </c>
      <c r="AN51" s="95">
        <f t="shared" si="30"/>
        <v>-15834555.16</v>
      </c>
    </row>
    <row r="52" spans="1:41" x14ac:dyDescent="0.3">
      <c r="A52" s="279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8"/>
      <c r="T52" s="238"/>
      <c r="U52" s="238"/>
      <c r="V52" s="238"/>
      <c r="W52" s="238"/>
      <c r="X52" s="301"/>
      <c r="Y52" s="300"/>
      <c r="Z52" s="238"/>
      <c r="AA52" s="301"/>
      <c r="AB52" s="114"/>
      <c r="AC52" s="59"/>
      <c r="AD52" s="59"/>
      <c r="AE52" s="59"/>
      <c r="AF52" s="59"/>
      <c r="AG52" s="59"/>
      <c r="AH52" s="59"/>
      <c r="AI52" s="59"/>
      <c r="AJ52" s="59"/>
      <c r="AK52" s="95"/>
      <c r="AL52" s="59"/>
      <c r="AM52" s="59"/>
      <c r="AN52" s="95"/>
    </row>
    <row r="53" spans="1:41" x14ac:dyDescent="0.3">
      <c r="A53" s="279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8">
        <v>2844033.47</v>
      </c>
      <c r="T53" s="238">
        <v>751078.24</v>
      </c>
      <c r="U53" s="238">
        <v>545799.26</v>
      </c>
      <c r="V53" s="238">
        <v>499114.17</v>
      </c>
      <c r="W53" s="238">
        <v>462551.13</v>
      </c>
      <c r="X53" s="301">
        <v>1163872.3</v>
      </c>
      <c r="Y53" s="300"/>
      <c r="Z53" s="238"/>
      <c r="AA53" s="301"/>
      <c r="AB53" s="114">
        <f t="shared" ref="AB53:AN57" si="31">O53-C53</f>
        <v>-848511.8200000003</v>
      </c>
      <c r="AC53" s="59">
        <f t="shared" si="31"/>
        <v>2138.6200000001118</v>
      </c>
      <c r="AD53" s="59">
        <f t="shared" si="31"/>
        <v>-1635898.5999999996</v>
      </c>
      <c r="AE53" s="59">
        <f t="shared" si="31"/>
        <v>-408999</v>
      </c>
      <c r="AF53" s="59">
        <f t="shared" si="31"/>
        <v>670856.93000000017</v>
      </c>
      <c r="AG53" s="59">
        <f t="shared" si="31"/>
        <v>-441575.37000000011</v>
      </c>
      <c r="AH53" s="59">
        <f t="shared" si="31"/>
        <v>-105512.21999999997</v>
      </c>
      <c r="AI53" s="59">
        <f t="shared" si="31"/>
        <v>-58033.610000000044</v>
      </c>
      <c r="AJ53" s="59">
        <f t="shared" si="31"/>
        <v>-245426.91000000003</v>
      </c>
      <c r="AK53" s="95">
        <f t="shared" si="31"/>
        <v>551750.40000000002</v>
      </c>
      <c r="AL53" s="59">
        <f t="shared" si="31"/>
        <v>-2312757.6</v>
      </c>
      <c r="AM53" s="59">
        <f t="shared" si="31"/>
        <v>-3474318.52</v>
      </c>
      <c r="AN53" s="95">
        <f t="shared" si="31"/>
        <v>-4001437.8</v>
      </c>
      <c r="AO53" s="235"/>
    </row>
    <row r="54" spans="1:41" x14ac:dyDescent="0.3">
      <c r="A54" s="279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8">
        <v>981569.99</v>
      </c>
      <c r="T54" s="238">
        <v>318130.05</v>
      </c>
      <c r="U54" s="238">
        <v>302973.88</v>
      </c>
      <c r="V54" s="238">
        <v>369727.04</v>
      </c>
      <c r="W54" s="238">
        <v>277278.90999999997</v>
      </c>
      <c r="X54" s="301">
        <v>-527539.96</v>
      </c>
      <c r="Y54" s="300"/>
      <c r="Z54" s="238"/>
      <c r="AA54" s="301"/>
      <c r="AB54" s="114">
        <f t="shared" si="31"/>
        <v>-1050142.3700000001</v>
      </c>
      <c r="AC54" s="59">
        <f t="shared" si="31"/>
        <v>-782372.47</v>
      </c>
      <c r="AD54" s="59">
        <f t="shared" si="31"/>
        <v>-187483.75</v>
      </c>
      <c r="AE54" s="59">
        <f t="shared" si="31"/>
        <v>-283177.19999999995</v>
      </c>
      <c r="AF54" s="59">
        <f t="shared" si="31"/>
        <v>-14724.140000000014</v>
      </c>
      <c r="AG54" s="59">
        <f t="shared" si="31"/>
        <v>-738227.81</v>
      </c>
      <c r="AH54" s="59">
        <f t="shared" si="31"/>
        <v>-290107.53000000003</v>
      </c>
      <c r="AI54" s="59">
        <f t="shared" si="31"/>
        <v>2821.7299999999814</v>
      </c>
      <c r="AJ54" s="59">
        <f t="shared" si="31"/>
        <v>-138041.46000000002</v>
      </c>
      <c r="AK54" s="95">
        <f t="shared" si="31"/>
        <v>-1048652.1499999999</v>
      </c>
      <c r="AL54" s="59">
        <f t="shared" si="31"/>
        <v>-1525086.99</v>
      </c>
      <c r="AM54" s="59">
        <f t="shared" si="31"/>
        <v>-1923789.28</v>
      </c>
      <c r="AN54" s="95">
        <f t="shared" si="31"/>
        <v>-1289267.21</v>
      </c>
    </row>
    <row r="55" spans="1:41" x14ac:dyDescent="0.3">
      <c r="A55" s="279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8">
        <v>166020.92000000001</v>
      </c>
      <c r="T55" s="238">
        <v>49049.9</v>
      </c>
      <c r="U55" s="238">
        <v>49416.39</v>
      </c>
      <c r="V55" s="238">
        <v>18484.43</v>
      </c>
      <c r="W55" s="238">
        <v>18362.080000000002</v>
      </c>
      <c r="X55" s="301">
        <v>106883.65</v>
      </c>
      <c r="Y55" s="300"/>
      <c r="Z55" s="238"/>
      <c r="AA55" s="301"/>
      <c r="AB55" s="114">
        <f t="shared" si="31"/>
        <v>-28982.929999999993</v>
      </c>
      <c r="AC55" s="59">
        <f t="shared" si="31"/>
        <v>156525.27000000002</v>
      </c>
      <c r="AD55" s="59">
        <f t="shared" si="31"/>
        <v>60421.800000000047</v>
      </c>
      <c r="AE55" s="59">
        <f t="shared" si="31"/>
        <v>58545.650000000023</v>
      </c>
      <c r="AF55" s="59">
        <f t="shared" si="31"/>
        <v>104460.87000000001</v>
      </c>
      <c r="AG55" s="59">
        <f t="shared" si="31"/>
        <v>29731.850000000002</v>
      </c>
      <c r="AH55" s="59">
        <f t="shared" si="31"/>
        <v>28649.39</v>
      </c>
      <c r="AI55" s="59">
        <f t="shared" si="31"/>
        <v>-13442.029999999999</v>
      </c>
      <c r="AJ55" s="59">
        <f t="shared" si="31"/>
        <v>-22815.54</v>
      </c>
      <c r="AK55" s="95">
        <f t="shared" si="31"/>
        <v>72491.26999999999</v>
      </c>
      <c r="AL55" s="59">
        <f t="shared" si="31"/>
        <v>-99532.99</v>
      </c>
      <c r="AM55" s="59">
        <f t="shared" si="31"/>
        <v>-209347.6</v>
      </c>
      <c r="AN55" s="95">
        <f t="shared" si="31"/>
        <v>-269155.23</v>
      </c>
      <c r="AO55" s="236"/>
    </row>
    <row r="56" spans="1:41" x14ac:dyDescent="0.3">
      <c r="A56" s="279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8">
        <v>152363.99</v>
      </c>
      <c r="T56" s="238">
        <v>111918.24</v>
      </c>
      <c r="U56" s="238">
        <v>45640.15</v>
      </c>
      <c r="V56" s="238">
        <v>-7426.5</v>
      </c>
      <c r="W56" s="238">
        <v>36743.43</v>
      </c>
      <c r="X56" s="301">
        <v>94438.05</v>
      </c>
      <c r="Y56" s="300"/>
      <c r="Z56" s="238"/>
      <c r="AA56" s="301"/>
      <c r="AB56" s="114">
        <f t="shared" si="31"/>
        <v>44975.479999999981</v>
      </c>
      <c r="AC56" s="59">
        <f t="shared" si="31"/>
        <v>193343.38</v>
      </c>
      <c r="AD56" s="59">
        <f t="shared" si="31"/>
        <v>130198.16999999998</v>
      </c>
      <c r="AE56" s="59">
        <f t="shared" si="31"/>
        <v>3530.4499999999825</v>
      </c>
      <c r="AF56" s="59">
        <f t="shared" si="31"/>
        <v>81735.81</v>
      </c>
      <c r="AG56" s="59">
        <f t="shared" si="31"/>
        <v>82671.02</v>
      </c>
      <c r="AH56" s="59">
        <f t="shared" si="31"/>
        <v>26420.15</v>
      </c>
      <c r="AI56" s="59">
        <f t="shared" si="31"/>
        <v>-29818.55</v>
      </c>
      <c r="AJ56" s="59">
        <f t="shared" si="31"/>
        <v>-11724.059999999998</v>
      </c>
      <c r="AK56" s="95">
        <f t="shared" si="31"/>
        <v>46649.14</v>
      </c>
      <c r="AL56" s="59">
        <f t="shared" si="31"/>
        <v>-122536.84</v>
      </c>
      <c r="AM56" s="59">
        <f t="shared" si="31"/>
        <v>-172995.07</v>
      </c>
      <c r="AN56" s="95">
        <f t="shared" si="31"/>
        <v>-277808.86</v>
      </c>
    </row>
    <row r="57" spans="1:41" ht="16.2" x14ac:dyDescent="0.45">
      <c r="A57" s="279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55">
        <v>53665.11</v>
      </c>
      <c r="M57" s="392">
        <v>216711.06</v>
      </c>
      <c r="N57" s="355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9">
        <v>232381.8</v>
      </c>
      <c r="T57" s="239">
        <v>106636.04</v>
      </c>
      <c r="U57" s="239">
        <v>254526.2</v>
      </c>
      <c r="V57" s="239">
        <v>94473.23</v>
      </c>
      <c r="W57" s="239">
        <v>186493.44</v>
      </c>
      <c r="X57" s="303">
        <v>168826.23</v>
      </c>
      <c r="Y57" s="302"/>
      <c r="Z57" s="239"/>
      <c r="AA57" s="303"/>
      <c r="AB57" s="115">
        <f t="shared" si="31"/>
        <v>132581.70000000001</v>
      </c>
      <c r="AC57" s="60">
        <f t="shared" si="31"/>
        <v>27046.979999999981</v>
      </c>
      <c r="AD57" s="60">
        <f t="shared" si="31"/>
        <v>98414.839999999967</v>
      </c>
      <c r="AE57" s="60">
        <f t="shared" si="31"/>
        <v>331904.59999999998</v>
      </c>
      <c r="AF57" s="60">
        <f t="shared" si="31"/>
        <v>41809.599999999977</v>
      </c>
      <c r="AG57" s="60">
        <f t="shared" si="31"/>
        <v>-50027.020000000004</v>
      </c>
      <c r="AH57" s="60">
        <f t="shared" si="31"/>
        <v>206587.28000000003</v>
      </c>
      <c r="AI57" s="60">
        <f t="shared" si="31"/>
        <v>40339.21</v>
      </c>
      <c r="AJ57" s="60">
        <f t="shared" si="31"/>
        <v>113150.56</v>
      </c>
      <c r="AK57" s="96">
        <f t="shared" si="31"/>
        <v>115161.12000000001</v>
      </c>
      <c r="AL57" s="60">
        <f t="shared" si="31"/>
        <v>-216711.06</v>
      </c>
      <c r="AM57" s="60">
        <f t="shared" si="31"/>
        <v>-168215.63</v>
      </c>
      <c r="AN57" s="96">
        <f t="shared" si="31"/>
        <v>-263396.89</v>
      </c>
    </row>
    <row r="58" spans="1:41" x14ac:dyDescent="0.3">
      <c r="A58" s="279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J58" si="32">SUM(E53:E57)</f>
        <v>9304468.25</v>
      </c>
      <c r="F58" s="59">
        <f t="shared" si="32"/>
        <v>5187472.16</v>
      </c>
      <c r="G58" s="59">
        <f t="shared" si="32"/>
        <v>3492231.1</v>
      </c>
      <c r="H58" s="59">
        <f t="shared" si="32"/>
        <v>2454239.8000000003</v>
      </c>
      <c r="I58" s="59">
        <f t="shared" si="32"/>
        <v>1332318.81</v>
      </c>
      <c r="J58" s="59">
        <f t="shared" si="32"/>
        <v>1032505.6200000001</v>
      </c>
      <c r="K58" s="59">
        <f t="shared" si="32"/>
        <v>1286286.4000000004</v>
      </c>
      <c r="L58" s="75">
        <f t="shared" si="32"/>
        <v>1269080.49</v>
      </c>
      <c r="M58" s="114">
        <f t="shared" si="32"/>
        <v>4276625.4799999995</v>
      </c>
      <c r="N58" s="75">
        <f t="shared" si="32"/>
        <v>5948666.0999999996</v>
      </c>
      <c r="O58" s="211">
        <f t="shared" si="32"/>
        <v>6101065.9900000002</v>
      </c>
      <c r="P58" s="211">
        <f t="shared" si="32"/>
        <v>9596939.2200000007</v>
      </c>
      <c r="Q58" s="211">
        <f t="shared" si="32"/>
        <v>7770120.7100000009</v>
      </c>
      <c r="R58" s="211">
        <f t="shared" si="32"/>
        <v>4889276.66</v>
      </c>
      <c r="S58" s="238">
        <f t="shared" si="32"/>
        <v>4376370.17</v>
      </c>
      <c r="T58" s="238">
        <f t="shared" si="32"/>
        <v>1336812.47</v>
      </c>
      <c r="U58" s="238">
        <f t="shared" si="32"/>
        <v>1198355.8800000001</v>
      </c>
      <c r="V58" s="238">
        <f t="shared" si="32"/>
        <v>974372.37</v>
      </c>
      <c r="W58" s="238">
        <f t="shared" si="32"/>
        <v>981428.99</v>
      </c>
      <c r="X58" s="301">
        <f t="shared" ref="X58" si="33">SUM(X53:X57)</f>
        <v>1006480.2700000001</v>
      </c>
      <c r="Y58" s="300"/>
      <c r="Z58" s="238"/>
      <c r="AA58" s="301"/>
      <c r="AB58" s="114">
        <f t="shared" si="32"/>
        <v>-1750079.9400000004</v>
      </c>
      <c r="AC58" s="59">
        <f t="shared" si="32"/>
        <v>-403318.21999999986</v>
      </c>
      <c r="AD58" s="59">
        <f t="shared" si="32"/>
        <v>-1534347.5399999996</v>
      </c>
      <c r="AE58" s="59">
        <f t="shared" si="32"/>
        <v>-298195.5</v>
      </c>
      <c r="AF58" s="59">
        <f t="shared" si="32"/>
        <v>884139.07000000018</v>
      </c>
      <c r="AG58" s="59">
        <f t="shared" si="32"/>
        <v>-1117427.33</v>
      </c>
      <c r="AH58" s="59">
        <f t="shared" si="32"/>
        <v>-133962.92999999993</v>
      </c>
      <c r="AI58" s="59">
        <f t="shared" si="32"/>
        <v>-58133.250000000065</v>
      </c>
      <c r="AJ58" s="59">
        <f t="shared" si="32"/>
        <v>-304857.41000000003</v>
      </c>
      <c r="AK58" s="95">
        <f t="shared" ref="AK58:AL58" si="34">SUM(AK53:AK57)</f>
        <v>-262600.21999999986</v>
      </c>
      <c r="AL58" s="59">
        <f t="shared" si="34"/>
        <v>-4276625.4799999995</v>
      </c>
      <c r="AM58" s="59">
        <f t="shared" ref="AM58:AN58" si="35">SUM(AM53:AM57)</f>
        <v>-5948666.0999999996</v>
      </c>
      <c r="AN58" s="95">
        <f t="shared" si="35"/>
        <v>-6101065.9900000002</v>
      </c>
    </row>
    <row r="59" spans="1:41" x14ac:dyDescent="0.3">
      <c r="A59" s="279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8"/>
      <c r="T59" s="238"/>
      <c r="U59" s="238"/>
      <c r="V59" s="238"/>
      <c r="W59" s="238"/>
      <c r="X59" s="301"/>
      <c r="Y59" s="300"/>
      <c r="Z59" s="238"/>
      <c r="AA59" s="301"/>
      <c r="AB59" s="114"/>
      <c r="AC59" s="59"/>
      <c r="AD59" s="59"/>
      <c r="AE59" s="59"/>
      <c r="AF59" s="59"/>
      <c r="AG59" s="59"/>
      <c r="AH59" s="59"/>
      <c r="AI59" s="59"/>
      <c r="AJ59" s="59"/>
      <c r="AK59" s="95"/>
      <c r="AL59" s="59"/>
      <c r="AM59" s="59"/>
      <c r="AN59" s="95"/>
    </row>
    <row r="60" spans="1:41" x14ac:dyDescent="0.3">
      <c r="A60" s="279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8">
        <v>19245447.329999998</v>
      </c>
      <c r="T60" s="238">
        <v>20405063.850000001</v>
      </c>
      <c r="U60" s="238">
        <v>19458505.68</v>
      </c>
      <c r="V60" s="238">
        <v>18787350.390000001</v>
      </c>
      <c r="W60" s="238">
        <v>18277555.09</v>
      </c>
      <c r="X60" s="301">
        <v>18016171.530000001</v>
      </c>
      <c r="Y60" s="300"/>
      <c r="Z60" s="238"/>
      <c r="AA60" s="301"/>
      <c r="AB60" s="114">
        <f t="shared" ref="AB60:AN64" si="36">O60-C60</f>
        <v>2708018.6500000004</v>
      </c>
      <c r="AC60" s="59">
        <f t="shared" si="36"/>
        <v>3632705.0700000003</v>
      </c>
      <c r="AD60" s="59">
        <f t="shared" si="36"/>
        <v>3001242.5</v>
      </c>
      <c r="AE60" s="59">
        <f t="shared" si="36"/>
        <v>3868073.4699999988</v>
      </c>
      <c r="AF60" s="59">
        <f t="shared" si="36"/>
        <v>5217017.1399999987</v>
      </c>
      <c r="AG60" s="59">
        <f t="shared" si="36"/>
        <v>7451609.2300000023</v>
      </c>
      <c r="AH60" s="59">
        <f t="shared" si="36"/>
        <v>8040721.1500000004</v>
      </c>
      <c r="AI60" s="59">
        <f t="shared" si="36"/>
        <v>8945305.6300000008</v>
      </c>
      <c r="AJ60" s="59">
        <f t="shared" si="36"/>
        <v>8748076.5099999998</v>
      </c>
      <c r="AK60" s="95">
        <f t="shared" si="36"/>
        <v>8600352.3500000015</v>
      </c>
      <c r="AL60" s="59">
        <f t="shared" si="36"/>
        <v>-8969286.4100000001</v>
      </c>
      <c r="AM60" s="59">
        <f t="shared" si="36"/>
        <v>-9367496.3499999996</v>
      </c>
      <c r="AN60" s="95">
        <f t="shared" si="36"/>
        <v>-11985890.220000001</v>
      </c>
      <c r="AO60" s="235"/>
    </row>
    <row r="61" spans="1:41" x14ac:dyDescent="0.3">
      <c r="A61" s="279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8">
        <v>13544670.859999999</v>
      </c>
      <c r="T61" s="238">
        <v>13938130.85</v>
      </c>
      <c r="U61" s="238">
        <v>14023721.99</v>
      </c>
      <c r="V61" s="238">
        <v>14278503.949999999</v>
      </c>
      <c r="W61" s="238">
        <v>1978408.43</v>
      </c>
      <c r="X61" s="301">
        <v>2690674.8</v>
      </c>
      <c r="Y61" s="300"/>
      <c r="Z61" s="238"/>
      <c r="AA61" s="301"/>
      <c r="AB61" s="114">
        <f t="shared" si="36"/>
        <v>-450639.22999999858</v>
      </c>
      <c r="AC61" s="59">
        <f t="shared" si="36"/>
        <v>-492342.25</v>
      </c>
      <c r="AD61" s="59">
        <f t="shared" si="36"/>
        <v>-399624.86999999918</v>
      </c>
      <c r="AE61" s="59">
        <f t="shared" si="36"/>
        <v>414293.08999999985</v>
      </c>
      <c r="AF61" s="59">
        <f t="shared" si="36"/>
        <v>3506213.5299999993</v>
      </c>
      <c r="AG61" s="59">
        <f t="shared" si="36"/>
        <v>4066584.0700000003</v>
      </c>
      <c r="AH61" s="59">
        <f t="shared" si="36"/>
        <v>4321083.870000001</v>
      </c>
      <c r="AI61" s="59">
        <f t="shared" si="36"/>
        <v>4221162.2999999989</v>
      </c>
      <c r="AJ61" s="59">
        <f t="shared" si="36"/>
        <v>-8147467.9199999999</v>
      </c>
      <c r="AK61" s="95">
        <f t="shared" si="36"/>
        <v>-7621276.2700000005</v>
      </c>
      <c r="AL61" s="59">
        <f t="shared" si="36"/>
        <v>-10404240.039999999</v>
      </c>
      <c r="AM61" s="59">
        <f t="shared" si="36"/>
        <v>-10705368.369999999</v>
      </c>
      <c r="AN61" s="95">
        <f t="shared" si="36"/>
        <v>-10763563.550000001</v>
      </c>
    </row>
    <row r="62" spans="1:41" x14ac:dyDescent="0.3">
      <c r="A62" s="279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8">
        <v>992009.99</v>
      </c>
      <c r="T62" s="238">
        <v>1015773.78</v>
      </c>
      <c r="U62" s="238">
        <v>910599.24</v>
      </c>
      <c r="V62" s="238">
        <v>730007.58</v>
      </c>
      <c r="W62" s="238">
        <v>714305.7</v>
      </c>
      <c r="X62" s="301">
        <v>728677.12</v>
      </c>
      <c r="Y62" s="300"/>
      <c r="Z62" s="238"/>
      <c r="AA62" s="301"/>
      <c r="AB62" s="114">
        <f t="shared" si="36"/>
        <v>167275.35</v>
      </c>
      <c r="AC62" s="59">
        <f t="shared" si="36"/>
        <v>334843.09999999998</v>
      </c>
      <c r="AD62" s="59">
        <f t="shared" si="36"/>
        <v>513803.26999999996</v>
      </c>
      <c r="AE62" s="59">
        <f t="shared" si="36"/>
        <v>567644.16999999993</v>
      </c>
      <c r="AF62" s="59">
        <f t="shared" si="36"/>
        <v>751666.08</v>
      </c>
      <c r="AG62" s="59">
        <f t="shared" si="36"/>
        <v>909048.84000000008</v>
      </c>
      <c r="AH62" s="59">
        <f t="shared" si="36"/>
        <v>901835.08</v>
      </c>
      <c r="AI62" s="59">
        <f t="shared" si="36"/>
        <v>758320.01</v>
      </c>
      <c r="AJ62" s="59">
        <f t="shared" si="36"/>
        <v>670994.85</v>
      </c>
      <c r="AK62" s="95">
        <f t="shared" si="36"/>
        <v>596274.54</v>
      </c>
      <c r="AL62" s="59">
        <f t="shared" si="36"/>
        <v>-150256.48000000001</v>
      </c>
      <c r="AM62" s="59">
        <f t="shared" si="36"/>
        <v>-150183.96</v>
      </c>
      <c r="AN62" s="95">
        <f t="shared" si="36"/>
        <v>-261207.7</v>
      </c>
      <c r="AO62" s="236"/>
    </row>
    <row r="63" spans="1:41" x14ac:dyDescent="0.3">
      <c r="A63" s="279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8">
        <v>608565.72</v>
      </c>
      <c r="T63" s="238">
        <v>581175.47</v>
      </c>
      <c r="U63" s="238">
        <v>562750.47</v>
      </c>
      <c r="V63" s="238">
        <v>397800.51</v>
      </c>
      <c r="W63" s="238">
        <v>359964.45</v>
      </c>
      <c r="X63" s="301">
        <v>406346.78</v>
      </c>
      <c r="Y63" s="300"/>
      <c r="Z63" s="238"/>
      <c r="AA63" s="301"/>
      <c r="AB63" s="114">
        <f t="shared" si="36"/>
        <v>23959.199999999997</v>
      </c>
      <c r="AC63" s="59">
        <f t="shared" si="36"/>
        <v>124358.78999999998</v>
      </c>
      <c r="AD63" s="59">
        <f t="shared" si="36"/>
        <v>211879.67999999999</v>
      </c>
      <c r="AE63" s="59">
        <f t="shared" si="36"/>
        <v>289165.19</v>
      </c>
      <c r="AF63" s="59">
        <f t="shared" si="36"/>
        <v>367223.42</v>
      </c>
      <c r="AG63" s="59">
        <f t="shared" si="36"/>
        <v>433671.04999999993</v>
      </c>
      <c r="AH63" s="59">
        <f t="shared" si="36"/>
        <v>453770.12</v>
      </c>
      <c r="AI63" s="59">
        <f t="shared" si="36"/>
        <v>399596.05</v>
      </c>
      <c r="AJ63" s="59">
        <f t="shared" si="36"/>
        <v>327201.32</v>
      </c>
      <c r="AK63" s="95">
        <f t="shared" si="36"/>
        <v>328767.63</v>
      </c>
      <c r="AL63" s="59">
        <f t="shared" si="36"/>
        <v>-73915.94</v>
      </c>
      <c r="AM63" s="59">
        <f t="shared" si="36"/>
        <v>-52987.75</v>
      </c>
      <c r="AN63" s="95">
        <f t="shared" si="36"/>
        <v>-115138.36</v>
      </c>
    </row>
    <row r="64" spans="1:41" ht="16.2" x14ac:dyDescent="0.45">
      <c r="A64" s="279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55">
        <v>240672.01</v>
      </c>
      <c r="M64" s="392">
        <v>140306.18</v>
      </c>
      <c r="N64" s="355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9">
        <v>743360.9</v>
      </c>
      <c r="T64" s="239">
        <v>726849.97</v>
      </c>
      <c r="U64" s="239">
        <v>499917.56</v>
      </c>
      <c r="V64" s="239">
        <v>571300.41</v>
      </c>
      <c r="W64" s="239">
        <v>456219.7</v>
      </c>
      <c r="X64" s="303">
        <v>434369.89</v>
      </c>
      <c r="Y64" s="302"/>
      <c r="Z64" s="239"/>
      <c r="AA64" s="303"/>
      <c r="AB64" s="115">
        <f t="shared" si="36"/>
        <v>217842.19</v>
      </c>
      <c r="AC64" s="60">
        <f t="shared" si="36"/>
        <v>359096.44999999995</v>
      </c>
      <c r="AD64" s="60">
        <f t="shared" si="36"/>
        <v>330470.48</v>
      </c>
      <c r="AE64" s="60">
        <f t="shared" si="36"/>
        <v>326056.31</v>
      </c>
      <c r="AF64" s="60">
        <f t="shared" si="36"/>
        <v>554856.92000000004</v>
      </c>
      <c r="AG64" s="60">
        <f t="shared" si="36"/>
        <v>454315.51999999996</v>
      </c>
      <c r="AH64" s="60">
        <f t="shared" si="36"/>
        <v>282380.75</v>
      </c>
      <c r="AI64" s="60">
        <f t="shared" si="36"/>
        <v>310507.03000000003</v>
      </c>
      <c r="AJ64" s="60">
        <f t="shared" si="36"/>
        <v>218864.99000000002</v>
      </c>
      <c r="AK64" s="96">
        <f t="shared" si="36"/>
        <v>193697.88</v>
      </c>
      <c r="AL64" s="60">
        <f t="shared" si="36"/>
        <v>-140306.18</v>
      </c>
      <c r="AM64" s="60">
        <f t="shared" si="36"/>
        <v>-308298.83</v>
      </c>
      <c r="AN64" s="96">
        <f t="shared" si="36"/>
        <v>-288818.05</v>
      </c>
    </row>
    <row r="65" spans="1:41" x14ac:dyDescent="0.3">
      <c r="A65" s="279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J65" si="37">SUM(E60:E64)</f>
        <v>25226520.590000004</v>
      </c>
      <c r="F65" s="59">
        <f t="shared" si="37"/>
        <v>26465975.920000002</v>
      </c>
      <c r="G65" s="59">
        <f t="shared" si="37"/>
        <v>24737077.710000001</v>
      </c>
      <c r="H65" s="59">
        <f t="shared" si="37"/>
        <v>23351765.210000001</v>
      </c>
      <c r="I65" s="59">
        <f t="shared" si="37"/>
        <v>21455703.969999999</v>
      </c>
      <c r="J65" s="59">
        <f t="shared" si="37"/>
        <v>20130071.82</v>
      </c>
      <c r="K65" s="59">
        <f t="shared" si="37"/>
        <v>19968783.620000001</v>
      </c>
      <c r="L65" s="75">
        <f t="shared" si="37"/>
        <v>20178423.989999998</v>
      </c>
      <c r="M65" s="114">
        <f t="shared" si="37"/>
        <v>19738005.050000001</v>
      </c>
      <c r="N65" s="75">
        <f t="shared" si="37"/>
        <v>20584335.259999998</v>
      </c>
      <c r="O65" s="211">
        <f t="shared" si="37"/>
        <v>23414617.880000003</v>
      </c>
      <c r="P65" s="211">
        <f t="shared" si="37"/>
        <v>26876625.120000001</v>
      </c>
      <c r="Q65" s="211">
        <f t="shared" si="37"/>
        <v>28884291.650000002</v>
      </c>
      <c r="R65" s="211">
        <f t="shared" si="37"/>
        <v>31931208.150000002</v>
      </c>
      <c r="S65" s="238">
        <f t="shared" si="37"/>
        <v>35134054.799999997</v>
      </c>
      <c r="T65" s="238">
        <f t="shared" si="37"/>
        <v>36666993.920000002</v>
      </c>
      <c r="U65" s="238">
        <f t="shared" si="37"/>
        <v>35455494.940000005</v>
      </c>
      <c r="V65" s="238">
        <f t="shared" si="37"/>
        <v>34764962.839999996</v>
      </c>
      <c r="W65" s="238">
        <f t="shared" si="37"/>
        <v>21786453.369999997</v>
      </c>
      <c r="X65" s="301">
        <f t="shared" ref="X65" si="38">SUM(X60:X64)</f>
        <v>22276240.120000005</v>
      </c>
      <c r="Y65" s="300"/>
      <c r="Z65" s="238"/>
      <c r="AA65" s="301"/>
      <c r="AB65" s="114">
        <f t="shared" si="37"/>
        <v>2666456.160000002</v>
      </c>
      <c r="AC65" s="59">
        <f t="shared" si="37"/>
        <v>3958661.16</v>
      </c>
      <c r="AD65" s="59">
        <f t="shared" si="37"/>
        <v>3657771.060000001</v>
      </c>
      <c r="AE65" s="59">
        <f t="shared" si="37"/>
        <v>5465232.2299999986</v>
      </c>
      <c r="AF65" s="59">
        <f t="shared" si="37"/>
        <v>10396977.089999998</v>
      </c>
      <c r="AG65" s="59">
        <f t="shared" si="37"/>
        <v>13315228.710000003</v>
      </c>
      <c r="AH65" s="59">
        <f t="shared" si="37"/>
        <v>13999790.970000001</v>
      </c>
      <c r="AI65" s="59">
        <f t="shared" si="37"/>
        <v>14634891.02</v>
      </c>
      <c r="AJ65" s="59">
        <f t="shared" si="37"/>
        <v>1817669.75</v>
      </c>
      <c r="AK65" s="95">
        <f t="shared" ref="AK65:AL65" si="39">SUM(AK60:AK64)</f>
        <v>2097816.1300000008</v>
      </c>
      <c r="AL65" s="59">
        <f t="shared" si="39"/>
        <v>-19738005.050000001</v>
      </c>
      <c r="AM65" s="59">
        <f t="shared" ref="AM65:AN65" si="40">SUM(AM60:AM64)</f>
        <v>-20584335.259999998</v>
      </c>
      <c r="AN65" s="95">
        <f t="shared" si="40"/>
        <v>-23414617.880000003</v>
      </c>
    </row>
    <row r="66" spans="1:41" x14ac:dyDescent="0.3">
      <c r="A66" s="279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8"/>
      <c r="T66" s="238"/>
      <c r="U66" s="238"/>
      <c r="V66" s="238"/>
      <c r="W66" s="238"/>
      <c r="X66" s="301"/>
      <c r="Y66" s="300"/>
      <c r="Z66" s="238"/>
      <c r="AA66" s="301"/>
      <c r="AB66" s="114"/>
      <c r="AC66" s="59"/>
      <c r="AD66" s="59"/>
      <c r="AE66" s="59"/>
      <c r="AF66" s="59"/>
      <c r="AG66" s="59"/>
      <c r="AH66" s="59"/>
      <c r="AI66" s="59"/>
      <c r="AJ66" s="59"/>
      <c r="AK66" s="95"/>
      <c r="AL66" s="59"/>
      <c r="AM66" s="59"/>
      <c r="AN66" s="95"/>
    </row>
    <row r="67" spans="1:41" x14ac:dyDescent="0.3">
      <c r="A67" s="279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41">E46+E53+E60</f>
        <v>23960724.149999999</v>
      </c>
      <c r="F67" s="59">
        <f t="shared" si="41"/>
        <v>22403727.240000002</v>
      </c>
      <c r="G67" s="59">
        <f t="shared" si="41"/>
        <v>18493534.689999998</v>
      </c>
      <c r="H67" s="59">
        <f t="shared" si="41"/>
        <v>15416810.23</v>
      </c>
      <c r="I67" s="59">
        <f t="shared" si="41"/>
        <v>13148498.119999999</v>
      </c>
      <c r="J67" s="59">
        <f t="shared" si="41"/>
        <v>11649734.469999999</v>
      </c>
      <c r="K67" s="59">
        <f t="shared" si="41"/>
        <v>11607209.91</v>
      </c>
      <c r="L67" s="75">
        <f t="shared" si="41"/>
        <v>13166773.809999999</v>
      </c>
      <c r="M67" s="114">
        <f t="shared" si="41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42">P46+P53+P60</f>
        <v>27064600.43</v>
      </c>
      <c r="Q67" s="211">
        <v>25577606.25</v>
      </c>
      <c r="R67" s="211">
        <v>26220630.940000001</v>
      </c>
      <c r="S67" s="238">
        <v>23182995.629999999</v>
      </c>
      <c r="T67" s="238">
        <v>22084411.199999999</v>
      </c>
      <c r="U67" s="238">
        <v>21203227.469999999</v>
      </c>
      <c r="V67" s="238">
        <v>20172625.969999999</v>
      </c>
      <c r="W67" s="238">
        <v>20029611.789999999</v>
      </c>
      <c r="X67" s="301">
        <v>23110901.010000002</v>
      </c>
      <c r="Y67" s="300"/>
      <c r="Z67" s="238"/>
      <c r="AA67" s="301"/>
      <c r="AB67" s="114">
        <f t="shared" ref="AB67:AN71" si="43">O67-C67</f>
        <v>974173.41000000387</v>
      </c>
      <c r="AC67" s="59">
        <f t="shared" si="43"/>
        <v>-1063367.799999997</v>
      </c>
      <c r="AD67" s="59">
        <f t="shared" si="43"/>
        <v>1616882.1000000015</v>
      </c>
      <c r="AE67" s="59">
        <f t="shared" si="43"/>
        <v>3816903.6999999993</v>
      </c>
      <c r="AF67" s="59">
        <f t="shared" si="43"/>
        <v>4689460.9400000013</v>
      </c>
      <c r="AG67" s="59">
        <f t="shared" si="43"/>
        <v>6667600.9699999988</v>
      </c>
      <c r="AH67" s="59">
        <f t="shared" si="43"/>
        <v>8054729.3499999996</v>
      </c>
      <c r="AI67" s="59">
        <f t="shared" si="43"/>
        <v>8522891.5</v>
      </c>
      <c r="AJ67" s="59">
        <f t="shared" si="43"/>
        <v>8422401.879999999</v>
      </c>
      <c r="AK67" s="95">
        <f t="shared" si="43"/>
        <v>9944127.200000003</v>
      </c>
      <c r="AL67" s="59">
        <f t="shared" si="43"/>
        <v>-17098909.91</v>
      </c>
      <c r="AM67" s="59">
        <f t="shared" si="43"/>
        <v>-19885347.609999999</v>
      </c>
      <c r="AN67" s="95">
        <f t="shared" si="43"/>
        <v>-26350645.130000003</v>
      </c>
      <c r="AO67" s="235"/>
    </row>
    <row r="68" spans="1:41" x14ac:dyDescent="0.3">
      <c r="A68" s="279"/>
      <c r="B68" s="87" t="str">
        <f>$B$12</f>
        <v>Low Income Residential [2]</v>
      </c>
      <c r="C68" s="62">
        <f t="shared" ref="C68:D71" si="44">C47+C54+C61</f>
        <v>16801822.649999999</v>
      </c>
      <c r="D68" s="59">
        <f t="shared" si="44"/>
        <v>16702234.399999999</v>
      </c>
      <c r="E68" s="59">
        <f t="shared" si="41"/>
        <v>14154979.93</v>
      </c>
      <c r="F68" s="59">
        <f t="shared" si="41"/>
        <v>12662679.59</v>
      </c>
      <c r="G68" s="59">
        <f t="shared" si="41"/>
        <v>12244305.189999999</v>
      </c>
      <c r="H68" s="59">
        <f t="shared" si="41"/>
        <v>11621196.52</v>
      </c>
      <c r="I68" s="59">
        <f t="shared" si="41"/>
        <v>10631743.869999999</v>
      </c>
      <c r="J68" s="59">
        <f t="shared" si="41"/>
        <v>10809743.73</v>
      </c>
      <c r="K68" s="59">
        <f t="shared" si="41"/>
        <v>11140527.119999999</v>
      </c>
      <c r="L68" s="75">
        <f t="shared" si="41"/>
        <v>12319611.280000001</v>
      </c>
      <c r="M68" s="114">
        <f t="shared" si="41"/>
        <v>14053662.709999999</v>
      </c>
      <c r="N68" s="75">
        <f t="shared" si="41"/>
        <v>14288767.57</v>
      </c>
      <c r="O68" s="211">
        <f t="shared" si="41"/>
        <v>14388120.49</v>
      </c>
      <c r="P68" s="211">
        <f t="shared" si="42"/>
        <v>14521311.25</v>
      </c>
      <c r="Q68" s="211">
        <v>13915901.560000001</v>
      </c>
      <c r="R68" s="211">
        <v>12819674.77</v>
      </c>
      <c r="S68" s="238">
        <v>14884681.84</v>
      </c>
      <c r="T68" s="238">
        <v>14629602.52</v>
      </c>
      <c r="U68" s="238">
        <v>14857869.300000001</v>
      </c>
      <c r="V68" s="238">
        <v>15108704.73</v>
      </c>
      <c r="W68" s="238">
        <v>1024227.77</v>
      </c>
      <c r="X68" s="301">
        <v>3421826.46</v>
      </c>
      <c r="Y68" s="300"/>
      <c r="Z68" s="238"/>
      <c r="AA68" s="301"/>
      <c r="AB68" s="114">
        <f t="shared" si="43"/>
        <v>-2413702.1599999983</v>
      </c>
      <c r="AC68" s="59">
        <f t="shared" si="43"/>
        <v>-2180923.1499999985</v>
      </c>
      <c r="AD68" s="59">
        <f t="shared" si="43"/>
        <v>-239078.36999999918</v>
      </c>
      <c r="AE68" s="59">
        <f t="shared" si="43"/>
        <v>156995.1799999997</v>
      </c>
      <c r="AF68" s="59">
        <f t="shared" si="43"/>
        <v>2640376.6500000004</v>
      </c>
      <c r="AG68" s="59">
        <f t="shared" si="43"/>
        <v>3008406</v>
      </c>
      <c r="AH68" s="59">
        <f t="shared" si="43"/>
        <v>4226125.4300000016</v>
      </c>
      <c r="AI68" s="59">
        <f t="shared" si="43"/>
        <v>4298961</v>
      </c>
      <c r="AJ68" s="59">
        <f t="shared" si="43"/>
        <v>-10116299.35</v>
      </c>
      <c r="AK68" s="95">
        <f t="shared" si="43"/>
        <v>-8897784.8200000003</v>
      </c>
      <c r="AL68" s="59">
        <f t="shared" si="43"/>
        <v>-14053662.709999999</v>
      </c>
      <c r="AM68" s="59">
        <f t="shared" si="43"/>
        <v>-14288767.57</v>
      </c>
      <c r="AN68" s="95">
        <f t="shared" si="43"/>
        <v>-14388120.49</v>
      </c>
    </row>
    <row r="69" spans="1:41" x14ac:dyDescent="0.3">
      <c r="A69" s="279"/>
      <c r="B69" s="87" t="str">
        <f>$B$13</f>
        <v>Small C&amp;I [3]</v>
      </c>
      <c r="C69" s="62">
        <f t="shared" si="44"/>
        <v>1487682.48</v>
      </c>
      <c r="D69" s="59">
        <f t="shared" si="44"/>
        <v>1640907.89</v>
      </c>
      <c r="E69" s="59">
        <f t="shared" si="41"/>
        <v>1136741.6299999999</v>
      </c>
      <c r="F69" s="59">
        <f t="shared" si="41"/>
        <v>774513.84000000008</v>
      </c>
      <c r="G69" s="59">
        <f t="shared" si="41"/>
        <v>407111.29000000004</v>
      </c>
      <c r="H69" s="59">
        <f t="shared" si="41"/>
        <v>199762.97</v>
      </c>
      <c r="I69" s="59">
        <f t="shared" si="41"/>
        <v>120316.21</v>
      </c>
      <c r="J69" s="59">
        <f t="shared" si="41"/>
        <v>67447.81</v>
      </c>
      <c r="K69" s="59">
        <f t="shared" si="41"/>
        <v>169633.92000000001</v>
      </c>
      <c r="L69" s="75">
        <f t="shared" si="41"/>
        <v>325586.32999999996</v>
      </c>
      <c r="M69" s="114">
        <f t="shared" si="41"/>
        <v>757495.36</v>
      </c>
      <c r="N69" s="75">
        <f t="shared" si="41"/>
        <v>1239011.28</v>
      </c>
      <c r="O69" s="211">
        <f t="shared" si="41"/>
        <v>1533195.32</v>
      </c>
      <c r="P69" s="211">
        <f t="shared" si="42"/>
        <v>1866301.3800000001</v>
      </c>
      <c r="Q69" s="211">
        <v>1819847.04</v>
      </c>
      <c r="R69" s="211">
        <v>1481735.64</v>
      </c>
      <c r="S69" s="238">
        <v>1242164.3400000001</v>
      </c>
      <c r="T69" s="238">
        <v>1153801.24</v>
      </c>
      <c r="U69" s="238">
        <v>1020708.2</v>
      </c>
      <c r="V69" s="238">
        <v>796514.73</v>
      </c>
      <c r="W69" s="238">
        <v>865961.18</v>
      </c>
      <c r="X69" s="301">
        <v>1130489.03</v>
      </c>
      <c r="Y69" s="300"/>
      <c r="Z69" s="238"/>
      <c r="AA69" s="301"/>
      <c r="AB69" s="114">
        <f t="shared" si="43"/>
        <v>45512.840000000084</v>
      </c>
      <c r="AC69" s="59">
        <f t="shared" si="43"/>
        <v>225393.49000000022</v>
      </c>
      <c r="AD69" s="59">
        <f t="shared" si="43"/>
        <v>683105.41000000015</v>
      </c>
      <c r="AE69" s="59">
        <f t="shared" si="43"/>
        <v>707221.79999999981</v>
      </c>
      <c r="AF69" s="59">
        <f t="shared" si="43"/>
        <v>835053.05</v>
      </c>
      <c r="AG69" s="59">
        <f t="shared" si="43"/>
        <v>954038.27</v>
      </c>
      <c r="AH69" s="59">
        <f t="shared" si="43"/>
        <v>900391.99</v>
      </c>
      <c r="AI69" s="59">
        <f t="shared" si="43"/>
        <v>729066.91999999993</v>
      </c>
      <c r="AJ69" s="59">
        <f t="shared" si="43"/>
        <v>696327.26</v>
      </c>
      <c r="AK69" s="95">
        <f t="shared" si="43"/>
        <v>804902.70000000007</v>
      </c>
      <c r="AL69" s="59">
        <f t="shared" si="43"/>
        <v>-757495.36</v>
      </c>
      <c r="AM69" s="59">
        <f t="shared" si="43"/>
        <v>-1239011.28</v>
      </c>
      <c r="AN69" s="95">
        <f t="shared" si="43"/>
        <v>-1533195.32</v>
      </c>
      <c r="AO69" s="236"/>
    </row>
    <row r="70" spans="1:41" x14ac:dyDescent="0.3">
      <c r="A70" s="279"/>
      <c r="B70" s="87" t="str">
        <f>$B$14</f>
        <v>Medium C&amp;I [4]</v>
      </c>
      <c r="C70" s="62">
        <f t="shared" si="44"/>
        <v>1306422.1499999999</v>
      </c>
      <c r="D70" s="59">
        <f t="shared" si="44"/>
        <v>1489994.07</v>
      </c>
      <c r="E70" s="59">
        <f t="shared" si="41"/>
        <v>1043437.5800000001</v>
      </c>
      <c r="F70" s="59">
        <f t="shared" si="41"/>
        <v>786305.63000000012</v>
      </c>
      <c r="G70" s="59">
        <f t="shared" si="41"/>
        <v>470516.42</v>
      </c>
      <c r="H70" s="59">
        <f t="shared" si="41"/>
        <v>302145.55000000005</v>
      </c>
      <c r="I70" s="59">
        <f t="shared" si="41"/>
        <v>217817.12</v>
      </c>
      <c r="J70" s="59">
        <f t="shared" si="41"/>
        <v>140188.18999999997</v>
      </c>
      <c r="K70" s="59">
        <f t="shared" si="41"/>
        <v>234176.16999999998</v>
      </c>
      <c r="L70" s="75">
        <f t="shared" si="41"/>
        <v>422618.18000000005</v>
      </c>
      <c r="M70" s="114">
        <f t="shared" si="41"/>
        <v>769338.75</v>
      </c>
      <c r="N70" s="75">
        <f t="shared" si="41"/>
        <v>1393884.6400000001</v>
      </c>
      <c r="O70" s="211">
        <f t="shared" si="41"/>
        <v>1416072.6400000001</v>
      </c>
      <c r="P70" s="211">
        <f t="shared" si="42"/>
        <v>1800924.1500000001</v>
      </c>
      <c r="Q70" s="211">
        <v>1366748.03</v>
      </c>
      <c r="R70" s="211">
        <v>1204628.68</v>
      </c>
      <c r="S70" s="238">
        <v>939224.47</v>
      </c>
      <c r="T70" s="238">
        <v>816594.73</v>
      </c>
      <c r="U70" s="238">
        <v>650045.87</v>
      </c>
      <c r="V70" s="238">
        <v>489628.82</v>
      </c>
      <c r="W70" s="238">
        <v>571416.21</v>
      </c>
      <c r="X70" s="301">
        <v>992211.75</v>
      </c>
      <c r="Y70" s="300"/>
      <c r="Z70" s="238"/>
      <c r="AA70" s="301"/>
      <c r="AB70" s="114">
        <f t="shared" si="43"/>
        <v>109650.49000000022</v>
      </c>
      <c r="AC70" s="59">
        <f t="shared" si="43"/>
        <v>310930.08000000007</v>
      </c>
      <c r="AD70" s="59">
        <f t="shared" si="43"/>
        <v>323310.44999999995</v>
      </c>
      <c r="AE70" s="59">
        <f t="shared" si="43"/>
        <v>418323.04999999981</v>
      </c>
      <c r="AF70" s="59">
        <f t="shared" si="43"/>
        <v>468708.05</v>
      </c>
      <c r="AG70" s="59">
        <f t="shared" si="43"/>
        <v>514449.17999999993</v>
      </c>
      <c r="AH70" s="59">
        <f t="shared" si="43"/>
        <v>432228.75</v>
      </c>
      <c r="AI70" s="59">
        <f t="shared" si="43"/>
        <v>349440.63</v>
      </c>
      <c r="AJ70" s="59">
        <f t="shared" si="43"/>
        <v>337240.04</v>
      </c>
      <c r="AK70" s="95">
        <f t="shared" si="43"/>
        <v>569593.56999999995</v>
      </c>
      <c r="AL70" s="59">
        <f t="shared" si="43"/>
        <v>-769338.75</v>
      </c>
      <c r="AM70" s="59">
        <f t="shared" si="43"/>
        <v>-1393884.6400000001</v>
      </c>
      <c r="AN70" s="95">
        <f t="shared" si="43"/>
        <v>-1416072.6400000001</v>
      </c>
    </row>
    <row r="71" spans="1:41" x14ac:dyDescent="0.3">
      <c r="A71" s="279"/>
      <c r="B71" s="87" t="str">
        <f>$B$15</f>
        <v>Large C&amp;I [5]</v>
      </c>
      <c r="C71" s="127">
        <f t="shared" si="44"/>
        <v>722557.35</v>
      </c>
      <c r="D71" s="60">
        <f t="shared" si="44"/>
        <v>1234243.2</v>
      </c>
      <c r="E71" s="60">
        <f t="shared" si="41"/>
        <v>1220435.67</v>
      </c>
      <c r="F71" s="60">
        <f t="shared" si="41"/>
        <v>650265.26</v>
      </c>
      <c r="G71" s="60">
        <f t="shared" si="41"/>
        <v>631456.27</v>
      </c>
      <c r="H71" s="60">
        <f t="shared" si="41"/>
        <v>530646.81000000006</v>
      </c>
      <c r="I71" s="60">
        <f t="shared" si="41"/>
        <v>414317.9</v>
      </c>
      <c r="J71" s="60">
        <f t="shared" si="41"/>
        <v>528833.59000000008</v>
      </c>
      <c r="K71" s="60">
        <f t="shared" si="41"/>
        <v>477743.44999999995</v>
      </c>
      <c r="L71" s="356">
        <f t="shared" si="41"/>
        <v>703507.59</v>
      </c>
      <c r="M71" s="115">
        <f t="shared" si="41"/>
        <v>820192.94</v>
      </c>
      <c r="N71" s="356">
        <f t="shared" si="41"/>
        <v>1374045.6800000002</v>
      </c>
      <c r="O71" s="213">
        <f t="shared" si="41"/>
        <v>1662205.45</v>
      </c>
      <c r="P71" s="213">
        <f t="shared" si="42"/>
        <v>1582851.33</v>
      </c>
      <c r="Q71" s="213">
        <v>1585919.82</v>
      </c>
      <c r="R71" s="213">
        <v>1533759.85</v>
      </c>
      <c r="S71" s="239">
        <v>1280616.25</v>
      </c>
      <c r="T71" s="239">
        <v>1184781.67</v>
      </c>
      <c r="U71" s="239">
        <v>1094974.8</v>
      </c>
      <c r="V71" s="239">
        <v>943672.2</v>
      </c>
      <c r="W71" s="239">
        <v>947119.41</v>
      </c>
      <c r="X71" s="303">
        <v>2168258.48</v>
      </c>
      <c r="Y71" s="302"/>
      <c r="Z71" s="239"/>
      <c r="AA71" s="303"/>
      <c r="AB71" s="115">
        <f t="shared" si="43"/>
        <v>939648.1</v>
      </c>
      <c r="AC71" s="60">
        <f t="shared" si="43"/>
        <v>348608.13000000012</v>
      </c>
      <c r="AD71" s="60">
        <f t="shared" si="43"/>
        <v>365484.15000000014</v>
      </c>
      <c r="AE71" s="60">
        <f t="shared" si="43"/>
        <v>883494.59000000008</v>
      </c>
      <c r="AF71" s="60">
        <f t="shared" si="43"/>
        <v>649159.98</v>
      </c>
      <c r="AG71" s="60">
        <f t="shared" si="43"/>
        <v>654134.85999999987</v>
      </c>
      <c r="AH71" s="60">
        <f t="shared" si="43"/>
        <v>680656.9</v>
      </c>
      <c r="AI71" s="60">
        <f t="shared" si="43"/>
        <v>414838.60999999987</v>
      </c>
      <c r="AJ71" s="60">
        <f t="shared" si="43"/>
        <v>469375.96000000008</v>
      </c>
      <c r="AK71" s="96">
        <f t="shared" si="43"/>
        <v>1464750.8900000001</v>
      </c>
      <c r="AL71" s="60">
        <f t="shared" si="43"/>
        <v>-820192.94</v>
      </c>
      <c r="AM71" s="60">
        <f t="shared" si="43"/>
        <v>-1374045.6800000002</v>
      </c>
      <c r="AN71" s="96">
        <f t="shared" si="43"/>
        <v>-1662205.45</v>
      </c>
    </row>
    <row r="72" spans="1:41" ht="15" thickBot="1" x14ac:dyDescent="0.35">
      <c r="A72" s="279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45">SUM(E67:E71)</f>
        <v>41516318.960000001</v>
      </c>
      <c r="F72" s="61">
        <f t="shared" si="45"/>
        <v>37277491.560000002</v>
      </c>
      <c r="G72" s="61">
        <f t="shared" si="45"/>
        <v>32246923.859999996</v>
      </c>
      <c r="H72" s="61">
        <f t="shared" si="45"/>
        <v>28070562.079999998</v>
      </c>
      <c r="I72" s="61">
        <f t="shared" si="45"/>
        <v>24532693.219999999</v>
      </c>
      <c r="J72" s="61">
        <f t="shared" si="45"/>
        <v>23195947.789999999</v>
      </c>
      <c r="K72" s="61">
        <f t="shared" si="45"/>
        <v>23629290.570000004</v>
      </c>
      <c r="L72" s="357">
        <f t="shared" si="45"/>
        <v>26938097.189999998</v>
      </c>
      <c r="M72" s="116">
        <f t="shared" si="45"/>
        <v>33499599.669999998</v>
      </c>
      <c r="N72" s="357">
        <f t="shared" si="45"/>
        <v>38181056.780000001</v>
      </c>
      <c r="O72" s="214">
        <f>SUM(O67:O71)</f>
        <v>45350239.030000009</v>
      </c>
      <c r="P72" s="214">
        <f t="shared" ref="P72:AJ72" si="46">SUM(P67:P71)</f>
        <v>46835988.539999999</v>
      </c>
      <c r="Q72" s="214">
        <f t="shared" si="46"/>
        <v>44266022.700000003</v>
      </c>
      <c r="R72" s="214">
        <f t="shared" si="46"/>
        <v>43260429.880000003</v>
      </c>
      <c r="S72" s="240">
        <f t="shared" si="46"/>
        <v>41529682.530000001</v>
      </c>
      <c r="T72" s="240">
        <f t="shared" si="46"/>
        <v>39869191.359999999</v>
      </c>
      <c r="U72" s="240">
        <f t="shared" si="46"/>
        <v>38826825.639999993</v>
      </c>
      <c r="V72" s="240">
        <f t="shared" si="46"/>
        <v>37511146.450000003</v>
      </c>
      <c r="W72" s="240">
        <f t="shared" si="46"/>
        <v>23438336.359999999</v>
      </c>
      <c r="X72" s="305">
        <f t="shared" ref="X72" si="47">SUM(X67:X71)</f>
        <v>30823686.730000004</v>
      </c>
      <c r="Y72" s="304"/>
      <c r="Z72" s="240"/>
      <c r="AA72" s="305"/>
      <c r="AB72" s="116">
        <f t="shared" si="46"/>
        <v>-344717.31999999413</v>
      </c>
      <c r="AC72" s="61">
        <f t="shared" si="46"/>
        <v>-2359359.2499999953</v>
      </c>
      <c r="AD72" s="61">
        <f t="shared" si="46"/>
        <v>2749703.740000003</v>
      </c>
      <c r="AE72" s="61">
        <f t="shared" si="46"/>
        <v>5982938.3199999984</v>
      </c>
      <c r="AF72" s="61">
        <f t="shared" si="46"/>
        <v>9282758.6700000018</v>
      </c>
      <c r="AG72" s="61">
        <f t="shared" si="46"/>
        <v>11798629.279999997</v>
      </c>
      <c r="AH72" s="61">
        <f t="shared" si="46"/>
        <v>14294132.420000002</v>
      </c>
      <c r="AI72" s="61">
        <f t="shared" si="46"/>
        <v>14315198.66</v>
      </c>
      <c r="AJ72" s="61">
        <f t="shared" si="46"/>
        <v>-190954.21000000054</v>
      </c>
      <c r="AK72" s="257">
        <f t="shared" ref="AK72:AL72" si="48">SUM(AK67:AK71)</f>
        <v>3885589.5400000028</v>
      </c>
      <c r="AL72" s="61">
        <f t="shared" si="48"/>
        <v>-33499599.669999998</v>
      </c>
      <c r="AM72" s="61">
        <f t="shared" ref="AM72:AN72" si="49">SUM(AM67:AM71)</f>
        <v>-38181056.780000001</v>
      </c>
      <c r="AN72" s="257">
        <f t="shared" si="49"/>
        <v>-45350239.030000009</v>
      </c>
    </row>
    <row r="73" spans="1:41" x14ac:dyDescent="0.3">
      <c r="A73" s="279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58"/>
      <c r="M73" s="117"/>
      <c r="N73" s="358"/>
      <c r="O73" s="215"/>
      <c r="P73" s="215"/>
      <c r="Q73" s="215"/>
      <c r="R73" s="215"/>
      <c r="S73" s="215"/>
      <c r="T73" s="215"/>
      <c r="U73" s="215"/>
      <c r="V73" s="215"/>
      <c r="W73" s="215"/>
      <c r="X73" s="307"/>
      <c r="Y73" s="306"/>
      <c r="Z73" s="215"/>
      <c r="AA73" s="307"/>
      <c r="AB73" s="117"/>
      <c r="AC73" s="22"/>
      <c r="AD73" s="22"/>
      <c r="AE73" s="22"/>
      <c r="AF73" s="22"/>
      <c r="AG73" s="22"/>
      <c r="AH73" s="22"/>
      <c r="AI73" s="22"/>
      <c r="AJ73" s="22"/>
      <c r="AK73" s="258"/>
      <c r="AL73" s="22"/>
      <c r="AM73" s="22"/>
      <c r="AN73" s="258"/>
    </row>
    <row r="74" spans="1:41" x14ac:dyDescent="0.3">
      <c r="A74" s="279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52">
        <v>32907479</v>
      </c>
      <c r="M74" s="112">
        <v>37014283</v>
      </c>
      <c r="N74" s="352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51">
        <v>15840027</v>
      </c>
      <c r="X74" s="289">
        <v>25246637</v>
      </c>
      <c r="Y74" s="288"/>
      <c r="Z74" s="251"/>
      <c r="AA74" s="289"/>
      <c r="AB74" s="109">
        <f t="shared" ref="AB74:AN78" si="50">O74-C74</f>
        <v>-8197240</v>
      </c>
      <c r="AC74" s="52">
        <f t="shared" si="50"/>
        <v>1276654</v>
      </c>
      <c r="AD74" s="52">
        <f t="shared" si="50"/>
        <v>3538196</v>
      </c>
      <c r="AE74" s="52">
        <f t="shared" si="50"/>
        <v>187617</v>
      </c>
      <c r="AF74" s="52">
        <f t="shared" si="50"/>
        <v>238763</v>
      </c>
      <c r="AG74" s="52">
        <f t="shared" si="50"/>
        <v>109731</v>
      </c>
      <c r="AH74" s="52">
        <f t="shared" si="50"/>
        <v>142647</v>
      </c>
      <c r="AI74" s="52">
        <f t="shared" si="50"/>
        <v>-55939</v>
      </c>
      <c r="AJ74" s="52">
        <f t="shared" si="50"/>
        <v>-1522504</v>
      </c>
      <c r="AK74" s="88">
        <f t="shared" si="50"/>
        <v>-7660842</v>
      </c>
      <c r="AL74" s="52">
        <f t="shared" si="50"/>
        <v>-37014283</v>
      </c>
      <c r="AM74" s="52">
        <f t="shared" si="50"/>
        <v>-37419482</v>
      </c>
      <c r="AN74" s="88">
        <f t="shared" si="50"/>
        <v>-28326809</v>
      </c>
      <c r="AO74" s="235"/>
    </row>
    <row r="75" spans="1:41" x14ac:dyDescent="0.3">
      <c r="A75" s="279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52">
        <v>4917231</v>
      </c>
      <c r="M75" s="112">
        <v>5746214</v>
      </c>
      <c r="N75" s="352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51">
        <v>2654338</v>
      </c>
      <c r="X75" s="289">
        <v>4320056</v>
      </c>
      <c r="Y75" s="288"/>
      <c r="Z75" s="251"/>
      <c r="AA75" s="289"/>
      <c r="AB75" s="109">
        <f t="shared" si="50"/>
        <v>-1401934</v>
      </c>
      <c r="AC75" s="52">
        <f t="shared" si="50"/>
        <v>-112682</v>
      </c>
      <c r="AD75" s="52">
        <f t="shared" si="50"/>
        <v>222955</v>
      </c>
      <c r="AE75" s="52">
        <f t="shared" si="50"/>
        <v>-218665</v>
      </c>
      <c r="AF75" s="52">
        <f t="shared" si="50"/>
        <v>66699</v>
      </c>
      <c r="AG75" s="52">
        <f t="shared" si="50"/>
        <v>2130</v>
      </c>
      <c r="AH75" s="52">
        <f t="shared" si="50"/>
        <v>58357</v>
      </c>
      <c r="AI75" s="52">
        <f t="shared" si="50"/>
        <v>117642</v>
      </c>
      <c r="AJ75" s="52">
        <f t="shared" si="50"/>
        <v>-54072</v>
      </c>
      <c r="AK75" s="88">
        <f t="shared" si="50"/>
        <v>-597175</v>
      </c>
      <c r="AL75" s="52">
        <f t="shared" si="50"/>
        <v>-5746214</v>
      </c>
      <c r="AM75" s="52">
        <f t="shared" si="50"/>
        <v>-6011062</v>
      </c>
      <c r="AN75" s="88">
        <f t="shared" si="50"/>
        <v>-4766409</v>
      </c>
    </row>
    <row r="76" spans="1:41" x14ac:dyDescent="0.3">
      <c r="A76" s="279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52">
        <v>4984659</v>
      </c>
      <c r="M76" s="112">
        <v>5852587</v>
      </c>
      <c r="N76" s="352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51">
        <v>2061373</v>
      </c>
      <c r="X76" s="289">
        <v>4088063</v>
      </c>
      <c r="Y76" s="288"/>
      <c r="Z76" s="251"/>
      <c r="AA76" s="289"/>
      <c r="AB76" s="109">
        <f t="shared" si="50"/>
        <v>-1823446</v>
      </c>
      <c r="AC76" s="52">
        <f t="shared" si="50"/>
        <v>-316797</v>
      </c>
      <c r="AD76" s="52">
        <f t="shared" si="50"/>
        <v>210882</v>
      </c>
      <c r="AE76" s="52">
        <f t="shared" si="50"/>
        <v>-134885</v>
      </c>
      <c r="AF76" s="52">
        <f t="shared" si="50"/>
        <v>-79536</v>
      </c>
      <c r="AG76" s="52">
        <f t="shared" si="50"/>
        <v>-61733</v>
      </c>
      <c r="AH76" s="52">
        <f t="shared" si="50"/>
        <v>-67942</v>
      </c>
      <c r="AI76" s="52">
        <f t="shared" si="50"/>
        <v>-118379</v>
      </c>
      <c r="AJ76" s="52">
        <f t="shared" si="50"/>
        <v>-162133</v>
      </c>
      <c r="AK76" s="88">
        <f t="shared" si="50"/>
        <v>-896596</v>
      </c>
      <c r="AL76" s="52">
        <f t="shared" si="50"/>
        <v>-5852587</v>
      </c>
      <c r="AM76" s="52">
        <f t="shared" si="50"/>
        <v>-5947426</v>
      </c>
      <c r="AN76" s="88">
        <f t="shared" si="50"/>
        <v>-4329549</v>
      </c>
      <c r="AO76" s="236"/>
    </row>
    <row r="77" spans="1:41" x14ac:dyDescent="0.3">
      <c r="A77" s="279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52">
        <v>11311208</v>
      </c>
      <c r="M77" s="112">
        <v>13064773</v>
      </c>
      <c r="N77" s="352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51">
        <v>5705694</v>
      </c>
      <c r="X77" s="289">
        <v>9109866</v>
      </c>
      <c r="Y77" s="288"/>
      <c r="Z77" s="251"/>
      <c r="AA77" s="289"/>
      <c r="AB77" s="109">
        <f t="shared" si="50"/>
        <v>-3237485</v>
      </c>
      <c r="AC77" s="52">
        <f t="shared" si="50"/>
        <v>-956171</v>
      </c>
      <c r="AD77" s="52">
        <f t="shared" si="50"/>
        <v>-40339</v>
      </c>
      <c r="AE77" s="52">
        <f t="shared" si="50"/>
        <v>-689120</v>
      </c>
      <c r="AF77" s="52">
        <f t="shared" si="50"/>
        <v>-302796</v>
      </c>
      <c r="AG77" s="52">
        <f t="shared" si="50"/>
        <v>-219423</v>
      </c>
      <c r="AH77" s="52">
        <f t="shared" si="50"/>
        <v>-274422</v>
      </c>
      <c r="AI77" s="52">
        <f t="shared" si="50"/>
        <v>-274973</v>
      </c>
      <c r="AJ77" s="52">
        <f t="shared" si="50"/>
        <v>-476483</v>
      </c>
      <c r="AK77" s="88">
        <f t="shared" si="50"/>
        <v>-2201342</v>
      </c>
      <c r="AL77" s="52">
        <f t="shared" si="50"/>
        <v>-13064773</v>
      </c>
      <c r="AM77" s="52">
        <f t="shared" si="50"/>
        <v>-13192852</v>
      </c>
      <c r="AN77" s="88">
        <f t="shared" si="50"/>
        <v>-10210198</v>
      </c>
    </row>
    <row r="78" spans="1:41" x14ac:dyDescent="0.3">
      <c r="A78" s="279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59">
        <v>20681772</v>
      </c>
      <c r="M78" s="390">
        <v>21215243</v>
      </c>
      <c r="N78" s="359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52">
        <v>17758161</v>
      </c>
      <c r="X78" s="291">
        <v>18149207</v>
      </c>
      <c r="Y78" s="290"/>
      <c r="Z78" s="252"/>
      <c r="AA78" s="291"/>
      <c r="AB78" s="110">
        <f t="shared" si="50"/>
        <v>-2890399</v>
      </c>
      <c r="AC78" s="56">
        <f t="shared" si="50"/>
        <v>-1655044</v>
      </c>
      <c r="AD78" s="56">
        <f t="shared" si="50"/>
        <v>-1722788</v>
      </c>
      <c r="AE78" s="56">
        <f t="shared" si="50"/>
        <v>-1159108.1999999993</v>
      </c>
      <c r="AF78" s="56">
        <f t="shared" si="50"/>
        <v>3565110</v>
      </c>
      <c r="AG78" s="56">
        <f t="shared" si="50"/>
        <v>-78189</v>
      </c>
      <c r="AH78" s="56">
        <f t="shared" si="50"/>
        <v>8370909</v>
      </c>
      <c r="AI78" s="56">
        <f t="shared" si="50"/>
        <v>2818404</v>
      </c>
      <c r="AJ78" s="56">
        <f t="shared" si="50"/>
        <v>1832296</v>
      </c>
      <c r="AK78" s="89">
        <f t="shared" si="50"/>
        <v>-2532565</v>
      </c>
      <c r="AL78" s="56">
        <f t="shared" si="50"/>
        <v>-21215243</v>
      </c>
      <c r="AM78" s="56">
        <f t="shared" si="50"/>
        <v>-20201735</v>
      </c>
      <c r="AN78" s="89">
        <f t="shared" si="50"/>
        <v>-17206424</v>
      </c>
    </row>
    <row r="79" spans="1:41" x14ac:dyDescent="0.3">
      <c r="A79" s="279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J79" si="51">SUM(E74:E78)</f>
        <v>38202243</v>
      </c>
      <c r="F79" s="40">
        <f t="shared" si="51"/>
        <v>22148400</v>
      </c>
      <c r="G79" s="40">
        <f t="shared" si="51"/>
        <v>16527181</v>
      </c>
      <c r="H79" s="40">
        <f t="shared" si="51"/>
        <v>26025791</v>
      </c>
      <c r="I79" s="40">
        <f t="shared" si="51"/>
        <v>16268031</v>
      </c>
      <c r="J79" s="40">
        <f t="shared" si="51"/>
        <v>20897103</v>
      </c>
      <c r="K79" s="40">
        <f t="shared" si="51"/>
        <v>44402489</v>
      </c>
      <c r="L79" s="352">
        <f t="shared" si="51"/>
        <v>74802349</v>
      </c>
      <c r="M79" s="112">
        <f t="shared" si="51"/>
        <v>82893100</v>
      </c>
      <c r="N79" s="352">
        <f t="shared" si="51"/>
        <v>82772557</v>
      </c>
      <c r="O79" s="209">
        <f t="shared" si="51"/>
        <v>64839389</v>
      </c>
      <c r="P79" s="209">
        <f t="shared" si="51"/>
        <v>53561949</v>
      </c>
      <c r="Q79" s="209">
        <f t="shared" si="51"/>
        <v>40411149</v>
      </c>
      <c r="R79" s="209">
        <f t="shared" si="51"/>
        <v>20134238.800000001</v>
      </c>
      <c r="S79" s="209">
        <f t="shared" si="51"/>
        <v>20015421</v>
      </c>
      <c r="T79" s="209">
        <f t="shared" si="51"/>
        <v>25778307</v>
      </c>
      <c r="U79" s="209">
        <f t="shared" si="51"/>
        <v>24497580</v>
      </c>
      <c r="V79" s="209">
        <f t="shared" si="51"/>
        <v>23383858</v>
      </c>
      <c r="W79" s="209">
        <f t="shared" si="51"/>
        <v>44019593</v>
      </c>
      <c r="X79" s="297">
        <f t="shared" ref="X79" si="52">SUM(X74:X78)</f>
        <v>60913829</v>
      </c>
      <c r="Y79" s="288"/>
      <c r="Z79" s="251"/>
      <c r="AA79" s="289"/>
      <c r="AB79" s="109">
        <f t="shared" si="51"/>
        <v>-17550504</v>
      </c>
      <c r="AC79" s="52">
        <f t="shared" si="51"/>
        <v>-1764040</v>
      </c>
      <c r="AD79" s="52">
        <f t="shared" si="51"/>
        <v>2208906</v>
      </c>
      <c r="AE79" s="52">
        <f t="shared" si="51"/>
        <v>-2014161.1999999993</v>
      </c>
      <c r="AF79" s="52">
        <f t="shared" si="51"/>
        <v>3488240</v>
      </c>
      <c r="AG79" s="52">
        <f t="shared" si="51"/>
        <v>-247484</v>
      </c>
      <c r="AH79" s="52">
        <f t="shared" si="51"/>
        <v>8229549</v>
      </c>
      <c r="AI79" s="52">
        <f t="shared" si="51"/>
        <v>2486755</v>
      </c>
      <c r="AJ79" s="52">
        <f t="shared" si="51"/>
        <v>-382896</v>
      </c>
      <c r="AK79" s="88">
        <f t="shared" ref="AK79:AL79" si="53">SUM(AK74:AK78)</f>
        <v>-13888520</v>
      </c>
      <c r="AL79" s="52">
        <f t="shared" si="53"/>
        <v>-82893100</v>
      </c>
      <c r="AM79" s="52">
        <f t="shared" ref="AM79:AN79" si="54">SUM(AM74:AM78)</f>
        <v>-82772557</v>
      </c>
      <c r="AN79" s="88">
        <f t="shared" si="54"/>
        <v>-64839389</v>
      </c>
    </row>
    <row r="80" spans="1:41" x14ac:dyDescent="0.3">
      <c r="A80" s="279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60"/>
      <c r="M80" s="393"/>
      <c r="N80" s="360"/>
      <c r="O80" s="217"/>
      <c r="P80" s="217"/>
      <c r="Q80" s="217"/>
      <c r="R80" s="217"/>
      <c r="S80" s="241"/>
      <c r="T80" s="241"/>
      <c r="U80" s="241"/>
      <c r="V80" s="241"/>
      <c r="W80" s="241"/>
      <c r="X80" s="309"/>
      <c r="Y80" s="308"/>
      <c r="Z80" s="241"/>
      <c r="AA80" s="309"/>
      <c r="AB80" s="118"/>
      <c r="AC80" s="84"/>
      <c r="AD80" s="84"/>
      <c r="AE80" s="84"/>
      <c r="AF80" s="84"/>
      <c r="AG80" s="84"/>
      <c r="AH80" s="84"/>
      <c r="AI80" s="84"/>
      <c r="AJ80" s="84"/>
      <c r="AK80" s="259"/>
      <c r="AL80" s="84"/>
      <c r="AM80" s="84"/>
      <c r="AN80" s="259"/>
    </row>
    <row r="81" spans="1:40" x14ac:dyDescent="0.3">
      <c r="A81" s="279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61">
        <v>45040653.689999998</v>
      </c>
      <c r="M81" s="394">
        <v>50252174.060000002</v>
      </c>
      <c r="N81" s="361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2">
        <v>8338424.5099999998</v>
      </c>
      <c r="T81" s="242">
        <v>7415162.9299999997</v>
      </c>
      <c r="U81" s="242">
        <v>7993278.54</v>
      </c>
      <c r="V81" s="242">
        <v>10649869.74</v>
      </c>
      <c r="W81" s="242">
        <v>22699385.739999998</v>
      </c>
      <c r="X81" s="311">
        <v>38466275.079999998</v>
      </c>
      <c r="Y81" s="310"/>
      <c r="Z81" s="242"/>
      <c r="AA81" s="311"/>
      <c r="AB81" s="114">
        <f t="shared" ref="AB81:AN85" si="55">O81-C81</f>
        <v>-12361340.380000003</v>
      </c>
      <c r="AC81" s="59">
        <f t="shared" si="55"/>
        <v>513029.80000000075</v>
      </c>
      <c r="AD81" s="59">
        <f t="shared" si="55"/>
        <v>3536534.7399999984</v>
      </c>
      <c r="AE81" s="59">
        <f t="shared" si="55"/>
        <v>-352318.68999999948</v>
      </c>
      <c r="AF81" s="59">
        <f t="shared" si="55"/>
        <v>-94147.529999999329</v>
      </c>
      <c r="AG81" s="59">
        <f t="shared" si="55"/>
        <v>-103692.77000000048</v>
      </c>
      <c r="AH81" s="59">
        <f t="shared" si="55"/>
        <v>-161075.0700000003</v>
      </c>
      <c r="AI81" s="59">
        <f t="shared" si="55"/>
        <v>-577107.81000000052</v>
      </c>
      <c r="AJ81" s="59">
        <f t="shared" si="55"/>
        <v>-1626391.8300000019</v>
      </c>
      <c r="AK81" s="95">
        <f t="shared" si="55"/>
        <v>-6574378.6099999994</v>
      </c>
      <c r="AL81" s="59">
        <f t="shared" si="55"/>
        <v>-50252174.060000002</v>
      </c>
      <c r="AM81" s="59">
        <f t="shared" si="55"/>
        <v>-50746854.119999997</v>
      </c>
      <c r="AN81" s="95">
        <f t="shared" si="55"/>
        <v>-39158946.759999998</v>
      </c>
    </row>
    <row r="82" spans="1:40" x14ac:dyDescent="0.3">
      <c r="A82" s="279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61">
        <v>5064209.62</v>
      </c>
      <c r="M82" s="394">
        <v>5867187.46</v>
      </c>
      <c r="N82" s="361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2">
        <v>1097679.29</v>
      </c>
      <c r="T82" s="242">
        <v>950283.53</v>
      </c>
      <c r="U82" s="242">
        <v>996372.49</v>
      </c>
      <c r="V82" s="242">
        <v>1358169.22</v>
      </c>
      <c r="W82" s="242">
        <v>2853753.93</v>
      </c>
      <c r="X82" s="311">
        <v>4947414.7</v>
      </c>
      <c r="Y82" s="310"/>
      <c r="Z82" s="242"/>
      <c r="AA82" s="311"/>
      <c r="AB82" s="114">
        <f t="shared" si="55"/>
        <v>-1618921.79</v>
      </c>
      <c r="AC82" s="59">
        <f t="shared" si="55"/>
        <v>-287400.95000000019</v>
      </c>
      <c r="AD82" s="59">
        <f t="shared" si="55"/>
        <v>21596.839999999851</v>
      </c>
      <c r="AE82" s="59">
        <f t="shared" si="55"/>
        <v>-335577.57000000007</v>
      </c>
      <c r="AF82" s="59">
        <f t="shared" si="55"/>
        <v>16111.110000000102</v>
      </c>
      <c r="AG82" s="59">
        <f t="shared" si="55"/>
        <v>-18682.900000000023</v>
      </c>
      <c r="AH82" s="59">
        <f t="shared" si="55"/>
        <v>41431.079999999958</v>
      </c>
      <c r="AI82" s="59">
        <f t="shared" si="55"/>
        <v>72706.139999999898</v>
      </c>
      <c r="AJ82" s="59">
        <f t="shared" si="55"/>
        <v>12479.080000000075</v>
      </c>
      <c r="AK82" s="95">
        <f t="shared" si="55"/>
        <v>-116794.91999999993</v>
      </c>
      <c r="AL82" s="59">
        <f t="shared" si="55"/>
        <v>-5867187.46</v>
      </c>
      <c r="AM82" s="59">
        <f t="shared" si="55"/>
        <v>-6126647.3399999999</v>
      </c>
      <c r="AN82" s="95">
        <f t="shared" si="55"/>
        <v>-4941773.5599999996</v>
      </c>
    </row>
    <row r="83" spans="1:40" x14ac:dyDescent="0.3">
      <c r="A83" s="279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61">
        <v>6144795.9399999995</v>
      </c>
      <c r="M83" s="394">
        <v>7155611.1200000001</v>
      </c>
      <c r="N83" s="361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2">
        <v>886206.72</v>
      </c>
      <c r="T83" s="242">
        <v>840595.17</v>
      </c>
      <c r="U83" s="242">
        <v>885245.79</v>
      </c>
      <c r="V83" s="242">
        <v>1124808.83</v>
      </c>
      <c r="W83" s="242">
        <v>2682377.1599999997</v>
      </c>
      <c r="X83" s="311">
        <v>5481746.29</v>
      </c>
      <c r="Y83" s="310"/>
      <c r="Z83" s="242"/>
      <c r="AA83" s="311"/>
      <c r="AB83" s="114">
        <f t="shared" si="55"/>
        <v>-2338352.4800000004</v>
      </c>
      <c r="AC83" s="59">
        <f t="shared" si="55"/>
        <v>-478125.25</v>
      </c>
      <c r="AD83" s="59">
        <f t="shared" si="55"/>
        <v>208430.70000000019</v>
      </c>
      <c r="AE83" s="59">
        <f t="shared" si="55"/>
        <v>-162012.58999999985</v>
      </c>
      <c r="AF83" s="59">
        <f t="shared" si="55"/>
        <v>-93640.930000000051</v>
      </c>
      <c r="AG83" s="59">
        <f t="shared" si="55"/>
        <v>-73113.910000000033</v>
      </c>
      <c r="AH83" s="59">
        <f t="shared" si="55"/>
        <v>-76622.85999999987</v>
      </c>
      <c r="AI83" s="59">
        <f t="shared" si="55"/>
        <v>-146914.5299999998</v>
      </c>
      <c r="AJ83" s="59">
        <f t="shared" si="55"/>
        <v>-168038.33000000007</v>
      </c>
      <c r="AK83" s="95">
        <f t="shared" si="55"/>
        <v>-663049.64999999944</v>
      </c>
      <c r="AL83" s="59">
        <f t="shared" si="55"/>
        <v>-7155611.1200000001</v>
      </c>
      <c r="AM83" s="59">
        <f t="shared" si="55"/>
        <v>-7251721.6699999999</v>
      </c>
      <c r="AN83" s="95">
        <f t="shared" si="55"/>
        <v>-5377295.0099999998</v>
      </c>
    </row>
    <row r="84" spans="1:40" x14ac:dyDescent="0.3">
      <c r="A84" s="279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61">
        <v>8869193.2200000007</v>
      </c>
      <c r="M84" s="394">
        <v>10198115.959999999</v>
      </c>
      <c r="N84" s="361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2">
        <v>1484690.02</v>
      </c>
      <c r="T84" s="242">
        <v>1415883.54</v>
      </c>
      <c r="U84" s="242">
        <v>1487116.28</v>
      </c>
      <c r="V84" s="242">
        <v>1973316.7</v>
      </c>
      <c r="W84" s="242">
        <v>4217248.2700000005</v>
      </c>
      <c r="X84" s="311">
        <v>7541193.8300000001</v>
      </c>
      <c r="Y84" s="310"/>
      <c r="Z84" s="242"/>
      <c r="AA84" s="311"/>
      <c r="AB84" s="114">
        <f t="shared" si="55"/>
        <v>-2771957.6400000006</v>
      </c>
      <c r="AC84" s="59">
        <f t="shared" si="55"/>
        <v>-888994</v>
      </c>
      <c r="AD84" s="59">
        <f t="shared" si="55"/>
        <v>-94694.5</v>
      </c>
      <c r="AE84" s="59">
        <f t="shared" si="55"/>
        <v>-496569.29999999981</v>
      </c>
      <c r="AF84" s="59">
        <f t="shared" si="55"/>
        <v>-252446.87000000011</v>
      </c>
      <c r="AG84" s="59">
        <f t="shared" si="55"/>
        <v>-181108.16999999993</v>
      </c>
      <c r="AH84" s="59">
        <f t="shared" si="55"/>
        <v>-221395.61999999988</v>
      </c>
      <c r="AI84" s="59">
        <f t="shared" si="55"/>
        <v>-258161.12000000034</v>
      </c>
      <c r="AJ84" s="59">
        <f t="shared" si="55"/>
        <v>-423395.20999999903</v>
      </c>
      <c r="AK84" s="95">
        <f t="shared" si="55"/>
        <v>-1327999.3900000006</v>
      </c>
      <c r="AL84" s="59">
        <f t="shared" si="55"/>
        <v>-10198115.959999999</v>
      </c>
      <c r="AM84" s="59">
        <f t="shared" si="55"/>
        <v>-10288749.379999999</v>
      </c>
      <c r="AN84" s="95">
        <f t="shared" si="55"/>
        <v>-8031369.5099999998</v>
      </c>
    </row>
    <row r="85" spans="1:40" ht="16.2" x14ac:dyDescent="0.45">
      <c r="A85" s="279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62">
        <v>8156364.29</v>
      </c>
      <c r="M85" s="395">
        <v>8514975</v>
      </c>
      <c r="N85" s="362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3">
        <v>2256744.09</v>
      </c>
      <c r="T85" s="243">
        <v>2204569.33</v>
      </c>
      <c r="U85" s="243">
        <v>2347920.5500000003</v>
      </c>
      <c r="V85" s="243">
        <v>2842217.8899999997</v>
      </c>
      <c r="W85" s="243">
        <v>4172317.38</v>
      </c>
      <c r="X85" s="313">
        <v>7690294.9299999997</v>
      </c>
      <c r="Y85" s="312"/>
      <c r="Z85" s="243"/>
      <c r="AA85" s="313"/>
      <c r="AB85" s="115">
        <f t="shared" si="55"/>
        <v>-1255420.9000000004</v>
      </c>
      <c r="AC85" s="60">
        <f t="shared" si="55"/>
        <v>236637.16999999993</v>
      </c>
      <c r="AD85" s="60">
        <f t="shared" si="55"/>
        <v>-432634.34999999963</v>
      </c>
      <c r="AE85" s="60">
        <f t="shared" si="55"/>
        <v>-316336.0700000003</v>
      </c>
      <c r="AF85" s="60">
        <f t="shared" si="55"/>
        <v>-117229.35000000009</v>
      </c>
      <c r="AG85" s="60">
        <f t="shared" si="55"/>
        <v>-264987.5299999998</v>
      </c>
      <c r="AH85" s="60">
        <f t="shared" si="55"/>
        <v>-114341.97999999952</v>
      </c>
      <c r="AI85" s="60">
        <f t="shared" si="55"/>
        <v>204076.40999999922</v>
      </c>
      <c r="AJ85" s="60">
        <f t="shared" si="55"/>
        <v>-566161.04</v>
      </c>
      <c r="AK85" s="96">
        <f t="shared" si="55"/>
        <v>-466069.36000000034</v>
      </c>
      <c r="AL85" s="60">
        <f t="shared" si="55"/>
        <v>-8514975</v>
      </c>
      <c r="AM85" s="60">
        <f t="shared" si="55"/>
        <v>-8630106.4900000002</v>
      </c>
      <c r="AN85" s="96">
        <f t="shared" si="55"/>
        <v>-7253344.7799999993</v>
      </c>
    </row>
    <row r="86" spans="1:40" x14ac:dyDescent="0.3">
      <c r="A86" s="279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J86" si="56">SUM(E81:E85)</f>
        <v>36370230.269999996</v>
      </c>
      <c r="F86" s="218">
        <f t="shared" si="56"/>
        <v>19910856.09</v>
      </c>
      <c r="G86" s="218">
        <f t="shared" si="56"/>
        <v>14605098.199999999</v>
      </c>
      <c r="H86" s="218">
        <f t="shared" si="56"/>
        <v>13468079.780000001</v>
      </c>
      <c r="I86" s="218">
        <f t="shared" si="56"/>
        <v>14241938.1</v>
      </c>
      <c r="J86" s="218">
        <f t="shared" si="56"/>
        <v>18653783.289999999</v>
      </c>
      <c r="K86" s="218">
        <f t="shared" si="56"/>
        <v>39396589.810000002</v>
      </c>
      <c r="L86" s="361">
        <f t="shared" si="56"/>
        <v>73275216.75999999</v>
      </c>
      <c r="M86" s="394">
        <f t="shared" si="56"/>
        <v>81988063.599999994</v>
      </c>
      <c r="N86" s="361">
        <f t="shared" si="56"/>
        <v>83044078.999999985</v>
      </c>
      <c r="O86" s="218">
        <f t="shared" si="56"/>
        <v>64762729.619999997</v>
      </c>
      <c r="P86" s="218">
        <f t="shared" si="56"/>
        <v>54104253.709999993</v>
      </c>
      <c r="Q86" s="218">
        <f t="shared" si="56"/>
        <v>39609463.699999996</v>
      </c>
      <c r="R86" s="218">
        <f t="shared" si="56"/>
        <v>18248041.870000001</v>
      </c>
      <c r="S86" s="242">
        <f t="shared" si="56"/>
        <v>14063744.630000001</v>
      </c>
      <c r="T86" s="242">
        <f t="shared" si="56"/>
        <v>12826494.500000002</v>
      </c>
      <c r="U86" s="242">
        <f t="shared" si="56"/>
        <v>13709933.65</v>
      </c>
      <c r="V86" s="242">
        <f t="shared" si="56"/>
        <v>17948382.379999999</v>
      </c>
      <c r="W86" s="242">
        <f t="shared" si="56"/>
        <v>36625082.479999997</v>
      </c>
      <c r="X86" s="311">
        <f t="shared" ref="X86" si="57">SUM(X81:X85)</f>
        <v>64126924.829999998</v>
      </c>
      <c r="Y86" s="310"/>
      <c r="Z86" s="242"/>
      <c r="AA86" s="311"/>
      <c r="AB86" s="119">
        <f t="shared" si="56"/>
        <v>-20345993.190000005</v>
      </c>
      <c r="AC86" s="70">
        <f t="shared" si="56"/>
        <v>-904853.22999999952</v>
      </c>
      <c r="AD86" s="70">
        <f t="shared" si="56"/>
        <v>3239233.4299999988</v>
      </c>
      <c r="AE86" s="70">
        <f t="shared" si="56"/>
        <v>-1662814.2199999995</v>
      </c>
      <c r="AF86" s="70">
        <f t="shared" si="56"/>
        <v>-541353.56999999948</v>
      </c>
      <c r="AG86" s="70">
        <f t="shared" si="56"/>
        <v>-641585.28000000026</v>
      </c>
      <c r="AH86" s="70">
        <f t="shared" si="56"/>
        <v>-532004.4499999996</v>
      </c>
      <c r="AI86" s="70">
        <f t="shared" si="56"/>
        <v>-705400.91000000155</v>
      </c>
      <c r="AJ86" s="70">
        <f t="shared" si="56"/>
        <v>-2771507.330000001</v>
      </c>
      <c r="AK86" s="260">
        <f t="shared" ref="AK86:AL86" si="58">SUM(AK81:AK85)</f>
        <v>-9148291.9299999997</v>
      </c>
      <c r="AL86" s="70">
        <f t="shared" si="58"/>
        <v>-81988063.599999994</v>
      </c>
      <c r="AM86" s="70">
        <f t="shared" ref="AM86:AN86" si="59">SUM(AM81:AM85)</f>
        <v>-83044078.999999985</v>
      </c>
      <c r="AN86" s="260">
        <f t="shared" si="59"/>
        <v>-64762729.619999997</v>
      </c>
    </row>
    <row r="87" spans="1:40" x14ac:dyDescent="0.3">
      <c r="A87" s="279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63"/>
      <c r="M87" s="396"/>
      <c r="N87" s="363"/>
      <c r="O87" s="220"/>
      <c r="P87" s="220"/>
      <c r="Q87" s="220"/>
      <c r="R87" s="220"/>
      <c r="S87" s="221"/>
      <c r="T87" s="221"/>
      <c r="U87" s="221"/>
      <c r="V87" s="221"/>
      <c r="W87" s="221"/>
      <c r="X87" s="315"/>
      <c r="Y87" s="314"/>
      <c r="Z87" s="221"/>
      <c r="AA87" s="315"/>
      <c r="AB87" s="136"/>
      <c r="AC87" s="135"/>
      <c r="AD87" s="24"/>
      <c r="AE87" s="24"/>
      <c r="AF87" s="24"/>
      <c r="AG87" s="24"/>
      <c r="AH87" s="24"/>
      <c r="AI87" s="24"/>
      <c r="AJ87" s="24"/>
      <c r="AK87" s="261"/>
      <c r="AL87" s="135"/>
      <c r="AM87" s="135"/>
      <c r="AN87" s="261"/>
    </row>
    <row r="88" spans="1:40" x14ac:dyDescent="0.3">
      <c r="A88" s="279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64" t="s">
        <v>30</v>
      </c>
      <c r="M88" s="136" t="s">
        <v>30</v>
      </c>
      <c r="N88" s="364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315" t="s">
        <v>30</v>
      </c>
      <c r="Y88" s="316"/>
      <c r="Z88" s="281"/>
      <c r="AA88" s="315"/>
      <c r="AB88" s="138" t="s">
        <v>30</v>
      </c>
      <c r="AC88" s="135" t="s">
        <v>30</v>
      </c>
      <c r="AD88" s="30" t="s">
        <v>30</v>
      </c>
      <c r="AE88" s="30" t="s">
        <v>30</v>
      </c>
      <c r="AF88" s="30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97" t="s">
        <v>30</v>
      </c>
      <c r="AL88" s="135" t="s">
        <v>30</v>
      </c>
      <c r="AM88" s="135" t="s">
        <v>30</v>
      </c>
      <c r="AN88" s="97" t="s">
        <v>30</v>
      </c>
    </row>
    <row r="89" spans="1:40" x14ac:dyDescent="0.3">
      <c r="A89" s="279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64" t="s">
        <v>30</v>
      </c>
      <c r="M89" s="136" t="s">
        <v>30</v>
      </c>
      <c r="N89" s="364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315" t="s">
        <v>30</v>
      </c>
      <c r="Y89" s="316"/>
      <c r="Z89" s="281"/>
      <c r="AA89" s="315"/>
      <c r="AB89" s="138" t="s">
        <v>30</v>
      </c>
      <c r="AC89" s="135" t="s">
        <v>30</v>
      </c>
      <c r="AD89" s="30" t="s">
        <v>30</v>
      </c>
      <c r="AE89" s="30" t="s">
        <v>30</v>
      </c>
      <c r="AF89" s="30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97" t="s">
        <v>30</v>
      </c>
      <c r="AL89" s="135" t="s">
        <v>30</v>
      </c>
      <c r="AM89" s="135" t="s">
        <v>30</v>
      </c>
      <c r="AN89" s="97" t="s">
        <v>30</v>
      </c>
    </row>
    <row r="90" spans="1:40" x14ac:dyDescent="0.3">
      <c r="A90" s="279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64" t="s">
        <v>30</v>
      </c>
      <c r="M90" s="136" t="s">
        <v>30</v>
      </c>
      <c r="N90" s="364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315" t="s">
        <v>30</v>
      </c>
      <c r="Y90" s="316"/>
      <c r="Z90" s="281"/>
      <c r="AA90" s="315"/>
      <c r="AB90" s="138" t="s">
        <v>30</v>
      </c>
      <c r="AC90" s="135" t="s">
        <v>30</v>
      </c>
      <c r="AD90" s="30" t="s">
        <v>30</v>
      </c>
      <c r="AE90" s="30" t="s">
        <v>30</v>
      </c>
      <c r="AF90" s="30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97" t="s">
        <v>30</v>
      </c>
      <c r="AL90" s="135" t="s">
        <v>30</v>
      </c>
      <c r="AM90" s="135" t="s">
        <v>30</v>
      </c>
      <c r="AN90" s="97" t="s">
        <v>30</v>
      </c>
    </row>
    <row r="91" spans="1:40" x14ac:dyDescent="0.3">
      <c r="A91" s="279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64" t="s">
        <v>30</v>
      </c>
      <c r="M91" s="136" t="s">
        <v>30</v>
      </c>
      <c r="N91" s="364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315" t="s">
        <v>30</v>
      </c>
      <c r="Y91" s="316"/>
      <c r="Z91" s="281"/>
      <c r="AA91" s="315"/>
      <c r="AB91" s="138" t="s">
        <v>30</v>
      </c>
      <c r="AC91" s="135" t="s">
        <v>30</v>
      </c>
      <c r="AD91" s="30" t="s">
        <v>30</v>
      </c>
      <c r="AE91" s="30" t="s">
        <v>30</v>
      </c>
      <c r="AF91" s="30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97" t="s">
        <v>30</v>
      </c>
      <c r="AL91" s="135" t="s">
        <v>30</v>
      </c>
      <c r="AM91" s="135" t="s">
        <v>30</v>
      </c>
      <c r="AN91" s="97" t="s">
        <v>30</v>
      </c>
    </row>
    <row r="92" spans="1:40" x14ac:dyDescent="0.3">
      <c r="A92" s="279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64" t="s">
        <v>30</v>
      </c>
      <c r="M92" s="136" t="s">
        <v>30</v>
      </c>
      <c r="N92" s="364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315" t="s">
        <v>30</v>
      </c>
      <c r="Y92" s="316"/>
      <c r="Z92" s="281"/>
      <c r="AA92" s="315"/>
      <c r="AB92" s="138" t="s">
        <v>30</v>
      </c>
      <c r="AC92" s="135" t="s">
        <v>30</v>
      </c>
      <c r="AD92" s="30" t="s">
        <v>30</v>
      </c>
      <c r="AE92" s="30" t="s">
        <v>30</v>
      </c>
      <c r="AF92" s="30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97" t="s">
        <v>30</v>
      </c>
      <c r="AL92" s="135" t="s">
        <v>30</v>
      </c>
      <c r="AM92" s="135" t="s">
        <v>30</v>
      </c>
      <c r="AN92" s="97" t="s">
        <v>30</v>
      </c>
    </row>
    <row r="93" spans="1:40" x14ac:dyDescent="0.3">
      <c r="A93" s="279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64" t="s">
        <v>30</v>
      </c>
      <c r="M93" s="136" t="s">
        <v>30</v>
      </c>
      <c r="N93" s="364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315" t="s">
        <v>30</v>
      </c>
      <c r="Y93" s="316"/>
      <c r="Z93" s="281"/>
      <c r="AA93" s="315"/>
      <c r="AB93" s="138" t="s">
        <v>30</v>
      </c>
      <c r="AC93" s="135" t="s">
        <v>30</v>
      </c>
      <c r="AD93" s="30" t="s">
        <v>30</v>
      </c>
      <c r="AE93" s="30" t="s">
        <v>30</v>
      </c>
      <c r="AF93" s="30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97" t="s">
        <v>30</v>
      </c>
      <c r="AL93" s="135" t="s">
        <v>30</v>
      </c>
      <c r="AM93" s="135" t="s">
        <v>30</v>
      </c>
      <c r="AN93" s="97" t="s">
        <v>30</v>
      </c>
    </row>
    <row r="94" spans="1:40" x14ac:dyDescent="0.3">
      <c r="A94" s="279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65"/>
      <c r="M94" s="136"/>
      <c r="N94" s="365"/>
      <c r="O94" s="221"/>
      <c r="P94" s="221"/>
      <c r="Q94" s="222"/>
      <c r="R94" s="222"/>
      <c r="S94" s="222"/>
      <c r="T94" s="222"/>
      <c r="U94" s="222"/>
      <c r="V94" s="222"/>
      <c r="W94" s="221"/>
      <c r="X94" s="315"/>
      <c r="Y94" s="314"/>
      <c r="Z94" s="221"/>
      <c r="AA94" s="315"/>
      <c r="AB94" s="141"/>
      <c r="AC94" s="142"/>
      <c r="AD94" s="25"/>
      <c r="AE94" s="25"/>
      <c r="AF94" s="25"/>
      <c r="AG94" s="25"/>
      <c r="AH94" s="25"/>
      <c r="AI94" s="25"/>
      <c r="AJ94" s="25"/>
      <c r="AK94" s="99"/>
      <c r="AL94" s="142"/>
      <c r="AM94" s="142"/>
      <c r="AN94" s="99"/>
    </row>
    <row r="95" spans="1:40" x14ac:dyDescent="0.3">
      <c r="A95" s="279"/>
      <c r="B95" s="87" t="str">
        <f>$B$11</f>
        <v>Residential [1]</v>
      </c>
      <c r="C95" s="66">
        <f>IF(C88="n/a", C81,C81+C88)</f>
        <v>51520287.140000001</v>
      </c>
      <c r="D95" s="67">
        <f t="shared" ref="D95:N95" si="60">IF(D88="n/a", D81,D81+D88)</f>
        <v>32757777.579999998</v>
      </c>
      <c r="E95" s="67">
        <f t="shared" si="60"/>
        <v>21115009.800000001</v>
      </c>
      <c r="F95" s="67">
        <f t="shared" si="60"/>
        <v>11451333.68</v>
      </c>
      <c r="G95" s="67">
        <f t="shared" si="60"/>
        <v>8432572.0399999991</v>
      </c>
      <c r="H95" s="67">
        <f t="shared" si="60"/>
        <v>7518855.7000000002</v>
      </c>
      <c r="I95" s="67">
        <f t="shared" si="60"/>
        <v>8154353.6100000003</v>
      </c>
      <c r="J95" s="67">
        <f t="shared" si="60"/>
        <v>11226977.550000001</v>
      </c>
      <c r="K95" s="67">
        <f t="shared" si="60"/>
        <v>24325777.57</v>
      </c>
      <c r="L95" s="372">
        <f t="shared" si="60"/>
        <v>45040653.689999998</v>
      </c>
      <c r="M95" s="397">
        <f t="shared" si="60"/>
        <v>50252174.060000002</v>
      </c>
      <c r="N95" s="366">
        <f t="shared" si="60"/>
        <v>50746854.119999997</v>
      </c>
      <c r="O95" s="192">
        <f>IF(O88="n/a", O81,O81+O88)</f>
        <v>39158946.759999998</v>
      </c>
      <c r="P95" s="192">
        <f t="shared" ref="P95:W100" si="61">IF(P88="n/a", P81,P81+P88)</f>
        <v>33270807.379999999</v>
      </c>
      <c r="Q95" s="192">
        <f t="shared" si="61"/>
        <v>24651544.539999999</v>
      </c>
      <c r="R95" s="192">
        <f t="shared" si="61"/>
        <v>11099014.99</v>
      </c>
      <c r="S95" s="192">
        <f t="shared" si="61"/>
        <v>8338424.5099999998</v>
      </c>
      <c r="T95" s="192">
        <f t="shared" si="61"/>
        <v>7415162.9299999997</v>
      </c>
      <c r="U95" s="192">
        <f t="shared" si="61"/>
        <v>7993278.54</v>
      </c>
      <c r="V95" s="192">
        <f t="shared" si="61"/>
        <v>10649869.74</v>
      </c>
      <c r="W95" s="192">
        <f t="shared" si="61"/>
        <v>22699385.739999998</v>
      </c>
      <c r="X95" s="318">
        <f t="shared" ref="X95" si="62">IF(X88="n/a", X81,X81+X88)</f>
        <v>38466275.079999998</v>
      </c>
      <c r="Y95" s="317"/>
      <c r="Z95" s="192"/>
      <c r="AA95" s="318"/>
      <c r="AB95" s="114">
        <f t="shared" ref="AB95:AN99" si="63">O95-C95</f>
        <v>-12361340.380000003</v>
      </c>
      <c r="AC95" s="59">
        <f t="shared" si="63"/>
        <v>513029.80000000075</v>
      </c>
      <c r="AD95" s="59">
        <f t="shared" si="63"/>
        <v>3536534.7399999984</v>
      </c>
      <c r="AE95" s="59">
        <f t="shared" si="63"/>
        <v>-352318.68999999948</v>
      </c>
      <c r="AF95" s="59">
        <f t="shared" si="63"/>
        <v>-94147.529999999329</v>
      </c>
      <c r="AG95" s="59">
        <f t="shared" si="63"/>
        <v>-103692.77000000048</v>
      </c>
      <c r="AH95" s="59">
        <f t="shared" si="63"/>
        <v>-161075.0700000003</v>
      </c>
      <c r="AI95" s="59">
        <f t="shared" si="63"/>
        <v>-577107.81000000052</v>
      </c>
      <c r="AJ95" s="59">
        <f t="shared" si="63"/>
        <v>-1626391.8300000019</v>
      </c>
      <c r="AK95" s="95">
        <f t="shared" si="63"/>
        <v>-6574378.6099999994</v>
      </c>
      <c r="AL95" s="59">
        <f t="shared" si="63"/>
        <v>-50252174.060000002</v>
      </c>
      <c r="AM95" s="59">
        <f t="shared" si="63"/>
        <v>-50746854.119999997</v>
      </c>
      <c r="AN95" s="95">
        <f t="shared" si="63"/>
        <v>-39158946.759999998</v>
      </c>
    </row>
    <row r="96" spans="1:40" x14ac:dyDescent="0.3">
      <c r="A96" s="279"/>
      <c r="B96" s="87" t="str">
        <f>$B$12</f>
        <v>Low Income Residential [2]</v>
      </c>
      <c r="C96" s="66">
        <f t="shared" ref="C96:O100" si="64">IF(C89="n/a", C82,C82+C89)</f>
        <v>6560695.3499999996</v>
      </c>
      <c r="D96" s="67">
        <f t="shared" si="64"/>
        <v>4148788.41</v>
      </c>
      <c r="E96" s="67">
        <f t="shared" si="64"/>
        <v>3005372.2</v>
      </c>
      <c r="F96" s="67">
        <f t="shared" si="64"/>
        <v>1764842.61</v>
      </c>
      <c r="G96" s="67">
        <f t="shared" si="64"/>
        <v>1081568.18</v>
      </c>
      <c r="H96" s="67">
        <f t="shared" si="64"/>
        <v>968966.43</v>
      </c>
      <c r="I96" s="67">
        <f t="shared" si="64"/>
        <v>954941.41</v>
      </c>
      <c r="J96" s="67">
        <f t="shared" si="64"/>
        <v>1285463.08</v>
      </c>
      <c r="K96" s="67">
        <f t="shared" si="64"/>
        <v>2841274.85</v>
      </c>
      <c r="L96" s="372">
        <f t="shared" si="64"/>
        <v>5064209.62</v>
      </c>
      <c r="M96" s="397">
        <f t="shared" si="64"/>
        <v>5867187.46</v>
      </c>
      <c r="N96" s="366">
        <f t="shared" si="64"/>
        <v>6126647.3399999999</v>
      </c>
      <c r="O96" s="192">
        <f t="shared" si="64"/>
        <v>4941773.5599999996</v>
      </c>
      <c r="P96" s="192">
        <f t="shared" si="61"/>
        <v>3861387.46</v>
      </c>
      <c r="Q96" s="192">
        <f t="shared" si="61"/>
        <v>3026969.04</v>
      </c>
      <c r="R96" s="192">
        <f t="shared" si="61"/>
        <v>1429265.04</v>
      </c>
      <c r="S96" s="192">
        <f t="shared" si="61"/>
        <v>1097679.29</v>
      </c>
      <c r="T96" s="192">
        <f t="shared" si="61"/>
        <v>950283.53</v>
      </c>
      <c r="U96" s="192">
        <f t="shared" si="61"/>
        <v>996372.49</v>
      </c>
      <c r="V96" s="192">
        <f t="shared" si="61"/>
        <v>1358169.22</v>
      </c>
      <c r="W96" s="192">
        <f t="shared" si="61"/>
        <v>2853753.93</v>
      </c>
      <c r="X96" s="318">
        <f t="shared" ref="X96" si="65">IF(X89="n/a", X82,X82+X89)</f>
        <v>4947414.7</v>
      </c>
      <c r="Y96" s="317"/>
      <c r="Z96" s="192"/>
      <c r="AA96" s="318"/>
      <c r="AB96" s="114">
        <f t="shared" si="63"/>
        <v>-1618921.79</v>
      </c>
      <c r="AC96" s="59">
        <f t="shared" si="63"/>
        <v>-287400.95000000019</v>
      </c>
      <c r="AD96" s="59">
        <f t="shared" si="63"/>
        <v>21596.839999999851</v>
      </c>
      <c r="AE96" s="59">
        <f t="shared" si="63"/>
        <v>-335577.57000000007</v>
      </c>
      <c r="AF96" s="59">
        <f t="shared" si="63"/>
        <v>16111.110000000102</v>
      </c>
      <c r="AG96" s="59">
        <f t="shared" si="63"/>
        <v>-18682.900000000023</v>
      </c>
      <c r="AH96" s="59">
        <f t="shared" si="63"/>
        <v>41431.079999999958</v>
      </c>
      <c r="AI96" s="59">
        <f t="shared" si="63"/>
        <v>72706.139999999898</v>
      </c>
      <c r="AJ96" s="59">
        <f t="shared" si="63"/>
        <v>12479.080000000075</v>
      </c>
      <c r="AK96" s="95">
        <f t="shared" si="63"/>
        <v>-116794.91999999993</v>
      </c>
      <c r="AL96" s="59">
        <f t="shared" si="63"/>
        <v>-5867187.46</v>
      </c>
      <c r="AM96" s="59">
        <f t="shared" si="63"/>
        <v>-6126647.3399999999</v>
      </c>
      <c r="AN96" s="95">
        <f t="shared" si="63"/>
        <v>-4941773.5599999996</v>
      </c>
    </row>
    <row r="97" spans="1:40" x14ac:dyDescent="0.3">
      <c r="A97" s="279"/>
      <c r="B97" s="87" t="str">
        <f>$B$13</f>
        <v>Small C&amp;I [3]</v>
      </c>
      <c r="C97" s="66">
        <f t="shared" si="64"/>
        <v>7715647.4900000002</v>
      </c>
      <c r="D97" s="67">
        <f t="shared" si="64"/>
        <v>4597306.25</v>
      </c>
      <c r="E97" s="67">
        <f t="shared" si="64"/>
        <v>2523250.02</v>
      </c>
      <c r="F97" s="67">
        <f t="shared" si="64"/>
        <v>1300518.48</v>
      </c>
      <c r="G97" s="67">
        <f t="shared" si="64"/>
        <v>979847.65</v>
      </c>
      <c r="H97" s="67">
        <f t="shared" si="64"/>
        <v>913709.08000000007</v>
      </c>
      <c r="I97" s="67">
        <f t="shared" si="64"/>
        <v>961868.64999999991</v>
      </c>
      <c r="J97" s="67">
        <f t="shared" si="64"/>
        <v>1271723.3599999999</v>
      </c>
      <c r="K97" s="67">
        <f t="shared" si="64"/>
        <v>2850415.4899999998</v>
      </c>
      <c r="L97" s="372">
        <f t="shared" si="64"/>
        <v>6144795.9399999995</v>
      </c>
      <c r="M97" s="397">
        <f t="shared" si="64"/>
        <v>7155611.1200000001</v>
      </c>
      <c r="N97" s="366">
        <f t="shared" si="64"/>
        <v>7251721.6699999999</v>
      </c>
      <c r="O97" s="192">
        <f t="shared" si="64"/>
        <v>5377295.0099999998</v>
      </c>
      <c r="P97" s="192">
        <f t="shared" si="61"/>
        <v>4119181</v>
      </c>
      <c r="Q97" s="192">
        <f t="shared" si="61"/>
        <v>2731680.72</v>
      </c>
      <c r="R97" s="192">
        <f t="shared" si="61"/>
        <v>1138505.8900000001</v>
      </c>
      <c r="S97" s="192">
        <f t="shared" si="61"/>
        <v>886206.72</v>
      </c>
      <c r="T97" s="192">
        <f t="shared" si="61"/>
        <v>840595.17</v>
      </c>
      <c r="U97" s="192">
        <f t="shared" si="61"/>
        <v>885245.79</v>
      </c>
      <c r="V97" s="192">
        <f t="shared" si="61"/>
        <v>1124808.83</v>
      </c>
      <c r="W97" s="192">
        <f t="shared" si="61"/>
        <v>2682377.1599999997</v>
      </c>
      <c r="X97" s="318">
        <f t="shared" ref="X97" si="66">IF(X90="n/a", X83,X83+X90)</f>
        <v>5481746.29</v>
      </c>
      <c r="Y97" s="317"/>
      <c r="Z97" s="192"/>
      <c r="AA97" s="318"/>
      <c r="AB97" s="114">
        <f t="shared" si="63"/>
        <v>-2338352.4800000004</v>
      </c>
      <c r="AC97" s="59">
        <f t="shared" si="63"/>
        <v>-478125.25</v>
      </c>
      <c r="AD97" s="59">
        <f t="shared" si="63"/>
        <v>208430.70000000019</v>
      </c>
      <c r="AE97" s="59">
        <f t="shared" si="63"/>
        <v>-162012.58999999985</v>
      </c>
      <c r="AF97" s="59">
        <f t="shared" si="63"/>
        <v>-93640.930000000051</v>
      </c>
      <c r="AG97" s="59">
        <f t="shared" si="63"/>
        <v>-73113.910000000033</v>
      </c>
      <c r="AH97" s="59">
        <f t="shared" si="63"/>
        <v>-76622.85999999987</v>
      </c>
      <c r="AI97" s="59">
        <f t="shared" si="63"/>
        <v>-146914.5299999998</v>
      </c>
      <c r="AJ97" s="59">
        <f t="shared" si="63"/>
        <v>-168038.33000000007</v>
      </c>
      <c r="AK97" s="95">
        <f t="shared" si="63"/>
        <v>-663049.64999999944</v>
      </c>
      <c r="AL97" s="59">
        <f t="shared" si="63"/>
        <v>-7155611.1200000001</v>
      </c>
      <c r="AM97" s="59">
        <f t="shared" si="63"/>
        <v>-7251721.6699999999</v>
      </c>
      <c r="AN97" s="95">
        <f t="shared" si="63"/>
        <v>-5377295.0099999998</v>
      </c>
    </row>
    <row r="98" spans="1:40" x14ac:dyDescent="0.3">
      <c r="A98" s="279"/>
      <c r="B98" s="87" t="str">
        <f>$B$14</f>
        <v>Medium C&amp;I [4]</v>
      </c>
      <c r="C98" s="66">
        <f t="shared" si="64"/>
        <v>10803327.15</v>
      </c>
      <c r="D98" s="67">
        <f t="shared" si="64"/>
        <v>6923117.1200000001</v>
      </c>
      <c r="E98" s="67">
        <f t="shared" si="64"/>
        <v>4310939.66</v>
      </c>
      <c r="F98" s="67">
        <f t="shared" si="64"/>
        <v>2386999.7599999998</v>
      </c>
      <c r="G98" s="67">
        <f t="shared" si="64"/>
        <v>1737136.8900000001</v>
      </c>
      <c r="H98" s="67">
        <f t="shared" si="64"/>
        <v>1596991.71</v>
      </c>
      <c r="I98" s="67">
        <f t="shared" si="64"/>
        <v>1708511.9</v>
      </c>
      <c r="J98" s="67">
        <f t="shared" si="64"/>
        <v>2231477.8200000003</v>
      </c>
      <c r="K98" s="67">
        <f t="shared" si="64"/>
        <v>4640643.4799999995</v>
      </c>
      <c r="L98" s="372">
        <f t="shared" si="64"/>
        <v>8869193.2200000007</v>
      </c>
      <c r="M98" s="397">
        <f t="shared" si="64"/>
        <v>10198115.959999999</v>
      </c>
      <c r="N98" s="366">
        <f t="shared" si="64"/>
        <v>10288749.379999999</v>
      </c>
      <c r="O98" s="192">
        <f t="shared" si="64"/>
        <v>8031369.5099999998</v>
      </c>
      <c r="P98" s="192">
        <f t="shared" si="61"/>
        <v>6034123.1200000001</v>
      </c>
      <c r="Q98" s="192">
        <f t="shared" si="61"/>
        <v>4216245.16</v>
      </c>
      <c r="R98" s="192">
        <f t="shared" si="61"/>
        <v>1890430.46</v>
      </c>
      <c r="S98" s="192">
        <f t="shared" si="61"/>
        <v>1484690.02</v>
      </c>
      <c r="T98" s="192">
        <f t="shared" si="61"/>
        <v>1415883.54</v>
      </c>
      <c r="U98" s="192">
        <f t="shared" si="61"/>
        <v>1487116.28</v>
      </c>
      <c r="V98" s="192">
        <f t="shared" si="61"/>
        <v>1973316.7</v>
      </c>
      <c r="W98" s="192">
        <f t="shared" si="61"/>
        <v>4217248.2700000005</v>
      </c>
      <c r="X98" s="318">
        <f t="shared" ref="X98" si="67">IF(X91="n/a", X84,X84+X91)</f>
        <v>7541193.8300000001</v>
      </c>
      <c r="Y98" s="317"/>
      <c r="Z98" s="192"/>
      <c r="AA98" s="318"/>
      <c r="AB98" s="114">
        <f t="shared" si="63"/>
        <v>-2771957.6400000006</v>
      </c>
      <c r="AC98" s="59">
        <f t="shared" si="63"/>
        <v>-888994</v>
      </c>
      <c r="AD98" s="59">
        <f t="shared" si="63"/>
        <v>-94694.5</v>
      </c>
      <c r="AE98" s="59">
        <f t="shared" si="63"/>
        <v>-496569.29999999981</v>
      </c>
      <c r="AF98" s="59">
        <f t="shared" si="63"/>
        <v>-252446.87000000011</v>
      </c>
      <c r="AG98" s="59">
        <f t="shared" si="63"/>
        <v>-181108.16999999993</v>
      </c>
      <c r="AH98" s="59">
        <f t="shared" si="63"/>
        <v>-221395.61999999988</v>
      </c>
      <c r="AI98" s="59">
        <f t="shared" si="63"/>
        <v>-258161.12000000034</v>
      </c>
      <c r="AJ98" s="59">
        <f t="shared" si="63"/>
        <v>-423395.20999999903</v>
      </c>
      <c r="AK98" s="95">
        <f t="shared" si="63"/>
        <v>-1327999.3900000006</v>
      </c>
      <c r="AL98" s="59">
        <f t="shared" si="63"/>
        <v>-10198115.959999999</v>
      </c>
      <c r="AM98" s="59">
        <f t="shared" si="63"/>
        <v>-10288749.379999999</v>
      </c>
      <c r="AN98" s="95">
        <f t="shared" si="63"/>
        <v>-8031369.5099999998</v>
      </c>
    </row>
    <row r="99" spans="1:40" ht="16.2" x14ac:dyDescent="0.45">
      <c r="A99" s="279"/>
      <c r="B99" s="87" t="str">
        <f>$B$15</f>
        <v>Large C&amp;I [5]</v>
      </c>
      <c r="C99" s="82">
        <f t="shared" si="64"/>
        <v>8508765.6799999997</v>
      </c>
      <c r="D99" s="69">
        <f t="shared" si="64"/>
        <v>6582117.5800000001</v>
      </c>
      <c r="E99" s="69">
        <f t="shared" si="64"/>
        <v>5415658.5899999999</v>
      </c>
      <c r="F99" s="69">
        <f t="shared" si="64"/>
        <v>3007161.56</v>
      </c>
      <c r="G99" s="69">
        <f t="shared" si="64"/>
        <v>2373973.44</v>
      </c>
      <c r="H99" s="69">
        <f t="shared" si="64"/>
        <v>2469556.86</v>
      </c>
      <c r="I99" s="69">
        <f t="shared" si="64"/>
        <v>2462262.5299999998</v>
      </c>
      <c r="J99" s="69">
        <f t="shared" si="64"/>
        <v>2638141.4800000004</v>
      </c>
      <c r="K99" s="69">
        <f t="shared" si="64"/>
        <v>4738478.42</v>
      </c>
      <c r="L99" s="386">
        <f t="shared" si="64"/>
        <v>8156364.29</v>
      </c>
      <c r="M99" s="398">
        <f t="shared" si="64"/>
        <v>8514975</v>
      </c>
      <c r="N99" s="367">
        <f t="shared" si="64"/>
        <v>8630106.4900000002</v>
      </c>
      <c r="O99" s="223">
        <f t="shared" si="64"/>
        <v>7253344.7799999993</v>
      </c>
      <c r="P99" s="223">
        <f t="shared" si="61"/>
        <v>6818754.75</v>
      </c>
      <c r="Q99" s="223">
        <f t="shared" si="61"/>
        <v>4983024.24</v>
      </c>
      <c r="R99" s="223">
        <f t="shared" si="61"/>
        <v>2690825.4899999998</v>
      </c>
      <c r="S99" s="223">
        <f t="shared" si="61"/>
        <v>2256744.09</v>
      </c>
      <c r="T99" s="223">
        <f t="shared" si="61"/>
        <v>2204569.33</v>
      </c>
      <c r="U99" s="223">
        <f t="shared" si="61"/>
        <v>2347920.5500000003</v>
      </c>
      <c r="V99" s="223">
        <f t="shared" si="61"/>
        <v>2842217.8899999997</v>
      </c>
      <c r="W99" s="223">
        <f t="shared" si="61"/>
        <v>4172317.38</v>
      </c>
      <c r="X99" s="320">
        <f t="shared" ref="X99" si="68">IF(X92="n/a", X85,X85+X92)</f>
        <v>7690294.9299999997</v>
      </c>
      <c r="Y99" s="319"/>
      <c r="Z99" s="223"/>
      <c r="AA99" s="320"/>
      <c r="AB99" s="115">
        <f t="shared" si="63"/>
        <v>-1255420.9000000004</v>
      </c>
      <c r="AC99" s="60">
        <f t="shared" si="63"/>
        <v>236637.16999999993</v>
      </c>
      <c r="AD99" s="60">
        <f t="shared" si="63"/>
        <v>-432634.34999999963</v>
      </c>
      <c r="AE99" s="60">
        <f t="shared" si="63"/>
        <v>-316336.0700000003</v>
      </c>
      <c r="AF99" s="60">
        <f t="shared" si="63"/>
        <v>-117229.35000000009</v>
      </c>
      <c r="AG99" s="60">
        <f t="shared" si="63"/>
        <v>-264987.5299999998</v>
      </c>
      <c r="AH99" s="60">
        <f t="shared" si="63"/>
        <v>-114341.97999999952</v>
      </c>
      <c r="AI99" s="60">
        <f t="shared" si="63"/>
        <v>204076.40999999922</v>
      </c>
      <c r="AJ99" s="60">
        <f t="shared" si="63"/>
        <v>-566161.04</v>
      </c>
      <c r="AK99" s="96">
        <f t="shared" si="63"/>
        <v>-466069.36000000034</v>
      </c>
      <c r="AL99" s="60">
        <f t="shared" si="63"/>
        <v>-8514975</v>
      </c>
      <c r="AM99" s="60">
        <f t="shared" si="63"/>
        <v>-8630106.4900000002</v>
      </c>
      <c r="AN99" s="96">
        <f t="shared" si="63"/>
        <v>-7253344.7799999993</v>
      </c>
    </row>
    <row r="100" spans="1:40" ht="15" thickBot="1" x14ac:dyDescent="0.35">
      <c r="A100" s="279"/>
      <c r="B100" s="90" t="str">
        <f>$B$16</f>
        <v>Total</v>
      </c>
      <c r="C100" s="65">
        <f t="shared" si="64"/>
        <v>85108722.810000002</v>
      </c>
      <c r="D100" s="61">
        <f t="shared" si="64"/>
        <v>55009106.93999999</v>
      </c>
      <c r="E100" s="61">
        <f t="shared" si="64"/>
        <v>36370230.269999996</v>
      </c>
      <c r="F100" s="61">
        <f t="shared" si="64"/>
        <v>19910856.09</v>
      </c>
      <c r="G100" s="61">
        <f t="shared" si="64"/>
        <v>14605098.199999999</v>
      </c>
      <c r="H100" s="61">
        <f t="shared" si="64"/>
        <v>13468079.780000001</v>
      </c>
      <c r="I100" s="61">
        <f t="shared" si="64"/>
        <v>14241938.1</v>
      </c>
      <c r="J100" s="61">
        <f t="shared" si="64"/>
        <v>18653783.289999999</v>
      </c>
      <c r="K100" s="61">
        <f t="shared" si="64"/>
        <v>39396589.810000002</v>
      </c>
      <c r="L100" s="357">
        <f t="shared" si="64"/>
        <v>73275216.75999999</v>
      </c>
      <c r="M100" s="116">
        <f t="shared" si="64"/>
        <v>81988063.599999994</v>
      </c>
      <c r="N100" s="368">
        <f t="shared" si="64"/>
        <v>83044078.999999985</v>
      </c>
      <c r="O100" s="214">
        <f t="shared" si="64"/>
        <v>64762729.619999997</v>
      </c>
      <c r="P100" s="214">
        <f t="shared" si="61"/>
        <v>54104253.709999993</v>
      </c>
      <c r="Q100" s="214">
        <f t="shared" si="61"/>
        <v>39609463.699999996</v>
      </c>
      <c r="R100" s="214">
        <f t="shared" si="61"/>
        <v>18248041.870000001</v>
      </c>
      <c r="S100" s="214">
        <f t="shared" si="61"/>
        <v>14063744.630000001</v>
      </c>
      <c r="T100" s="214">
        <f t="shared" si="61"/>
        <v>12826494.500000002</v>
      </c>
      <c r="U100" s="214">
        <f t="shared" si="61"/>
        <v>13709933.65</v>
      </c>
      <c r="V100" s="214">
        <f t="shared" si="61"/>
        <v>17948382.379999999</v>
      </c>
      <c r="W100" s="214">
        <f t="shared" si="61"/>
        <v>36625082.479999997</v>
      </c>
      <c r="X100" s="322">
        <f t="shared" ref="X100" si="69">IF(X93="n/a", X86,X86+X93)</f>
        <v>64126924.829999998</v>
      </c>
      <c r="Y100" s="321"/>
      <c r="Z100" s="214"/>
      <c r="AA100" s="322"/>
      <c r="AB100" s="116">
        <f>SUM(AB95:AB99)</f>
        <v>-20345993.190000005</v>
      </c>
      <c r="AC100" s="61">
        <f>SUM(AC95:AC99)</f>
        <v>-904853.22999999952</v>
      </c>
      <c r="AD100" s="61">
        <f t="shared" ref="AD100:AJ100" si="70">SUM(AD95:AD99)</f>
        <v>3239233.4299999988</v>
      </c>
      <c r="AE100" s="61">
        <f t="shared" si="70"/>
        <v>-1662814.2199999995</v>
      </c>
      <c r="AF100" s="61">
        <f t="shared" si="70"/>
        <v>-541353.56999999948</v>
      </c>
      <c r="AG100" s="61">
        <f t="shared" si="70"/>
        <v>-641585.28000000026</v>
      </c>
      <c r="AH100" s="61">
        <f t="shared" si="70"/>
        <v>-532004.4499999996</v>
      </c>
      <c r="AI100" s="61">
        <f t="shared" si="70"/>
        <v>-705400.91000000155</v>
      </c>
      <c r="AJ100" s="61">
        <f t="shared" si="70"/>
        <v>-2771507.330000001</v>
      </c>
      <c r="AK100" s="257">
        <f t="shared" ref="AK100:AL100" si="71">SUM(AK95:AK99)</f>
        <v>-9148291.9299999997</v>
      </c>
      <c r="AL100" s="61">
        <f t="shared" si="71"/>
        <v>-81988063.599999994</v>
      </c>
      <c r="AM100" s="61">
        <f t="shared" ref="AM100:AN100" si="72">SUM(AM95:AM99)</f>
        <v>-83044078.999999985</v>
      </c>
      <c r="AN100" s="257">
        <f t="shared" si="72"/>
        <v>-64762729.619999997</v>
      </c>
    </row>
    <row r="101" spans="1:40" x14ac:dyDescent="0.3">
      <c r="A101" s="279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69"/>
      <c r="M101" s="399"/>
      <c r="N101" s="369"/>
      <c r="O101" s="383"/>
      <c r="P101" s="383"/>
      <c r="Q101" s="224"/>
      <c r="R101" s="224"/>
      <c r="S101" s="227"/>
      <c r="T101" s="227"/>
      <c r="U101" s="227"/>
      <c r="V101" s="227"/>
      <c r="W101" s="269"/>
      <c r="X101" s="324"/>
      <c r="Y101" s="323"/>
      <c r="Z101" s="269"/>
      <c r="AA101" s="324"/>
      <c r="AB101" s="120"/>
      <c r="AC101" s="73"/>
      <c r="AD101" s="74"/>
      <c r="AE101" s="74"/>
      <c r="AF101" s="74"/>
      <c r="AG101" s="74"/>
      <c r="AH101" s="74"/>
      <c r="AI101" s="74"/>
      <c r="AJ101" s="74"/>
      <c r="AK101" s="101"/>
      <c r="AL101" s="73"/>
      <c r="AM101" s="73"/>
      <c r="AN101" s="101"/>
    </row>
    <row r="102" spans="1:40" x14ac:dyDescent="0.3">
      <c r="A102" s="279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70">
        <v>32552967.48</v>
      </c>
      <c r="M102" s="317">
        <v>38388223.490000002</v>
      </c>
      <c r="N102" s="370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318">
        <v>26802731.120000001</v>
      </c>
      <c r="Y102" s="317"/>
      <c r="Z102" s="192"/>
      <c r="AA102" s="318"/>
      <c r="AB102" s="114">
        <f t="shared" ref="AB102:AN106" si="73">O102-C102</f>
        <v>-7806756.25</v>
      </c>
      <c r="AC102" s="59">
        <f t="shared" si="73"/>
        <v>-14250973.940000001</v>
      </c>
      <c r="AD102" s="59">
        <f t="shared" si="73"/>
        <v>-2992663.2300000004</v>
      </c>
      <c r="AE102" s="59">
        <f t="shared" si="73"/>
        <v>1950449.0199999996</v>
      </c>
      <c r="AF102" s="59">
        <f t="shared" si="73"/>
        <v>-3813694.4399999976</v>
      </c>
      <c r="AG102" s="59">
        <f t="shared" si="73"/>
        <v>-2880089.7300000004</v>
      </c>
      <c r="AH102" s="59">
        <f t="shared" si="73"/>
        <v>-1484149.9399999995</v>
      </c>
      <c r="AI102" s="59">
        <f t="shared" si="73"/>
        <v>-1923095.4699999988</v>
      </c>
      <c r="AJ102" s="59">
        <f t="shared" si="73"/>
        <v>717715.41000000015</v>
      </c>
      <c r="AK102" s="95">
        <f t="shared" si="73"/>
        <v>-5750236.3599999994</v>
      </c>
      <c r="AL102" s="59">
        <f t="shared" si="73"/>
        <v>-38388223.490000002</v>
      </c>
      <c r="AM102" s="59">
        <f t="shared" si="73"/>
        <v>-36567857.950000003</v>
      </c>
      <c r="AN102" s="95">
        <f t="shared" si="73"/>
        <v>-43069224.939999998</v>
      </c>
    </row>
    <row r="103" spans="1:40" x14ac:dyDescent="0.3">
      <c r="A103" s="279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70">
        <v>1519151.04</v>
      </c>
      <c r="M103" s="317">
        <v>1760080.1</v>
      </c>
      <c r="N103" s="370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318">
        <v>1356097.38</v>
      </c>
      <c r="Y103" s="317"/>
      <c r="Z103" s="192"/>
      <c r="AA103" s="318"/>
      <c r="AB103" s="114">
        <f t="shared" si="73"/>
        <v>-566114.4700000002</v>
      </c>
      <c r="AC103" s="59">
        <f t="shared" si="73"/>
        <v>-429451.10999999987</v>
      </c>
      <c r="AD103" s="59">
        <f t="shared" si="73"/>
        <v>-428184.9700000002</v>
      </c>
      <c r="AE103" s="59">
        <f t="shared" si="73"/>
        <v>-40151.15000000014</v>
      </c>
      <c r="AF103" s="59">
        <f t="shared" si="73"/>
        <v>-539790.55000000005</v>
      </c>
      <c r="AG103" s="59">
        <f t="shared" si="73"/>
        <v>-506651.6399999999</v>
      </c>
      <c r="AH103" s="59">
        <f t="shared" si="73"/>
        <v>-388149.29000000004</v>
      </c>
      <c r="AI103" s="59">
        <f t="shared" si="73"/>
        <v>-368161.42999999993</v>
      </c>
      <c r="AJ103" s="59">
        <f t="shared" si="73"/>
        <v>-70890.440000000061</v>
      </c>
      <c r="AK103" s="95">
        <f t="shared" si="73"/>
        <v>-163053.66000000015</v>
      </c>
      <c r="AL103" s="59">
        <f t="shared" si="73"/>
        <v>-1760080.1</v>
      </c>
      <c r="AM103" s="59">
        <f t="shared" si="73"/>
        <v>-1765121.17</v>
      </c>
      <c r="AN103" s="95">
        <f t="shared" si="73"/>
        <v>-1974552.75</v>
      </c>
    </row>
    <row r="104" spans="1:40" x14ac:dyDescent="0.3">
      <c r="A104" s="279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70">
        <v>4119522.36</v>
      </c>
      <c r="M104" s="317">
        <v>5827607.4800000004</v>
      </c>
      <c r="N104" s="370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318">
        <v>3194308.54</v>
      </c>
      <c r="Y104" s="317"/>
      <c r="Z104" s="192"/>
      <c r="AA104" s="318"/>
      <c r="AB104" s="114">
        <f t="shared" si="73"/>
        <v>-1643056.5899999999</v>
      </c>
      <c r="AC104" s="59">
        <f t="shared" si="73"/>
        <v>-3176239.59</v>
      </c>
      <c r="AD104" s="59">
        <f t="shared" si="73"/>
        <v>-444726.12000000011</v>
      </c>
      <c r="AE104" s="59">
        <f t="shared" si="73"/>
        <v>411698.73999999976</v>
      </c>
      <c r="AF104" s="59">
        <f t="shared" si="73"/>
        <v>-318497.4600000002</v>
      </c>
      <c r="AG104" s="59">
        <f t="shared" si="73"/>
        <v>-212588.26999999979</v>
      </c>
      <c r="AH104" s="59">
        <f t="shared" si="73"/>
        <v>-46294.25</v>
      </c>
      <c r="AI104" s="59">
        <f t="shared" si="73"/>
        <v>-170339.75</v>
      </c>
      <c r="AJ104" s="59">
        <f t="shared" si="73"/>
        <v>2905.4899999999907</v>
      </c>
      <c r="AK104" s="95">
        <f t="shared" si="73"/>
        <v>-925213.81999999983</v>
      </c>
      <c r="AL104" s="59">
        <f t="shared" si="73"/>
        <v>-5827607.4800000004</v>
      </c>
      <c r="AM104" s="59">
        <f t="shared" si="73"/>
        <v>-5543867</v>
      </c>
      <c r="AN104" s="95">
        <f t="shared" si="73"/>
        <v>-7307893.75</v>
      </c>
    </row>
    <row r="105" spans="1:40" x14ac:dyDescent="0.3">
      <c r="A105" s="279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70">
        <v>6590773.46</v>
      </c>
      <c r="M105" s="317">
        <v>8798161.4000000004</v>
      </c>
      <c r="N105" s="370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318">
        <v>4838680.54</v>
      </c>
      <c r="Y105" s="317"/>
      <c r="Z105" s="192"/>
      <c r="AA105" s="318"/>
      <c r="AB105" s="114">
        <f t="shared" si="73"/>
        <v>-1464179.1099999994</v>
      </c>
      <c r="AC105" s="59">
        <f t="shared" si="73"/>
        <v>-4247225.71</v>
      </c>
      <c r="AD105" s="59">
        <f t="shared" si="73"/>
        <v>-461390.9299999997</v>
      </c>
      <c r="AE105" s="59">
        <f t="shared" si="73"/>
        <v>297724.89999999991</v>
      </c>
      <c r="AF105" s="59">
        <f t="shared" si="73"/>
        <v>-579395.52</v>
      </c>
      <c r="AG105" s="59">
        <f t="shared" si="73"/>
        <v>-402000.42999999993</v>
      </c>
      <c r="AH105" s="59">
        <f t="shared" si="73"/>
        <v>-94587.830000000075</v>
      </c>
      <c r="AI105" s="59">
        <f t="shared" si="73"/>
        <v>-344801.09000000008</v>
      </c>
      <c r="AJ105" s="59">
        <f t="shared" si="73"/>
        <v>281033.80999999982</v>
      </c>
      <c r="AK105" s="95">
        <f t="shared" si="73"/>
        <v>-1752092.92</v>
      </c>
      <c r="AL105" s="59">
        <f t="shared" si="73"/>
        <v>-8798161.4000000004</v>
      </c>
      <c r="AM105" s="59">
        <f t="shared" si="73"/>
        <v>-7698363.0199999996</v>
      </c>
      <c r="AN105" s="95">
        <f t="shared" si="73"/>
        <v>-11138750.65</v>
      </c>
    </row>
    <row r="106" spans="1:40" ht="16.2" x14ac:dyDescent="0.45">
      <c r="A106" s="279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71">
        <v>6513081.5</v>
      </c>
      <c r="M106" s="325">
        <v>7939687.4699999997</v>
      </c>
      <c r="N106" s="371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26">
        <v>4756790.62</v>
      </c>
      <c r="Y106" s="325"/>
      <c r="Z106" s="194"/>
      <c r="AA106" s="326"/>
      <c r="AB106" s="115">
        <f t="shared" si="73"/>
        <v>-490630.08000000007</v>
      </c>
      <c r="AC106" s="60">
        <f t="shared" si="73"/>
        <v>-2279940.41</v>
      </c>
      <c r="AD106" s="60">
        <f t="shared" si="73"/>
        <v>416375.20000000019</v>
      </c>
      <c r="AE106" s="60">
        <f t="shared" si="73"/>
        <v>193710.66000000015</v>
      </c>
      <c r="AF106" s="60">
        <f t="shared" si="73"/>
        <v>-751801.5299999998</v>
      </c>
      <c r="AG106" s="60">
        <f t="shared" si="73"/>
        <v>-11188.790000000037</v>
      </c>
      <c r="AH106" s="60">
        <f t="shared" si="73"/>
        <v>199829.79000000004</v>
      </c>
      <c r="AI106" s="60">
        <f t="shared" si="73"/>
        <v>-259234.23999999976</v>
      </c>
      <c r="AJ106" s="60">
        <f t="shared" si="73"/>
        <v>394358.37999999989</v>
      </c>
      <c r="AK106" s="96">
        <f t="shared" si="73"/>
        <v>-1756290.88</v>
      </c>
      <c r="AL106" s="60">
        <f t="shared" si="73"/>
        <v>-7939687.4699999997</v>
      </c>
      <c r="AM106" s="60">
        <f t="shared" si="73"/>
        <v>-6477263.6200000001</v>
      </c>
      <c r="AN106" s="96">
        <f t="shared" si="73"/>
        <v>-9850757.0600000005</v>
      </c>
    </row>
    <row r="107" spans="1:40" x14ac:dyDescent="0.3">
      <c r="A107" s="279"/>
      <c r="B107" s="87" t="str">
        <f>$B$16</f>
        <v>Total</v>
      </c>
      <c r="C107" s="66">
        <f>SUM(C102:C106)</f>
        <v>85311915.650000006</v>
      </c>
      <c r="D107" s="59">
        <f t="shared" ref="D107:AJ107" si="74">SUM(D102:D106)</f>
        <v>74629389.950000003</v>
      </c>
      <c r="E107" s="75">
        <f t="shared" si="74"/>
        <v>47844788.629999995</v>
      </c>
      <c r="F107" s="75">
        <f t="shared" si="74"/>
        <v>34630138.549999997</v>
      </c>
      <c r="G107" s="59">
        <f t="shared" si="74"/>
        <v>28744005.689999998</v>
      </c>
      <c r="H107" s="75">
        <f t="shared" si="74"/>
        <v>23007579.469999999</v>
      </c>
      <c r="I107" s="75">
        <f t="shared" si="74"/>
        <v>21098383.91</v>
      </c>
      <c r="J107" s="75">
        <f t="shared" si="74"/>
        <v>22848904.84</v>
      </c>
      <c r="K107" s="75">
        <f t="shared" si="74"/>
        <v>21992436.830000006</v>
      </c>
      <c r="L107" s="75">
        <f t="shared" si="74"/>
        <v>51295495.840000004</v>
      </c>
      <c r="M107" s="114">
        <f t="shared" si="74"/>
        <v>62713759.940000005</v>
      </c>
      <c r="N107" s="372">
        <f t="shared" si="74"/>
        <v>58052472.759999998</v>
      </c>
      <c r="O107" s="225">
        <f t="shared" si="74"/>
        <v>73341179.149999991</v>
      </c>
      <c r="P107" s="225">
        <f t="shared" si="74"/>
        <v>50245559.190000005</v>
      </c>
      <c r="Q107" s="225">
        <f t="shared" si="74"/>
        <v>43934198.579999998</v>
      </c>
      <c r="R107" s="225">
        <f t="shared" si="74"/>
        <v>37443570.719999999</v>
      </c>
      <c r="S107" s="244">
        <f t="shared" si="74"/>
        <v>22740826.190000001</v>
      </c>
      <c r="T107" s="244">
        <f t="shared" si="74"/>
        <v>18995060.609999999</v>
      </c>
      <c r="U107" s="244">
        <f t="shared" si="74"/>
        <v>19285032.390000001</v>
      </c>
      <c r="V107" s="244">
        <f t="shared" si="74"/>
        <v>19783272.859999999</v>
      </c>
      <c r="W107" s="244">
        <f t="shared" si="74"/>
        <v>23317559.480000004</v>
      </c>
      <c r="X107" s="328">
        <f t="shared" ref="X107" si="75">SUM(X102:X106)</f>
        <v>40948608.199999996</v>
      </c>
      <c r="Y107" s="327"/>
      <c r="Z107" s="244"/>
      <c r="AA107" s="328"/>
      <c r="AB107" s="121">
        <f t="shared" si="74"/>
        <v>-11970736.5</v>
      </c>
      <c r="AC107" s="59">
        <f t="shared" si="74"/>
        <v>-24383830.760000002</v>
      </c>
      <c r="AD107" s="76">
        <f t="shared" si="74"/>
        <v>-3910590.05</v>
      </c>
      <c r="AE107" s="76">
        <f t="shared" si="74"/>
        <v>2813432.1699999995</v>
      </c>
      <c r="AF107" s="76">
        <f t="shared" si="74"/>
        <v>-6003179.4999999963</v>
      </c>
      <c r="AG107" s="76">
        <f t="shared" si="74"/>
        <v>-4012518.8599999994</v>
      </c>
      <c r="AH107" s="76">
        <f t="shared" si="74"/>
        <v>-1813351.5199999996</v>
      </c>
      <c r="AI107" s="76">
        <f t="shared" si="74"/>
        <v>-3065631.9799999981</v>
      </c>
      <c r="AJ107" s="76">
        <f t="shared" si="74"/>
        <v>1325122.6499999999</v>
      </c>
      <c r="AK107" s="81">
        <f t="shared" ref="AK107:AL107" si="76">SUM(AK102:AK106)</f>
        <v>-10346887.640000001</v>
      </c>
      <c r="AL107" s="59">
        <f t="shared" si="76"/>
        <v>-62713759.940000005</v>
      </c>
      <c r="AM107" s="59">
        <f t="shared" ref="AM107:AN107" si="77">SUM(AM102:AM106)</f>
        <v>-58052472.759999998</v>
      </c>
      <c r="AN107" s="81">
        <f t="shared" si="77"/>
        <v>-73341179.149999991</v>
      </c>
    </row>
    <row r="108" spans="1:40" x14ac:dyDescent="0.3">
      <c r="A108" s="279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73"/>
      <c r="M108" s="400"/>
      <c r="N108" s="373"/>
      <c r="O108" s="384"/>
      <c r="P108" s="384"/>
      <c r="Q108" s="226"/>
      <c r="R108" s="226"/>
      <c r="S108" s="245"/>
      <c r="T108" s="245"/>
      <c r="U108" s="245"/>
      <c r="V108" s="245"/>
      <c r="W108" s="270"/>
      <c r="X108" s="330"/>
      <c r="Y108" s="329"/>
      <c r="Z108" s="270"/>
      <c r="AA108" s="330"/>
      <c r="AB108" s="122"/>
      <c r="AC108" s="27"/>
      <c r="AD108" s="28"/>
      <c r="AE108" s="28"/>
      <c r="AF108" s="28"/>
      <c r="AG108" s="28"/>
      <c r="AH108" s="28"/>
      <c r="AI108" s="28"/>
      <c r="AJ108" s="28"/>
      <c r="AK108" s="102"/>
      <c r="AL108" s="27"/>
      <c r="AM108" s="27"/>
      <c r="AN108" s="102"/>
    </row>
    <row r="109" spans="1:40" x14ac:dyDescent="0.3">
      <c r="A109" s="279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74">
        <v>257182</v>
      </c>
      <c r="M109" s="401">
        <v>225979</v>
      </c>
      <c r="N109" s="374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402">
        <v>228198</v>
      </c>
      <c r="Y109" s="331"/>
      <c r="Z109" s="282"/>
      <c r="AA109" s="332"/>
      <c r="AB109" s="143">
        <f t="shared" ref="AB109:AN113" si="78">O109-C109</f>
        <v>13439</v>
      </c>
      <c r="AC109" s="144">
        <f t="shared" si="78"/>
        <v>-28612</v>
      </c>
      <c r="AD109" s="144">
        <f t="shared" si="78"/>
        <v>-9870</v>
      </c>
      <c r="AE109" s="144">
        <f t="shared" si="78"/>
        <v>31580</v>
      </c>
      <c r="AF109" s="144">
        <f t="shared" si="78"/>
        <v>-16143</v>
      </c>
      <c r="AG109" s="144">
        <f t="shared" si="78"/>
        <v>-12780</v>
      </c>
      <c r="AH109" s="144">
        <f t="shared" si="78"/>
        <v>4403</v>
      </c>
      <c r="AI109" s="144">
        <f t="shared" si="78"/>
        <v>-10633</v>
      </c>
      <c r="AJ109" s="144">
        <f t="shared" si="78"/>
        <v>1099367.72</v>
      </c>
      <c r="AK109" s="262">
        <f t="shared" si="78"/>
        <v>-28984</v>
      </c>
      <c r="AL109" s="144">
        <f t="shared" si="78"/>
        <v>-225979</v>
      </c>
      <c r="AM109" s="144">
        <f t="shared" si="78"/>
        <v>-204466</v>
      </c>
      <c r="AN109" s="262">
        <f t="shared" si="78"/>
        <v>-245425</v>
      </c>
    </row>
    <row r="110" spans="1:40" x14ac:dyDescent="0.3">
      <c r="A110" s="279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74">
        <v>18029</v>
      </c>
      <c r="M110" s="401">
        <v>16715</v>
      </c>
      <c r="N110" s="374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402">
        <v>17329</v>
      </c>
      <c r="Y110" s="331"/>
      <c r="Z110" s="282"/>
      <c r="AA110" s="332"/>
      <c r="AB110" s="143">
        <f t="shared" si="78"/>
        <v>-1618</v>
      </c>
      <c r="AC110" s="144">
        <f t="shared" si="78"/>
        <v>-2018</v>
      </c>
      <c r="AD110" s="144">
        <f t="shared" si="78"/>
        <v>-2660</v>
      </c>
      <c r="AE110" s="144">
        <f t="shared" si="78"/>
        <v>-202</v>
      </c>
      <c r="AF110" s="144">
        <f t="shared" si="78"/>
        <v>-3775</v>
      </c>
      <c r="AG110" s="144">
        <f t="shared" si="78"/>
        <v>-3147</v>
      </c>
      <c r="AH110" s="144">
        <f t="shared" si="78"/>
        <v>-1894</v>
      </c>
      <c r="AI110" s="144">
        <f t="shared" si="78"/>
        <v>-2497</v>
      </c>
      <c r="AJ110" s="144">
        <f t="shared" si="78"/>
        <v>52093.259999999995</v>
      </c>
      <c r="AK110" s="262">
        <f t="shared" si="78"/>
        <v>-700</v>
      </c>
      <c r="AL110" s="144">
        <f t="shared" si="78"/>
        <v>-16715</v>
      </c>
      <c r="AM110" s="144">
        <f t="shared" si="78"/>
        <v>-14908</v>
      </c>
      <c r="AN110" s="262">
        <f t="shared" si="78"/>
        <v>-16262</v>
      </c>
    </row>
    <row r="111" spans="1:40" x14ac:dyDescent="0.3">
      <c r="A111" s="279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74">
        <v>24995</v>
      </c>
      <c r="M111" s="401">
        <v>21224</v>
      </c>
      <c r="N111" s="374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402">
        <v>20751</v>
      </c>
      <c r="Y111" s="331"/>
      <c r="Z111" s="282"/>
      <c r="AA111" s="332"/>
      <c r="AB111" s="143">
        <f t="shared" si="78"/>
        <v>1313</v>
      </c>
      <c r="AC111" s="144">
        <f t="shared" si="78"/>
        <v>-5347</v>
      </c>
      <c r="AD111" s="144">
        <f t="shared" si="78"/>
        <v>-2269</v>
      </c>
      <c r="AE111" s="144">
        <f t="shared" si="78"/>
        <v>2461</v>
      </c>
      <c r="AF111" s="144">
        <f t="shared" si="78"/>
        <v>-2201</v>
      </c>
      <c r="AG111" s="144">
        <f t="shared" si="78"/>
        <v>-1938</v>
      </c>
      <c r="AH111" s="144">
        <f t="shared" si="78"/>
        <v>-432</v>
      </c>
      <c r="AI111" s="144">
        <f t="shared" si="78"/>
        <v>-1864</v>
      </c>
      <c r="AJ111" s="144">
        <f t="shared" si="78"/>
        <v>88920.04</v>
      </c>
      <c r="AK111" s="262">
        <f t="shared" si="78"/>
        <v>-4244</v>
      </c>
      <c r="AL111" s="144">
        <f t="shared" si="78"/>
        <v>-21224</v>
      </c>
      <c r="AM111" s="144">
        <f t="shared" si="78"/>
        <v>-18057</v>
      </c>
      <c r="AN111" s="262">
        <f t="shared" si="78"/>
        <v>-23760</v>
      </c>
    </row>
    <row r="112" spans="1:40" x14ac:dyDescent="0.3">
      <c r="A112" s="279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74">
        <v>8148</v>
      </c>
      <c r="M112" s="401">
        <v>6842</v>
      </c>
      <c r="N112" s="374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402">
        <v>6300</v>
      </c>
      <c r="Y112" s="331"/>
      <c r="Z112" s="282"/>
      <c r="AA112" s="332"/>
      <c r="AB112" s="143">
        <f t="shared" si="78"/>
        <v>930</v>
      </c>
      <c r="AC112" s="144">
        <f t="shared" si="78"/>
        <v>-1644</v>
      </c>
      <c r="AD112" s="144">
        <f t="shared" si="78"/>
        <v>-445</v>
      </c>
      <c r="AE112" s="144">
        <f t="shared" si="78"/>
        <v>903</v>
      </c>
      <c r="AF112" s="144">
        <f t="shared" si="78"/>
        <v>-522</v>
      </c>
      <c r="AG112" s="144">
        <f t="shared" si="78"/>
        <v>-553</v>
      </c>
      <c r="AH112" s="144">
        <f t="shared" si="78"/>
        <v>55</v>
      </c>
      <c r="AI112" s="144">
        <f t="shared" si="78"/>
        <v>-494</v>
      </c>
      <c r="AJ112" s="144">
        <f t="shared" si="78"/>
        <v>152874.25</v>
      </c>
      <c r="AK112" s="262">
        <f t="shared" si="78"/>
        <v>-1848</v>
      </c>
      <c r="AL112" s="144">
        <f t="shared" si="78"/>
        <v>-6842</v>
      </c>
      <c r="AM112" s="144">
        <f t="shared" si="78"/>
        <v>-5553</v>
      </c>
      <c r="AN112" s="262">
        <f t="shared" si="78"/>
        <v>-7939</v>
      </c>
    </row>
    <row r="113" spans="1:40" ht="16.2" x14ac:dyDescent="0.45">
      <c r="A113" s="279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75">
        <v>1224</v>
      </c>
      <c r="M113" s="403">
        <v>1048</v>
      </c>
      <c r="N113" s="375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404">
        <v>905</v>
      </c>
      <c r="Y113" s="333"/>
      <c r="Z113" s="283"/>
      <c r="AA113" s="334"/>
      <c r="AB113" s="145">
        <f t="shared" si="78"/>
        <v>217</v>
      </c>
      <c r="AC113" s="146">
        <f t="shared" si="78"/>
        <v>-231</v>
      </c>
      <c r="AD113" s="146">
        <f t="shared" si="78"/>
        <v>-54</v>
      </c>
      <c r="AE113" s="146">
        <f t="shared" si="78"/>
        <v>192</v>
      </c>
      <c r="AF113" s="146">
        <f t="shared" si="78"/>
        <v>-115</v>
      </c>
      <c r="AG113" s="146">
        <f t="shared" si="78"/>
        <v>-41</v>
      </c>
      <c r="AH113" s="146">
        <f t="shared" si="78"/>
        <v>34</v>
      </c>
      <c r="AI113" s="146">
        <f t="shared" si="78"/>
        <v>-57</v>
      </c>
      <c r="AJ113" s="146">
        <f t="shared" si="78"/>
        <v>324122.8</v>
      </c>
      <c r="AK113" s="263">
        <f t="shared" si="78"/>
        <v>-319</v>
      </c>
      <c r="AL113" s="146">
        <f t="shared" si="78"/>
        <v>-1048</v>
      </c>
      <c r="AM113" s="146">
        <f t="shared" si="78"/>
        <v>-796</v>
      </c>
      <c r="AN113" s="263">
        <f t="shared" si="78"/>
        <v>-1274</v>
      </c>
    </row>
    <row r="114" spans="1:40" ht="15" thickBot="1" x14ac:dyDescent="0.35">
      <c r="A114" s="279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J114" si="79">SUM(E109:E113)</f>
        <v>259929</v>
      </c>
      <c r="F114" s="154">
        <f t="shared" si="79"/>
        <v>251147</v>
      </c>
      <c r="G114" s="154">
        <f t="shared" si="79"/>
        <v>279617</v>
      </c>
      <c r="H114" s="154">
        <f t="shared" si="79"/>
        <v>262379</v>
      </c>
      <c r="I114" s="154">
        <f t="shared" si="79"/>
        <v>248842</v>
      </c>
      <c r="J114" s="154">
        <f t="shared" si="79"/>
        <v>270436</v>
      </c>
      <c r="K114" s="154">
        <f t="shared" si="79"/>
        <v>218178</v>
      </c>
      <c r="L114" s="376">
        <f t="shared" si="79"/>
        <v>309578</v>
      </c>
      <c r="M114" s="155">
        <f t="shared" si="79"/>
        <v>271808</v>
      </c>
      <c r="N114" s="376">
        <f t="shared" si="79"/>
        <v>243780</v>
      </c>
      <c r="O114" s="176">
        <f t="shared" si="79"/>
        <v>294660</v>
      </c>
      <c r="P114" s="176">
        <f t="shared" si="79"/>
        <v>257018</v>
      </c>
      <c r="Q114" s="176">
        <f t="shared" si="79"/>
        <v>244631</v>
      </c>
      <c r="R114" s="176">
        <f t="shared" si="79"/>
        <v>286081</v>
      </c>
      <c r="S114" s="176">
        <f t="shared" si="79"/>
        <v>256861</v>
      </c>
      <c r="T114" s="176">
        <f t="shared" si="79"/>
        <v>243920</v>
      </c>
      <c r="U114" s="176">
        <f t="shared" si="79"/>
        <v>251008</v>
      </c>
      <c r="V114" s="176">
        <f t="shared" si="79"/>
        <v>254891</v>
      </c>
      <c r="W114" s="176">
        <f t="shared" si="79"/>
        <v>1935556.07</v>
      </c>
      <c r="X114" s="336">
        <f t="shared" ref="X114" si="80">SUM(X109:X113)</f>
        <v>273483</v>
      </c>
      <c r="Y114" s="335"/>
      <c r="Z114" s="176"/>
      <c r="AA114" s="336"/>
      <c r="AB114" s="155">
        <f t="shared" si="79"/>
        <v>14281</v>
      </c>
      <c r="AC114" s="154">
        <f t="shared" si="79"/>
        <v>-37852</v>
      </c>
      <c r="AD114" s="154">
        <f t="shared" si="79"/>
        <v>-15298</v>
      </c>
      <c r="AE114" s="154">
        <f t="shared" si="79"/>
        <v>34934</v>
      </c>
      <c r="AF114" s="154">
        <f t="shared" si="79"/>
        <v>-22756</v>
      </c>
      <c r="AG114" s="154">
        <f t="shared" si="79"/>
        <v>-18459</v>
      </c>
      <c r="AH114" s="154">
        <f t="shared" si="79"/>
        <v>2166</v>
      </c>
      <c r="AI114" s="154">
        <f t="shared" si="79"/>
        <v>-15545</v>
      </c>
      <c r="AJ114" s="154">
        <f t="shared" si="79"/>
        <v>1717378.07</v>
      </c>
      <c r="AK114" s="264">
        <f t="shared" ref="AK114:AL114" si="81">SUM(AK109:AK113)</f>
        <v>-36095</v>
      </c>
      <c r="AL114" s="154">
        <f t="shared" si="81"/>
        <v>-271808</v>
      </c>
      <c r="AM114" s="154">
        <f t="shared" ref="AM114:AN114" si="82">SUM(AM109:AM113)</f>
        <v>-243780</v>
      </c>
      <c r="AN114" s="264">
        <f t="shared" si="82"/>
        <v>-294660</v>
      </c>
    </row>
    <row r="115" spans="1:40" x14ac:dyDescent="0.3">
      <c r="A115" s="279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77"/>
      <c r="M115" s="124"/>
      <c r="N115" s="377"/>
      <c r="O115" s="269"/>
      <c r="P115" s="269"/>
      <c r="Q115" s="227"/>
      <c r="R115" s="227"/>
      <c r="S115" s="227"/>
      <c r="T115" s="227"/>
      <c r="U115" s="227"/>
      <c r="V115" s="227"/>
      <c r="W115" s="269"/>
      <c r="X115" s="324"/>
      <c r="Y115" s="323"/>
      <c r="Z115" s="269"/>
      <c r="AA115" s="324"/>
      <c r="AB115" s="124"/>
      <c r="AC115" s="79"/>
      <c r="AD115" s="80"/>
      <c r="AE115" s="80"/>
      <c r="AF115" s="80"/>
      <c r="AG115" s="80"/>
      <c r="AH115" s="80"/>
      <c r="AI115" s="80"/>
      <c r="AJ115" s="80"/>
      <c r="AK115" s="265"/>
      <c r="AL115" s="79"/>
      <c r="AM115" s="79"/>
      <c r="AN115" s="265"/>
    </row>
    <row r="116" spans="1:40" x14ac:dyDescent="0.3">
      <c r="A116" s="279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83">E95-E102</f>
        <v>-8457232.3900000006</v>
      </c>
      <c r="F116" s="67">
        <f t="shared" si="83"/>
        <v>-10611698.890000001</v>
      </c>
      <c r="G116" s="67">
        <f t="shared" si="83"/>
        <v>-10871110.199999999</v>
      </c>
      <c r="H116" s="67">
        <f t="shared" si="83"/>
        <v>-8271509.71</v>
      </c>
      <c r="I116" s="67">
        <f t="shared" si="83"/>
        <v>-6065818.0699999994</v>
      </c>
      <c r="J116" s="67">
        <f t="shared" si="83"/>
        <v>-4228537.379999999</v>
      </c>
      <c r="K116" s="67">
        <f t="shared" si="83"/>
        <v>9412239.0700000003</v>
      </c>
      <c r="L116" s="372">
        <f t="shared" si="83"/>
        <v>12487686.209999997</v>
      </c>
      <c r="M116" s="397">
        <f t="shared" si="83"/>
        <v>11863950.57</v>
      </c>
      <c r="N116" s="366">
        <f t="shared" si="83"/>
        <v>14178996.169999994</v>
      </c>
      <c r="O116" s="192">
        <f t="shared" si="83"/>
        <v>-3910278.1799999997</v>
      </c>
      <c r="P116" s="192">
        <f t="shared" si="83"/>
        <v>1775085.3699999973</v>
      </c>
      <c r="Q116" s="192">
        <f t="shared" si="83"/>
        <v>-1928034.4200000018</v>
      </c>
      <c r="R116" s="192">
        <f t="shared" si="83"/>
        <v>-12914466.6</v>
      </c>
      <c r="S116" s="192">
        <f t="shared" si="83"/>
        <v>-7151563.290000001</v>
      </c>
      <c r="T116" s="192">
        <f t="shared" si="83"/>
        <v>-5495112.75</v>
      </c>
      <c r="U116" s="192">
        <f t="shared" si="83"/>
        <v>-4742743.2</v>
      </c>
      <c r="V116" s="192">
        <f t="shared" si="83"/>
        <v>-2882549.7200000007</v>
      </c>
      <c r="W116" s="192">
        <f t="shared" si="83"/>
        <v>7068131.8299999982</v>
      </c>
      <c r="X116" s="318">
        <f t="shared" ref="X116" si="84">X95-X102</f>
        <v>11663543.959999997</v>
      </c>
      <c r="Y116" s="317"/>
      <c r="Z116" s="192"/>
      <c r="AA116" s="318"/>
      <c r="AB116" s="114">
        <f t="shared" ref="AB116:AN120" si="85">O116-C116</f>
        <v>-4554584.1300000027</v>
      </c>
      <c r="AC116" s="59">
        <f t="shared" si="85"/>
        <v>14764003.740000002</v>
      </c>
      <c r="AD116" s="59">
        <f t="shared" si="85"/>
        <v>6529197.9699999988</v>
      </c>
      <c r="AE116" s="59">
        <f t="shared" si="85"/>
        <v>-2302767.709999999</v>
      </c>
      <c r="AF116" s="59">
        <f t="shared" si="85"/>
        <v>3719546.9099999983</v>
      </c>
      <c r="AG116" s="59">
        <f t="shared" si="85"/>
        <v>2776396.96</v>
      </c>
      <c r="AH116" s="59">
        <f t="shared" si="85"/>
        <v>1323074.8699999992</v>
      </c>
      <c r="AI116" s="59">
        <f t="shared" si="85"/>
        <v>1345987.6599999983</v>
      </c>
      <c r="AJ116" s="59">
        <f t="shared" si="85"/>
        <v>-2344107.2400000021</v>
      </c>
      <c r="AK116" s="95">
        <f t="shared" si="85"/>
        <v>-824142.25</v>
      </c>
      <c r="AL116" s="59">
        <f t="shared" si="85"/>
        <v>-11863950.57</v>
      </c>
      <c r="AM116" s="59">
        <f t="shared" si="85"/>
        <v>-14178996.169999994</v>
      </c>
      <c r="AN116" s="95">
        <f t="shared" si="85"/>
        <v>3910278.1799999997</v>
      </c>
    </row>
    <row r="117" spans="1:40" x14ac:dyDescent="0.3">
      <c r="A117" s="279"/>
      <c r="B117" s="87" t="str">
        <f>$B$12</f>
        <v>Low Income Residential [2]</v>
      </c>
      <c r="C117" s="66">
        <f t="shared" ref="C117:D120" si="86">C96-C103</f>
        <v>4020028.1299999994</v>
      </c>
      <c r="D117" s="67">
        <f t="shared" si="86"/>
        <v>1861134.3000000003</v>
      </c>
      <c r="E117" s="67">
        <f t="shared" si="83"/>
        <v>829263</v>
      </c>
      <c r="F117" s="67">
        <f t="shared" si="83"/>
        <v>161749.06000000006</v>
      </c>
      <c r="G117" s="67">
        <f t="shared" si="83"/>
        <v>-566277.32000000007</v>
      </c>
      <c r="H117" s="67">
        <f t="shared" si="83"/>
        <v>-461552.69999999984</v>
      </c>
      <c r="I117" s="67">
        <f t="shared" si="83"/>
        <v>-396996.88</v>
      </c>
      <c r="J117" s="67">
        <f t="shared" si="83"/>
        <v>-5758.089999999851</v>
      </c>
      <c r="K117" s="67">
        <f t="shared" si="83"/>
        <v>1805928.2000000002</v>
      </c>
      <c r="L117" s="372">
        <f t="shared" si="83"/>
        <v>3545058.58</v>
      </c>
      <c r="M117" s="397">
        <f t="shared" si="83"/>
        <v>4107107.36</v>
      </c>
      <c r="N117" s="366">
        <f t="shared" si="83"/>
        <v>4361526.17</v>
      </c>
      <c r="O117" s="192">
        <f t="shared" si="83"/>
        <v>2967220.8099999996</v>
      </c>
      <c r="P117" s="192">
        <f t="shared" si="83"/>
        <v>2003184.46</v>
      </c>
      <c r="Q117" s="192">
        <f t="shared" si="83"/>
        <v>1279044.81</v>
      </c>
      <c r="R117" s="192">
        <f t="shared" si="83"/>
        <v>-133677.35999999987</v>
      </c>
      <c r="S117" s="192">
        <f t="shared" si="83"/>
        <v>-10375.659999999916</v>
      </c>
      <c r="T117" s="192">
        <f t="shared" si="83"/>
        <v>26416.040000000037</v>
      </c>
      <c r="U117" s="192">
        <f t="shared" si="83"/>
        <v>32583.489999999991</v>
      </c>
      <c r="V117" s="192">
        <f t="shared" si="83"/>
        <v>435109.48</v>
      </c>
      <c r="W117" s="192">
        <f t="shared" si="83"/>
        <v>1889297.7200000002</v>
      </c>
      <c r="X117" s="318">
        <f t="shared" ref="X117" si="87">X96-X103</f>
        <v>3591317.3200000003</v>
      </c>
      <c r="Y117" s="317"/>
      <c r="Z117" s="192"/>
      <c r="AA117" s="318"/>
      <c r="AB117" s="114">
        <f t="shared" si="85"/>
        <v>-1052807.3199999998</v>
      </c>
      <c r="AC117" s="59">
        <f t="shared" si="85"/>
        <v>142050.15999999968</v>
      </c>
      <c r="AD117" s="59">
        <f t="shared" si="85"/>
        <v>449781.81000000006</v>
      </c>
      <c r="AE117" s="59">
        <f t="shared" si="85"/>
        <v>-295426.41999999993</v>
      </c>
      <c r="AF117" s="59">
        <f t="shared" si="85"/>
        <v>555901.66000000015</v>
      </c>
      <c r="AG117" s="59">
        <f t="shared" si="85"/>
        <v>487968.73999999987</v>
      </c>
      <c r="AH117" s="59">
        <f t="shared" si="85"/>
        <v>429580.37</v>
      </c>
      <c r="AI117" s="59">
        <f t="shared" si="85"/>
        <v>440867.56999999983</v>
      </c>
      <c r="AJ117" s="59">
        <f t="shared" si="85"/>
        <v>83369.520000000019</v>
      </c>
      <c r="AK117" s="95">
        <f t="shared" si="85"/>
        <v>46258.740000000224</v>
      </c>
      <c r="AL117" s="59">
        <f t="shared" si="85"/>
        <v>-4107107.36</v>
      </c>
      <c r="AM117" s="59">
        <f t="shared" si="85"/>
        <v>-4361526.17</v>
      </c>
      <c r="AN117" s="95">
        <f t="shared" si="85"/>
        <v>-2967220.8099999996</v>
      </c>
    </row>
    <row r="118" spans="1:40" x14ac:dyDescent="0.3">
      <c r="A118" s="279"/>
      <c r="B118" s="87" t="str">
        <f>$B$13</f>
        <v>Small C&amp;I [3]</v>
      </c>
      <c r="C118" s="66">
        <f>C97-C104</f>
        <v>-1235302.8499999996</v>
      </c>
      <c r="D118" s="67">
        <f t="shared" si="86"/>
        <v>-2753739.1399999997</v>
      </c>
      <c r="E118" s="67">
        <f t="shared" si="83"/>
        <v>-1553827.08</v>
      </c>
      <c r="F118" s="67">
        <f>F97-F104</f>
        <v>-1264883.2400000002</v>
      </c>
      <c r="G118" s="67">
        <f t="shared" si="83"/>
        <v>-736841.22000000009</v>
      </c>
      <c r="H118" s="67">
        <f t="shared" si="83"/>
        <v>-362728.55999999982</v>
      </c>
      <c r="I118" s="67">
        <f t="shared" si="83"/>
        <v>-161976.97999999998</v>
      </c>
      <c r="J118" s="67">
        <f t="shared" si="83"/>
        <v>-5678.1100000001024</v>
      </c>
      <c r="K118" s="67">
        <f t="shared" si="83"/>
        <v>1410580.3999999997</v>
      </c>
      <c r="L118" s="372">
        <f t="shared" si="83"/>
        <v>2025273.5799999996</v>
      </c>
      <c r="M118" s="397">
        <f t="shared" si="83"/>
        <v>1328003.6399999997</v>
      </c>
      <c r="N118" s="366">
        <f t="shared" si="83"/>
        <v>1707854.67</v>
      </c>
      <c r="O118" s="192">
        <f t="shared" si="83"/>
        <v>-1930598.7400000002</v>
      </c>
      <c r="P118" s="192">
        <f t="shared" si="83"/>
        <v>-55624.799999999814</v>
      </c>
      <c r="Q118" s="192">
        <f t="shared" si="83"/>
        <v>-900670.25999999978</v>
      </c>
      <c r="R118" s="192">
        <f t="shared" si="83"/>
        <v>-1838594.5699999998</v>
      </c>
      <c r="S118" s="192">
        <f t="shared" si="83"/>
        <v>-511984.68999999994</v>
      </c>
      <c r="T118" s="192">
        <f t="shared" si="83"/>
        <v>-223254.20000000007</v>
      </c>
      <c r="U118" s="192">
        <f t="shared" si="83"/>
        <v>-192305.58999999985</v>
      </c>
      <c r="V118" s="192">
        <f t="shared" si="83"/>
        <v>17747.110000000102</v>
      </c>
      <c r="W118" s="192">
        <f t="shared" si="83"/>
        <v>1239636.5799999996</v>
      </c>
      <c r="X118" s="318">
        <f t="shared" ref="X118" si="88">X97-X104</f>
        <v>2287437.75</v>
      </c>
      <c r="Y118" s="317"/>
      <c r="Z118" s="192"/>
      <c r="AA118" s="318"/>
      <c r="AB118" s="114">
        <f t="shared" si="85"/>
        <v>-695295.8900000006</v>
      </c>
      <c r="AC118" s="59">
        <f t="shared" si="85"/>
        <v>2698114.34</v>
      </c>
      <c r="AD118" s="59">
        <f t="shared" si="85"/>
        <v>653156.8200000003</v>
      </c>
      <c r="AE118" s="59">
        <f t="shared" si="85"/>
        <v>-573711.32999999961</v>
      </c>
      <c r="AF118" s="59">
        <f t="shared" si="85"/>
        <v>224856.53000000014</v>
      </c>
      <c r="AG118" s="59">
        <f t="shared" si="85"/>
        <v>139474.35999999975</v>
      </c>
      <c r="AH118" s="59">
        <f t="shared" si="85"/>
        <v>-30328.60999999987</v>
      </c>
      <c r="AI118" s="59">
        <f t="shared" si="85"/>
        <v>23425.220000000205</v>
      </c>
      <c r="AJ118" s="59">
        <f t="shared" si="85"/>
        <v>-170943.82000000007</v>
      </c>
      <c r="AK118" s="95">
        <f t="shared" si="85"/>
        <v>262164.17000000039</v>
      </c>
      <c r="AL118" s="59">
        <f t="shared" si="85"/>
        <v>-1328003.6399999997</v>
      </c>
      <c r="AM118" s="59">
        <f t="shared" si="85"/>
        <v>-1707854.67</v>
      </c>
      <c r="AN118" s="95">
        <f t="shared" si="85"/>
        <v>1930598.7400000002</v>
      </c>
    </row>
    <row r="119" spans="1:40" x14ac:dyDescent="0.3">
      <c r="A119" s="279"/>
      <c r="B119" s="87" t="str">
        <f>$B$14</f>
        <v>Medium C&amp;I [4]</v>
      </c>
      <c r="C119" s="66">
        <f t="shared" si="86"/>
        <v>-1799602.6099999994</v>
      </c>
      <c r="D119" s="67">
        <f t="shared" si="86"/>
        <v>-3777011.37</v>
      </c>
      <c r="E119" s="67">
        <f t="shared" si="83"/>
        <v>-1945740.9299999997</v>
      </c>
      <c r="F119" s="67">
        <f t="shared" si="83"/>
        <v>-1497716.1300000004</v>
      </c>
      <c r="G119" s="67">
        <f t="shared" si="83"/>
        <v>-1047616.31</v>
      </c>
      <c r="H119" s="67">
        <f t="shared" si="83"/>
        <v>-509330</v>
      </c>
      <c r="I119" s="67">
        <f t="shared" si="83"/>
        <v>-108522.2200000002</v>
      </c>
      <c r="J119" s="67">
        <f t="shared" si="83"/>
        <v>156853.74000000022</v>
      </c>
      <c r="K119" s="67">
        <f t="shared" si="83"/>
        <v>2559217.4699999997</v>
      </c>
      <c r="L119" s="372">
        <f t="shared" si="83"/>
        <v>2278419.7600000007</v>
      </c>
      <c r="M119" s="397">
        <f t="shared" si="83"/>
        <v>1399954.5599999987</v>
      </c>
      <c r="N119" s="366">
        <f t="shared" si="83"/>
        <v>2590386.3599999994</v>
      </c>
      <c r="O119" s="192">
        <f t="shared" si="83"/>
        <v>-3107381.1400000006</v>
      </c>
      <c r="P119" s="192">
        <f t="shared" si="83"/>
        <v>-418779.66000000015</v>
      </c>
      <c r="Q119" s="192">
        <f t="shared" si="83"/>
        <v>-1579044.5</v>
      </c>
      <c r="R119" s="192">
        <f t="shared" si="83"/>
        <v>-2292010.33</v>
      </c>
      <c r="S119" s="192">
        <f t="shared" si="83"/>
        <v>-720667.66000000015</v>
      </c>
      <c r="T119" s="192">
        <f t="shared" si="83"/>
        <v>-288437.74</v>
      </c>
      <c r="U119" s="192">
        <f t="shared" si="83"/>
        <v>-235330.01</v>
      </c>
      <c r="V119" s="192">
        <f t="shared" si="83"/>
        <v>243493.70999999996</v>
      </c>
      <c r="W119" s="192">
        <f t="shared" si="83"/>
        <v>1854788.4500000007</v>
      </c>
      <c r="X119" s="318">
        <f t="shared" ref="X119" si="89">X98-X105</f>
        <v>2702513.29</v>
      </c>
      <c r="Y119" s="317"/>
      <c r="Z119" s="192"/>
      <c r="AA119" s="318"/>
      <c r="AB119" s="114">
        <f t="shared" si="85"/>
        <v>-1307778.5300000012</v>
      </c>
      <c r="AC119" s="59">
        <f t="shared" si="85"/>
        <v>3358231.71</v>
      </c>
      <c r="AD119" s="59">
        <f t="shared" si="85"/>
        <v>366696.4299999997</v>
      </c>
      <c r="AE119" s="59">
        <f t="shared" si="85"/>
        <v>-794294.19999999972</v>
      </c>
      <c r="AF119" s="59">
        <f t="shared" si="85"/>
        <v>326948.64999999991</v>
      </c>
      <c r="AG119" s="59">
        <f t="shared" si="85"/>
        <v>220892.26</v>
      </c>
      <c r="AH119" s="59">
        <f t="shared" si="85"/>
        <v>-126807.7899999998</v>
      </c>
      <c r="AI119" s="59">
        <f t="shared" si="85"/>
        <v>86639.969999999739</v>
      </c>
      <c r="AJ119" s="59">
        <f t="shared" si="85"/>
        <v>-704429.01999999909</v>
      </c>
      <c r="AK119" s="95">
        <f t="shared" si="85"/>
        <v>424093.52999999933</v>
      </c>
      <c r="AL119" s="59">
        <f t="shared" si="85"/>
        <v>-1399954.5599999987</v>
      </c>
      <c r="AM119" s="59">
        <f t="shared" si="85"/>
        <v>-2590386.3599999994</v>
      </c>
      <c r="AN119" s="95">
        <f t="shared" si="85"/>
        <v>3107381.1400000006</v>
      </c>
    </row>
    <row r="120" spans="1:40" ht="16.2" x14ac:dyDescent="0.45">
      <c r="A120" s="279"/>
      <c r="B120" s="87" t="str">
        <f>$B$15</f>
        <v>Large C&amp;I [5]</v>
      </c>
      <c r="C120" s="68">
        <f t="shared" si="86"/>
        <v>-1832621.4600000009</v>
      </c>
      <c r="D120" s="69">
        <f t="shared" si="86"/>
        <v>-1961748.4299999997</v>
      </c>
      <c r="E120" s="69">
        <f t="shared" si="83"/>
        <v>-347020.95999999996</v>
      </c>
      <c r="F120" s="69">
        <f t="shared" si="83"/>
        <v>-1506733.2600000002</v>
      </c>
      <c r="G120" s="69">
        <f t="shared" si="83"/>
        <v>-917062.44</v>
      </c>
      <c r="H120" s="69">
        <f t="shared" si="83"/>
        <v>65621.279999999795</v>
      </c>
      <c r="I120" s="69">
        <f t="shared" si="83"/>
        <v>-123131.66000000015</v>
      </c>
      <c r="J120" s="69">
        <f t="shared" si="83"/>
        <v>-112001.7099999995</v>
      </c>
      <c r="K120" s="69">
        <f t="shared" si="83"/>
        <v>2216187.84</v>
      </c>
      <c r="L120" s="386">
        <f t="shared" si="83"/>
        <v>1643282.79</v>
      </c>
      <c r="M120" s="398">
        <f t="shared" si="83"/>
        <v>575287.53000000026</v>
      </c>
      <c r="N120" s="367">
        <f t="shared" si="83"/>
        <v>2152842.87</v>
      </c>
      <c r="O120" s="194">
        <f t="shared" si="83"/>
        <v>-2597412.2800000012</v>
      </c>
      <c r="P120" s="194">
        <f t="shared" si="83"/>
        <v>554829.15000000037</v>
      </c>
      <c r="Q120" s="194">
        <f t="shared" si="83"/>
        <v>-1196030.5099999998</v>
      </c>
      <c r="R120" s="194">
        <f t="shared" si="83"/>
        <v>-2016779.9900000007</v>
      </c>
      <c r="S120" s="194">
        <f t="shared" si="83"/>
        <v>-282490.26000000024</v>
      </c>
      <c r="T120" s="194">
        <f t="shared" si="83"/>
        <v>-188177.45999999996</v>
      </c>
      <c r="U120" s="194">
        <f t="shared" si="83"/>
        <v>-437303.4299999997</v>
      </c>
      <c r="V120" s="194">
        <f t="shared" si="83"/>
        <v>351308.93999999948</v>
      </c>
      <c r="W120" s="194">
        <f t="shared" si="83"/>
        <v>1255668.42</v>
      </c>
      <c r="X120" s="326">
        <f t="shared" ref="X120" si="90">X99-X106</f>
        <v>2933504.3099999996</v>
      </c>
      <c r="Y120" s="325"/>
      <c r="Z120" s="194"/>
      <c r="AA120" s="326"/>
      <c r="AB120" s="115">
        <f t="shared" si="85"/>
        <v>-764790.8200000003</v>
      </c>
      <c r="AC120" s="60">
        <f t="shared" si="85"/>
        <v>2516577.58</v>
      </c>
      <c r="AD120" s="60">
        <f t="shared" si="85"/>
        <v>-849009.54999999981</v>
      </c>
      <c r="AE120" s="60">
        <f t="shared" si="85"/>
        <v>-510046.73000000045</v>
      </c>
      <c r="AF120" s="60">
        <f t="shared" si="85"/>
        <v>634572.1799999997</v>
      </c>
      <c r="AG120" s="60">
        <f t="shared" si="85"/>
        <v>-253798.73999999976</v>
      </c>
      <c r="AH120" s="60">
        <f t="shared" si="85"/>
        <v>-314171.76999999955</v>
      </c>
      <c r="AI120" s="60">
        <f t="shared" si="85"/>
        <v>463310.64999999898</v>
      </c>
      <c r="AJ120" s="60">
        <f t="shared" si="85"/>
        <v>-960519.41999999993</v>
      </c>
      <c r="AK120" s="96">
        <f t="shared" si="85"/>
        <v>1290221.5199999996</v>
      </c>
      <c r="AL120" s="60">
        <f t="shared" si="85"/>
        <v>-575287.53000000026</v>
      </c>
      <c r="AM120" s="60">
        <f t="shared" si="85"/>
        <v>-2152842.87</v>
      </c>
      <c r="AN120" s="96">
        <f t="shared" si="85"/>
        <v>2597412.2800000012</v>
      </c>
    </row>
    <row r="121" spans="1:40" ht="15" thickBot="1" x14ac:dyDescent="0.35">
      <c r="A121" s="279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91">SUM(E116:E120)</f>
        <v>-11474558.359999999</v>
      </c>
      <c r="F121" s="61">
        <f t="shared" si="91"/>
        <v>-14719282.460000001</v>
      </c>
      <c r="G121" s="61">
        <f t="shared" si="91"/>
        <v>-14138907.49</v>
      </c>
      <c r="H121" s="61">
        <f t="shared" si="91"/>
        <v>-9539499.6900000013</v>
      </c>
      <c r="I121" s="61">
        <f t="shared" si="91"/>
        <v>-6856445.8100000005</v>
      </c>
      <c r="J121" s="61">
        <f t="shared" si="91"/>
        <v>-4195121.5499999989</v>
      </c>
      <c r="K121" s="61">
        <f t="shared" si="91"/>
        <v>17404152.98</v>
      </c>
      <c r="L121" s="357">
        <f t="shared" si="91"/>
        <v>21979720.919999998</v>
      </c>
      <c r="M121" s="116">
        <f t="shared" si="91"/>
        <v>19274303.66</v>
      </c>
      <c r="N121" s="368">
        <f t="shared" si="91"/>
        <v>24991606.239999998</v>
      </c>
      <c r="O121" s="214">
        <f t="shared" si="91"/>
        <v>-8578449.5300000012</v>
      </c>
      <c r="P121" s="214">
        <f t="shared" si="91"/>
        <v>3858694.5199999977</v>
      </c>
      <c r="Q121" s="214">
        <f t="shared" si="91"/>
        <v>-4324734.8800000008</v>
      </c>
      <c r="R121" s="214">
        <f t="shared" si="91"/>
        <v>-19195528.850000001</v>
      </c>
      <c r="S121" s="214">
        <f t="shared" si="91"/>
        <v>-8677081.5600000005</v>
      </c>
      <c r="T121" s="214">
        <f t="shared" si="91"/>
        <v>-6168566.1100000003</v>
      </c>
      <c r="U121" s="214">
        <f t="shared" si="91"/>
        <v>-5575098.7399999993</v>
      </c>
      <c r="V121" s="214">
        <f t="shared" si="91"/>
        <v>-1834890.4800000014</v>
      </c>
      <c r="W121" s="214">
        <f t="shared" si="91"/>
        <v>13307523</v>
      </c>
      <c r="X121" s="322">
        <f t="shared" ref="X121" si="92">SUM(X116:X120)</f>
        <v>23178316.629999995</v>
      </c>
      <c r="Y121" s="321"/>
      <c r="Z121" s="214"/>
      <c r="AA121" s="322"/>
      <c r="AB121" s="116">
        <f>SUM(AB116:AB120)</f>
        <v>-8375256.6900000051</v>
      </c>
      <c r="AC121" s="61">
        <f t="shared" ref="AC121:AJ121" si="93">SUM(AC116:AC120)</f>
        <v>23478977.530000001</v>
      </c>
      <c r="AD121" s="61">
        <f t="shared" si="93"/>
        <v>7149823.4799999995</v>
      </c>
      <c r="AE121" s="61">
        <f t="shared" si="93"/>
        <v>-4476246.3899999987</v>
      </c>
      <c r="AF121" s="61">
        <f t="shared" si="93"/>
        <v>5461825.9299999978</v>
      </c>
      <c r="AG121" s="61">
        <f t="shared" si="93"/>
        <v>3370933.5799999996</v>
      </c>
      <c r="AH121" s="61">
        <f t="shared" si="93"/>
        <v>1281347.07</v>
      </c>
      <c r="AI121" s="61">
        <f t="shared" si="93"/>
        <v>2360231.069999997</v>
      </c>
      <c r="AJ121" s="61">
        <f t="shared" si="93"/>
        <v>-4096629.9800000009</v>
      </c>
      <c r="AK121" s="257">
        <f t="shared" ref="AK121:AL121" si="94">SUM(AK116:AK120)</f>
        <v>1198595.7099999995</v>
      </c>
      <c r="AL121" s="61">
        <f t="shared" si="94"/>
        <v>-19274303.66</v>
      </c>
      <c r="AM121" s="61">
        <f t="shared" ref="AM121:AN121" si="95">SUM(AM116:AM120)</f>
        <v>-24991606.239999998</v>
      </c>
      <c r="AN121" s="257">
        <f t="shared" si="95"/>
        <v>8578449.5300000012</v>
      </c>
    </row>
    <row r="122" spans="1:40" x14ac:dyDescent="0.3">
      <c r="A122" s="279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78"/>
      <c r="M122" s="405"/>
      <c r="N122" s="378"/>
      <c r="O122" s="385"/>
      <c r="P122" s="385"/>
      <c r="Q122" s="228"/>
      <c r="R122" s="228"/>
      <c r="S122" s="246"/>
      <c r="T122" s="246"/>
      <c r="U122" s="246"/>
      <c r="V122" s="246"/>
      <c r="W122" s="271"/>
      <c r="X122" s="338"/>
      <c r="Y122" s="337"/>
      <c r="Z122" s="271"/>
      <c r="AA122" s="338"/>
      <c r="AB122" s="123"/>
      <c r="AC122" s="57"/>
      <c r="AD122" s="58"/>
      <c r="AE122" s="58"/>
      <c r="AF122" s="58"/>
      <c r="AG122" s="58"/>
      <c r="AH122" s="58"/>
      <c r="AI122" s="58"/>
      <c r="AJ122" s="58"/>
      <c r="AK122" s="104"/>
      <c r="AL122" s="57"/>
      <c r="AM122" s="57"/>
      <c r="AN122" s="104"/>
    </row>
    <row r="123" spans="1:40" x14ac:dyDescent="0.3">
      <c r="A123" s="279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79">
        <v>63</v>
      </c>
      <c r="M123" s="143">
        <v>50</v>
      </c>
      <c r="N123" s="379">
        <v>46</v>
      </c>
      <c r="O123" s="229">
        <v>44</v>
      </c>
      <c r="P123" s="229">
        <v>40</v>
      </c>
      <c r="Q123" s="229">
        <v>49</v>
      </c>
      <c r="R123" s="229">
        <v>38</v>
      </c>
      <c r="S123" s="247">
        <v>44</v>
      </c>
      <c r="T123" s="247">
        <v>41</v>
      </c>
      <c r="U123" s="247">
        <v>41</v>
      </c>
      <c r="V123" s="247">
        <v>42</v>
      </c>
      <c r="W123" s="247">
        <v>27</v>
      </c>
      <c r="X123" s="406">
        <v>25</v>
      </c>
      <c r="Y123" s="339"/>
      <c r="Z123" s="229"/>
      <c r="AA123" s="340"/>
      <c r="AB123" s="143">
        <f t="shared" ref="AB123:AN127" si="96">O123-C123</f>
        <v>1</v>
      </c>
      <c r="AC123" s="144">
        <f t="shared" si="96"/>
        <v>-5</v>
      </c>
      <c r="AD123" s="144">
        <f t="shared" si="96"/>
        <v>-5</v>
      </c>
      <c r="AE123" s="144">
        <f t="shared" si="96"/>
        <v>-14</v>
      </c>
      <c r="AF123" s="144">
        <f t="shared" si="96"/>
        <v>-3</v>
      </c>
      <c r="AG123" s="144">
        <f t="shared" si="96"/>
        <v>-19</v>
      </c>
      <c r="AH123" s="144">
        <f t="shared" si="96"/>
        <v>-19</v>
      </c>
      <c r="AI123" s="144">
        <f t="shared" si="96"/>
        <v>-24</v>
      </c>
      <c r="AJ123" s="144">
        <f t="shared" si="96"/>
        <v>-40</v>
      </c>
      <c r="AK123" s="262">
        <f t="shared" si="96"/>
        <v>-38</v>
      </c>
      <c r="AL123" s="144">
        <f t="shared" si="96"/>
        <v>-50</v>
      </c>
      <c r="AM123" s="144">
        <f t="shared" si="96"/>
        <v>-46</v>
      </c>
      <c r="AN123" s="262">
        <f t="shared" si="96"/>
        <v>-44</v>
      </c>
    </row>
    <row r="124" spans="1:40" x14ac:dyDescent="0.3">
      <c r="A124" s="279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79">
        <v>1035</v>
      </c>
      <c r="M124" s="143">
        <v>887</v>
      </c>
      <c r="N124" s="379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7">
        <v>642</v>
      </c>
      <c r="T124" s="247">
        <v>667</v>
      </c>
      <c r="U124" s="247">
        <v>680</v>
      </c>
      <c r="V124" s="247">
        <v>694</v>
      </c>
      <c r="W124" s="247">
        <v>114</v>
      </c>
      <c r="X124" s="406">
        <v>111</v>
      </c>
      <c r="Y124" s="339"/>
      <c r="Z124" s="229"/>
      <c r="AA124" s="340"/>
      <c r="AB124" s="143">
        <f t="shared" si="96"/>
        <v>-274</v>
      </c>
      <c r="AC124" s="144">
        <f t="shared" si="96"/>
        <v>-431</v>
      </c>
      <c r="AD124" s="144">
        <f t="shared" si="96"/>
        <v>-886</v>
      </c>
      <c r="AE124" s="144">
        <f t="shared" si="96"/>
        <v>-928</v>
      </c>
      <c r="AF124" s="144">
        <f t="shared" si="96"/>
        <v>-721</v>
      </c>
      <c r="AG124" s="144">
        <f t="shared" si="96"/>
        <v>-798</v>
      </c>
      <c r="AH124" s="144">
        <f t="shared" si="96"/>
        <v>-787</v>
      </c>
      <c r="AI124" s="144">
        <f t="shared" si="96"/>
        <v>-651</v>
      </c>
      <c r="AJ124" s="144">
        <f t="shared" si="96"/>
        <v>-1070</v>
      </c>
      <c r="AK124" s="262">
        <f t="shared" si="96"/>
        <v>-924</v>
      </c>
      <c r="AL124" s="144">
        <f t="shared" si="96"/>
        <v>-887</v>
      </c>
      <c r="AM124" s="144">
        <f t="shared" si="96"/>
        <v>-814</v>
      </c>
      <c r="AN124" s="262">
        <f t="shared" si="96"/>
        <v>-723</v>
      </c>
    </row>
    <row r="125" spans="1:40" x14ac:dyDescent="0.3">
      <c r="A125" s="279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87">
        <v>0</v>
      </c>
      <c r="M125" s="143">
        <v>0</v>
      </c>
      <c r="N125" s="379">
        <v>0</v>
      </c>
      <c r="O125" s="229">
        <v>0</v>
      </c>
      <c r="P125" s="229">
        <v>0</v>
      </c>
      <c r="Q125" s="229">
        <v>0</v>
      </c>
      <c r="R125" s="229">
        <v>0</v>
      </c>
      <c r="S125" s="247">
        <v>0</v>
      </c>
      <c r="T125" s="247">
        <v>0</v>
      </c>
      <c r="U125" s="247">
        <v>0</v>
      </c>
      <c r="V125" s="247">
        <v>0</v>
      </c>
      <c r="W125" s="247">
        <v>0</v>
      </c>
      <c r="X125" s="406">
        <v>0</v>
      </c>
      <c r="Y125" s="339"/>
      <c r="Z125" s="229"/>
      <c r="AA125" s="340"/>
      <c r="AB125" s="143">
        <f t="shared" si="96"/>
        <v>0</v>
      </c>
      <c r="AC125" s="144">
        <f t="shared" si="96"/>
        <v>0</v>
      </c>
      <c r="AD125" s="144">
        <f t="shared" si="96"/>
        <v>0</v>
      </c>
      <c r="AE125" s="144">
        <f t="shared" si="96"/>
        <v>0</v>
      </c>
      <c r="AF125" s="144">
        <f t="shared" si="96"/>
        <v>0</v>
      </c>
      <c r="AG125" s="144">
        <f t="shared" si="96"/>
        <v>0</v>
      </c>
      <c r="AH125" s="144">
        <f t="shared" si="96"/>
        <v>-1</v>
      </c>
      <c r="AI125" s="144">
        <f t="shared" si="96"/>
        <v>0</v>
      </c>
      <c r="AJ125" s="144">
        <f t="shared" si="96"/>
        <v>0</v>
      </c>
      <c r="AK125" s="262">
        <f t="shared" si="96"/>
        <v>0</v>
      </c>
      <c r="AL125" s="144">
        <f t="shared" si="96"/>
        <v>0</v>
      </c>
      <c r="AM125" s="144">
        <f t="shared" si="96"/>
        <v>0</v>
      </c>
      <c r="AN125" s="262">
        <f t="shared" si="96"/>
        <v>0</v>
      </c>
    </row>
    <row r="126" spans="1:40" x14ac:dyDescent="0.3">
      <c r="A126" s="279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87">
        <v>0</v>
      </c>
      <c r="M126" s="143">
        <v>0</v>
      </c>
      <c r="N126" s="379">
        <v>0</v>
      </c>
      <c r="O126" s="229">
        <v>0</v>
      </c>
      <c r="P126" s="229">
        <v>0</v>
      </c>
      <c r="Q126" s="229">
        <v>0</v>
      </c>
      <c r="R126" s="229">
        <v>0</v>
      </c>
      <c r="S126" s="247">
        <v>0</v>
      </c>
      <c r="T126" s="247">
        <v>0</v>
      </c>
      <c r="U126" s="247">
        <v>0</v>
      </c>
      <c r="V126" s="247">
        <v>0</v>
      </c>
      <c r="W126" s="247">
        <v>0</v>
      </c>
      <c r="X126" s="406">
        <v>0</v>
      </c>
      <c r="Y126" s="339"/>
      <c r="Z126" s="229"/>
      <c r="AA126" s="340"/>
      <c r="AB126" s="143">
        <f t="shared" si="96"/>
        <v>0</v>
      </c>
      <c r="AC126" s="144">
        <f t="shared" si="96"/>
        <v>0</v>
      </c>
      <c r="AD126" s="144">
        <f t="shared" si="96"/>
        <v>0</v>
      </c>
      <c r="AE126" s="144">
        <f t="shared" si="96"/>
        <v>0</v>
      </c>
      <c r="AF126" s="144">
        <f t="shared" si="96"/>
        <v>0</v>
      </c>
      <c r="AG126" s="144">
        <f t="shared" si="96"/>
        <v>0</v>
      </c>
      <c r="AH126" s="144">
        <f t="shared" si="96"/>
        <v>0</v>
      </c>
      <c r="AI126" s="144">
        <f t="shared" si="96"/>
        <v>0</v>
      </c>
      <c r="AJ126" s="144">
        <f t="shared" si="96"/>
        <v>0</v>
      </c>
      <c r="AK126" s="262">
        <f t="shared" si="96"/>
        <v>0</v>
      </c>
      <c r="AL126" s="144">
        <f t="shared" si="96"/>
        <v>0</v>
      </c>
      <c r="AM126" s="144">
        <f t="shared" si="96"/>
        <v>0</v>
      </c>
      <c r="AN126" s="262">
        <f t="shared" si="96"/>
        <v>0</v>
      </c>
    </row>
    <row r="127" spans="1:40" ht="16.2" x14ac:dyDescent="0.45">
      <c r="A127" s="279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88">
        <v>0</v>
      </c>
      <c r="M127" s="159">
        <v>0</v>
      </c>
      <c r="N127" s="380">
        <v>0</v>
      </c>
      <c r="O127" s="230">
        <v>0</v>
      </c>
      <c r="P127" s="230">
        <v>0</v>
      </c>
      <c r="Q127" s="230">
        <v>0</v>
      </c>
      <c r="R127" s="230">
        <v>0</v>
      </c>
      <c r="S127" s="248">
        <v>0</v>
      </c>
      <c r="T127" s="248">
        <v>0</v>
      </c>
      <c r="U127" s="248">
        <v>0</v>
      </c>
      <c r="V127" s="248">
        <v>0</v>
      </c>
      <c r="W127" s="248">
        <v>0</v>
      </c>
      <c r="X127" s="407">
        <v>0</v>
      </c>
      <c r="Y127" s="341"/>
      <c r="Z127" s="230"/>
      <c r="AA127" s="342"/>
      <c r="AB127" s="159">
        <f t="shared" si="96"/>
        <v>0</v>
      </c>
      <c r="AC127" s="158">
        <f t="shared" si="96"/>
        <v>0</v>
      </c>
      <c r="AD127" s="158">
        <f t="shared" si="96"/>
        <v>0</v>
      </c>
      <c r="AE127" s="158">
        <f t="shared" si="96"/>
        <v>0</v>
      </c>
      <c r="AF127" s="158">
        <f t="shared" si="96"/>
        <v>0</v>
      </c>
      <c r="AG127" s="158">
        <f t="shared" si="96"/>
        <v>0</v>
      </c>
      <c r="AH127" s="158">
        <f t="shared" si="96"/>
        <v>0</v>
      </c>
      <c r="AI127" s="158">
        <f t="shared" si="96"/>
        <v>0</v>
      </c>
      <c r="AJ127" s="158">
        <f t="shared" si="96"/>
        <v>0</v>
      </c>
      <c r="AK127" s="266">
        <f t="shared" si="96"/>
        <v>0</v>
      </c>
      <c r="AL127" s="158">
        <f t="shared" si="96"/>
        <v>0</v>
      </c>
      <c r="AM127" s="158">
        <f t="shared" si="96"/>
        <v>0</v>
      </c>
      <c r="AN127" s="266">
        <f t="shared" si="96"/>
        <v>0</v>
      </c>
    </row>
    <row r="128" spans="1:40" x14ac:dyDescent="0.3">
      <c r="A128" s="279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J128" si="97">SUM(E123:E127)</f>
        <v>1565</v>
      </c>
      <c r="F128" s="149">
        <f t="shared" si="97"/>
        <v>1593</v>
      </c>
      <c r="G128" s="148">
        <f t="shared" si="97"/>
        <v>1410</v>
      </c>
      <c r="H128" s="148">
        <f t="shared" si="97"/>
        <v>1525</v>
      </c>
      <c r="I128" s="148">
        <f t="shared" si="97"/>
        <v>1528</v>
      </c>
      <c r="J128" s="148">
        <f t="shared" si="97"/>
        <v>1411</v>
      </c>
      <c r="K128" s="148">
        <f t="shared" si="97"/>
        <v>1251</v>
      </c>
      <c r="L128" s="374">
        <f t="shared" si="97"/>
        <v>1098</v>
      </c>
      <c r="M128" s="401">
        <f t="shared" si="97"/>
        <v>937</v>
      </c>
      <c r="N128" s="374">
        <f t="shared" si="97"/>
        <v>860</v>
      </c>
      <c r="O128" s="229">
        <f t="shared" si="97"/>
        <v>767</v>
      </c>
      <c r="P128" s="229">
        <f t="shared" si="97"/>
        <v>694</v>
      </c>
      <c r="Q128" s="229">
        <f t="shared" si="97"/>
        <v>674</v>
      </c>
      <c r="R128" s="229">
        <f t="shared" si="97"/>
        <v>651</v>
      </c>
      <c r="S128" s="229">
        <f t="shared" si="97"/>
        <v>686</v>
      </c>
      <c r="T128" s="229">
        <f t="shared" si="97"/>
        <v>708</v>
      </c>
      <c r="U128" s="229">
        <f t="shared" si="97"/>
        <v>721</v>
      </c>
      <c r="V128" s="229">
        <f t="shared" si="97"/>
        <v>736</v>
      </c>
      <c r="W128" s="229">
        <f t="shared" si="97"/>
        <v>141</v>
      </c>
      <c r="X128" s="340">
        <f t="shared" ref="X128" si="98">SUM(X123:X127)</f>
        <v>136</v>
      </c>
      <c r="Y128" s="339"/>
      <c r="Z128" s="229"/>
      <c r="AA128" s="340"/>
      <c r="AB128" s="143">
        <f t="shared" si="97"/>
        <v>-273</v>
      </c>
      <c r="AC128" s="144">
        <f t="shared" si="97"/>
        <v>-436</v>
      </c>
      <c r="AD128" s="144">
        <f t="shared" si="97"/>
        <v>-891</v>
      </c>
      <c r="AE128" s="144">
        <f t="shared" si="97"/>
        <v>-942</v>
      </c>
      <c r="AF128" s="144">
        <f t="shared" si="97"/>
        <v>-724</v>
      </c>
      <c r="AG128" s="144">
        <f t="shared" si="97"/>
        <v>-817</v>
      </c>
      <c r="AH128" s="144">
        <f t="shared" si="97"/>
        <v>-807</v>
      </c>
      <c r="AI128" s="144">
        <f t="shared" si="97"/>
        <v>-675</v>
      </c>
      <c r="AJ128" s="144">
        <f t="shared" si="97"/>
        <v>-1110</v>
      </c>
      <c r="AK128" s="262">
        <f t="shared" ref="AK128:AL128" si="99">SUM(AK123:AK127)</f>
        <v>-962</v>
      </c>
      <c r="AL128" s="144">
        <f t="shared" si="99"/>
        <v>-937</v>
      </c>
      <c r="AM128" s="144">
        <f t="shared" ref="AM128:AN128" si="100">SUM(AM123:AM127)</f>
        <v>-860</v>
      </c>
      <c r="AN128" s="262">
        <f t="shared" si="100"/>
        <v>-767</v>
      </c>
    </row>
    <row r="129" spans="1:40" x14ac:dyDescent="0.3">
      <c r="A129" s="279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74"/>
      <c r="M129" s="401"/>
      <c r="N129" s="374"/>
      <c r="O129" s="229"/>
      <c r="P129" s="229"/>
      <c r="Q129" s="229"/>
      <c r="R129" s="229"/>
      <c r="S129" s="247"/>
      <c r="T129" s="247"/>
      <c r="U129" s="247"/>
      <c r="V129" s="247"/>
      <c r="W129" s="247"/>
      <c r="X129" s="406"/>
      <c r="Y129" s="339"/>
      <c r="Z129" s="229"/>
      <c r="AA129" s="340"/>
      <c r="AB129" s="160"/>
      <c r="AC129" s="161"/>
      <c r="AD129" s="161"/>
      <c r="AE129" s="161"/>
      <c r="AF129" s="161"/>
      <c r="AG129" s="161"/>
      <c r="AH129" s="161"/>
      <c r="AI129" s="161"/>
      <c r="AJ129" s="161"/>
      <c r="AK129" s="267"/>
      <c r="AL129" s="161"/>
      <c r="AM129" s="161"/>
      <c r="AN129" s="267"/>
    </row>
    <row r="130" spans="1:40" x14ac:dyDescent="0.3">
      <c r="A130" s="279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74">
        <v>3</v>
      </c>
      <c r="M130" s="401">
        <v>16</v>
      </c>
      <c r="N130" s="374">
        <v>6</v>
      </c>
      <c r="O130" s="229">
        <v>2</v>
      </c>
      <c r="P130" s="229">
        <v>0</v>
      </c>
      <c r="Q130" s="229">
        <v>0</v>
      </c>
      <c r="R130" s="229">
        <v>0</v>
      </c>
      <c r="S130" s="247">
        <v>0</v>
      </c>
      <c r="T130" s="247">
        <v>0</v>
      </c>
      <c r="U130" s="247">
        <v>0</v>
      </c>
      <c r="V130" s="247">
        <v>0</v>
      </c>
      <c r="W130" s="247">
        <v>0</v>
      </c>
      <c r="X130" s="406">
        <v>0</v>
      </c>
      <c r="Y130" s="339"/>
      <c r="Z130" s="229"/>
      <c r="AA130" s="340"/>
      <c r="AB130" s="143">
        <f t="shared" ref="AB130:AN134" si="101">O130-C130</f>
        <v>-78</v>
      </c>
      <c r="AC130" s="144">
        <f t="shared" si="101"/>
        <v>-917</v>
      </c>
      <c r="AD130" s="144">
        <f t="shared" si="101"/>
        <v>-665</v>
      </c>
      <c r="AE130" s="144">
        <f t="shared" si="101"/>
        <v>-639</v>
      </c>
      <c r="AF130" s="144">
        <f t="shared" si="101"/>
        <v>-983</v>
      </c>
      <c r="AG130" s="144">
        <f t="shared" si="101"/>
        <v>-766</v>
      </c>
      <c r="AH130" s="144">
        <f t="shared" si="101"/>
        <v>-1256</v>
      </c>
      <c r="AI130" s="144">
        <f t="shared" si="101"/>
        <v>-181</v>
      </c>
      <c r="AJ130" s="144">
        <f t="shared" si="101"/>
        <v>-2</v>
      </c>
      <c r="AK130" s="262">
        <f t="shared" si="101"/>
        <v>-3</v>
      </c>
      <c r="AL130" s="144">
        <f t="shared" si="101"/>
        <v>-16</v>
      </c>
      <c r="AM130" s="144">
        <f t="shared" si="101"/>
        <v>-6</v>
      </c>
      <c r="AN130" s="262">
        <f t="shared" si="101"/>
        <v>-2</v>
      </c>
    </row>
    <row r="131" spans="1:40" x14ac:dyDescent="0.3">
      <c r="A131" s="279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74">
        <v>0</v>
      </c>
      <c r="M131" s="401">
        <v>0</v>
      </c>
      <c r="N131" s="374">
        <v>0</v>
      </c>
      <c r="O131" s="229">
        <v>0</v>
      </c>
      <c r="P131" s="229">
        <v>0</v>
      </c>
      <c r="Q131" s="229">
        <v>0</v>
      </c>
      <c r="R131" s="229">
        <v>0</v>
      </c>
      <c r="S131" s="247">
        <v>0</v>
      </c>
      <c r="T131" s="247">
        <v>0</v>
      </c>
      <c r="U131" s="247">
        <v>0</v>
      </c>
      <c r="V131" s="247">
        <v>0</v>
      </c>
      <c r="W131" s="247">
        <v>0</v>
      </c>
      <c r="X131" s="406">
        <v>0</v>
      </c>
      <c r="Y131" s="339"/>
      <c r="Z131" s="229"/>
      <c r="AA131" s="340"/>
      <c r="AB131" s="143">
        <f t="shared" si="101"/>
        <v>-6</v>
      </c>
      <c r="AC131" s="144">
        <f t="shared" si="101"/>
        <v>-18</v>
      </c>
      <c r="AD131" s="144">
        <f t="shared" si="101"/>
        <v>-262</v>
      </c>
      <c r="AE131" s="144">
        <f t="shared" si="101"/>
        <v>-237</v>
      </c>
      <c r="AF131" s="144">
        <f t="shared" si="101"/>
        <v>-455</v>
      </c>
      <c r="AG131" s="144">
        <f t="shared" si="101"/>
        <v>-313</v>
      </c>
      <c r="AH131" s="144">
        <f t="shared" si="101"/>
        <v>-624</v>
      </c>
      <c r="AI131" s="144">
        <f t="shared" si="101"/>
        <v>-70</v>
      </c>
      <c r="AJ131" s="144">
        <f t="shared" si="101"/>
        <v>0</v>
      </c>
      <c r="AK131" s="262">
        <f t="shared" si="101"/>
        <v>0</v>
      </c>
      <c r="AL131" s="144">
        <f t="shared" si="101"/>
        <v>0</v>
      </c>
      <c r="AM131" s="144">
        <f t="shared" si="101"/>
        <v>0</v>
      </c>
      <c r="AN131" s="262">
        <f t="shared" si="101"/>
        <v>0</v>
      </c>
    </row>
    <row r="132" spans="1:40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74">
        <v>1</v>
      </c>
      <c r="M132" s="401">
        <v>32</v>
      </c>
      <c r="N132" s="374">
        <v>58</v>
      </c>
      <c r="O132" s="229">
        <v>22</v>
      </c>
      <c r="P132" s="229">
        <v>0</v>
      </c>
      <c r="Q132" s="229">
        <v>0</v>
      </c>
      <c r="R132" s="229">
        <v>0</v>
      </c>
      <c r="S132" s="247">
        <v>0</v>
      </c>
      <c r="T132" s="247">
        <v>0</v>
      </c>
      <c r="U132" s="247">
        <v>0</v>
      </c>
      <c r="V132" s="247">
        <v>0</v>
      </c>
      <c r="W132" s="247">
        <v>0</v>
      </c>
      <c r="X132" s="406">
        <v>0</v>
      </c>
      <c r="Y132" s="339"/>
      <c r="Z132" s="229"/>
      <c r="AA132" s="340"/>
      <c r="AB132" s="143">
        <f t="shared" si="101"/>
        <v>-56</v>
      </c>
      <c r="AC132" s="144">
        <f t="shared" si="101"/>
        <v>-105</v>
      </c>
      <c r="AD132" s="144">
        <f t="shared" si="101"/>
        <v>-132</v>
      </c>
      <c r="AE132" s="144">
        <f t="shared" si="101"/>
        <v>-105</v>
      </c>
      <c r="AF132" s="144">
        <f t="shared" si="101"/>
        <v>-79</v>
      </c>
      <c r="AG132" s="144">
        <f t="shared" si="101"/>
        <v>-62</v>
      </c>
      <c r="AH132" s="144">
        <f t="shared" si="101"/>
        <v>-41</v>
      </c>
      <c r="AI132" s="144">
        <f t="shared" si="101"/>
        <v>-1</v>
      </c>
      <c r="AJ132" s="144">
        <f t="shared" si="101"/>
        <v>0</v>
      </c>
      <c r="AK132" s="262">
        <f t="shared" si="101"/>
        <v>-1</v>
      </c>
      <c r="AL132" s="144">
        <f t="shared" si="101"/>
        <v>-32</v>
      </c>
      <c r="AM132" s="144">
        <f t="shared" si="101"/>
        <v>-58</v>
      </c>
      <c r="AN132" s="262">
        <f t="shared" si="101"/>
        <v>-22</v>
      </c>
    </row>
    <row r="133" spans="1:40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74">
        <v>0</v>
      </c>
      <c r="M133" s="401">
        <v>3</v>
      </c>
      <c r="N133" s="374">
        <v>3</v>
      </c>
      <c r="O133" s="229">
        <v>1</v>
      </c>
      <c r="P133" s="229">
        <v>0</v>
      </c>
      <c r="Q133" s="229">
        <v>0</v>
      </c>
      <c r="R133" s="229">
        <v>0</v>
      </c>
      <c r="S133" s="247">
        <v>0</v>
      </c>
      <c r="T133" s="247">
        <v>0</v>
      </c>
      <c r="U133" s="247">
        <v>0</v>
      </c>
      <c r="V133" s="247">
        <v>0</v>
      </c>
      <c r="W133" s="247">
        <v>0</v>
      </c>
      <c r="X133" s="406">
        <v>0</v>
      </c>
      <c r="Y133" s="339"/>
      <c r="Z133" s="229"/>
      <c r="AA133" s="340"/>
      <c r="AB133" s="143">
        <f t="shared" si="101"/>
        <v>-5</v>
      </c>
      <c r="AC133" s="144">
        <f t="shared" si="101"/>
        <v>-10</v>
      </c>
      <c r="AD133" s="144">
        <f t="shared" si="101"/>
        <v>-9</v>
      </c>
      <c r="AE133" s="144">
        <f t="shared" si="101"/>
        <v>-9</v>
      </c>
      <c r="AF133" s="144">
        <f t="shared" si="101"/>
        <v>-7</v>
      </c>
      <c r="AG133" s="144">
        <f t="shared" si="101"/>
        <v>-5</v>
      </c>
      <c r="AH133" s="144">
        <f t="shared" si="101"/>
        <v>-7</v>
      </c>
      <c r="AI133" s="144">
        <f t="shared" si="101"/>
        <v>0</v>
      </c>
      <c r="AJ133" s="144">
        <f t="shared" si="101"/>
        <v>0</v>
      </c>
      <c r="AK133" s="262">
        <f t="shared" si="101"/>
        <v>0</v>
      </c>
      <c r="AL133" s="144">
        <f t="shared" si="101"/>
        <v>-3</v>
      </c>
      <c r="AM133" s="144">
        <f t="shared" si="101"/>
        <v>-3</v>
      </c>
      <c r="AN133" s="262">
        <f t="shared" si="101"/>
        <v>-1</v>
      </c>
    </row>
    <row r="134" spans="1:40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75">
        <v>0</v>
      </c>
      <c r="M134" s="403">
        <v>0</v>
      </c>
      <c r="N134" s="375">
        <v>0</v>
      </c>
      <c r="O134" s="230">
        <v>0</v>
      </c>
      <c r="P134" s="230">
        <v>0</v>
      </c>
      <c r="Q134" s="230">
        <v>0</v>
      </c>
      <c r="R134" s="230">
        <v>0</v>
      </c>
      <c r="S134" s="248">
        <v>0</v>
      </c>
      <c r="T134" s="248">
        <v>0</v>
      </c>
      <c r="U134" s="248">
        <v>0</v>
      </c>
      <c r="V134" s="248">
        <v>0</v>
      </c>
      <c r="W134" s="248">
        <v>0</v>
      </c>
      <c r="X134" s="407">
        <v>0</v>
      </c>
      <c r="Y134" s="341"/>
      <c r="Z134" s="230"/>
      <c r="AA134" s="342"/>
      <c r="AB134" s="159">
        <f t="shared" si="101"/>
        <v>0</v>
      </c>
      <c r="AC134" s="158">
        <f t="shared" si="101"/>
        <v>-1</v>
      </c>
      <c r="AD134" s="158">
        <f t="shared" si="101"/>
        <v>-1</v>
      </c>
      <c r="AE134" s="158">
        <f t="shared" si="101"/>
        <v>0</v>
      </c>
      <c r="AF134" s="158">
        <f t="shared" si="101"/>
        <v>0</v>
      </c>
      <c r="AG134" s="158">
        <f t="shared" si="101"/>
        <v>0</v>
      </c>
      <c r="AH134" s="158">
        <f t="shared" si="101"/>
        <v>0</v>
      </c>
      <c r="AI134" s="158">
        <f t="shared" si="101"/>
        <v>0</v>
      </c>
      <c r="AJ134" s="158">
        <f t="shared" si="101"/>
        <v>0</v>
      </c>
      <c r="AK134" s="266">
        <f t="shared" si="101"/>
        <v>0</v>
      </c>
      <c r="AL134" s="158">
        <f t="shared" si="101"/>
        <v>0</v>
      </c>
      <c r="AM134" s="158">
        <f t="shared" si="101"/>
        <v>0</v>
      </c>
      <c r="AN134" s="266">
        <f t="shared" si="101"/>
        <v>0</v>
      </c>
    </row>
    <row r="135" spans="1:40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02">SUM(E130:E134)</f>
        <v>1069</v>
      </c>
      <c r="F135" s="170">
        <f t="shared" si="102"/>
        <v>990</v>
      </c>
      <c r="G135" s="169">
        <f t="shared" si="102"/>
        <v>1524</v>
      </c>
      <c r="H135" s="148">
        <f t="shared" si="102"/>
        <v>1146</v>
      </c>
      <c r="I135" s="148">
        <f t="shared" si="102"/>
        <v>1928</v>
      </c>
      <c r="J135" s="148">
        <f t="shared" si="102"/>
        <v>252</v>
      </c>
      <c r="K135" s="148">
        <f t="shared" si="102"/>
        <v>2</v>
      </c>
      <c r="L135" s="374">
        <f t="shared" si="102"/>
        <v>4</v>
      </c>
      <c r="M135" s="401">
        <f t="shared" si="102"/>
        <v>51</v>
      </c>
      <c r="N135" s="374">
        <f t="shared" si="102"/>
        <v>67</v>
      </c>
      <c r="O135" s="229">
        <f t="shared" si="102"/>
        <v>25</v>
      </c>
      <c r="P135" s="229">
        <f t="shared" si="102"/>
        <v>0</v>
      </c>
      <c r="Q135" s="229">
        <f t="shared" si="102"/>
        <v>0</v>
      </c>
      <c r="R135" s="229">
        <f t="shared" si="102"/>
        <v>0</v>
      </c>
      <c r="S135" s="247">
        <f t="shared" si="102"/>
        <v>0</v>
      </c>
      <c r="T135" s="247">
        <f t="shared" si="102"/>
        <v>0</v>
      </c>
      <c r="U135" s="247">
        <f t="shared" si="102"/>
        <v>0</v>
      </c>
      <c r="V135" s="247">
        <f t="shared" si="102"/>
        <v>0</v>
      </c>
      <c r="W135" s="247">
        <f t="shared" si="102"/>
        <v>0</v>
      </c>
      <c r="X135" s="406">
        <f t="shared" ref="X135" si="103">SUM(X130:X134)</f>
        <v>0</v>
      </c>
      <c r="Y135" s="339"/>
      <c r="Z135" s="229"/>
      <c r="AA135" s="340"/>
      <c r="AB135" s="160">
        <f>SUM(AB130:AB134)</f>
        <v>-145</v>
      </c>
      <c r="AC135" s="161">
        <f>SUM(AC130:AC134)</f>
        <v>-1051</v>
      </c>
      <c r="AD135" s="161">
        <f t="shared" ref="AD135:AJ135" si="104">SUM(AD130:AD134)</f>
        <v>-1069</v>
      </c>
      <c r="AE135" s="161">
        <f t="shared" si="104"/>
        <v>-990</v>
      </c>
      <c r="AF135" s="161">
        <f t="shared" si="104"/>
        <v>-1524</v>
      </c>
      <c r="AG135" s="161">
        <f t="shared" si="104"/>
        <v>-1146</v>
      </c>
      <c r="AH135" s="161">
        <f t="shared" si="104"/>
        <v>-1928</v>
      </c>
      <c r="AI135" s="161">
        <f t="shared" si="104"/>
        <v>-252</v>
      </c>
      <c r="AJ135" s="161">
        <f t="shared" si="104"/>
        <v>-2</v>
      </c>
      <c r="AK135" s="267">
        <f t="shared" ref="AK135:AL135" si="105">SUM(AK130:AK134)</f>
        <v>-4</v>
      </c>
      <c r="AL135" s="161">
        <f t="shared" si="105"/>
        <v>-51</v>
      </c>
      <c r="AM135" s="161">
        <f t="shared" ref="AM135:AN135" si="106">SUM(AM130:AM134)</f>
        <v>-67</v>
      </c>
      <c r="AN135" s="267">
        <f t="shared" si="106"/>
        <v>-25</v>
      </c>
    </row>
    <row r="136" spans="1:40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74"/>
      <c r="M136" s="401"/>
      <c r="N136" s="374"/>
      <c r="O136" s="229"/>
      <c r="P136" s="229"/>
      <c r="Q136" s="229"/>
      <c r="R136" s="229"/>
      <c r="S136" s="247"/>
      <c r="T136" s="247"/>
      <c r="U136" s="247"/>
      <c r="V136" s="247"/>
      <c r="W136" s="247"/>
      <c r="X136" s="406"/>
      <c r="Y136" s="339"/>
      <c r="Z136" s="229"/>
      <c r="AA136" s="340"/>
      <c r="AB136" s="160"/>
      <c r="AC136" s="161"/>
      <c r="AD136" s="58"/>
      <c r="AE136" s="58"/>
      <c r="AF136" s="58"/>
      <c r="AG136" s="58"/>
      <c r="AH136" s="58"/>
      <c r="AI136" s="58"/>
      <c r="AJ136" s="58"/>
      <c r="AK136" s="104"/>
      <c r="AL136" s="161"/>
      <c r="AM136" s="161"/>
      <c r="AN136" s="104"/>
    </row>
    <row r="137" spans="1:40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74">
        <v>2139</v>
      </c>
      <c r="M137" s="401">
        <v>2751</v>
      </c>
      <c r="N137" s="374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7">
        <v>1174</v>
      </c>
      <c r="T137" s="247">
        <v>957</v>
      </c>
      <c r="U137" s="247">
        <v>719</v>
      </c>
      <c r="V137" s="247">
        <v>605</v>
      </c>
      <c r="W137" s="247">
        <v>574</v>
      </c>
      <c r="X137" s="406">
        <v>449</v>
      </c>
      <c r="Y137" s="339"/>
      <c r="Z137" s="229"/>
      <c r="AA137" s="340"/>
      <c r="AB137" s="143">
        <f t="shared" ref="AB137:AN141" si="107">O137-C137</f>
        <v>-3053</v>
      </c>
      <c r="AC137" s="144">
        <f t="shared" si="107"/>
        <v>-6810</v>
      </c>
      <c r="AD137" s="144">
        <f t="shared" si="107"/>
        <v>-8508</v>
      </c>
      <c r="AE137" s="144">
        <f t="shared" si="107"/>
        <v>-7330</v>
      </c>
      <c r="AF137" s="144">
        <f t="shared" si="107"/>
        <v>-7363</v>
      </c>
      <c r="AG137" s="144">
        <f t="shared" si="107"/>
        <v>-6816</v>
      </c>
      <c r="AH137" s="144">
        <f t="shared" si="107"/>
        <v>-5757</v>
      </c>
      <c r="AI137" s="144">
        <f t="shared" si="107"/>
        <v>-3884</v>
      </c>
      <c r="AJ137" s="144">
        <f t="shared" si="107"/>
        <v>-2569</v>
      </c>
      <c r="AK137" s="262">
        <f t="shared" si="107"/>
        <v>-1690</v>
      </c>
      <c r="AL137" s="144">
        <f t="shared" si="107"/>
        <v>-2751</v>
      </c>
      <c r="AM137" s="144">
        <f t="shared" si="107"/>
        <v>-3727</v>
      </c>
      <c r="AN137" s="262">
        <f t="shared" si="107"/>
        <v>-3018</v>
      </c>
    </row>
    <row r="138" spans="1:40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74">
        <v>317</v>
      </c>
      <c r="M138" s="401">
        <v>293</v>
      </c>
      <c r="N138" s="374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7">
        <v>341</v>
      </c>
      <c r="T138" s="247">
        <v>274</v>
      </c>
      <c r="U138" s="247">
        <v>201</v>
      </c>
      <c r="V138" s="247">
        <v>169</v>
      </c>
      <c r="W138" s="247">
        <v>93</v>
      </c>
      <c r="X138" s="406">
        <v>79</v>
      </c>
      <c r="Y138" s="339"/>
      <c r="Z138" s="229"/>
      <c r="AA138" s="340"/>
      <c r="AB138" s="143">
        <f t="shared" si="107"/>
        <v>-966</v>
      </c>
      <c r="AC138" s="144">
        <f t="shared" si="107"/>
        <v>-1351</v>
      </c>
      <c r="AD138" s="144">
        <f t="shared" si="107"/>
        <v>-3184</v>
      </c>
      <c r="AE138" s="144">
        <f t="shared" si="107"/>
        <v>-2769</v>
      </c>
      <c r="AF138" s="144">
        <f t="shared" si="107"/>
        <v>-2952</v>
      </c>
      <c r="AG138" s="144">
        <f t="shared" si="107"/>
        <v>-2932</v>
      </c>
      <c r="AH138" s="144">
        <f t="shared" si="107"/>
        <v>-2601</v>
      </c>
      <c r="AI138" s="144">
        <f t="shared" si="107"/>
        <v>-1974</v>
      </c>
      <c r="AJ138" s="144">
        <f t="shared" si="107"/>
        <v>-633</v>
      </c>
      <c r="AK138" s="262">
        <f t="shared" si="107"/>
        <v>-238</v>
      </c>
      <c r="AL138" s="144">
        <f t="shared" si="107"/>
        <v>-293</v>
      </c>
      <c r="AM138" s="144">
        <f t="shared" si="107"/>
        <v>-338</v>
      </c>
      <c r="AN138" s="262">
        <f t="shared" si="107"/>
        <v>-351</v>
      </c>
    </row>
    <row r="139" spans="1:40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74">
        <v>47</v>
      </c>
      <c r="M139" s="401">
        <v>64</v>
      </c>
      <c r="N139" s="374">
        <v>76</v>
      </c>
      <c r="O139" s="229">
        <v>44</v>
      </c>
      <c r="P139" s="229">
        <v>26</v>
      </c>
      <c r="Q139" s="229">
        <v>25</v>
      </c>
      <c r="R139" s="229">
        <v>26</v>
      </c>
      <c r="S139" s="247">
        <v>24</v>
      </c>
      <c r="T139" s="247">
        <v>20</v>
      </c>
      <c r="U139" s="247">
        <v>41</v>
      </c>
      <c r="V139" s="247">
        <v>82</v>
      </c>
      <c r="W139" s="247">
        <v>79</v>
      </c>
      <c r="X139" s="406">
        <v>86</v>
      </c>
      <c r="Y139" s="339"/>
      <c r="Z139" s="229"/>
      <c r="AA139" s="340"/>
      <c r="AB139" s="143">
        <f t="shared" si="107"/>
        <v>-90</v>
      </c>
      <c r="AC139" s="144">
        <f t="shared" si="107"/>
        <v>-164</v>
      </c>
      <c r="AD139" s="144">
        <f t="shared" si="107"/>
        <v>-183</v>
      </c>
      <c r="AE139" s="144">
        <f t="shared" si="107"/>
        <v>-137</v>
      </c>
      <c r="AF139" s="144">
        <f t="shared" si="107"/>
        <v>-111</v>
      </c>
      <c r="AG139" s="144">
        <f t="shared" si="107"/>
        <v>-84</v>
      </c>
      <c r="AH139" s="144">
        <f t="shared" si="107"/>
        <v>-48</v>
      </c>
      <c r="AI139" s="144">
        <f t="shared" si="107"/>
        <v>16</v>
      </c>
      <c r="AJ139" s="144">
        <f t="shared" si="107"/>
        <v>26</v>
      </c>
      <c r="AK139" s="262">
        <f t="shared" si="107"/>
        <v>39</v>
      </c>
      <c r="AL139" s="144">
        <f t="shared" si="107"/>
        <v>-64</v>
      </c>
      <c r="AM139" s="144">
        <f t="shared" si="107"/>
        <v>-76</v>
      </c>
      <c r="AN139" s="262">
        <f t="shared" si="107"/>
        <v>-44</v>
      </c>
    </row>
    <row r="140" spans="1:40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74">
        <v>27</v>
      </c>
      <c r="M140" s="401">
        <v>28</v>
      </c>
      <c r="N140" s="374">
        <v>39</v>
      </c>
      <c r="O140" s="229">
        <v>30</v>
      </c>
      <c r="P140" s="229">
        <v>10</v>
      </c>
      <c r="Q140" s="229">
        <v>10</v>
      </c>
      <c r="R140" s="229">
        <v>12</v>
      </c>
      <c r="S140" s="247">
        <v>16</v>
      </c>
      <c r="T140" s="247">
        <v>21</v>
      </c>
      <c r="U140" s="247">
        <v>30</v>
      </c>
      <c r="V140" s="247">
        <v>35</v>
      </c>
      <c r="W140" s="247">
        <v>32</v>
      </c>
      <c r="X140" s="406">
        <v>21</v>
      </c>
      <c r="Y140" s="339"/>
      <c r="Z140" s="229"/>
      <c r="AA140" s="340"/>
      <c r="AB140" s="143">
        <f t="shared" si="107"/>
        <v>-24</v>
      </c>
      <c r="AC140" s="144">
        <f t="shared" si="107"/>
        <v>-52</v>
      </c>
      <c r="AD140" s="144">
        <f t="shared" si="107"/>
        <v>-59</v>
      </c>
      <c r="AE140" s="144">
        <f t="shared" si="107"/>
        <v>-47</v>
      </c>
      <c r="AF140" s="144">
        <f t="shared" si="107"/>
        <v>-38</v>
      </c>
      <c r="AG140" s="144">
        <f t="shared" si="107"/>
        <v>-27</v>
      </c>
      <c r="AH140" s="144">
        <f t="shared" si="107"/>
        <v>-7</v>
      </c>
      <c r="AI140" s="144">
        <f t="shared" si="107"/>
        <v>12</v>
      </c>
      <c r="AJ140" s="144">
        <f t="shared" si="107"/>
        <v>8</v>
      </c>
      <c r="AK140" s="262">
        <f t="shared" si="107"/>
        <v>-6</v>
      </c>
      <c r="AL140" s="144">
        <f t="shared" si="107"/>
        <v>-28</v>
      </c>
      <c r="AM140" s="144">
        <f t="shared" si="107"/>
        <v>-39</v>
      </c>
      <c r="AN140" s="262">
        <f t="shared" si="107"/>
        <v>-30</v>
      </c>
    </row>
    <row r="141" spans="1:40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75">
        <v>2</v>
      </c>
      <c r="M141" s="403">
        <v>3</v>
      </c>
      <c r="N141" s="375">
        <v>2</v>
      </c>
      <c r="O141" s="230">
        <v>1</v>
      </c>
      <c r="P141" s="230">
        <v>0</v>
      </c>
      <c r="Q141" s="230">
        <v>2</v>
      </c>
      <c r="R141" s="230">
        <v>0</v>
      </c>
      <c r="S141" s="248">
        <v>3</v>
      </c>
      <c r="T141" s="248">
        <v>4</v>
      </c>
      <c r="U141" s="248">
        <v>6</v>
      </c>
      <c r="V141" s="248">
        <v>6</v>
      </c>
      <c r="W141" s="248">
        <v>3</v>
      </c>
      <c r="X141" s="407">
        <v>2</v>
      </c>
      <c r="Y141" s="341"/>
      <c r="Z141" s="230"/>
      <c r="AA141" s="342"/>
      <c r="AB141" s="159">
        <f t="shared" si="107"/>
        <v>-4</v>
      </c>
      <c r="AC141" s="158">
        <f t="shared" si="107"/>
        <v>-7</v>
      </c>
      <c r="AD141" s="158">
        <f t="shared" si="107"/>
        <v>-6</v>
      </c>
      <c r="AE141" s="158">
        <f t="shared" si="107"/>
        <v>-7</v>
      </c>
      <c r="AF141" s="158">
        <f t="shared" si="107"/>
        <v>-3</v>
      </c>
      <c r="AG141" s="158">
        <f t="shared" si="107"/>
        <v>-1</v>
      </c>
      <c r="AH141" s="158">
        <f t="shared" si="107"/>
        <v>3</v>
      </c>
      <c r="AI141" s="158">
        <f t="shared" si="107"/>
        <v>4</v>
      </c>
      <c r="AJ141" s="158">
        <f t="shared" si="107"/>
        <v>0</v>
      </c>
      <c r="AK141" s="266">
        <f t="shared" si="107"/>
        <v>0</v>
      </c>
      <c r="AL141" s="158">
        <f t="shared" si="107"/>
        <v>-3</v>
      </c>
      <c r="AM141" s="158">
        <f t="shared" si="107"/>
        <v>-2</v>
      </c>
      <c r="AN141" s="266">
        <f t="shared" si="107"/>
        <v>-1</v>
      </c>
    </row>
    <row r="142" spans="1:40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J142" si="108">SUM(E137:E141)</f>
        <v>14118</v>
      </c>
      <c r="F142" s="176">
        <f t="shared" si="108"/>
        <v>12193</v>
      </c>
      <c r="G142" s="176">
        <f t="shared" si="108"/>
        <v>12025</v>
      </c>
      <c r="H142" s="154">
        <f t="shared" si="108"/>
        <v>11136</v>
      </c>
      <c r="I142" s="154">
        <f t="shared" si="108"/>
        <v>9407</v>
      </c>
      <c r="J142" s="154">
        <f t="shared" si="108"/>
        <v>6723</v>
      </c>
      <c r="K142" s="154">
        <f t="shared" si="108"/>
        <v>3949</v>
      </c>
      <c r="L142" s="376">
        <f t="shared" si="108"/>
        <v>2532</v>
      </c>
      <c r="M142" s="155">
        <f t="shared" si="108"/>
        <v>3139</v>
      </c>
      <c r="N142" s="376">
        <f t="shared" si="108"/>
        <v>4182</v>
      </c>
      <c r="O142" s="231">
        <f t="shared" si="108"/>
        <v>3444</v>
      </c>
      <c r="P142" s="231">
        <f t="shared" si="108"/>
        <v>1978</v>
      </c>
      <c r="Q142" s="231">
        <f t="shared" si="108"/>
        <v>2178</v>
      </c>
      <c r="R142" s="231">
        <f t="shared" si="108"/>
        <v>1903</v>
      </c>
      <c r="S142" s="231">
        <f t="shared" si="108"/>
        <v>1558</v>
      </c>
      <c r="T142" s="231">
        <f t="shared" si="108"/>
        <v>1276</v>
      </c>
      <c r="U142" s="231">
        <f t="shared" si="108"/>
        <v>997</v>
      </c>
      <c r="V142" s="231">
        <f t="shared" si="108"/>
        <v>897</v>
      </c>
      <c r="W142" s="231">
        <f t="shared" si="108"/>
        <v>781</v>
      </c>
      <c r="X142" s="344">
        <f t="shared" ref="X142" si="109">SUM(X137:X141)</f>
        <v>637</v>
      </c>
      <c r="Y142" s="343"/>
      <c r="Z142" s="231"/>
      <c r="AA142" s="344"/>
      <c r="AB142" s="163">
        <f t="shared" si="108"/>
        <v>-4137</v>
      </c>
      <c r="AC142" s="162">
        <f t="shared" si="108"/>
        <v>-8384</v>
      </c>
      <c r="AD142" s="162">
        <f t="shared" si="108"/>
        <v>-11940</v>
      </c>
      <c r="AE142" s="162">
        <f t="shared" si="108"/>
        <v>-10290</v>
      </c>
      <c r="AF142" s="162">
        <f t="shared" si="108"/>
        <v>-10467</v>
      </c>
      <c r="AG142" s="162">
        <f t="shared" si="108"/>
        <v>-9860</v>
      </c>
      <c r="AH142" s="162">
        <f t="shared" si="108"/>
        <v>-8410</v>
      </c>
      <c r="AI142" s="162">
        <f t="shared" si="108"/>
        <v>-5826</v>
      </c>
      <c r="AJ142" s="162">
        <f t="shared" si="108"/>
        <v>-3168</v>
      </c>
      <c r="AK142" s="268">
        <f t="shared" ref="AK142:AL142" si="110">SUM(AK137:AK141)</f>
        <v>-1895</v>
      </c>
      <c r="AL142" s="162">
        <f t="shared" si="110"/>
        <v>-3139</v>
      </c>
      <c r="AM142" s="162">
        <f t="shared" ref="AM142:AN142" si="111">SUM(AM137:AM141)</f>
        <v>-4182</v>
      </c>
      <c r="AN142" s="268">
        <f t="shared" si="111"/>
        <v>-3444</v>
      </c>
    </row>
    <row r="143" spans="1:40" x14ac:dyDescent="0.3">
      <c r="A143" s="166"/>
      <c r="B143" s="125"/>
      <c r="C143" s="125"/>
      <c r="D143" s="125"/>
      <c r="E143" s="125"/>
      <c r="F143" s="125"/>
      <c r="G143" s="125"/>
    </row>
    <row r="144" spans="1:40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AL8:AN8"/>
    <mergeCell ref="B1:AN1"/>
    <mergeCell ref="C2:I2"/>
    <mergeCell ref="C3:I3"/>
    <mergeCell ref="C5:I5"/>
    <mergeCell ref="AB8:AK8"/>
    <mergeCell ref="M8:X8"/>
    <mergeCell ref="C8:L8"/>
    <mergeCell ref="Y8:AA8"/>
  </mergeCells>
  <pageMargins left="0.45" right="0.45" top="0.5" bottom="0.5" header="0.3" footer="0.3"/>
  <pageSetup scale="31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December 2020</vt:lpstr>
      <vt:lpstr>'December 2020'!Print_Area</vt:lpstr>
      <vt:lpstr>Glossary!Print_Area</vt:lpstr>
      <vt:lpstr>'December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2020-09-15T11:03:03Z</cp:lastPrinted>
  <dcterms:created xsi:type="dcterms:W3CDTF">2020-04-08T09:56:20Z</dcterms:created>
  <dcterms:modified xsi:type="dcterms:W3CDTF">2021-01-07T11:52:46Z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