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U10" i="3" l="1"/>
  <c r="AU15" i="3" s="1"/>
  <c r="AV10" i="3"/>
  <c r="AU11" i="3"/>
  <c r="AV11" i="3"/>
  <c r="AU12" i="3"/>
  <c r="AV12" i="3"/>
  <c r="AV15" i="3" s="1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1" i="3"/>
  <c r="AV71" i="3"/>
  <c r="AU73" i="3"/>
  <c r="AU78" i="3" s="1"/>
  <c r="AV73" i="3"/>
  <c r="AV78" i="3" s="1"/>
  <c r="AU74" i="3"/>
  <c r="AV74" i="3"/>
  <c r="AU75" i="3"/>
  <c r="AV75" i="3"/>
  <c r="AU76" i="3"/>
  <c r="AV76" i="3"/>
  <c r="AU77" i="3"/>
  <c r="AV77" i="3"/>
  <c r="AU80" i="3"/>
  <c r="AU85" i="3" s="1"/>
  <c r="AV80" i="3"/>
  <c r="AU81" i="3"/>
  <c r="AV81" i="3"/>
  <c r="AU82" i="3"/>
  <c r="AV82" i="3"/>
  <c r="AU83" i="3"/>
  <c r="AV83" i="3"/>
  <c r="AU84" i="3"/>
  <c r="AV84" i="3"/>
  <c r="AU87" i="3"/>
  <c r="AU92" i="3" s="1"/>
  <c r="AV87" i="3"/>
  <c r="AU88" i="3"/>
  <c r="AV88" i="3"/>
  <c r="AU89" i="3"/>
  <c r="AV89" i="3"/>
  <c r="AU90" i="3"/>
  <c r="AV90" i="3"/>
  <c r="AU91" i="3"/>
  <c r="AV91" i="3"/>
  <c r="AV92" i="3"/>
  <c r="AU94" i="3"/>
  <c r="AU99" i="3" s="1"/>
  <c r="AV94" i="3"/>
  <c r="AU95" i="3"/>
  <c r="AV95" i="3"/>
  <c r="AU96" i="3"/>
  <c r="AV96" i="3"/>
  <c r="AU97" i="3"/>
  <c r="AV97" i="3"/>
  <c r="AU98" i="3"/>
  <c r="AV98" i="3"/>
  <c r="AU101" i="3"/>
  <c r="AU106" i="3" s="1"/>
  <c r="AV101" i="3"/>
  <c r="AU102" i="3"/>
  <c r="AV102" i="3"/>
  <c r="AU103" i="3"/>
  <c r="AV103" i="3"/>
  <c r="AU104" i="3"/>
  <c r="AV104" i="3"/>
  <c r="AU105" i="3"/>
  <c r="AV105" i="3"/>
  <c r="AU108" i="3"/>
  <c r="AU113" i="3" s="1"/>
  <c r="AV108" i="3"/>
  <c r="AU109" i="3"/>
  <c r="AV109" i="3"/>
  <c r="AU110" i="3"/>
  <c r="AV110" i="3"/>
  <c r="AU111" i="3"/>
  <c r="AV111" i="3"/>
  <c r="AU112" i="3"/>
  <c r="AV112" i="3"/>
  <c r="AU115" i="3"/>
  <c r="AU120" i="3" s="1"/>
  <c r="AU116" i="3"/>
  <c r="AU117" i="3"/>
  <c r="AU118" i="3"/>
  <c r="AU119" i="3"/>
  <c r="AU122" i="3"/>
  <c r="AU127" i="3" s="1"/>
  <c r="AV122" i="3"/>
  <c r="AU123" i="3"/>
  <c r="AV123" i="3"/>
  <c r="AU124" i="3"/>
  <c r="AV124" i="3"/>
  <c r="AU125" i="3"/>
  <c r="AV125" i="3"/>
  <c r="AU126" i="3"/>
  <c r="AV126" i="3"/>
  <c r="AU129" i="3"/>
  <c r="AU134" i="3" s="1"/>
  <c r="AV129" i="3"/>
  <c r="AU130" i="3"/>
  <c r="AV130" i="3"/>
  <c r="AU131" i="3"/>
  <c r="AV131" i="3"/>
  <c r="AU132" i="3"/>
  <c r="AV132" i="3"/>
  <c r="AU133" i="3"/>
  <c r="AV133" i="3"/>
  <c r="AV134" i="3"/>
  <c r="AU136" i="3"/>
  <c r="AU141" i="3" s="1"/>
  <c r="AV136" i="3"/>
  <c r="AU137" i="3"/>
  <c r="AV137" i="3"/>
  <c r="AU138" i="3"/>
  <c r="AV138" i="3"/>
  <c r="AU139" i="3"/>
  <c r="AV139" i="3"/>
  <c r="AU140" i="3"/>
  <c r="AV140" i="3"/>
  <c r="AV141" i="3" l="1"/>
  <c r="AV127" i="3"/>
  <c r="AV85" i="3"/>
  <c r="AV99" i="3"/>
  <c r="AV106" i="3"/>
  <c r="AV113" i="3"/>
  <c r="Z176" i="2"/>
  <c r="AU10" i="2"/>
  <c r="AU19" i="2" s="1"/>
  <c r="AV10" i="2"/>
  <c r="AU13" i="2"/>
  <c r="AV13" i="2"/>
  <c r="AU16" i="2"/>
  <c r="AV16" i="2"/>
  <c r="AU17" i="2"/>
  <c r="AV17" i="2"/>
  <c r="AU18" i="2"/>
  <c r="AV18" i="2"/>
  <c r="AU21" i="2"/>
  <c r="AV21" i="2"/>
  <c r="AU24" i="2"/>
  <c r="AV24" i="2"/>
  <c r="AU27" i="2"/>
  <c r="AV27" i="2"/>
  <c r="AU28" i="2"/>
  <c r="AV28" i="2"/>
  <c r="AU29" i="2"/>
  <c r="AV29" i="2"/>
  <c r="AU30" i="2"/>
  <c r="AV30" i="2"/>
  <c r="AU32" i="2"/>
  <c r="AV32" i="2"/>
  <c r="AU35" i="2"/>
  <c r="AV35" i="2"/>
  <c r="AU38" i="2"/>
  <c r="AV38" i="2"/>
  <c r="AU39" i="2"/>
  <c r="AV39" i="2"/>
  <c r="AU40" i="2"/>
  <c r="AV40" i="2"/>
  <c r="AU41" i="2"/>
  <c r="AV41" i="2"/>
  <c r="AU43" i="2"/>
  <c r="AV43" i="2"/>
  <c r="AU46" i="2"/>
  <c r="AV46" i="2"/>
  <c r="AU49" i="2"/>
  <c r="AV49" i="2"/>
  <c r="AU50" i="2"/>
  <c r="AV50" i="2"/>
  <c r="AU51" i="2"/>
  <c r="AV51" i="2"/>
  <c r="AU52" i="2"/>
  <c r="AV52" i="2"/>
  <c r="AU54" i="2"/>
  <c r="AV54" i="2"/>
  <c r="AU57" i="2"/>
  <c r="AV57" i="2"/>
  <c r="AU60" i="2"/>
  <c r="AV60" i="2"/>
  <c r="AU61" i="2"/>
  <c r="AV61" i="2"/>
  <c r="AU62" i="2"/>
  <c r="AV62" i="2"/>
  <c r="AU63" i="2"/>
  <c r="AV63" i="2"/>
  <c r="AU65" i="2"/>
  <c r="AV65" i="2"/>
  <c r="AU68" i="2"/>
  <c r="AV68" i="2"/>
  <c r="AU71" i="2"/>
  <c r="AV71" i="2"/>
  <c r="AU72" i="2"/>
  <c r="AV72" i="2"/>
  <c r="AU73" i="2"/>
  <c r="AV73" i="2"/>
  <c r="AU74" i="2"/>
  <c r="AV74" i="2"/>
  <c r="AU76" i="2"/>
  <c r="AV76" i="2"/>
  <c r="AU79" i="2"/>
  <c r="AV79" i="2"/>
  <c r="AU82" i="2"/>
  <c r="AV82" i="2"/>
  <c r="AU83" i="2"/>
  <c r="AV83" i="2"/>
  <c r="AU84" i="2"/>
  <c r="AV84" i="2"/>
  <c r="AU85" i="2"/>
  <c r="AV85" i="2"/>
  <c r="AU87" i="2"/>
  <c r="AV87" i="2"/>
  <c r="AU90" i="2"/>
  <c r="AV90" i="2"/>
  <c r="AU93" i="2"/>
  <c r="AV93" i="2"/>
  <c r="AU94" i="2"/>
  <c r="AV94" i="2"/>
  <c r="AU95" i="2"/>
  <c r="AV95" i="2"/>
  <c r="AU96" i="2"/>
  <c r="AV96" i="2"/>
  <c r="AU98" i="2"/>
  <c r="AV98" i="2"/>
  <c r="AU101" i="2"/>
  <c r="AV101" i="2"/>
  <c r="AU104" i="2"/>
  <c r="AV104" i="2"/>
  <c r="AU105" i="2"/>
  <c r="AV105" i="2"/>
  <c r="AU106" i="2"/>
  <c r="AV106" i="2"/>
  <c r="AU107" i="2"/>
  <c r="AV107" i="2"/>
  <c r="AU109" i="2"/>
  <c r="AU114" i="2" s="1"/>
  <c r="AV109" i="2"/>
  <c r="AU110" i="2"/>
  <c r="AV110" i="2"/>
  <c r="AU111" i="2"/>
  <c r="AV111" i="2"/>
  <c r="AU112" i="2"/>
  <c r="AV112" i="2"/>
  <c r="AU113" i="2"/>
  <c r="AV113" i="2"/>
  <c r="AU116" i="2"/>
  <c r="AU121" i="2" s="1"/>
  <c r="AV116" i="2"/>
  <c r="AV121" i="2" s="1"/>
  <c r="AU117" i="2"/>
  <c r="AV117" i="2"/>
  <c r="AU118" i="2"/>
  <c r="AV118" i="2"/>
  <c r="AU119" i="2"/>
  <c r="AV119" i="2"/>
  <c r="AU120" i="2"/>
  <c r="AV120" i="2"/>
  <c r="AU123" i="2"/>
  <c r="AU128" i="2" s="1"/>
  <c r="AV123" i="2"/>
  <c r="AU124" i="2"/>
  <c r="AV124" i="2"/>
  <c r="AU125" i="2"/>
  <c r="AV125" i="2"/>
  <c r="AU126" i="2"/>
  <c r="AV126" i="2"/>
  <c r="AU127" i="2"/>
  <c r="AV127" i="2"/>
  <c r="AU130" i="2"/>
  <c r="AU135" i="2" s="1"/>
  <c r="AV130" i="2"/>
  <c r="AU131" i="2"/>
  <c r="AV131" i="2"/>
  <c r="AU132" i="2"/>
  <c r="AV132" i="2"/>
  <c r="AU133" i="2"/>
  <c r="AV133" i="2"/>
  <c r="AU134" i="2"/>
  <c r="AV134" i="2"/>
  <c r="AU137" i="2"/>
  <c r="AU142" i="2" s="1"/>
  <c r="AV137" i="2"/>
  <c r="AU138" i="2"/>
  <c r="AV138" i="2"/>
  <c r="AU139" i="2"/>
  <c r="AV139" i="2"/>
  <c r="AU140" i="2"/>
  <c r="AV140" i="2"/>
  <c r="AU141" i="2"/>
  <c r="AV141" i="2"/>
  <c r="AU144" i="2"/>
  <c r="AU149" i="2" s="1"/>
  <c r="AV144" i="2"/>
  <c r="AU145" i="2"/>
  <c r="AV145" i="2"/>
  <c r="AU146" i="2"/>
  <c r="AV146" i="2"/>
  <c r="AU147" i="2"/>
  <c r="AV147" i="2"/>
  <c r="AU148" i="2"/>
  <c r="AV148" i="2"/>
  <c r="AU151" i="2"/>
  <c r="AU156" i="2" s="1"/>
  <c r="AU152" i="2"/>
  <c r="AU153" i="2"/>
  <c r="AU154" i="2"/>
  <c r="AU155" i="2"/>
  <c r="AU158" i="2"/>
  <c r="AU165" i="2" s="1"/>
  <c r="AV158" i="2"/>
  <c r="AU159" i="2"/>
  <c r="AV159" i="2"/>
  <c r="AU162" i="2"/>
  <c r="AV162" i="2"/>
  <c r="AU163" i="2"/>
  <c r="AV163" i="2"/>
  <c r="AU164" i="2"/>
  <c r="AV164" i="2"/>
  <c r="AU167" i="2"/>
  <c r="AU176" i="2" s="1"/>
  <c r="AV167" i="2"/>
  <c r="AU170" i="2"/>
  <c r="AV170" i="2"/>
  <c r="AU173" i="2"/>
  <c r="AV173" i="2"/>
  <c r="AU174" i="2"/>
  <c r="AV174" i="2"/>
  <c r="AU175" i="2"/>
  <c r="AV175" i="2"/>
  <c r="AU178" i="2"/>
  <c r="AU187" i="2" s="1"/>
  <c r="AV178" i="2"/>
  <c r="AU181" i="2"/>
  <c r="AV181" i="2"/>
  <c r="AU184" i="2"/>
  <c r="AV184" i="2"/>
  <c r="AU185" i="2"/>
  <c r="AV185" i="2"/>
  <c r="AU186" i="2"/>
  <c r="AV186" i="2"/>
  <c r="AV187" i="2" l="1"/>
  <c r="AV165" i="2"/>
  <c r="AV114" i="2"/>
  <c r="AV128" i="2"/>
  <c r="AV135" i="2"/>
  <c r="AV19" i="2"/>
  <c r="AV142" i="2"/>
  <c r="AV149" i="2"/>
  <c r="AV176" i="2"/>
  <c r="Z165" i="2"/>
  <c r="Z134" i="3"/>
  <c r="Z141" i="3"/>
  <c r="Y127" i="3"/>
  <c r="Z127" i="3"/>
  <c r="Z187" i="2"/>
  <c r="Z149" i="2" l="1"/>
  <c r="Z142" i="2"/>
  <c r="Z115" i="3"/>
  <c r="AV115" i="3" s="1"/>
  <c r="Z116" i="3"/>
  <c r="AV116" i="3" s="1"/>
  <c r="Z117" i="3"/>
  <c r="AV117" i="3" s="1"/>
  <c r="Z118" i="3"/>
  <c r="AV118" i="3" s="1"/>
  <c r="Z119" i="3"/>
  <c r="AV119" i="3" s="1"/>
  <c r="Z151" i="2"/>
  <c r="AV151" i="2" s="1"/>
  <c r="Z152" i="2"/>
  <c r="AV152" i="2" s="1"/>
  <c r="Z153" i="2"/>
  <c r="AV153" i="2" s="1"/>
  <c r="Z154" i="2"/>
  <c r="AV154" i="2" s="1"/>
  <c r="Z155" i="2"/>
  <c r="AV155" i="2" s="1"/>
  <c r="Z120" i="3" l="1"/>
  <c r="AV120" i="3"/>
  <c r="AV156" i="2"/>
  <c r="Z156" i="2"/>
  <c r="Y15" i="2"/>
  <c r="Y12" i="2"/>
  <c r="Y14" i="2"/>
  <c r="Y11" i="2"/>
  <c r="Y187" i="2" l="1"/>
  <c r="Y107" i="2" l="1"/>
  <c r="Y103" i="2"/>
  <c r="Y102" i="2"/>
  <c r="Y100" i="2"/>
  <c r="Y99" i="2"/>
  <c r="Y106" i="3" l="1"/>
  <c r="Y141" i="3" l="1"/>
  <c r="Y134" i="3"/>
  <c r="Y119" i="3"/>
  <c r="Y118" i="3"/>
  <c r="Y117" i="3"/>
  <c r="Y116" i="3"/>
  <c r="Y115" i="3"/>
  <c r="Y176" i="2"/>
  <c r="Y165" i="2"/>
  <c r="Y155" i="2"/>
  <c r="Y154" i="2"/>
  <c r="Y153" i="2"/>
  <c r="Y152" i="2"/>
  <c r="Y151" i="2"/>
  <c r="Y120" i="3" l="1"/>
  <c r="Y156" i="2"/>
  <c r="Z113" i="3"/>
  <c r="AA113" i="3"/>
  <c r="AB113" i="3"/>
  <c r="AC113" i="3"/>
  <c r="AD113" i="3"/>
  <c r="AE113" i="3"/>
  <c r="AF113" i="3"/>
  <c r="AG113" i="3"/>
  <c r="AH113" i="3"/>
  <c r="AI113" i="3"/>
  <c r="AJ113" i="3"/>
  <c r="Z106" i="3"/>
  <c r="AA106" i="3"/>
  <c r="AB106" i="3"/>
  <c r="AC106" i="3"/>
  <c r="AD106" i="3"/>
  <c r="AE106" i="3"/>
  <c r="AF106" i="3"/>
  <c r="AG106" i="3"/>
  <c r="AH106" i="3"/>
  <c r="AI106" i="3"/>
  <c r="AJ106" i="3"/>
  <c r="Y113" i="3"/>
  <c r="AA149" i="2"/>
  <c r="AB149" i="2"/>
  <c r="AC149" i="2"/>
  <c r="AD149" i="2"/>
  <c r="AE149" i="2"/>
  <c r="AF149" i="2"/>
  <c r="AG149" i="2"/>
  <c r="AH149" i="2"/>
  <c r="AI149" i="2"/>
  <c r="AJ149" i="2"/>
  <c r="Y149" i="2"/>
  <c r="AA142" i="2"/>
  <c r="AB142" i="2"/>
  <c r="AC142" i="2"/>
  <c r="AD142" i="2"/>
  <c r="AE142" i="2"/>
  <c r="AF142" i="2"/>
  <c r="AG142" i="2"/>
  <c r="AH142" i="2"/>
  <c r="AI142" i="2"/>
  <c r="AJ142" i="2"/>
  <c r="Y142" i="2"/>
  <c r="X98" i="2" l="1"/>
  <c r="X99" i="2"/>
  <c r="X100" i="2"/>
  <c r="X101" i="2"/>
  <c r="X102" i="2"/>
  <c r="X103" i="2"/>
  <c r="X104" i="2"/>
  <c r="X105" i="2"/>
  <c r="X106" i="2"/>
  <c r="X107" i="2"/>
  <c r="X165" i="2" l="1"/>
  <c r="W165" i="2"/>
  <c r="X187" i="2" l="1"/>
  <c r="W187" i="2"/>
  <c r="W99" i="2" l="1"/>
  <c r="W100" i="2"/>
  <c r="W101" i="2"/>
  <c r="W102" i="2"/>
  <c r="W103" i="2"/>
  <c r="W104" i="2"/>
  <c r="W105" i="2"/>
  <c r="W106" i="2"/>
  <c r="W107" i="2"/>
  <c r="W98" i="2"/>
  <c r="W113" i="3" l="1"/>
  <c r="W106" i="3"/>
  <c r="W149" i="2" l="1"/>
  <c r="W142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T186" i="2"/>
  <c r="AS186" i="2"/>
  <c r="AR186" i="2"/>
  <c r="AT185" i="2"/>
  <c r="AS185" i="2"/>
  <c r="AR185" i="2"/>
  <c r="AT184" i="2"/>
  <c r="AS184" i="2"/>
  <c r="AR184" i="2"/>
  <c r="AT181" i="2"/>
  <c r="AS181" i="2"/>
  <c r="AR181" i="2"/>
  <c r="AT178" i="2"/>
  <c r="AS178" i="2"/>
  <c r="AR178" i="2"/>
  <c r="AT175" i="2"/>
  <c r="AS175" i="2"/>
  <c r="AR175" i="2"/>
  <c r="AT174" i="2"/>
  <c r="AS174" i="2"/>
  <c r="AR174" i="2"/>
  <c r="AT173" i="2"/>
  <c r="AS173" i="2"/>
  <c r="AR173" i="2"/>
  <c r="AT170" i="2"/>
  <c r="AS170" i="2"/>
  <c r="AR170" i="2"/>
  <c r="AT167" i="2"/>
  <c r="AS167" i="2"/>
  <c r="AR167" i="2"/>
  <c r="AT164" i="2"/>
  <c r="AS164" i="2"/>
  <c r="AR164" i="2"/>
  <c r="AT163" i="2"/>
  <c r="AS163" i="2"/>
  <c r="AR163" i="2"/>
  <c r="AT162" i="2"/>
  <c r="AS162" i="2"/>
  <c r="AR162" i="2"/>
  <c r="AT159" i="2"/>
  <c r="AS159" i="2"/>
  <c r="AR159" i="2"/>
  <c r="AT158" i="2"/>
  <c r="AS158" i="2"/>
  <c r="AR158" i="2"/>
  <c r="AT148" i="2"/>
  <c r="AS148" i="2"/>
  <c r="AR148" i="2"/>
  <c r="AT147" i="2"/>
  <c r="AS147" i="2"/>
  <c r="AR147" i="2"/>
  <c r="AT146" i="2"/>
  <c r="AS146" i="2"/>
  <c r="AR146" i="2"/>
  <c r="AT145" i="2"/>
  <c r="AS145" i="2"/>
  <c r="AR145" i="2"/>
  <c r="AT144" i="2"/>
  <c r="AS144" i="2"/>
  <c r="AR144" i="2"/>
  <c r="AT141" i="2"/>
  <c r="AS141" i="2"/>
  <c r="AR141" i="2"/>
  <c r="AT140" i="2"/>
  <c r="AS140" i="2"/>
  <c r="AR140" i="2"/>
  <c r="AT139" i="2"/>
  <c r="AS139" i="2"/>
  <c r="AR139" i="2"/>
  <c r="AT138" i="2"/>
  <c r="AS138" i="2"/>
  <c r="AR138" i="2"/>
  <c r="AT137" i="2"/>
  <c r="AS137" i="2"/>
  <c r="AR137" i="2"/>
  <c r="AT127" i="2"/>
  <c r="AS127" i="2"/>
  <c r="AR127" i="2"/>
  <c r="AT126" i="2"/>
  <c r="AS126" i="2"/>
  <c r="AR126" i="2"/>
  <c r="AT125" i="2"/>
  <c r="AS125" i="2"/>
  <c r="AR125" i="2"/>
  <c r="AT124" i="2"/>
  <c r="AS124" i="2"/>
  <c r="AR124" i="2"/>
  <c r="AT123" i="2"/>
  <c r="AS123" i="2"/>
  <c r="AR123" i="2"/>
  <c r="AT120" i="2"/>
  <c r="AS120" i="2"/>
  <c r="AR120" i="2"/>
  <c r="AT119" i="2"/>
  <c r="AS119" i="2"/>
  <c r="AR119" i="2"/>
  <c r="AT118" i="2"/>
  <c r="AS118" i="2"/>
  <c r="AR118" i="2"/>
  <c r="AT117" i="2"/>
  <c r="AS117" i="2"/>
  <c r="AR117" i="2"/>
  <c r="AT116" i="2"/>
  <c r="AS116" i="2"/>
  <c r="AR116" i="2"/>
  <c r="AT113" i="2"/>
  <c r="AS113" i="2"/>
  <c r="AR113" i="2"/>
  <c r="AT112" i="2"/>
  <c r="AS112" i="2"/>
  <c r="AR112" i="2"/>
  <c r="AT111" i="2"/>
  <c r="AS111" i="2"/>
  <c r="AR111" i="2"/>
  <c r="AT110" i="2"/>
  <c r="AS110" i="2"/>
  <c r="AR110" i="2"/>
  <c r="AT109" i="2"/>
  <c r="AS109" i="2"/>
  <c r="AR109" i="2"/>
  <c r="AT106" i="2"/>
  <c r="AS106" i="2"/>
  <c r="AR106" i="2"/>
  <c r="AT105" i="2"/>
  <c r="AS105" i="2"/>
  <c r="AR105" i="2"/>
  <c r="AT104" i="2"/>
  <c r="AS104" i="2"/>
  <c r="AR104" i="2"/>
  <c r="AT101" i="2"/>
  <c r="AS101" i="2"/>
  <c r="AR101" i="2"/>
  <c r="AT98" i="2"/>
  <c r="AS98" i="2"/>
  <c r="AR98" i="2"/>
  <c r="AT95" i="2"/>
  <c r="AS95" i="2"/>
  <c r="AR95" i="2"/>
  <c r="AT94" i="2"/>
  <c r="AS94" i="2"/>
  <c r="AR94" i="2"/>
  <c r="AT93" i="2"/>
  <c r="AS93" i="2"/>
  <c r="AR93" i="2"/>
  <c r="AT90" i="2"/>
  <c r="AS90" i="2"/>
  <c r="AR90" i="2"/>
  <c r="AT87" i="2"/>
  <c r="AS87" i="2"/>
  <c r="AR87" i="2"/>
  <c r="AT84" i="2"/>
  <c r="AS84" i="2"/>
  <c r="AR84" i="2"/>
  <c r="AT83" i="2"/>
  <c r="AS83" i="2"/>
  <c r="AR83" i="2"/>
  <c r="AT82" i="2"/>
  <c r="AS82" i="2"/>
  <c r="AR82" i="2"/>
  <c r="AT79" i="2"/>
  <c r="AS79" i="2"/>
  <c r="AR79" i="2"/>
  <c r="AT76" i="2"/>
  <c r="AS76" i="2"/>
  <c r="AR76" i="2"/>
  <c r="AT73" i="2"/>
  <c r="AS73" i="2"/>
  <c r="AR73" i="2"/>
  <c r="AT72" i="2"/>
  <c r="AS72" i="2"/>
  <c r="AR72" i="2"/>
  <c r="AT71" i="2"/>
  <c r="AS71" i="2"/>
  <c r="AR71" i="2"/>
  <c r="AT68" i="2"/>
  <c r="AS68" i="2"/>
  <c r="AR68" i="2"/>
  <c r="AT65" i="2"/>
  <c r="AS65" i="2"/>
  <c r="AR65" i="2"/>
  <c r="AT62" i="2"/>
  <c r="AS62" i="2"/>
  <c r="AR62" i="2"/>
  <c r="AT61" i="2"/>
  <c r="AS61" i="2"/>
  <c r="AR61" i="2"/>
  <c r="AT60" i="2"/>
  <c r="AS60" i="2"/>
  <c r="AR60" i="2"/>
  <c r="AT57" i="2"/>
  <c r="AS57" i="2"/>
  <c r="AR57" i="2"/>
  <c r="AT54" i="2"/>
  <c r="AS54" i="2"/>
  <c r="AR54" i="2"/>
  <c r="AT51" i="2"/>
  <c r="AS51" i="2"/>
  <c r="AR51" i="2"/>
  <c r="AT50" i="2"/>
  <c r="AS50" i="2"/>
  <c r="AR50" i="2"/>
  <c r="AT49" i="2"/>
  <c r="AS49" i="2"/>
  <c r="AR49" i="2"/>
  <c r="AT46" i="2"/>
  <c r="AS46" i="2"/>
  <c r="AR46" i="2"/>
  <c r="AT43" i="2"/>
  <c r="AS43" i="2"/>
  <c r="AR43" i="2"/>
  <c r="AT40" i="2"/>
  <c r="AS40" i="2"/>
  <c r="AR40" i="2"/>
  <c r="AT39" i="2"/>
  <c r="AS39" i="2"/>
  <c r="AR39" i="2"/>
  <c r="AT38" i="2"/>
  <c r="AS38" i="2"/>
  <c r="AR38" i="2"/>
  <c r="AT35" i="2"/>
  <c r="AS35" i="2"/>
  <c r="AR35" i="2"/>
  <c r="AT32" i="2"/>
  <c r="AS32" i="2"/>
  <c r="AR32" i="2"/>
  <c r="AT29" i="2"/>
  <c r="AS29" i="2"/>
  <c r="AR29" i="2"/>
  <c r="AT28" i="2"/>
  <c r="AS28" i="2"/>
  <c r="AR28" i="2"/>
  <c r="AT27" i="2"/>
  <c r="AS27" i="2"/>
  <c r="AR27" i="2"/>
  <c r="AT24" i="2"/>
  <c r="AS24" i="2"/>
  <c r="AR24" i="2"/>
  <c r="AT21" i="2"/>
  <c r="AS21" i="2"/>
  <c r="AR21" i="2"/>
  <c r="AT18" i="2"/>
  <c r="AS18" i="2"/>
  <c r="AR18" i="2"/>
  <c r="AT17" i="2"/>
  <c r="AS17" i="2"/>
  <c r="AR17" i="2"/>
  <c r="AT16" i="2"/>
  <c r="AS16" i="2"/>
  <c r="AR16" i="2"/>
  <c r="AT13" i="2"/>
  <c r="AS13" i="2"/>
  <c r="AR13" i="2"/>
  <c r="AT10" i="2"/>
  <c r="AS10" i="2"/>
  <c r="AR10" i="2"/>
  <c r="V187" i="2"/>
  <c r="X176" i="2"/>
  <c r="W176" i="2"/>
  <c r="V176" i="2"/>
  <c r="V165" i="2"/>
  <c r="X155" i="2"/>
  <c r="V134" i="2"/>
  <c r="X154" i="2"/>
  <c r="V133" i="2"/>
  <c r="V154" i="2" s="1"/>
  <c r="X153" i="2"/>
  <c r="W153" i="2"/>
  <c r="V132" i="2"/>
  <c r="X152" i="2"/>
  <c r="W152" i="2"/>
  <c r="V131" i="2"/>
  <c r="W151" i="2"/>
  <c r="V130" i="2"/>
  <c r="V151" i="2" s="1"/>
  <c r="X149" i="2"/>
  <c r="V149" i="2"/>
  <c r="X142" i="2"/>
  <c r="V142" i="2"/>
  <c r="V128" i="2"/>
  <c r="V121" i="2"/>
  <c r="V114" i="2"/>
  <c r="V107" i="2"/>
  <c r="AT96" i="2"/>
  <c r="V96" i="2"/>
  <c r="AR96" i="2" s="1"/>
  <c r="AT85" i="2"/>
  <c r="V85" i="2"/>
  <c r="AR85" i="2" s="1"/>
  <c r="AT74" i="2"/>
  <c r="V74" i="2"/>
  <c r="AR74" i="2" s="1"/>
  <c r="AT63" i="2"/>
  <c r="V63" i="2"/>
  <c r="AR63" i="2" s="1"/>
  <c r="AT52" i="2"/>
  <c r="V52" i="2"/>
  <c r="AR52" i="2" s="1"/>
  <c r="AT41" i="2"/>
  <c r="V41" i="2"/>
  <c r="AR41" i="2" s="1"/>
  <c r="AT30" i="2"/>
  <c r="V30" i="2"/>
  <c r="AR30" i="2" s="1"/>
  <c r="V19" i="2"/>
  <c r="AS96" i="2" l="1"/>
  <c r="AS41" i="2"/>
  <c r="AS74" i="2"/>
  <c r="AS30" i="2"/>
  <c r="AS52" i="2"/>
  <c r="AS63" i="2"/>
  <c r="AS85" i="2"/>
  <c r="AS187" i="2"/>
  <c r="AS114" i="2"/>
  <c r="V118" i="3"/>
  <c r="W154" i="2"/>
  <c r="V155" i="2"/>
  <c r="AT142" i="2"/>
  <c r="X118" i="3"/>
  <c r="AR15" i="3"/>
  <c r="AS78" i="3"/>
  <c r="AT85" i="3"/>
  <c r="AR127" i="3"/>
  <c r="AS134" i="3"/>
  <c r="AS128" i="2"/>
  <c r="AT78" i="3"/>
  <c r="AR165" i="2"/>
  <c r="AT165" i="2"/>
  <c r="V116" i="3"/>
  <c r="AS165" i="2"/>
  <c r="V153" i="2"/>
  <c r="AS149" i="2"/>
  <c r="AR176" i="2"/>
  <c r="W117" i="3"/>
  <c r="AR85" i="3"/>
  <c r="AT106" i="3"/>
  <c r="AT127" i="3"/>
  <c r="AR187" i="2"/>
  <c r="X117" i="3"/>
  <c r="AT92" i="3"/>
  <c r="AS92" i="3"/>
  <c r="AR106" i="3"/>
  <c r="AS113" i="3"/>
  <c r="AS142" i="2"/>
  <c r="V99" i="3"/>
  <c r="AS85" i="3"/>
  <c r="AT134" i="3"/>
  <c r="V135" i="2"/>
  <c r="W155" i="2"/>
  <c r="AR114" i="2"/>
  <c r="AR128" i="2"/>
  <c r="AR113" i="3"/>
  <c r="AR134" i="3"/>
  <c r="V152" i="2"/>
  <c r="AR19" i="2"/>
  <c r="AR121" i="2"/>
  <c r="AR142" i="2"/>
  <c r="AS176" i="2"/>
  <c r="AS15" i="3"/>
  <c r="AS19" i="2"/>
  <c r="AS121" i="2"/>
  <c r="AT128" i="2"/>
  <c r="AR149" i="2"/>
  <c r="AT15" i="3"/>
  <c r="AR78" i="3"/>
  <c r="AR92" i="3"/>
  <c r="AS106" i="3"/>
  <c r="AT113" i="3"/>
  <c r="AS127" i="3"/>
  <c r="AT114" i="2"/>
  <c r="AT187" i="2"/>
  <c r="AT19" i="2"/>
  <c r="AT176" i="2"/>
  <c r="AT149" i="2"/>
  <c r="AT121" i="2"/>
  <c r="X151" i="2"/>
  <c r="U130" i="2"/>
  <c r="U131" i="2"/>
  <c r="U132" i="2"/>
  <c r="U133" i="2"/>
  <c r="U134" i="2"/>
  <c r="W120" i="3" l="1"/>
  <c r="V120" i="3"/>
  <c r="W156" i="2"/>
  <c r="X120" i="3"/>
  <c r="V156" i="2"/>
  <c r="X156" i="2"/>
  <c r="AQ108" i="3"/>
  <c r="AQ144" i="2"/>
  <c r="AQ145" i="2"/>
  <c r="AQ146" i="2"/>
  <c r="AQ147" i="2"/>
  <c r="AQ148" i="2"/>
  <c r="AQ137" i="2"/>
  <c r="AQ138" i="2"/>
  <c r="AQ139" i="2"/>
  <c r="AQ140" i="2"/>
  <c r="AQ141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Q149" i="2"/>
  <c r="AQ142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Q158" i="2"/>
  <c r="AQ159" i="2"/>
  <c r="AQ162" i="2"/>
  <c r="AQ163" i="2"/>
  <c r="AQ164" i="2"/>
  <c r="AQ167" i="2"/>
  <c r="AQ170" i="2"/>
  <c r="AQ173" i="2"/>
  <c r="AQ174" i="2"/>
  <c r="AQ175" i="2"/>
  <c r="AQ178" i="2"/>
  <c r="AQ181" i="2"/>
  <c r="AQ184" i="2"/>
  <c r="AQ185" i="2"/>
  <c r="AQ186" i="2"/>
  <c r="AQ65" i="2"/>
  <c r="AQ68" i="2"/>
  <c r="AQ71" i="2"/>
  <c r="AQ72" i="2"/>
  <c r="AQ73" i="2"/>
  <c r="AQ76" i="2"/>
  <c r="AQ79" i="2"/>
  <c r="AQ82" i="2"/>
  <c r="AQ83" i="2"/>
  <c r="AQ84" i="2"/>
  <c r="AQ87" i="2"/>
  <c r="AQ90" i="2"/>
  <c r="AQ93" i="2"/>
  <c r="AQ94" i="2"/>
  <c r="AQ95" i="2"/>
  <c r="AQ98" i="2"/>
  <c r="AQ101" i="2"/>
  <c r="AQ104" i="2"/>
  <c r="AQ105" i="2"/>
  <c r="AQ106" i="2"/>
  <c r="AQ21" i="2"/>
  <c r="AQ24" i="2"/>
  <c r="AQ27" i="2"/>
  <c r="AQ28" i="2"/>
  <c r="AQ29" i="2"/>
  <c r="AQ32" i="2"/>
  <c r="AQ35" i="2"/>
  <c r="AQ38" i="2"/>
  <c r="AQ39" i="2"/>
  <c r="AQ40" i="2"/>
  <c r="AQ43" i="2"/>
  <c r="AQ46" i="2"/>
  <c r="AQ49" i="2"/>
  <c r="AQ50" i="2"/>
  <c r="AQ51" i="2"/>
  <c r="AQ54" i="2"/>
  <c r="AQ57" i="2"/>
  <c r="AQ60" i="2"/>
  <c r="AQ61" i="2"/>
  <c r="AQ62" i="2"/>
  <c r="AQ127" i="3" l="1"/>
  <c r="AQ165" i="2"/>
  <c r="AQ187" i="2"/>
  <c r="AQ134" i="3"/>
  <c r="AQ176" i="2"/>
  <c r="AP106" i="2"/>
  <c r="AP105" i="2"/>
  <c r="AP104" i="2"/>
  <c r="AP101" i="2"/>
  <c r="AP98" i="2"/>
  <c r="AP95" i="2"/>
  <c r="AP94" i="2"/>
  <c r="AP93" i="2"/>
  <c r="AP90" i="2"/>
  <c r="AP87" i="2"/>
  <c r="AP84" i="2"/>
  <c r="AP83" i="2"/>
  <c r="AP82" i="2"/>
  <c r="AP79" i="2"/>
  <c r="AP76" i="2"/>
  <c r="AP73" i="2"/>
  <c r="AP72" i="2"/>
  <c r="AP71" i="2"/>
  <c r="AP68" i="2"/>
  <c r="AP65" i="2"/>
  <c r="AP62" i="2"/>
  <c r="AP61" i="2"/>
  <c r="AP60" i="2"/>
  <c r="AP57" i="2"/>
  <c r="AP54" i="2"/>
  <c r="AP51" i="2"/>
  <c r="AP50" i="2"/>
  <c r="AP49" i="2"/>
  <c r="AP46" i="2"/>
  <c r="AP43" i="2"/>
  <c r="AP40" i="2"/>
  <c r="AP39" i="2"/>
  <c r="AP38" i="2"/>
  <c r="AP35" i="2"/>
  <c r="AP32" i="2"/>
  <c r="AP29" i="2"/>
  <c r="AP28" i="2"/>
  <c r="AP27" i="2"/>
  <c r="AP24" i="2"/>
  <c r="AP21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O21" i="2"/>
  <c r="AO24" i="2"/>
  <c r="AO27" i="2"/>
  <c r="AO28" i="2"/>
  <c r="AO29" i="2"/>
  <c r="AO32" i="2"/>
  <c r="AO35" i="2"/>
  <c r="AO38" i="2"/>
  <c r="AO39" i="2"/>
  <c r="AO40" i="2"/>
  <c r="AO43" i="2"/>
  <c r="AO46" i="2"/>
  <c r="AO49" i="2"/>
  <c r="AO50" i="2"/>
  <c r="AO51" i="2"/>
  <c r="AO54" i="2"/>
  <c r="AO57" i="2"/>
  <c r="AO60" i="2"/>
  <c r="AO61" i="2"/>
  <c r="AO62" i="2"/>
  <c r="AO65" i="2"/>
  <c r="AO68" i="2"/>
  <c r="AO71" i="2"/>
  <c r="AO72" i="2"/>
  <c r="AO73" i="2"/>
  <c r="AO76" i="2"/>
  <c r="AO79" i="2"/>
  <c r="AO82" i="2"/>
  <c r="AO83" i="2"/>
  <c r="AO84" i="2"/>
  <c r="AO87" i="2"/>
  <c r="AO90" i="2"/>
  <c r="AO93" i="2"/>
  <c r="AO94" i="2"/>
  <c r="AO95" i="2"/>
  <c r="AO98" i="2"/>
  <c r="AO101" i="2"/>
  <c r="AO104" i="2"/>
  <c r="AO105" i="2"/>
  <c r="AO106" i="2"/>
  <c r="AK62" i="2" l="1"/>
  <c r="AK61" i="2"/>
  <c r="AK60" i="2"/>
  <c r="AK57" i="2"/>
  <c r="AK54" i="2"/>
  <c r="AK51" i="2"/>
  <c r="AK50" i="2"/>
  <c r="AK49" i="2"/>
  <c r="AK46" i="2"/>
  <c r="AK43" i="2"/>
  <c r="AK40" i="2"/>
  <c r="AK39" i="2"/>
  <c r="AK38" i="2"/>
  <c r="AK35" i="2"/>
  <c r="AK32" i="2"/>
  <c r="AK29" i="2"/>
  <c r="AK28" i="2"/>
  <c r="AK27" i="2"/>
  <c r="AK24" i="2"/>
  <c r="AK21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K106" i="2"/>
  <c r="AK105" i="2"/>
  <c r="AK104" i="2"/>
  <c r="AK101" i="2"/>
  <c r="AK98" i="2"/>
  <c r="AK95" i="2"/>
  <c r="AK94" i="2"/>
  <c r="AK93" i="2"/>
  <c r="AK90" i="2"/>
  <c r="AK87" i="2"/>
  <c r="AK84" i="2"/>
  <c r="AK83" i="2"/>
  <c r="AK82" i="2"/>
  <c r="AK79" i="2"/>
  <c r="AK76" i="2"/>
  <c r="AK73" i="2"/>
  <c r="AK72" i="2"/>
  <c r="AK71" i="2"/>
  <c r="AK68" i="2"/>
  <c r="AK65" i="2"/>
  <c r="O107" i="2"/>
  <c r="O96" i="2"/>
  <c r="O85" i="2"/>
  <c r="O74" i="2"/>
  <c r="O63" i="2"/>
  <c r="AK63" i="2" s="1"/>
  <c r="O52" i="2"/>
  <c r="AK52" i="2" s="1"/>
  <c r="O41" i="2"/>
  <c r="AK41" i="2" s="1"/>
  <c r="O30" i="2"/>
  <c r="AK30" i="2" s="1"/>
  <c r="AN21" i="2" l="1"/>
  <c r="AN24" i="2"/>
  <c r="AN27" i="2"/>
  <c r="AN28" i="2"/>
  <c r="AN29" i="2"/>
  <c r="AN32" i="2"/>
  <c r="AN35" i="2"/>
  <c r="AN38" i="2"/>
  <c r="AN39" i="2"/>
  <c r="AN40" i="2"/>
  <c r="AN43" i="2"/>
  <c r="AN46" i="2"/>
  <c r="AN49" i="2"/>
  <c r="AN50" i="2"/>
  <c r="AN51" i="2"/>
  <c r="AN54" i="2"/>
  <c r="AN57" i="2"/>
  <c r="AN60" i="2"/>
  <c r="AN61" i="2"/>
  <c r="AN62" i="2"/>
  <c r="AN65" i="2"/>
  <c r="AN68" i="2"/>
  <c r="AN71" i="2"/>
  <c r="AN72" i="2"/>
  <c r="AN73" i="2"/>
  <c r="AN76" i="2"/>
  <c r="AN79" i="2"/>
  <c r="AN82" i="2"/>
  <c r="AN83" i="2"/>
  <c r="AN84" i="2"/>
  <c r="AN87" i="2"/>
  <c r="AN90" i="2"/>
  <c r="AN93" i="2"/>
  <c r="AN94" i="2"/>
  <c r="AN95" i="2"/>
  <c r="AN98" i="2"/>
  <c r="AN101" i="2"/>
  <c r="AN104" i="2"/>
  <c r="AN105" i="2"/>
  <c r="AN106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107" i="2" l="1"/>
  <c r="Q96" i="2"/>
  <c r="Q85" i="2"/>
  <c r="Q74" i="2"/>
  <c r="Q63" i="2"/>
  <c r="Q52" i="2"/>
  <c r="Q41" i="2"/>
  <c r="Q30" i="2"/>
  <c r="AM178" i="2" l="1"/>
  <c r="AM65" i="2"/>
  <c r="AM68" i="2"/>
  <c r="AM71" i="2"/>
  <c r="AM72" i="2"/>
  <c r="AM73" i="2"/>
  <c r="AM76" i="2"/>
  <c r="AM79" i="2"/>
  <c r="AM82" i="2"/>
  <c r="AM83" i="2"/>
  <c r="AM84" i="2"/>
  <c r="AM87" i="2"/>
  <c r="AM90" i="2"/>
  <c r="AM93" i="2"/>
  <c r="AM94" i="2"/>
  <c r="AM95" i="2"/>
  <c r="AM98" i="2"/>
  <c r="AM101" i="2"/>
  <c r="AM104" i="2"/>
  <c r="AM105" i="2"/>
  <c r="AM106" i="2"/>
  <c r="AM21" i="2"/>
  <c r="AM24" i="2"/>
  <c r="AM27" i="2"/>
  <c r="AM28" i="2"/>
  <c r="AM29" i="2"/>
  <c r="AM32" i="2"/>
  <c r="AM35" i="2"/>
  <c r="AM38" i="2"/>
  <c r="AM39" i="2"/>
  <c r="AM40" i="2"/>
  <c r="AM43" i="2"/>
  <c r="AM46" i="2"/>
  <c r="AM49" i="2"/>
  <c r="AM50" i="2"/>
  <c r="AM51" i="2"/>
  <c r="AM54" i="2"/>
  <c r="AM57" i="2"/>
  <c r="AM60" i="2"/>
  <c r="AM61" i="2"/>
  <c r="AM6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P137" i="3" l="1"/>
  <c r="AP140" i="3" l="1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P186" i="2"/>
  <c r="AO186" i="2"/>
  <c r="AN186" i="2"/>
  <c r="AP185" i="2"/>
  <c r="AO185" i="2"/>
  <c r="AN185" i="2"/>
  <c r="AP184" i="2"/>
  <c r="AO184" i="2"/>
  <c r="AN184" i="2"/>
  <c r="AP181" i="2"/>
  <c r="AO181" i="2"/>
  <c r="AN181" i="2"/>
  <c r="AP178" i="2"/>
  <c r="AO178" i="2"/>
  <c r="AN178" i="2"/>
  <c r="AM186" i="2"/>
  <c r="AM185" i="2"/>
  <c r="AM184" i="2"/>
  <c r="AM181" i="2"/>
  <c r="AP175" i="2"/>
  <c r="AO175" i="2"/>
  <c r="AN175" i="2"/>
  <c r="AP174" i="2"/>
  <c r="AO174" i="2"/>
  <c r="AN174" i="2"/>
  <c r="AP173" i="2"/>
  <c r="AO173" i="2"/>
  <c r="AN173" i="2"/>
  <c r="AP170" i="2"/>
  <c r="AO170" i="2"/>
  <c r="AN170" i="2"/>
  <c r="AP167" i="2"/>
  <c r="AO167" i="2"/>
  <c r="AN167" i="2"/>
  <c r="AM175" i="2"/>
  <c r="AM174" i="2"/>
  <c r="AM173" i="2"/>
  <c r="AM170" i="2"/>
  <c r="AM167" i="2"/>
  <c r="AP164" i="2"/>
  <c r="AO164" i="2"/>
  <c r="AN164" i="2"/>
  <c r="AP163" i="2"/>
  <c r="AO163" i="2"/>
  <c r="AN163" i="2"/>
  <c r="AP162" i="2"/>
  <c r="AO162" i="2"/>
  <c r="AN162" i="2"/>
  <c r="AP159" i="2"/>
  <c r="AO159" i="2"/>
  <c r="AN159" i="2"/>
  <c r="AP158" i="2"/>
  <c r="AO158" i="2"/>
  <c r="AN158" i="2"/>
  <c r="AM164" i="2"/>
  <c r="AM163" i="2"/>
  <c r="AM162" i="2"/>
  <c r="AM159" i="2"/>
  <c r="AM158" i="2"/>
  <c r="AP148" i="2"/>
  <c r="AO148" i="2"/>
  <c r="AN148" i="2"/>
  <c r="AM148" i="2"/>
  <c r="AP147" i="2"/>
  <c r="AO147" i="2"/>
  <c r="AN147" i="2"/>
  <c r="AM147" i="2"/>
  <c r="AP146" i="2"/>
  <c r="AO146" i="2"/>
  <c r="AN146" i="2"/>
  <c r="AM146" i="2"/>
  <c r="AP145" i="2"/>
  <c r="AO145" i="2"/>
  <c r="AN145" i="2"/>
  <c r="AM145" i="2"/>
  <c r="AP144" i="2"/>
  <c r="AO144" i="2"/>
  <c r="AN144" i="2"/>
  <c r="AM144" i="2"/>
  <c r="AP141" i="2"/>
  <c r="AO141" i="2"/>
  <c r="AN141" i="2"/>
  <c r="AM141" i="2"/>
  <c r="AP140" i="2"/>
  <c r="AO140" i="2"/>
  <c r="AN140" i="2"/>
  <c r="AM140" i="2"/>
  <c r="AP139" i="2"/>
  <c r="AO139" i="2"/>
  <c r="AN139" i="2"/>
  <c r="AM139" i="2"/>
  <c r="AP138" i="2"/>
  <c r="AO138" i="2"/>
  <c r="AN138" i="2"/>
  <c r="AM138" i="2"/>
  <c r="AP137" i="2"/>
  <c r="AO137" i="2"/>
  <c r="AN137" i="2"/>
  <c r="AM137" i="2"/>
  <c r="AQ127" i="2"/>
  <c r="AP127" i="2"/>
  <c r="AO127" i="2"/>
  <c r="AN127" i="2"/>
  <c r="AQ126" i="2"/>
  <c r="AP126" i="2"/>
  <c r="AO126" i="2"/>
  <c r="AN126" i="2"/>
  <c r="AQ125" i="2"/>
  <c r="AP125" i="2"/>
  <c r="AO125" i="2"/>
  <c r="AN125" i="2"/>
  <c r="AQ124" i="2"/>
  <c r="AP124" i="2"/>
  <c r="AO124" i="2"/>
  <c r="AN124" i="2"/>
  <c r="AQ123" i="2"/>
  <c r="AP123" i="2"/>
  <c r="AO123" i="2"/>
  <c r="AN123" i="2"/>
  <c r="AM127" i="2"/>
  <c r="AM126" i="2"/>
  <c r="AM125" i="2"/>
  <c r="AM124" i="2"/>
  <c r="AM123" i="2"/>
  <c r="AQ120" i="2"/>
  <c r="AP120" i="2"/>
  <c r="AO120" i="2"/>
  <c r="AN120" i="2"/>
  <c r="AQ119" i="2"/>
  <c r="AP119" i="2"/>
  <c r="AO119" i="2"/>
  <c r="AN119" i="2"/>
  <c r="AQ118" i="2"/>
  <c r="AP118" i="2"/>
  <c r="AO118" i="2"/>
  <c r="AN118" i="2"/>
  <c r="AQ117" i="2"/>
  <c r="AP117" i="2"/>
  <c r="AO117" i="2"/>
  <c r="AN117" i="2"/>
  <c r="AQ116" i="2"/>
  <c r="AP116" i="2"/>
  <c r="AO116" i="2"/>
  <c r="AN116" i="2"/>
  <c r="AM120" i="2"/>
  <c r="AM119" i="2"/>
  <c r="AM118" i="2"/>
  <c r="AM117" i="2"/>
  <c r="AM116" i="2"/>
  <c r="AQ113" i="2"/>
  <c r="AP113" i="2"/>
  <c r="AO113" i="2"/>
  <c r="AN113" i="2"/>
  <c r="AQ112" i="2"/>
  <c r="AP112" i="2"/>
  <c r="AO112" i="2"/>
  <c r="AN112" i="2"/>
  <c r="AQ111" i="2"/>
  <c r="AP111" i="2"/>
  <c r="AO111" i="2"/>
  <c r="AN111" i="2"/>
  <c r="AQ110" i="2"/>
  <c r="AP110" i="2"/>
  <c r="AO110" i="2"/>
  <c r="AN110" i="2"/>
  <c r="AQ109" i="2"/>
  <c r="AP109" i="2"/>
  <c r="AO109" i="2"/>
  <c r="AN109" i="2"/>
  <c r="AM113" i="2"/>
  <c r="AM112" i="2"/>
  <c r="AM111" i="2"/>
  <c r="AM110" i="2"/>
  <c r="AM109" i="2"/>
  <c r="AQ18" i="2"/>
  <c r="AP18" i="2"/>
  <c r="AO18" i="2"/>
  <c r="AN18" i="2"/>
  <c r="AQ17" i="2"/>
  <c r="AP17" i="2"/>
  <c r="AO17" i="2"/>
  <c r="AN17" i="2"/>
  <c r="AQ16" i="2"/>
  <c r="AP16" i="2"/>
  <c r="AO16" i="2"/>
  <c r="AN16" i="2"/>
  <c r="AQ13" i="2"/>
  <c r="AP13" i="2"/>
  <c r="AO13" i="2"/>
  <c r="AN13" i="2"/>
  <c r="AQ10" i="2"/>
  <c r="AP10" i="2"/>
  <c r="AO10" i="2"/>
  <c r="AN10" i="2"/>
  <c r="AM18" i="2"/>
  <c r="AM17" i="2"/>
  <c r="AM16" i="2"/>
  <c r="AM13" i="2"/>
  <c r="AM10" i="2"/>
  <c r="AL106" i="2"/>
  <c r="AL105" i="2"/>
  <c r="AL104" i="2"/>
  <c r="AL101" i="2"/>
  <c r="AL98" i="2"/>
  <c r="AL95" i="2"/>
  <c r="AL94" i="2"/>
  <c r="AL93" i="2"/>
  <c r="AL90" i="2"/>
  <c r="AL87" i="2"/>
  <c r="AL84" i="2"/>
  <c r="AL83" i="2"/>
  <c r="AL82" i="2"/>
  <c r="AL79" i="2"/>
  <c r="AL76" i="2"/>
  <c r="AL73" i="2"/>
  <c r="AL72" i="2"/>
  <c r="AL71" i="2"/>
  <c r="AL68" i="2"/>
  <c r="AL65" i="2"/>
  <c r="AL62" i="2"/>
  <c r="AL61" i="2"/>
  <c r="AL60" i="2"/>
  <c r="AL57" i="2"/>
  <c r="AL54" i="2"/>
  <c r="AL51" i="2"/>
  <c r="AL50" i="2"/>
  <c r="AL49" i="2"/>
  <c r="AL46" i="2"/>
  <c r="AL43" i="2"/>
  <c r="AL40" i="2"/>
  <c r="AL39" i="2"/>
  <c r="AL38" i="2"/>
  <c r="AL35" i="2"/>
  <c r="AL32" i="2"/>
  <c r="AL24" i="2"/>
  <c r="AL27" i="2"/>
  <c r="AL28" i="2"/>
  <c r="AL29" i="2"/>
  <c r="AL21" i="2"/>
  <c r="AN134" i="3" l="1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M149" i="2"/>
  <c r="AP78" i="3"/>
  <c r="AL92" i="3"/>
  <c r="AP92" i="3"/>
  <c r="AO113" i="3"/>
  <c r="AL127" i="3"/>
  <c r="AP127" i="3"/>
  <c r="AO149" i="2"/>
  <c r="AN149" i="2"/>
  <c r="AM15" i="3"/>
  <c r="AQ15" i="3"/>
  <c r="AO15" i="3"/>
  <c r="AM85" i="3"/>
  <c r="AQ85" i="3"/>
  <c r="AO85" i="3"/>
  <c r="AN113" i="3"/>
  <c r="AL113" i="3"/>
  <c r="AP113" i="3"/>
  <c r="AM134" i="3"/>
  <c r="AO134" i="3"/>
  <c r="AP149" i="2"/>
  <c r="AP15" i="3"/>
  <c r="AP85" i="3"/>
  <c r="AL134" i="3"/>
  <c r="AP134" i="3"/>
  <c r="AL106" i="3"/>
  <c r="P101" i="2" l="1"/>
  <c r="P104" i="2"/>
  <c r="P105" i="2"/>
  <c r="P106" i="2"/>
  <c r="P98" i="2"/>
  <c r="P67" i="3"/>
  <c r="P68" i="3"/>
  <c r="P69" i="3"/>
  <c r="P70" i="3"/>
  <c r="P66" i="3"/>
  <c r="C176" i="2" l="1"/>
  <c r="D176" i="2"/>
  <c r="E176" i="2"/>
  <c r="F176" i="2"/>
  <c r="G176" i="2"/>
  <c r="H176" i="2"/>
  <c r="I176" i="2"/>
  <c r="J176" i="2"/>
  <c r="K176" i="2"/>
  <c r="L176" i="2"/>
  <c r="M176" i="2"/>
  <c r="N176" i="2"/>
  <c r="O176" i="2"/>
  <c r="N137" i="3" l="1"/>
  <c r="N136" i="3"/>
  <c r="M137" i="3"/>
  <c r="M136" i="3"/>
  <c r="L137" i="3"/>
  <c r="AT137" i="3" s="1"/>
  <c r="L136" i="3"/>
  <c r="AT136" i="3" s="1"/>
  <c r="AT141" i="3" s="1"/>
  <c r="K137" i="3"/>
  <c r="AS137" i="3" s="1"/>
  <c r="K136" i="3"/>
  <c r="AS136" i="3" s="1"/>
  <c r="J137" i="3"/>
  <c r="AR137" i="3" s="1"/>
  <c r="J136" i="3"/>
  <c r="AR136" i="3" s="1"/>
  <c r="I137" i="3"/>
  <c r="AQ137" i="3" s="1"/>
  <c r="I136" i="3"/>
  <c r="AQ136" i="3" s="1"/>
  <c r="H137" i="3"/>
  <c r="AP137" i="3" s="1"/>
  <c r="H136" i="3"/>
  <c r="AP136" i="3" s="1"/>
  <c r="AP141" i="3" s="1"/>
  <c r="G137" i="3"/>
  <c r="AO137" i="3" s="1"/>
  <c r="G136" i="3"/>
  <c r="AO136" i="3" s="1"/>
  <c r="F137" i="3"/>
  <c r="AN137" i="3" s="1"/>
  <c r="F136" i="3"/>
  <c r="AN136" i="3" s="1"/>
  <c r="E137" i="3"/>
  <c r="AM137" i="3" s="1"/>
  <c r="E136" i="3"/>
  <c r="AM136" i="3" s="1"/>
  <c r="D137" i="3"/>
  <c r="AL137" i="3" s="1"/>
  <c r="D136" i="3"/>
  <c r="AL136" i="3" s="1"/>
  <c r="C137" i="3"/>
  <c r="C136" i="3"/>
  <c r="O141" i="3"/>
  <c r="AS141" i="3" l="1"/>
  <c r="AR141" i="3"/>
  <c r="AQ141" i="3"/>
  <c r="AO141" i="3"/>
  <c r="AN141" i="3"/>
  <c r="AM141" i="3"/>
  <c r="AL141" i="3"/>
  <c r="D18" i="2"/>
  <c r="D16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L85" i="3" l="1"/>
  <c r="AL78" i="3"/>
  <c r="D85" i="3"/>
  <c r="AK96" i="2"/>
  <c r="AK85" i="2"/>
  <c r="AK74" i="2"/>
  <c r="N71" i="3" l="1"/>
  <c r="F71" i="3" l="1"/>
  <c r="G71" i="3"/>
  <c r="H71" i="3"/>
  <c r="I71" i="3"/>
  <c r="J71" i="3"/>
  <c r="AR71" i="3" s="1"/>
  <c r="K71" i="3"/>
  <c r="AS71" i="3" s="1"/>
  <c r="L71" i="3"/>
  <c r="AT71" i="3" s="1"/>
  <c r="M71" i="3"/>
  <c r="E71" i="3" l="1"/>
  <c r="AM71" i="3" s="1"/>
  <c r="D71" i="3" l="1"/>
  <c r="C71" i="3"/>
  <c r="AK71" i="3" s="1"/>
  <c r="E107" i="2"/>
  <c r="F107" i="2"/>
  <c r="G107" i="2"/>
  <c r="H107" i="2"/>
  <c r="I107" i="2"/>
  <c r="J107" i="2"/>
  <c r="AR107" i="2" s="1"/>
  <c r="K107" i="2"/>
  <c r="AS107" i="2" s="1"/>
  <c r="L107" i="2"/>
  <c r="AT107" i="2" s="1"/>
  <c r="M107" i="2"/>
  <c r="N107" i="2"/>
  <c r="D107" i="2" l="1"/>
  <c r="C107" i="2" l="1"/>
  <c r="AK107" i="2" s="1"/>
  <c r="C125" i="2" l="1"/>
  <c r="C124" i="2"/>
  <c r="C123" i="2"/>
  <c r="C111" i="2"/>
  <c r="C110" i="2"/>
  <c r="C109" i="2"/>
  <c r="C18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Q98" i="3"/>
  <c r="P98" i="3"/>
  <c r="O98" i="3"/>
  <c r="O119" i="3" s="1"/>
  <c r="N98" i="3"/>
  <c r="N119" i="3" s="1"/>
  <c r="M98" i="3"/>
  <c r="M119" i="3" s="1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L118" i="3" l="1"/>
  <c r="AT118" i="3" s="1"/>
  <c r="AT97" i="3"/>
  <c r="L119" i="3"/>
  <c r="AT119" i="3" s="1"/>
  <c r="AT98" i="3"/>
  <c r="L115" i="3"/>
  <c r="AT115" i="3" s="1"/>
  <c r="AT94" i="3"/>
  <c r="AT99" i="3" s="1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K119" i="3"/>
  <c r="AM94" i="3"/>
  <c r="AK117" i="3"/>
  <c r="AK95" i="3"/>
  <c r="S118" i="3"/>
  <c r="S116" i="3"/>
  <c r="AO95" i="3"/>
  <c r="U118" i="3"/>
  <c r="AQ118" i="3" s="1"/>
  <c r="AQ97" i="3"/>
  <c r="R119" i="3"/>
  <c r="AN98" i="3"/>
  <c r="Q117" i="3"/>
  <c r="AM96" i="3"/>
  <c r="U117" i="3"/>
  <c r="AQ96" i="3"/>
  <c r="R118" i="3"/>
  <c r="AN118" i="3" s="1"/>
  <c r="AN97" i="3"/>
  <c r="S119" i="3"/>
  <c r="AO119" i="3" s="1"/>
  <c r="AO98" i="3"/>
  <c r="Q118" i="3"/>
  <c r="AM118" i="3" s="1"/>
  <c r="AM97" i="3"/>
  <c r="T115" i="3"/>
  <c r="AP115" i="3" s="1"/>
  <c r="AP94" i="3"/>
  <c r="Q116" i="3"/>
  <c r="AM116" i="3" s="1"/>
  <c r="AM95" i="3"/>
  <c r="U116" i="3"/>
  <c r="AQ116" i="3" s="1"/>
  <c r="AQ95" i="3"/>
  <c r="R117" i="3"/>
  <c r="AN96" i="3"/>
  <c r="T119" i="3"/>
  <c r="AP119" i="3" s="1"/>
  <c r="AP98" i="3"/>
  <c r="T117" i="3"/>
  <c r="AP117" i="3" s="1"/>
  <c r="AP96" i="3"/>
  <c r="U115" i="3"/>
  <c r="AQ94" i="3"/>
  <c r="R116" i="3"/>
  <c r="AN116" i="3" s="1"/>
  <c r="AN95" i="3"/>
  <c r="S117" i="3"/>
  <c r="AO117" i="3" s="1"/>
  <c r="AO96" i="3"/>
  <c r="T118" i="3"/>
  <c r="AP97" i="3"/>
  <c r="Q119" i="3"/>
  <c r="AM98" i="3"/>
  <c r="U119" i="3"/>
  <c r="AQ98" i="3"/>
  <c r="P116" i="3"/>
  <c r="AL95" i="3"/>
  <c r="P119" i="3"/>
  <c r="AL119" i="3" s="1"/>
  <c r="AL98" i="3"/>
  <c r="P118" i="3"/>
  <c r="AL97" i="3"/>
  <c r="P115" i="3"/>
  <c r="AL115" i="3" s="1"/>
  <c r="AL94" i="3"/>
  <c r="P117" i="3"/>
  <c r="AL117" i="3" s="1"/>
  <c r="AL96" i="3"/>
  <c r="I115" i="3"/>
  <c r="R99" i="3"/>
  <c r="T99" i="3"/>
  <c r="Q99" i="3"/>
  <c r="AK106" i="3"/>
  <c r="AK92" i="3"/>
  <c r="AK134" i="3"/>
  <c r="AK141" i="3"/>
  <c r="AK127" i="3"/>
  <c r="F119" i="3"/>
  <c r="Q115" i="3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116" i="3" s="1"/>
  <c r="AK78" i="3"/>
  <c r="AK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AK85" i="3"/>
  <c r="G99" i="3"/>
  <c r="G115" i="3"/>
  <c r="O99" i="3"/>
  <c r="O115" i="3"/>
  <c r="O120" i="3" s="1"/>
  <c r="S99" i="3"/>
  <c r="S115" i="3"/>
  <c r="F115" i="3"/>
  <c r="L116" i="3"/>
  <c r="AK98" i="3"/>
  <c r="D99" i="3"/>
  <c r="AK113" i="3"/>
  <c r="AK124" i="2"/>
  <c r="AL124" i="2"/>
  <c r="AK125" i="2"/>
  <c r="AL125" i="2"/>
  <c r="AK126" i="2"/>
  <c r="AL126" i="2"/>
  <c r="AK127" i="2"/>
  <c r="AL127" i="2"/>
  <c r="AL123" i="2"/>
  <c r="AK123" i="2"/>
  <c r="AK117" i="2"/>
  <c r="AL117" i="2"/>
  <c r="AK118" i="2"/>
  <c r="AL118" i="2"/>
  <c r="AK119" i="2"/>
  <c r="AL119" i="2"/>
  <c r="AK120" i="2"/>
  <c r="AL120" i="2"/>
  <c r="AL116" i="2"/>
  <c r="AK116" i="2"/>
  <c r="AK110" i="2"/>
  <c r="AL110" i="2"/>
  <c r="AK111" i="2"/>
  <c r="AL111" i="2"/>
  <c r="AK112" i="2"/>
  <c r="AL112" i="2"/>
  <c r="AK113" i="2"/>
  <c r="AL113" i="2"/>
  <c r="AL109" i="2"/>
  <c r="AK109" i="2"/>
  <c r="P41" i="2"/>
  <c r="AL41" i="2" s="1"/>
  <c r="AM41" i="2"/>
  <c r="R41" i="2"/>
  <c r="AN41" i="2" s="1"/>
  <c r="S41" i="2"/>
  <c r="AO41" i="2" s="1"/>
  <c r="T41" i="2"/>
  <c r="AP41" i="2" s="1"/>
  <c r="U41" i="2"/>
  <c r="AQ41" i="2" s="1"/>
  <c r="P52" i="2"/>
  <c r="AL52" i="2" s="1"/>
  <c r="AM52" i="2"/>
  <c r="R52" i="2"/>
  <c r="AN52" i="2" s="1"/>
  <c r="S52" i="2"/>
  <c r="AO52" i="2" s="1"/>
  <c r="T52" i="2"/>
  <c r="AP52" i="2" s="1"/>
  <c r="U52" i="2"/>
  <c r="AQ52" i="2" s="1"/>
  <c r="P63" i="2"/>
  <c r="AL63" i="2" s="1"/>
  <c r="AM63" i="2"/>
  <c r="R63" i="2"/>
  <c r="AN63" i="2" s="1"/>
  <c r="S63" i="2"/>
  <c r="AO63" i="2" s="1"/>
  <c r="T63" i="2"/>
  <c r="AP63" i="2" s="1"/>
  <c r="U63" i="2"/>
  <c r="AQ63" i="2" s="1"/>
  <c r="P74" i="2"/>
  <c r="AL74" i="2" s="1"/>
  <c r="AM74" i="2"/>
  <c r="R74" i="2"/>
  <c r="AN74" i="2" s="1"/>
  <c r="S74" i="2"/>
  <c r="AO74" i="2" s="1"/>
  <c r="T74" i="2"/>
  <c r="AP74" i="2" s="1"/>
  <c r="U74" i="2"/>
  <c r="AQ74" i="2" s="1"/>
  <c r="P85" i="2"/>
  <c r="AL85" i="2" s="1"/>
  <c r="AM85" i="2"/>
  <c r="R85" i="2"/>
  <c r="AN85" i="2" s="1"/>
  <c r="S85" i="2"/>
  <c r="AO85" i="2" s="1"/>
  <c r="T85" i="2"/>
  <c r="AP85" i="2" s="1"/>
  <c r="U85" i="2"/>
  <c r="AQ85" i="2" s="1"/>
  <c r="P96" i="2"/>
  <c r="AL96" i="2" s="1"/>
  <c r="AM96" i="2"/>
  <c r="R96" i="2"/>
  <c r="AN96" i="2" s="1"/>
  <c r="S96" i="2"/>
  <c r="AO96" i="2" s="1"/>
  <c r="T96" i="2"/>
  <c r="AP96" i="2" s="1"/>
  <c r="U96" i="2"/>
  <c r="AQ96" i="2" s="1"/>
  <c r="P107" i="2"/>
  <c r="AL107" i="2" s="1"/>
  <c r="AM107" i="2"/>
  <c r="R107" i="2"/>
  <c r="AN107" i="2" s="1"/>
  <c r="S107" i="2"/>
  <c r="AO107" i="2" s="1"/>
  <c r="T107" i="2"/>
  <c r="AP107" i="2" s="1"/>
  <c r="U107" i="2"/>
  <c r="AQ107" i="2" s="1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D114" i="2"/>
  <c r="D121" i="2"/>
  <c r="D128" i="2"/>
  <c r="C128" i="2"/>
  <c r="C121" i="2"/>
  <c r="C114" i="2"/>
  <c r="P30" i="2"/>
  <c r="AL30" i="2" s="1"/>
  <c r="AM30" i="2"/>
  <c r="R30" i="2"/>
  <c r="AN30" i="2" s="1"/>
  <c r="S30" i="2"/>
  <c r="AO30" i="2" s="1"/>
  <c r="T30" i="2"/>
  <c r="AP30" i="2" s="1"/>
  <c r="U30" i="2"/>
  <c r="AQ30" i="2" s="1"/>
  <c r="AL10" i="2"/>
  <c r="AL13" i="2"/>
  <c r="AL16" i="2"/>
  <c r="AL17" i="2"/>
  <c r="AL18" i="2"/>
  <c r="AK13" i="2"/>
  <c r="AK16" i="2"/>
  <c r="AK17" i="2"/>
  <c r="AK18" i="2"/>
  <c r="AK10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D19" i="2"/>
  <c r="C19" i="2"/>
  <c r="AL178" i="2"/>
  <c r="AL181" i="2"/>
  <c r="AL184" i="2"/>
  <c r="AL185" i="2"/>
  <c r="AL186" i="2"/>
  <c r="AK181" i="2"/>
  <c r="AK184" i="2"/>
  <c r="AK185" i="2"/>
  <c r="AK186" i="2"/>
  <c r="AK178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D187" i="2"/>
  <c r="C187" i="2"/>
  <c r="AL167" i="2"/>
  <c r="AL170" i="2"/>
  <c r="AL173" i="2"/>
  <c r="AL174" i="2"/>
  <c r="AL175" i="2"/>
  <c r="AK170" i="2"/>
  <c r="AK173" i="2"/>
  <c r="AK174" i="2"/>
  <c r="AK175" i="2"/>
  <c r="AK167" i="2"/>
  <c r="P176" i="2"/>
  <c r="Q176" i="2"/>
  <c r="R176" i="2"/>
  <c r="S176" i="2"/>
  <c r="T176" i="2"/>
  <c r="U176" i="2"/>
  <c r="AL158" i="2"/>
  <c r="AL159" i="2"/>
  <c r="AL162" i="2"/>
  <c r="AL163" i="2"/>
  <c r="AL164" i="2"/>
  <c r="AK159" i="2"/>
  <c r="AK162" i="2"/>
  <c r="AK163" i="2"/>
  <c r="AK164" i="2"/>
  <c r="AK158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E165" i="2"/>
  <c r="F165" i="2"/>
  <c r="D165" i="2"/>
  <c r="C165" i="2"/>
  <c r="AL144" i="2"/>
  <c r="AL145" i="2"/>
  <c r="AL146" i="2"/>
  <c r="AL147" i="2"/>
  <c r="AL148" i="2"/>
  <c r="AK145" i="2"/>
  <c r="AK146" i="2"/>
  <c r="AK147" i="2"/>
  <c r="AK148" i="2"/>
  <c r="AK144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D149" i="2"/>
  <c r="C149" i="2"/>
  <c r="AL137" i="2"/>
  <c r="AP142" i="2"/>
  <c r="AL138" i="2"/>
  <c r="AL139" i="2"/>
  <c r="AL140" i="2"/>
  <c r="AL141" i="2"/>
  <c r="AK138" i="2"/>
  <c r="AK139" i="2"/>
  <c r="AK140" i="2"/>
  <c r="AK141" i="2"/>
  <c r="AK137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C142" i="2"/>
  <c r="D130" i="2"/>
  <c r="D151" i="2" s="1"/>
  <c r="E130" i="2"/>
  <c r="E151" i="2" s="1"/>
  <c r="F130" i="2"/>
  <c r="F151" i="2" s="1"/>
  <c r="G130" i="2"/>
  <c r="G151" i="2" s="1"/>
  <c r="H130" i="2"/>
  <c r="I130" i="2"/>
  <c r="I151" i="2" s="1"/>
  <c r="J130" i="2"/>
  <c r="AR130" i="2" s="1"/>
  <c r="K130" i="2"/>
  <c r="L130" i="2"/>
  <c r="M130" i="2"/>
  <c r="M151" i="2" s="1"/>
  <c r="N130" i="2"/>
  <c r="N151" i="2" s="1"/>
  <c r="O130" i="2"/>
  <c r="P130" i="2"/>
  <c r="P151" i="2" s="1"/>
  <c r="Q130" i="2"/>
  <c r="T130" i="2"/>
  <c r="D131" i="2"/>
  <c r="E131" i="2"/>
  <c r="E152" i="2" s="1"/>
  <c r="F131" i="2"/>
  <c r="AN131" i="2" s="1"/>
  <c r="G131" i="2"/>
  <c r="H131" i="2"/>
  <c r="H152" i="2" s="1"/>
  <c r="I131" i="2"/>
  <c r="I152" i="2" s="1"/>
  <c r="J131" i="2"/>
  <c r="K131" i="2"/>
  <c r="L131" i="2"/>
  <c r="M131" i="2"/>
  <c r="M152" i="2" s="1"/>
  <c r="N131" i="2"/>
  <c r="N152" i="2" s="1"/>
  <c r="O131" i="2"/>
  <c r="P131" i="2"/>
  <c r="P152" i="2" s="1"/>
  <c r="Q131" i="2"/>
  <c r="T131" i="2"/>
  <c r="D132" i="2"/>
  <c r="D153" i="2" s="1"/>
  <c r="E132" i="2"/>
  <c r="E153" i="2" s="1"/>
  <c r="F132" i="2"/>
  <c r="G132" i="2"/>
  <c r="G153" i="2" s="1"/>
  <c r="H132" i="2"/>
  <c r="H153" i="2" s="1"/>
  <c r="I132" i="2"/>
  <c r="J132" i="2"/>
  <c r="K132" i="2"/>
  <c r="L132" i="2"/>
  <c r="AT132" i="2" s="1"/>
  <c r="M132" i="2"/>
  <c r="M153" i="2" s="1"/>
  <c r="N132" i="2"/>
  <c r="N153" i="2" s="1"/>
  <c r="O132" i="2"/>
  <c r="P132" i="2"/>
  <c r="P153" i="2" s="1"/>
  <c r="Q132" i="2"/>
  <c r="T132" i="2"/>
  <c r="D133" i="2"/>
  <c r="D154" i="2" s="1"/>
  <c r="E133" i="2"/>
  <c r="E154" i="2" s="1"/>
  <c r="F133" i="2"/>
  <c r="F154" i="2" s="1"/>
  <c r="G133" i="2"/>
  <c r="G154" i="2" s="1"/>
  <c r="H133" i="2"/>
  <c r="H154" i="2" s="1"/>
  <c r="I133" i="2"/>
  <c r="J133" i="2"/>
  <c r="K133" i="2"/>
  <c r="L133" i="2"/>
  <c r="M133" i="2"/>
  <c r="M154" i="2" s="1"/>
  <c r="N133" i="2"/>
  <c r="N154" i="2" s="1"/>
  <c r="O133" i="2"/>
  <c r="O154" i="2" s="1"/>
  <c r="P133" i="2"/>
  <c r="P154" i="2" s="1"/>
  <c r="Q133" i="2"/>
  <c r="T133" i="2"/>
  <c r="D134" i="2"/>
  <c r="D155" i="2" s="1"/>
  <c r="E134" i="2"/>
  <c r="E155" i="2" s="1"/>
  <c r="F134" i="2"/>
  <c r="F155" i="2" s="1"/>
  <c r="G134" i="2"/>
  <c r="G155" i="2" s="1"/>
  <c r="H134" i="2"/>
  <c r="I134" i="2"/>
  <c r="I155" i="2" s="1"/>
  <c r="J134" i="2"/>
  <c r="K134" i="2"/>
  <c r="L134" i="2"/>
  <c r="M134" i="2"/>
  <c r="M155" i="2" s="1"/>
  <c r="N134" i="2"/>
  <c r="N155" i="2" s="1"/>
  <c r="O134" i="2"/>
  <c r="O155" i="2" s="1"/>
  <c r="P134" i="2"/>
  <c r="Q134" i="2"/>
  <c r="T134" i="2"/>
  <c r="C131" i="2"/>
  <c r="C152" i="2" s="1"/>
  <c r="C132" i="2"/>
  <c r="C153" i="2" s="1"/>
  <c r="C133" i="2"/>
  <c r="C154" i="2" s="1"/>
  <c r="C134" i="2"/>
  <c r="C155" i="2" s="1"/>
  <c r="C130" i="2"/>
  <c r="L120" i="3" l="1"/>
  <c r="AT116" i="3"/>
  <c r="AT120" i="3"/>
  <c r="L155" i="2"/>
  <c r="AT155" i="2" s="1"/>
  <c r="AT134" i="2"/>
  <c r="L152" i="2"/>
  <c r="AT152" i="2" s="1"/>
  <c r="AT131" i="2"/>
  <c r="L151" i="2"/>
  <c r="AT151" i="2" s="1"/>
  <c r="AT130" i="2"/>
  <c r="L154" i="2"/>
  <c r="AT154" i="2" s="1"/>
  <c r="AT133" i="2"/>
  <c r="K155" i="2"/>
  <c r="AS155" i="2" s="1"/>
  <c r="AS134" i="2"/>
  <c r="AS99" i="3"/>
  <c r="K151" i="2"/>
  <c r="AS151" i="2" s="1"/>
  <c r="AS130" i="2"/>
  <c r="K120" i="3"/>
  <c r="AS115" i="3"/>
  <c r="AS120" i="3" s="1"/>
  <c r="K152" i="2"/>
  <c r="AS152" i="2" s="1"/>
  <c r="AS131" i="2"/>
  <c r="K153" i="2"/>
  <c r="AS153" i="2" s="1"/>
  <c r="AS132" i="2"/>
  <c r="K154" i="2"/>
  <c r="AS154" i="2" s="1"/>
  <c r="AS133" i="2"/>
  <c r="AR99" i="3"/>
  <c r="J152" i="2"/>
  <c r="AR152" i="2" s="1"/>
  <c r="AR131" i="2"/>
  <c r="J153" i="2"/>
  <c r="AR153" i="2" s="1"/>
  <c r="AR132" i="2"/>
  <c r="J155" i="2"/>
  <c r="AR155" i="2" s="1"/>
  <c r="AR134" i="2"/>
  <c r="J154" i="2"/>
  <c r="AR154" i="2" s="1"/>
  <c r="AR133" i="2"/>
  <c r="J120" i="3"/>
  <c r="AR115" i="3"/>
  <c r="AR120" i="3" s="1"/>
  <c r="AQ115" i="3"/>
  <c r="AQ119" i="3"/>
  <c r="AQ117" i="3"/>
  <c r="AO118" i="3"/>
  <c r="AP134" i="2"/>
  <c r="AP132" i="2"/>
  <c r="AP118" i="3"/>
  <c r="AO116" i="3"/>
  <c r="AN130" i="2"/>
  <c r="AN117" i="3"/>
  <c r="AN119" i="3"/>
  <c r="AP99" i="3"/>
  <c r="AN99" i="3"/>
  <c r="AM99" i="3"/>
  <c r="I120" i="3"/>
  <c r="AM117" i="3"/>
  <c r="AM119" i="3"/>
  <c r="Q155" i="2"/>
  <c r="AM155" i="2" s="1"/>
  <c r="AM134" i="2"/>
  <c r="S154" i="2"/>
  <c r="AO154" i="2" s="1"/>
  <c r="AO133" i="2"/>
  <c r="Q153" i="2"/>
  <c r="AM153" i="2" s="1"/>
  <c r="AM132" i="2"/>
  <c r="Q151" i="2"/>
  <c r="AM151" i="2" s="1"/>
  <c r="AM130" i="2"/>
  <c r="R120" i="3"/>
  <c r="AN115" i="3"/>
  <c r="R155" i="2"/>
  <c r="AN155" i="2" s="1"/>
  <c r="AN134" i="2"/>
  <c r="T154" i="2"/>
  <c r="AP154" i="2" s="1"/>
  <c r="AP133" i="2"/>
  <c r="R153" i="2"/>
  <c r="AN132" i="2"/>
  <c r="T152" i="2"/>
  <c r="AP152" i="2" s="1"/>
  <c r="AP131" i="2"/>
  <c r="AL118" i="3"/>
  <c r="AL116" i="3"/>
  <c r="U153" i="2"/>
  <c r="AQ132" i="2"/>
  <c r="R154" i="2"/>
  <c r="AN154" i="2" s="1"/>
  <c r="AN133" i="2"/>
  <c r="T151" i="2"/>
  <c r="AP130" i="2"/>
  <c r="T155" i="2"/>
  <c r="T120" i="3"/>
  <c r="AP116" i="3"/>
  <c r="AO99" i="3"/>
  <c r="U155" i="2"/>
  <c r="AQ155" i="2" s="1"/>
  <c r="AQ134" i="2"/>
  <c r="S152" i="2"/>
  <c r="AO131" i="2"/>
  <c r="U151" i="2"/>
  <c r="AQ151" i="2" s="1"/>
  <c r="AQ130" i="2"/>
  <c r="S155" i="2"/>
  <c r="AO155" i="2" s="1"/>
  <c r="AO134" i="2"/>
  <c r="U154" i="2"/>
  <c r="AQ133" i="2"/>
  <c r="Q154" i="2"/>
  <c r="AM154" i="2" s="1"/>
  <c r="AM133" i="2"/>
  <c r="S153" i="2"/>
  <c r="AO153" i="2" s="1"/>
  <c r="AO132" i="2"/>
  <c r="U152" i="2"/>
  <c r="AQ152" i="2" s="1"/>
  <c r="AQ131" i="2"/>
  <c r="Q152" i="2"/>
  <c r="AM152" i="2" s="1"/>
  <c r="AM131" i="2"/>
  <c r="S151" i="2"/>
  <c r="AO151" i="2" s="1"/>
  <c r="AO130" i="2"/>
  <c r="R152" i="2"/>
  <c r="S120" i="3"/>
  <c r="AO115" i="3"/>
  <c r="Q120" i="3"/>
  <c r="AM115" i="3"/>
  <c r="U120" i="3"/>
  <c r="AQ99" i="3"/>
  <c r="P120" i="3"/>
  <c r="AL99" i="3"/>
  <c r="T135" i="2"/>
  <c r="AN114" i="2"/>
  <c r="AO165" i="2"/>
  <c r="AO121" i="2"/>
  <c r="AK149" i="2"/>
  <c r="AL149" i="2"/>
  <c r="P135" i="2"/>
  <c r="AO142" i="2"/>
  <c r="AM142" i="2"/>
  <c r="AN142" i="2"/>
  <c r="AL142" i="2"/>
  <c r="AK142" i="2"/>
  <c r="AP176" i="2"/>
  <c r="AM176" i="2"/>
  <c r="AK176" i="2"/>
  <c r="AO176" i="2"/>
  <c r="AL176" i="2"/>
  <c r="AN176" i="2"/>
  <c r="AP187" i="2"/>
  <c r="AO187" i="2"/>
  <c r="AN187" i="2"/>
  <c r="AM187" i="2"/>
  <c r="AL187" i="2"/>
  <c r="AK187" i="2"/>
  <c r="AN165" i="2"/>
  <c r="AP165" i="2"/>
  <c r="AM165" i="2"/>
  <c r="AL165" i="2"/>
  <c r="AK165" i="2"/>
  <c r="AK99" i="3"/>
  <c r="H120" i="3"/>
  <c r="AK155" i="2"/>
  <c r="N135" i="2"/>
  <c r="AQ128" i="2"/>
  <c r="AO114" i="2"/>
  <c r="H151" i="2"/>
  <c r="AP114" i="2"/>
  <c r="AP121" i="2"/>
  <c r="AO128" i="2"/>
  <c r="AO19" i="2"/>
  <c r="AP128" i="2"/>
  <c r="I154" i="2"/>
  <c r="H135" i="2"/>
  <c r="L135" i="2"/>
  <c r="AQ121" i="2"/>
  <c r="AQ114" i="2"/>
  <c r="AP19" i="2"/>
  <c r="AQ19" i="2"/>
  <c r="F153" i="2"/>
  <c r="AN128" i="2"/>
  <c r="AN121" i="2"/>
  <c r="F135" i="2"/>
  <c r="AN19" i="2"/>
  <c r="AM128" i="2"/>
  <c r="AM121" i="2"/>
  <c r="AM114" i="2"/>
  <c r="AM19" i="2"/>
  <c r="E120" i="3"/>
  <c r="AL128" i="2"/>
  <c r="AL121" i="2"/>
  <c r="AL114" i="2"/>
  <c r="AL19" i="2"/>
  <c r="AL130" i="2"/>
  <c r="AK134" i="2"/>
  <c r="AK128" i="2"/>
  <c r="AK154" i="2"/>
  <c r="C135" i="2"/>
  <c r="AK132" i="2"/>
  <c r="AK131" i="2"/>
  <c r="C151" i="2"/>
  <c r="C156" i="2" s="1"/>
  <c r="AK130" i="2"/>
  <c r="AK114" i="2"/>
  <c r="AK19" i="2"/>
  <c r="G120" i="3"/>
  <c r="D120" i="3"/>
  <c r="AK115" i="3"/>
  <c r="AK120" i="3" s="1"/>
  <c r="C120" i="3"/>
  <c r="F120" i="3"/>
  <c r="AK121" i="2"/>
  <c r="M156" i="2"/>
  <c r="F152" i="2"/>
  <c r="O151" i="2"/>
  <c r="U135" i="2"/>
  <c r="M135" i="2"/>
  <c r="E135" i="2"/>
  <c r="O135" i="2"/>
  <c r="S135" i="2"/>
  <c r="K135" i="2"/>
  <c r="AL153" i="2"/>
  <c r="T153" i="2"/>
  <c r="AP153" i="2" s="1"/>
  <c r="L153" i="2"/>
  <c r="N156" i="2"/>
  <c r="O152" i="2"/>
  <c r="AK152" i="2" s="1"/>
  <c r="G152" i="2"/>
  <c r="AL154" i="2"/>
  <c r="R135" i="2"/>
  <c r="J135" i="2"/>
  <c r="Q135" i="2"/>
  <c r="P155" i="2"/>
  <c r="AL155" i="2" s="1"/>
  <c r="H155" i="2"/>
  <c r="I153" i="2"/>
  <c r="AK133" i="2"/>
  <c r="G135" i="2"/>
  <c r="R151" i="2"/>
  <c r="J151" i="2"/>
  <c r="I135" i="2"/>
  <c r="AL131" i="2"/>
  <c r="O153" i="2"/>
  <c r="AK153" i="2" s="1"/>
  <c r="D135" i="2"/>
  <c r="D152" i="2"/>
  <c r="AL152" i="2" s="1"/>
  <c r="AL134" i="2"/>
  <c r="AL133" i="2"/>
  <c r="AL132" i="2"/>
  <c r="AL151" i="2"/>
  <c r="E156" i="2"/>
  <c r="A20" i="2"/>
  <c r="L156" i="2" l="1"/>
  <c r="AT153" i="2"/>
  <c r="AT156" i="2" s="1"/>
  <c r="K156" i="2"/>
  <c r="AT135" i="2"/>
  <c r="AS156" i="2"/>
  <c r="AS135" i="2"/>
  <c r="AR135" i="2"/>
  <c r="J156" i="2"/>
  <c r="AR151" i="2"/>
  <c r="AR156" i="2" s="1"/>
  <c r="AQ120" i="3"/>
  <c r="AQ153" i="2"/>
  <c r="AQ154" i="2"/>
  <c r="AP120" i="3"/>
  <c r="AP155" i="2"/>
  <c r="AP151" i="2"/>
  <c r="AO120" i="3"/>
  <c r="AO152" i="2"/>
  <c r="AO156" i="2" s="1"/>
  <c r="AN120" i="3"/>
  <c r="AN152" i="2"/>
  <c r="AN153" i="2"/>
  <c r="AL120" i="3"/>
  <c r="S156" i="2"/>
  <c r="U156" i="2"/>
  <c r="AM120" i="3"/>
  <c r="R156" i="2"/>
  <c r="AN151" i="2"/>
  <c r="Q156" i="2"/>
  <c r="T156" i="2"/>
  <c r="AO135" i="2"/>
  <c r="AQ135" i="2"/>
  <c r="AP135" i="2"/>
  <c r="AN135" i="2"/>
  <c r="AM156" i="2"/>
  <c r="D156" i="2"/>
  <c r="AL135" i="2"/>
  <c r="AL156" i="2"/>
  <c r="AK135" i="2"/>
  <c r="F156" i="2"/>
  <c r="O156" i="2"/>
  <c r="AK151" i="2"/>
  <c r="AK156" i="2" s="1"/>
  <c r="P156" i="2"/>
  <c r="H156" i="2"/>
  <c r="I156" i="2"/>
  <c r="AM135" i="2"/>
  <c r="G156" i="2"/>
  <c r="A31" i="2"/>
  <c r="A42" i="2" s="1"/>
  <c r="A53" i="2" s="1"/>
  <c r="A64" i="2" s="1"/>
  <c r="A75" i="2" s="1"/>
  <c r="A86" i="2" s="1"/>
  <c r="A97" i="2" s="1"/>
  <c r="A108" i="2" s="1"/>
  <c r="A115" i="2" s="1"/>
  <c r="A122" i="2" s="1"/>
  <c r="A129" i="2" s="1"/>
  <c r="A136" i="2" s="1"/>
  <c r="A143" i="2" s="1"/>
  <c r="AQ156" i="2" l="1"/>
  <c r="AP156" i="2"/>
  <c r="AN156" i="2"/>
  <c r="A150" i="2"/>
  <c r="A157" i="2" s="1"/>
  <c r="A166" i="2" s="1"/>
  <c r="A177" i="2" s="1"/>
</calcChain>
</file>

<file path=xl/comments1.xml><?xml version="1.0" encoding="utf-8"?>
<comments xmlns="http://schemas.openxmlformats.org/spreadsheetml/2006/main">
  <authors>
    <author>Mathews, Gary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<sst xmlns="http://schemas.openxmlformats.org/spreadsheetml/2006/main" count="434" uniqueCount="55">
  <si>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</si>
  <si>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</si>
  <si>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</si>
  <si>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</si>
  <si>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</si>
  <si>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</si>
  <si>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</si>
  <si>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</si>
  <si>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</si>
  <si>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</si>
  <si>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</si>
  <si>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</si>
  <si>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</si>
  <si>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</si>
  <si>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</si>
  <si>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</si>
  <si>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</si>
  <si>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</si>
  <si>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</si>
  <si>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</si>
  <si>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</si>
  <si>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</si>
  <si>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</si>
  <si>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</si>
  <si>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</si>
  <si>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</si>
  <si>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</si>
  <si>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</si>
  <si>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</si>
  <si>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</si>
  <si>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</si>
  <si>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</si>
  <si>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</si>
  <si>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</si>
  <si>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</si>
  <si>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</si>
  <si>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</si>
  <si>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</si>
  <si>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</si>
  <si>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</si>
  <si>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</si>
  <si>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</si>
  <si>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</si>
  <si>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</si>
  <si>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</si>
  <si>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</si>
  <si>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</si>
  <si>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</si>
  <si>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</si>
  <si>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</si>
  <si>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</si>
  <si>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 xml:space="preserve">        Default Supply</t>
  </si>
  <si>
    <t xml:space="preserve">        External Supply</t>
  </si>
  <si>
    <t>2021 / 2020 Variance</t>
  </si>
  <si>
    <t>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</si>
</sst>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2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165" fontId="4" fillId="0" borderId="97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1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7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100" xfId="0" applyFont="1" applyBorder="1" applyAlignment="1">
      <alignment horizontal="center"/>
    </xf>
    <xf numFmtId="38" fontId="4" fillId="0" borderId="100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100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6" fontId="4" fillId="0" borderId="103" xfId="0" applyNumberFormat="1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0" fontId="7" fillId="0" borderId="104" xfId="0" applyFont="1" applyBorder="1" applyAlignment="1" applyProtection="1">
      <alignment horizontal="center" vertical="center"/>
      <protection locked="0"/>
    </xf>
    <xf numFmtId="6" fontId="0" fillId="0" borderId="100" xfId="0" applyNumberFormat="1" applyFont="1" applyBorder="1" applyAlignment="1">
      <alignment horizontal="center"/>
    </xf>
    <xf numFmtId="38" fontId="0" fillId="0" borderId="105" xfId="0" applyNumberFormat="1" applyFont="1" applyBorder="1" applyAlignment="1">
      <alignment horizontal="center"/>
    </xf>
    <xf numFmtId="38" fontId="0" fillId="0" borderId="106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7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91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88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97"/>
  <sheetViews>
    <sheetView tabSelected="1" zoomScale="75" zoomScaleNormal="75" workbookViewId="0">
      <pane xSplit="2" ySplit="8" topLeftCell="P9" activePane="bottomRight" state="frozen"/>
      <selection pane="topRight" activeCell="C1" sqref="C1"/>
      <selection pane="bottomLeft" activeCell="A9" sqref="A9"/>
      <selection pane="bottomRight" activeCell="Z10" sqref="Z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27" width="13.28515625" style="2" customWidth="1"/>
    <col min="28" max="36" width="13.28515625" style="2" hidden="1" customWidth="1"/>
    <col min="37" max="37" width="11.5703125" style="2" bestFit="1" customWidth="1"/>
    <col min="38" max="39" width="12.140625" style="2" bestFit="1" customWidth="1"/>
    <col min="40" max="48" width="12.7109375" style="2" bestFit="1" customWidth="1"/>
    <col min="49" max="16384" width="9.140625" style="2"/>
  </cols>
  <sheetData>
    <row r="1" spans="1:48" ht="16.5" thickTop="1" thickBot="1" x14ac:dyDescent="0.3">
      <c r="B1" s="322" t="s">
        <v>19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9"/>
      <c r="AN1" s="39"/>
      <c r="AO1" s="39"/>
      <c r="AP1" s="39"/>
      <c r="AQ1" s="39"/>
      <c r="AR1" s="39"/>
      <c r="AS1" s="39"/>
      <c r="AT1" s="40"/>
    </row>
    <row r="2" spans="1:48" ht="16.5" thickTop="1" thickBot="1" x14ac:dyDescent="0.3">
      <c r="B2" s="5" t="s">
        <v>0</v>
      </c>
      <c r="C2" s="324" t="s">
        <v>50</v>
      </c>
      <c r="D2" s="325"/>
      <c r="E2" s="325"/>
      <c r="F2" s="325"/>
      <c r="G2" s="325"/>
      <c r="H2" s="325"/>
      <c r="I2" s="32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8" ht="16.5" thickTop="1" thickBot="1" x14ac:dyDescent="0.3">
      <c r="B3" s="5" t="s">
        <v>1</v>
      </c>
      <c r="C3" s="324"/>
      <c r="D3" s="325"/>
      <c r="E3" s="325"/>
      <c r="F3" s="325"/>
      <c r="G3" s="325"/>
      <c r="H3" s="325"/>
      <c r="I3" s="32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8" ht="16.5" thickTop="1" thickBot="1" x14ac:dyDescent="0.3">
      <c r="B4" s="5" t="s">
        <v>2</v>
      </c>
      <c r="C4" s="326" t="s">
        <v>54</v>
      </c>
      <c r="D4" s="327"/>
      <c r="E4" s="327"/>
      <c r="F4" s="327"/>
      <c r="G4" s="327"/>
      <c r="H4" s="327"/>
      <c r="I4" s="32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20">
        <v>2020</v>
      </c>
      <c r="P7" s="328"/>
      <c r="Q7" s="328"/>
      <c r="R7" s="328"/>
      <c r="S7" s="328"/>
      <c r="T7" s="328"/>
      <c r="U7" s="328"/>
      <c r="V7" s="328"/>
      <c r="W7" s="328"/>
      <c r="X7" s="321"/>
      <c r="Y7" s="244">
        <v>2021</v>
      </c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5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20" t="s">
        <v>53</v>
      </c>
      <c r="AV7" s="321"/>
    </row>
    <row r="8" spans="1:4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0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3" t="s">
        <v>8</v>
      </c>
      <c r="AK8" s="31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4" t="s">
        <v>6</v>
      </c>
      <c r="AU8" s="285" t="s">
        <v>7</v>
      </c>
      <c r="AV8" s="285" t="s">
        <v>8</v>
      </c>
    </row>
    <row r="9" spans="1:4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4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55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89"/>
      <c r="AV9" s="290"/>
    </row>
    <row r="10" spans="1:48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6">
        <v>21806</v>
      </c>
      <c r="Z10" s="222">
        <v>21813</v>
      </c>
      <c r="AA10" s="222"/>
      <c r="AB10" s="222"/>
      <c r="AC10" s="222"/>
      <c r="AD10" s="222"/>
      <c r="AE10" s="222"/>
      <c r="AF10" s="222"/>
      <c r="AG10" s="222"/>
      <c r="AH10" s="222"/>
      <c r="AI10" s="222"/>
      <c r="AJ10" s="191"/>
      <c r="AK10" s="58">
        <f>C10-O10</f>
        <v>-511</v>
      </c>
      <c r="AL10" s="58">
        <f>D10-P10</f>
        <v>-408</v>
      </c>
      <c r="AM10" s="58">
        <f t="shared" ref="AM10:AT10" si="0">IF(Q10=0,0,E10-Q10)</f>
        <v>-301</v>
      </c>
      <c r="AN10" s="58">
        <f t="shared" si="0"/>
        <v>-375</v>
      </c>
      <c r="AO10" s="58">
        <f t="shared" si="0"/>
        <v>-366</v>
      </c>
      <c r="AP10" s="58">
        <f t="shared" si="0"/>
        <v>-70</v>
      </c>
      <c r="AQ10" s="58">
        <f t="shared" si="0"/>
        <v>-124</v>
      </c>
      <c r="AR10" s="222">
        <f t="shared" si="0"/>
        <v>-95</v>
      </c>
      <c r="AS10" s="222">
        <f t="shared" si="0"/>
        <v>182</v>
      </c>
      <c r="AT10" s="213">
        <f t="shared" si="0"/>
        <v>115</v>
      </c>
      <c r="AU10" s="291">
        <f t="shared" ref="AU10" si="1">IF(Y10=0,0,M10-Y10)</f>
        <v>-59</v>
      </c>
      <c r="AV10" s="292">
        <f t="shared" ref="AV10" si="2">IF(Z10=0,0,N10-Z10)</f>
        <v>-144</v>
      </c>
    </row>
    <row r="11" spans="1:48" x14ac:dyDescent="0.25">
      <c r="A11" s="4"/>
      <c r="B11" s="36" t="s">
        <v>51</v>
      </c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  <c r="O11" s="56"/>
      <c r="P11" s="56"/>
      <c r="Q11" s="56"/>
      <c r="R11" s="56"/>
      <c r="S11" s="56"/>
      <c r="T11" s="56"/>
      <c r="U11" s="56"/>
      <c r="V11" s="210"/>
      <c r="W11" s="210">
        <v>15636</v>
      </c>
      <c r="X11" s="197">
        <v>15766</v>
      </c>
      <c r="Y11" s="256">
        <f>15176+655</f>
        <v>15831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191"/>
      <c r="AK11" s="58"/>
      <c r="AL11" s="58"/>
      <c r="AM11" s="58"/>
      <c r="AN11" s="58"/>
      <c r="AO11" s="58"/>
      <c r="AP11" s="58"/>
      <c r="AQ11" s="58"/>
      <c r="AR11" s="222"/>
      <c r="AS11" s="222"/>
      <c r="AT11" s="213"/>
      <c r="AU11" s="291"/>
      <c r="AV11" s="292"/>
    </row>
    <row r="12" spans="1:48" x14ac:dyDescent="0.25">
      <c r="A12" s="4"/>
      <c r="B12" s="36" t="s">
        <v>52</v>
      </c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  <c r="O12" s="56"/>
      <c r="P12" s="56"/>
      <c r="Q12" s="56"/>
      <c r="R12" s="56"/>
      <c r="S12" s="56"/>
      <c r="T12" s="56"/>
      <c r="U12" s="56"/>
      <c r="V12" s="210"/>
      <c r="W12" s="210">
        <v>5995</v>
      </c>
      <c r="X12" s="197">
        <v>5930</v>
      </c>
      <c r="Y12" s="256">
        <f>5656+319</f>
        <v>5975</v>
      </c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191"/>
      <c r="AK12" s="58"/>
      <c r="AL12" s="58"/>
      <c r="AM12" s="58"/>
      <c r="AN12" s="58"/>
      <c r="AO12" s="58"/>
      <c r="AP12" s="58"/>
      <c r="AQ12" s="58"/>
      <c r="AR12" s="222"/>
      <c r="AS12" s="222"/>
      <c r="AT12" s="213"/>
      <c r="AU12" s="291"/>
      <c r="AV12" s="292"/>
    </row>
    <row r="13" spans="1:48" x14ac:dyDescent="0.25">
      <c r="A13" s="4"/>
      <c r="B13" s="36" t="s">
        <v>42</v>
      </c>
      <c r="C13" s="55">
        <v>4515</v>
      </c>
      <c r="D13" s="56">
        <v>4338</v>
      </c>
      <c r="E13" s="56">
        <v>4172</v>
      </c>
      <c r="F13" s="56">
        <v>3953</v>
      </c>
      <c r="G13" s="56">
        <v>3919</v>
      </c>
      <c r="H13" s="56">
        <v>3905</v>
      </c>
      <c r="I13" s="56">
        <v>3900</v>
      </c>
      <c r="J13" s="56">
        <v>3858</v>
      </c>
      <c r="K13" s="56">
        <v>3805</v>
      </c>
      <c r="L13" s="56">
        <v>3839</v>
      </c>
      <c r="M13" s="56">
        <v>3901</v>
      </c>
      <c r="N13" s="57">
        <v>3990</v>
      </c>
      <c r="O13" s="56">
        <v>4040</v>
      </c>
      <c r="P13" s="56">
        <v>3992</v>
      </c>
      <c r="Q13" s="56">
        <v>3957</v>
      </c>
      <c r="R13" s="56">
        <v>3640</v>
      </c>
      <c r="S13" s="56">
        <v>3645</v>
      </c>
      <c r="T13" s="56">
        <v>3928</v>
      </c>
      <c r="U13" s="56">
        <v>3905</v>
      </c>
      <c r="V13" s="210">
        <v>3904</v>
      </c>
      <c r="W13" s="210">
        <v>4130</v>
      </c>
      <c r="X13" s="197">
        <v>4191</v>
      </c>
      <c r="Y13" s="256">
        <v>4099</v>
      </c>
      <c r="Z13" s="222">
        <v>4099</v>
      </c>
      <c r="AA13" s="222"/>
      <c r="AB13" s="222"/>
      <c r="AC13" s="222"/>
      <c r="AD13" s="222"/>
      <c r="AE13" s="222"/>
      <c r="AF13" s="222"/>
      <c r="AG13" s="222"/>
      <c r="AH13" s="222"/>
      <c r="AI13" s="222"/>
      <c r="AJ13" s="191"/>
      <c r="AK13" s="58">
        <f>C13-O13</f>
        <v>475</v>
      </c>
      <c r="AL13" s="58">
        <f>D13-P13</f>
        <v>346</v>
      </c>
      <c r="AM13" s="58">
        <f t="shared" ref="AM13:AT13" si="3">IF(Q13=0,0,E13-Q13)</f>
        <v>215</v>
      </c>
      <c r="AN13" s="58">
        <f t="shared" si="3"/>
        <v>313</v>
      </c>
      <c r="AO13" s="58">
        <f t="shared" si="3"/>
        <v>274</v>
      </c>
      <c r="AP13" s="58">
        <f t="shared" si="3"/>
        <v>-23</v>
      </c>
      <c r="AQ13" s="58">
        <f t="shared" si="3"/>
        <v>-5</v>
      </c>
      <c r="AR13" s="222">
        <f t="shared" si="3"/>
        <v>-46</v>
      </c>
      <c r="AS13" s="222">
        <f t="shared" si="3"/>
        <v>-325</v>
      </c>
      <c r="AT13" s="213">
        <f t="shared" si="3"/>
        <v>-352</v>
      </c>
      <c r="AU13" s="291">
        <f t="shared" ref="AU13" si="4">IF(Y13=0,0,M13-Y13)</f>
        <v>-198</v>
      </c>
      <c r="AV13" s="292">
        <f t="shared" ref="AV13" si="5">IF(Z13=0,0,N13-Z13)</f>
        <v>-109</v>
      </c>
    </row>
    <row r="14" spans="1:48" x14ac:dyDescent="0.25">
      <c r="A14" s="4"/>
      <c r="B14" s="36" t="s">
        <v>51</v>
      </c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6"/>
      <c r="P14" s="56"/>
      <c r="Q14" s="56"/>
      <c r="R14" s="56"/>
      <c r="S14" s="56"/>
      <c r="T14" s="56"/>
      <c r="U14" s="56"/>
      <c r="V14" s="210"/>
      <c r="W14" s="210">
        <v>3121</v>
      </c>
      <c r="X14" s="197">
        <v>3167</v>
      </c>
      <c r="Y14" s="256">
        <f>2955+137</f>
        <v>3092</v>
      </c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191"/>
      <c r="AK14" s="58"/>
      <c r="AL14" s="58"/>
      <c r="AM14" s="58"/>
      <c r="AN14" s="58"/>
      <c r="AO14" s="58"/>
      <c r="AP14" s="58"/>
      <c r="AQ14" s="58"/>
      <c r="AR14" s="222"/>
      <c r="AS14" s="222"/>
      <c r="AT14" s="213"/>
      <c r="AU14" s="291"/>
      <c r="AV14" s="292"/>
    </row>
    <row r="15" spans="1:48" x14ac:dyDescent="0.25">
      <c r="A15" s="4"/>
      <c r="B15" s="36" t="s">
        <v>52</v>
      </c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  <c r="O15" s="56"/>
      <c r="P15" s="56"/>
      <c r="Q15" s="56"/>
      <c r="R15" s="56"/>
      <c r="S15" s="56"/>
      <c r="T15" s="56"/>
      <c r="U15" s="56"/>
      <c r="V15" s="210"/>
      <c r="W15" s="210">
        <v>1009</v>
      </c>
      <c r="X15" s="197">
        <v>1024</v>
      </c>
      <c r="Y15" s="256">
        <f>969+38</f>
        <v>1007</v>
      </c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191"/>
      <c r="AK15" s="58"/>
      <c r="AL15" s="58"/>
      <c r="AM15" s="58"/>
      <c r="AN15" s="58"/>
      <c r="AO15" s="58"/>
      <c r="AP15" s="58"/>
      <c r="AQ15" s="58"/>
      <c r="AR15" s="222"/>
      <c r="AS15" s="222"/>
      <c r="AT15" s="213"/>
      <c r="AU15" s="291"/>
      <c r="AV15" s="292"/>
    </row>
    <row r="16" spans="1:48" x14ac:dyDescent="0.25">
      <c r="A16" s="4"/>
      <c r="B16" s="36" t="s">
        <v>43</v>
      </c>
      <c r="C16" s="55">
        <v>2351</v>
      </c>
      <c r="D16" s="56">
        <f>2351+3+7</f>
        <v>2361</v>
      </c>
      <c r="E16" s="56">
        <v>2375</v>
      </c>
      <c r="F16" s="56">
        <v>2365</v>
      </c>
      <c r="G16" s="56">
        <v>2374</v>
      </c>
      <c r="H16" s="56">
        <v>2376</v>
      </c>
      <c r="I16" s="56">
        <v>2380</v>
      </c>
      <c r="J16" s="56">
        <v>2384</v>
      </c>
      <c r="K16" s="56">
        <v>2386</v>
      </c>
      <c r="L16" s="56">
        <v>2389</v>
      </c>
      <c r="M16" s="56">
        <v>2393</v>
      </c>
      <c r="N16" s="57">
        <v>2399</v>
      </c>
      <c r="O16" s="56">
        <v>2404</v>
      </c>
      <c r="P16" s="56">
        <v>2407</v>
      </c>
      <c r="Q16" s="56">
        <v>2425</v>
      </c>
      <c r="R16" s="56">
        <v>2432</v>
      </c>
      <c r="S16" s="56">
        <v>2435</v>
      </c>
      <c r="T16" s="56">
        <v>2441</v>
      </c>
      <c r="U16" s="56">
        <v>2449</v>
      </c>
      <c r="V16" s="210">
        <v>2454</v>
      </c>
      <c r="W16" s="210">
        <v>2455</v>
      </c>
      <c r="X16" s="197">
        <v>2457</v>
      </c>
      <c r="Y16" s="256">
        <v>2459</v>
      </c>
      <c r="Z16" s="222">
        <v>2460</v>
      </c>
      <c r="AA16" s="222"/>
      <c r="AB16" s="222"/>
      <c r="AC16" s="222"/>
      <c r="AD16" s="222"/>
      <c r="AE16" s="222"/>
      <c r="AF16" s="222"/>
      <c r="AG16" s="222"/>
      <c r="AH16" s="222"/>
      <c r="AI16" s="222"/>
      <c r="AJ16" s="191"/>
      <c r="AK16" s="58">
        <f t="shared" ref="AK16:AL18" si="6">C16-O16</f>
        <v>-53</v>
      </c>
      <c r="AL16" s="58">
        <f t="shared" si="6"/>
        <v>-46</v>
      </c>
      <c r="AM16" s="58">
        <f t="shared" ref="AM16:AT18" si="7">IF(Q16=0,0,E16-Q16)</f>
        <v>-50</v>
      </c>
      <c r="AN16" s="58">
        <f t="shared" si="7"/>
        <v>-67</v>
      </c>
      <c r="AO16" s="58">
        <f t="shared" si="7"/>
        <v>-61</v>
      </c>
      <c r="AP16" s="58">
        <f t="shared" si="7"/>
        <v>-65</v>
      </c>
      <c r="AQ16" s="58">
        <f t="shared" si="7"/>
        <v>-69</v>
      </c>
      <c r="AR16" s="222">
        <f t="shared" si="7"/>
        <v>-70</v>
      </c>
      <c r="AS16" s="222">
        <f t="shared" si="7"/>
        <v>-69</v>
      </c>
      <c r="AT16" s="213">
        <f t="shared" si="7"/>
        <v>-68</v>
      </c>
      <c r="AU16" s="291">
        <f t="shared" ref="AU16:AU18" si="8">IF(Y16=0,0,M16-Y16)</f>
        <v>-66</v>
      </c>
      <c r="AV16" s="292">
        <f t="shared" ref="AV16:AV18" si="9">IF(Z16=0,0,N16-Z16)</f>
        <v>-61</v>
      </c>
    </row>
    <row r="17" spans="1:48" x14ac:dyDescent="0.25">
      <c r="A17" s="4"/>
      <c r="B17" s="36" t="s">
        <v>44</v>
      </c>
      <c r="C17" s="55">
        <v>1508</v>
      </c>
      <c r="D17" s="56">
        <v>1508</v>
      </c>
      <c r="E17" s="56">
        <v>1507</v>
      </c>
      <c r="F17" s="56">
        <v>1518</v>
      </c>
      <c r="G17" s="56">
        <v>1515</v>
      </c>
      <c r="H17" s="56">
        <v>1516</v>
      </c>
      <c r="I17" s="56">
        <v>1517</v>
      </c>
      <c r="J17" s="56">
        <v>1513</v>
      </c>
      <c r="K17" s="56">
        <v>1513</v>
      </c>
      <c r="L17" s="56">
        <v>1513</v>
      </c>
      <c r="M17" s="56">
        <v>1515</v>
      </c>
      <c r="N17" s="57">
        <v>1516</v>
      </c>
      <c r="O17" s="56">
        <v>1516</v>
      </c>
      <c r="P17" s="56">
        <v>1516</v>
      </c>
      <c r="Q17" s="56">
        <v>1501</v>
      </c>
      <c r="R17" s="56">
        <v>1496</v>
      </c>
      <c r="S17" s="56">
        <v>1501</v>
      </c>
      <c r="T17" s="56">
        <v>1503</v>
      </c>
      <c r="U17" s="56">
        <v>1501</v>
      </c>
      <c r="V17" s="210">
        <v>1501</v>
      </c>
      <c r="W17" s="210">
        <v>1503</v>
      </c>
      <c r="X17" s="197">
        <v>1510</v>
      </c>
      <c r="Y17" s="256">
        <v>1512</v>
      </c>
      <c r="Z17" s="222">
        <v>1513</v>
      </c>
      <c r="AA17" s="222"/>
      <c r="AB17" s="222"/>
      <c r="AC17" s="222"/>
      <c r="AD17" s="222"/>
      <c r="AE17" s="222"/>
      <c r="AF17" s="222"/>
      <c r="AG17" s="222"/>
      <c r="AH17" s="222"/>
      <c r="AI17" s="222"/>
      <c r="AJ17" s="191"/>
      <c r="AK17" s="58">
        <f t="shared" si="6"/>
        <v>-8</v>
      </c>
      <c r="AL17" s="58">
        <f t="shared" si="6"/>
        <v>-8</v>
      </c>
      <c r="AM17" s="58">
        <f t="shared" si="7"/>
        <v>6</v>
      </c>
      <c r="AN17" s="58">
        <f t="shared" si="7"/>
        <v>22</v>
      </c>
      <c r="AO17" s="58">
        <f t="shared" si="7"/>
        <v>14</v>
      </c>
      <c r="AP17" s="58">
        <f t="shared" si="7"/>
        <v>13</v>
      </c>
      <c r="AQ17" s="58">
        <f t="shared" si="7"/>
        <v>16</v>
      </c>
      <c r="AR17" s="222">
        <f t="shared" si="7"/>
        <v>12</v>
      </c>
      <c r="AS17" s="222">
        <f t="shared" si="7"/>
        <v>10</v>
      </c>
      <c r="AT17" s="213">
        <f t="shared" si="7"/>
        <v>3</v>
      </c>
      <c r="AU17" s="291">
        <f t="shared" si="8"/>
        <v>3</v>
      </c>
      <c r="AV17" s="292">
        <f t="shared" si="9"/>
        <v>3</v>
      </c>
    </row>
    <row r="18" spans="1:48" x14ac:dyDescent="0.25">
      <c r="A18" s="4"/>
      <c r="B18" s="36" t="s">
        <v>45</v>
      </c>
      <c r="C18" s="55">
        <f>30+2</f>
        <v>32</v>
      </c>
      <c r="D18" s="56">
        <f>29+2</f>
        <v>31</v>
      </c>
      <c r="E18" s="56">
        <v>31</v>
      </c>
      <c r="F18" s="56">
        <v>31</v>
      </c>
      <c r="G18" s="56">
        <v>31</v>
      </c>
      <c r="H18" s="56">
        <v>31</v>
      </c>
      <c r="I18" s="56">
        <v>31</v>
      </c>
      <c r="J18" s="56">
        <v>31</v>
      </c>
      <c r="K18" s="56">
        <v>31</v>
      </c>
      <c r="L18" s="56">
        <v>31</v>
      </c>
      <c r="M18" s="56">
        <v>31</v>
      </c>
      <c r="N18" s="57">
        <v>31</v>
      </c>
      <c r="O18" s="56">
        <v>31</v>
      </c>
      <c r="P18" s="56">
        <v>31</v>
      </c>
      <c r="Q18" s="56">
        <v>31</v>
      </c>
      <c r="R18" s="56">
        <v>31</v>
      </c>
      <c r="S18" s="56">
        <v>29</v>
      </c>
      <c r="T18" s="56">
        <v>29</v>
      </c>
      <c r="U18" s="56">
        <v>29</v>
      </c>
      <c r="V18" s="210">
        <v>29</v>
      </c>
      <c r="W18" s="210">
        <v>30</v>
      </c>
      <c r="X18" s="197">
        <v>31</v>
      </c>
      <c r="Y18" s="256">
        <v>31</v>
      </c>
      <c r="Z18" s="222">
        <v>31</v>
      </c>
      <c r="AA18" s="222"/>
      <c r="AB18" s="222"/>
      <c r="AC18" s="222"/>
      <c r="AD18" s="222"/>
      <c r="AE18" s="222"/>
      <c r="AF18" s="222"/>
      <c r="AG18" s="222"/>
      <c r="AH18" s="222"/>
      <c r="AI18" s="222"/>
      <c r="AJ18" s="191"/>
      <c r="AK18" s="58">
        <f t="shared" si="6"/>
        <v>1</v>
      </c>
      <c r="AL18" s="58">
        <f t="shared" si="6"/>
        <v>0</v>
      </c>
      <c r="AM18" s="58">
        <f t="shared" si="7"/>
        <v>0</v>
      </c>
      <c r="AN18" s="58">
        <f t="shared" si="7"/>
        <v>0</v>
      </c>
      <c r="AO18" s="58">
        <f t="shared" si="7"/>
        <v>2</v>
      </c>
      <c r="AP18" s="58">
        <f t="shared" si="7"/>
        <v>2</v>
      </c>
      <c r="AQ18" s="58">
        <f t="shared" si="7"/>
        <v>2</v>
      </c>
      <c r="AR18" s="222">
        <f t="shared" si="7"/>
        <v>2</v>
      </c>
      <c r="AS18" s="222">
        <f t="shared" si="7"/>
        <v>1</v>
      </c>
      <c r="AT18" s="213">
        <f t="shared" si="7"/>
        <v>0</v>
      </c>
      <c r="AU18" s="291">
        <f t="shared" si="8"/>
        <v>0</v>
      </c>
      <c r="AV18" s="292">
        <f t="shared" si="9"/>
        <v>0</v>
      </c>
    </row>
    <row r="19" spans="1:48" ht="15.75" thickBot="1" x14ac:dyDescent="0.3">
      <c r="A19" s="4"/>
      <c r="B19" s="38" t="s">
        <v>46</v>
      </c>
      <c r="C19" s="111">
        <f>SUM(C10:C18)</f>
        <v>29523</v>
      </c>
      <c r="D19" s="60">
        <f>SUM(D10:D18)</f>
        <v>29510</v>
      </c>
      <c r="E19" s="60">
        <f t="shared" ref="E19:T19" si="10">SUM(E10:E18)</f>
        <v>29503</v>
      </c>
      <c r="F19" s="60">
        <f t="shared" si="10"/>
        <v>29513</v>
      </c>
      <c r="G19" s="60">
        <f t="shared" si="10"/>
        <v>29517</v>
      </c>
      <c r="H19" s="60">
        <f t="shared" si="10"/>
        <v>29528</v>
      </c>
      <c r="I19" s="60">
        <f t="shared" si="10"/>
        <v>29512</v>
      </c>
      <c r="J19" s="60">
        <f t="shared" si="10"/>
        <v>29522</v>
      </c>
      <c r="K19" s="60">
        <f t="shared" si="10"/>
        <v>29548</v>
      </c>
      <c r="L19" s="60">
        <f t="shared" si="10"/>
        <v>29583</v>
      </c>
      <c r="M19" s="60">
        <f t="shared" si="10"/>
        <v>29587</v>
      </c>
      <c r="N19" s="59">
        <f t="shared" si="10"/>
        <v>29605</v>
      </c>
      <c r="O19" s="60">
        <f t="shared" si="10"/>
        <v>29619</v>
      </c>
      <c r="P19" s="60">
        <f t="shared" si="10"/>
        <v>29626</v>
      </c>
      <c r="Q19" s="60">
        <f t="shared" si="10"/>
        <v>29633</v>
      </c>
      <c r="R19" s="60">
        <f t="shared" si="10"/>
        <v>29620</v>
      </c>
      <c r="S19" s="60">
        <f t="shared" si="10"/>
        <v>29654</v>
      </c>
      <c r="T19" s="60">
        <f t="shared" si="10"/>
        <v>29671</v>
      </c>
      <c r="U19" s="60">
        <f>SUM(U10:U18)</f>
        <v>29692</v>
      </c>
      <c r="V19" s="60">
        <f t="shared" ref="V19" si="11">SUM(V10:V18)</f>
        <v>29719</v>
      </c>
      <c r="W19" s="60">
        <v>29749</v>
      </c>
      <c r="X19" s="169">
        <v>29885</v>
      </c>
      <c r="Y19" s="257">
        <v>29907</v>
      </c>
      <c r="Z19" s="211">
        <v>29916</v>
      </c>
      <c r="AA19" s="211"/>
      <c r="AB19" s="211"/>
      <c r="AC19" s="211"/>
      <c r="AD19" s="211"/>
      <c r="AE19" s="211"/>
      <c r="AF19" s="211"/>
      <c r="AG19" s="211"/>
      <c r="AH19" s="211"/>
      <c r="AI19" s="211"/>
      <c r="AJ19" s="154"/>
      <c r="AK19" s="60">
        <f>SUM(AK10:AK18)</f>
        <v>-96</v>
      </c>
      <c r="AL19" s="60">
        <f>SUM(AL10:AL18)</f>
        <v>-116</v>
      </c>
      <c r="AM19" s="60">
        <f t="shared" ref="AM19:AP19" si="12">SUM(AM10:AM18)</f>
        <v>-130</v>
      </c>
      <c r="AN19" s="60">
        <f t="shared" si="12"/>
        <v>-107</v>
      </c>
      <c r="AO19" s="60">
        <f t="shared" si="12"/>
        <v>-137</v>
      </c>
      <c r="AP19" s="60">
        <f t="shared" si="12"/>
        <v>-143</v>
      </c>
      <c r="AQ19" s="60">
        <f>SUM(AQ10:AQ18)</f>
        <v>-180</v>
      </c>
      <c r="AR19" s="211">
        <f t="shared" ref="AR19:AT19" si="13">SUM(AR10:AR18)</f>
        <v>-197</v>
      </c>
      <c r="AS19" s="211">
        <f t="shared" si="13"/>
        <v>-201</v>
      </c>
      <c r="AT19" s="231">
        <f t="shared" si="13"/>
        <v>-302</v>
      </c>
      <c r="AU19" s="301">
        <f t="shared" ref="AU19:AV19" si="14">SUM(AU10:AU18)</f>
        <v>-320</v>
      </c>
      <c r="AV19" s="283">
        <f t="shared" si="14"/>
        <v>-311</v>
      </c>
    </row>
    <row r="20" spans="1:48" x14ac:dyDescent="0.25">
      <c r="A20" s="4">
        <f>+A9+1</f>
        <v>2</v>
      </c>
      <c r="B20" s="42" t="s">
        <v>18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  <c r="O20" s="61"/>
      <c r="P20" s="62"/>
      <c r="Q20" s="62"/>
      <c r="R20" s="62"/>
      <c r="S20" s="62"/>
      <c r="T20" s="62"/>
      <c r="U20" s="62"/>
      <c r="V20" s="212"/>
      <c r="W20" s="212"/>
      <c r="X20" s="196"/>
      <c r="Y20" s="258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158"/>
      <c r="AK20" s="66"/>
      <c r="AL20" s="65"/>
      <c r="AM20" s="66"/>
      <c r="AN20" s="66"/>
      <c r="AO20" s="66"/>
      <c r="AP20" s="66"/>
      <c r="AQ20" s="66"/>
      <c r="AR20" s="229"/>
      <c r="AS20" s="229"/>
      <c r="AT20" s="229"/>
      <c r="AU20" s="302"/>
      <c r="AV20" s="303"/>
    </row>
    <row r="21" spans="1:48" x14ac:dyDescent="0.25">
      <c r="A21" s="4"/>
      <c r="B21" s="36" t="s">
        <v>41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6449</v>
      </c>
      <c r="P21" s="68">
        <v>6398</v>
      </c>
      <c r="Q21" s="68">
        <v>6379</v>
      </c>
      <c r="R21" s="68">
        <v>6012</v>
      </c>
      <c r="S21" s="68">
        <v>5781</v>
      </c>
      <c r="T21" s="68">
        <v>5927</v>
      </c>
      <c r="U21" s="68">
        <v>5871</v>
      </c>
      <c r="V21" s="213">
        <v>5586</v>
      </c>
      <c r="W21" s="213">
        <v>5335</v>
      </c>
      <c r="X21" s="152">
        <v>5364</v>
      </c>
      <c r="Y21" s="259">
        <v>5602</v>
      </c>
      <c r="Z21" s="204">
        <v>5165</v>
      </c>
      <c r="AA21" s="204"/>
      <c r="AB21" s="204"/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ref="AK21:AT21" si="15">IF(C21=0,"0",C21-O21)</f>
        <v>0</v>
      </c>
      <c r="AL21" s="70" t="str">
        <f t="shared" si="15"/>
        <v>0</v>
      </c>
      <c r="AM21" s="70" t="str">
        <f t="shared" si="15"/>
        <v>0</v>
      </c>
      <c r="AN21" s="70" t="str">
        <f t="shared" si="15"/>
        <v>0</v>
      </c>
      <c r="AO21" s="70" t="str">
        <f t="shared" si="15"/>
        <v>0</v>
      </c>
      <c r="AP21" s="68" t="str">
        <f t="shared" si="15"/>
        <v>0</v>
      </c>
      <c r="AQ21" s="68" t="str">
        <f t="shared" si="15"/>
        <v>0</v>
      </c>
      <c r="AR21" s="204" t="str">
        <f t="shared" si="15"/>
        <v>0</v>
      </c>
      <c r="AS21" s="204" t="str">
        <f t="shared" si="15"/>
        <v>0</v>
      </c>
      <c r="AT21" s="204" t="str">
        <f t="shared" si="15"/>
        <v>0</v>
      </c>
      <c r="AU21" s="291" t="str">
        <f t="shared" ref="AU21" si="16">IF(M21=0,"0",M21-Y21)</f>
        <v>0</v>
      </c>
      <c r="AV21" s="292" t="str">
        <f t="shared" ref="AV21" si="17">IF(N21=0,"0",N21-Z21)</f>
        <v>0</v>
      </c>
    </row>
    <row r="22" spans="1:48" x14ac:dyDescent="0.25">
      <c r="A22" s="4"/>
      <c r="B22" s="36" t="s">
        <v>51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67"/>
      <c r="P22" s="68"/>
      <c r="Q22" s="68"/>
      <c r="R22" s="68"/>
      <c r="S22" s="68"/>
      <c r="T22" s="68"/>
      <c r="U22" s="68"/>
      <c r="V22" s="213"/>
      <c r="W22" s="213">
        <v>4020</v>
      </c>
      <c r="X22" s="152">
        <v>4106</v>
      </c>
      <c r="Y22" s="259">
        <v>4294</v>
      </c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153"/>
      <c r="AK22" s="70"/>
      <c r="AL22" s="70"/>
      <c r="AM22" s="70"/>
      <c r="AN22" s="70"/>
      <c r="AO22" s="70"/>
      <c r="AP22" s="68"/>
      <c r="AQ22" s="68"/>
      <c r="AR22" s="204"/>
      <c r="AS22" s="204"/>
      <c r="AT22" s="204"/>
      <c r="AU22" s="291"/>
      <c r="AV22" s="292"/>
    </row>
    <row r="23" spans="1:48" x14ac:dyDescent="0.25">
      <c r="A23" s="4"/>
      <c r="B23" s="36" t="s">
        <v>52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>
        <v>1315</v>
      </c>
      <c r="X23" s="152">
        <v>1258</v>
      </c>
      <c r="Y23" s="259">
        <v>1308</v>
      </c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153"/>
      <c r="AK23" s="70"/>
      <c r="AL23" s="70"/>
      <c r="AM23" s="70"/>
      <c r="AN23" s="70"/>
      <c r="AO23" s="70"/>
      <c r="AP23" s="68"/>
      <c r="AQ23" s="68"/>
      <c r="AR23" s="204"/>
      <c r="AS23" s="204"/>
      <c r="AT23" s="204"/>
      <c r="AU23" s="291"/>
      <c r="AV23" s="292"/>
    </row>
    <row r="24" spans="1:48" x14ac:dyDescent="0.25">
      <c r="A24" s="4"/>
      <c r="B24" s="36" t="s">
        <v>42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2949</v>
      </c>
      <c r="P24" s="68">
        <v>2935</v>
      </c>
      <c r="Q24" s="68">
        <v>2848</v>
      </c>
      <c r="R24" s="68">
        <v>2629</v>
      </c>
      <c r="S24" s="68">
        <v>2406</v>
      </c>
      <c r="T24" s="68">
        <v>2512</v>
      </c>
      <c r="U24" s="68">
        <v>2495</v>
      </c>
      <c r="V24" s="213">
        <v>2673</v>
      </c>
      <c r="W24" s="213">
        <v>2622</v>
      </c>
      <c r="X24" s="152">
        <v>2659</v>
      </c>
      <c r="Y24" s="259">
        <v>2800</v>
      </c>
      <c r="Z24" s="204">
        <v>2767</v>
      </c>
      <c r="AA24" s="204"/>
      <c r="AB24" s="204"/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4" si="18">IF(C24=0,"0",C24-O24)</f>
        <v>0</v>
      </c>
      <c r="AL24" s="70" t="str">
        <f t="shared" si="18"/>
        <v>0</v>
      </c>
      <c r="AM24" s="70" t="str">
        <f t="shared" si="18"/>
        <v>0</v>
      </c>
      <c r="AN24" s="70" t="str">
        <f t="shared" si="18"/>
        <v>0</v>
      </c>
      <c r="AO24" s="70" t="str">
        <f t="shared" si="18"/>
        <v>0</v>
      </c>
      <c r="AP24" s="68" t="str">
        <f t="shared" si="18"/>
        <v>0</v>
      </c>
      <c r="AQ24" s="68" t="str">
        <f t="shared" si="18"/>
        <v>0</v>
      </c>
      <c r="AR24" s="204" t="str">
        <f t="shared" si="18"/>
        <v>0</v>
      </c>
      <c r="AS24" s="204" t="str">
        <f t="shared" si="18"/>
        <v>0</v>
      </c>
      <c r="AT24" s="204" t="str">
        <f t="shared" si="18"/>
        <v>0</v>
      </c>
      <c r="AU24" s="291" t="str">
        <f t="shared" ref="AU24" si="19">IF(M24=0,"0",M24-Y24)</f>
        <v>0</v>
      </c>
      <c r="AV24" s="292" t="str">
        <f t="shared" ref="AV24" si="20">IF(N24=0,"0",N24-Z24)</f>
        <v>0</v>
      </c>
    </row>
    <row r="25" spans="1:48" x14ac:dyDescent="0.25">
      <c r="A25" s="4"/>
      <c r="B25" s="36" t="s">
        <v>51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/>
      <c r="P25" s="68"/>
      <c r="Q25" s="68"/>
      <c r="R25" s="68"/>
      <c r="S25" s="68"/>
      <c r="T25" s="68"/>
      <c r="U25" s="68"/>
      <c r="V25" s="213"/>
      <c r="W25" s="213">
        <v>1919</v>
      </c>
      <c r="X25" s="152">
        <v>1967</v>
      </c>
      <c r="Y25" s="259">
        <v>2097</v>
      </c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153"/>
      <c r="AK25" s="70"/>
      <c r="AL25" s="70"/>
      <c r="AM25" s="70"/>
      <c r="AN25" s="70"/>
      <c r="AO25" s="70"/>
      <c r="AP25" s="68"/>
      <c r="AQ25" s="68"/>
      <c r="AR25" s="204"/>
      <c r="AS25" s="204"/>
      <c r="AT25" s="204"/>
      <c r="AU25" s="291"/>
      <c r="AV25" s="292"/>
    </row>
    <row r="26" spans="1:48" x14ac:dyDescent="0.25">
      <c r="A26" s="4"/>
      <c r="B26" s="36" t="s">
        <v>52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/>
      <c r="P26" s="68"/>
      <c r="Q26" s="68"/>
      <c r="R26" s="68"/>
      <c r="S26" s="68"/>
      <c r="T26" s="68"/>
      <c r="U26" s="68"/>
      <c r="V26" s="213"/>
      <c r="W26" s="213">
        <v>703</v>
      </c>
      <c r="X26" s="152">
        <v>692</v>
      </c>
      <c r="Y26" s="259">
        <v>703</v>
      </c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153"/>
      <c r="AK26" s="70"/>
      <c r="AL26" s="70"/>
      <c r="AM26" s="70"/>
      <c r="AN26" s="70"/>
      <c r="AO26" s="70"/>
      <c r="AP26" s="68"/>
      <c r="AQ26" s="68"/>
      <c r="AR26" s="204"/>
      <c r="AS26" s="204"/>
      <c r="AT26" s="204"/>
      <c r="AU26" s="291"/>
      <c r="AV26" s="292"/>
    </row>
    <row r="27" spans="1:48" x14ac:dyDescent="0.25">
      <c r="A27" s="4"/>
      <c r="B27" s="36" t="s">
        <v>43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533</v>
      </c>
      <c r="P27" s="68">
        <v>627</v>
      </c>
      <c r="Q27" s="68">
        <v>557</v>
      </c>
      <c r="R27" s="68">
        <v>522</v>
      </c>
      <c r="S27" s="68">
        <v>487</v>
      </c>
      <c r="T27" s="68">
        <v>582</v>
      </c>
      <c r="U27" s="68">
        <v>509</v>
      </c>
      <c r="V27" s="213">
        <v>512</v>
      </c>
      <c r="W27" s="213">
        <v>509</v>
      </c>
      <c r="X27" s="152">
        <v>485</v>
      </c>
      <c r="Y27" s="259">
        <v>508</v>
      </c>
      <c r="Z27" s="204">
        <v>436</v>
      </c>
      <c r="AA27" s="204"/>
      <c r="AB27" s="204"/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ref="AK27:AT29" si="21">IF(C27=0,"0",C27-O27)</f>
        <v>0</v>
      </c>
      <c r="AL27" s="70" t="str">
        <f t="shared" si="21"/>
        <v>0</v>
      </c>
      <c r="AM27" s="70" t="str">
        <f t="shared" si="21"/>
        <v>0</v>
      </c>
      <c r="AN27" s="70" t="str">
        <f t="shared" si="21"/>
        <v>0</v>
      </c>
      <c r="AO27" s="70" t="str">
        <f t="shared" si="21"/>
        <v>0</v>
      </c>
      <c r="AP27" s="68" t="str">
        <f t="shared" si="21"/>
        <v>0</v>
      </c>
      <c r="AQ27" s="68" t="str">
        <f t="shared" si="21"/>
        <v>0</v>
      </c>
      <c r="AR27" s="204" t="str">
        <f t="shared" si="21"/>
        <v>0</v>
      </c>
      <c r="AS27" s="204" t="str">
        <f t="shared" si="21"/>
        <v>0</v>
      </c>
      <c r="AT27" s="204" t="str">
        <f t="shared" si="21"/>
        <v>0</v>
      </c>
      <c r="AU27" s="291" t="str">
        <f t="shared" ref="AU27:AU29" si="22">IF(M27=0,"0",M27-Y27)</f>
        <v>0</v>
      </c>
      <c r="AV27" s="292" t="str">
        <f t="shared" ref="AV27:AV29" si="23">IF(N27=0,"0",N27-Z27)</f>
        <v>0</v>
      </c>
    </row>
    <row r="28" spans="1:48" x14ac:dyDescent="0.25">
      <c r="A28" s="4"/>
      <c r="B28" s="36" t="s">
        <v>44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290</v>
      </c>
      <c r="P28" s="68">
        <v>376</v>
      </c>
      <c r="Q28" s="68">
        <v>349</v>
      </c>
      <c r="R28" s="68">
        <v>271</v>
      </c>
      <c r="S28" s="68">
        <v>273</v>
      </c>
      <c r="T28" s="68">
        <v>276</v>
      </c>
      <c r="U28" s="68">
        <v>257</v>
      </c>
      <c r="V28" s="213">
        <v>230</v>
      </c>
      <c r="W28" s="213">
        <v>265</v>
      </c>
      <c r="X28" s="152">
        <v>246</v>
      </c>
      <c r="Y28" s="259">
        <v>240</v>
      </c>
      <c r="Z28" s="204">
        <v>185</v>
      </c>
      <c r="AA28" s="204"/>
      <c r="AB28" s="204"/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21"/>
        <v>0</v>
      </c>
      <c r="AL28" s="70" t="str">
        <f t="shared" si="21"/>
        <v>0</v>
      </c>
      <c r="AM28" s="70" t="str">
        <f t="shared" si="21"/>
        <v>0</v>
      </c>
      <c r="AN28" s="70" t="str">
        <f t="shared" si="21"/>
        <v>0</v>
      </c>
      <c r="AO28" s="70" t="str">
        <f t="shared" si="21"/>
        <v>0</v>
      </c>
      <c r="AP28" s="68" t="str">
        <f t="shared" si="21"/>
        <v>0</v>
      </c>
      <c r="AQ28" s="68" t="str">
        <f t="shared" si="21"/>
        <v>0</v>
      </c>
      <c r="AR28" s="204" t="str">
        <f t="shared" si="21"/>
        <v>0</v>
      </c>
      <c r="AS28" s="204" t="str">
        <f t="shared" si="21"/>
        <v>0</v>
      </c>
      <c r="AT28" s="204" t="str">
        <f t="shared" si="21"/>
        <v>0</v>
      </c>
      <c r="AU28" s="291" t="str">
        <f t="shared" si="22"/>
        <v>0</v>
      </c>
      <c r="AV28" s="292" t="str">
        <f t="shared" si="23"/>
        <v>0</v>
      </c>
    </row>
    <row r="29" spans="1:48" x14ac:dyDescent="0.25">
      <c r="A29" s="4"/>
      <c r="B29" s="36" t="s">
        <v>45</v>
      </c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67">
        <v>6</v>
      </c>
      <c r="P29" s="68">
        <v>10</v>
      </c>
      <c r="Q29" s="68">
        <v>7</v>
      </c>
      <c r="R29" s="68">
        <v>9</v>
      </c>
      <c r="S29" s="68">
        <v>5</v>
      </c>
      <c r="T29" s="68">
        <v>4</v>
      </c>
      <c r="U29" s="68">
        <v>4</v>
      </c>
      <c r="V29" s="213">
        <v>5</v>
      </c>
      <c r="W29" s="213">
        <v>3</v>
      </c>
      <c r="X29" s="152">
        <v>6</v>
      </c>
      <c r="Y29" s="259">
        <v>8</v>
      </c>
      <c r="Z29" s="204">
        <v>6</v>
      </c>
      <c r="AA29" s="204"/>
      <c r="AB29" s="204"/>
      <c r="AC29" s="204"/>
      <c r="AD29" s="204"/>
      <c r="AE29" s="204"/>
      <c r="AF29" s="204"/>
      <c r="AG29" s="204"/>
      <c r="AH29" s="204"/>
      <c r="AI29" s="204"/>
      <c r="AJ29" s="153"/>
      <c r="AK29" s="70" t="str">
        <f t="shared" si="21"/>
        <v>0</v>
      </c>
      <c r="AL29" s="70" t="str">
        <f t="shared" si="21"/>
        <v>0</v>
      </c>
      <c r="AM29" s="70" t="str">
        <f t="shared" si="21"/>
        <v>0</v>
      </c>
      <c r="AN29" s="70" t="str">
        <f t="shared" si="21"/>
        <v>0</v>
      </c>
      <c r="AO29" s="70" t="str">
        <f t="shared" si="21"/>
        <v>0</v>
      </c>
      <c r="AP29" s="68" t="str">
        <f t="shared" si="21"/>
        <v>0</v>
      </c>
      <c r="AQ29" s="68" t="str">
        <f t="shared" si="21"/>
        <v>0</v>
      </c>
      <c r="AR29" s="204" t="str">
        <f t="shared" si="21"/>
        <v>0</v>
      </c>
      <c r="AS29" s="204" t="str">
        <f t="shared" si="21"/>
        <v>0</v>
      </c>
      <c r="AT29" s="204" t="str">
        <f t="shared" si="21"/>
        <v>0</v>
      </c>
      <c r="AU29" s="291" t="str">
        <f t="shared" si="22"/>
        <v>0</v>
      </c>
      <c r="AV29" s="292" t="str">
        <f t="shared" si="23"/>
        <v>0</v>
      </c>
    </row>
    <row r="30" spans="1:48" x14ac:dyDescent="0.25">
      <c r="B30" s="36" t="s">
        <v>46</v>
      </c>
      <c r="C30" s="119">
        <v>10511</v>
      </c>
      <c r="D30" s="70">
        <v>10420</v>
      </c>
      <c r="E30" s="70">
        <v>10318</v>
      </c>
      <c r="F30" s="70">
        <v>10269</v>
      </c>
      <c r="G30" s="70">
        <v>9421</v>
      </c>
      <c r="H30" s="70">
        <v>9702</v>
      </c>
      <c r="I30" s="70">
        <v>9542</v>
      </c>
      <c r="J30" s="70">
        <v>8602</v>
      </c>
      <c r="K30" s="70">
        <v>9117</v>
      </c>
      <c r="L30" s="70">
        <v>8809</v>
      </c>
      <c r="M30" s="70">
        <v>9084</v>
      </c>
      <c r="N30" s="69">
        <v>9883</v>
      </c>
      <c r="O30" s="70">
        <f>SUM(O21:O29)</f>
        <v>10227</v>
      </c>
      <c r="P30" s="70">
        <f t="shared" ref="P30:T30" si="24">SUM(P21:P29)</f>
        <v>10346</v>
      </c>
      <c r="Q30" s="70">
        <f t="shared" si="24"/>
        <v>10140</v>
      </c>
      <c r="R30" s="70">
        <f t="shared" si="24"/>
        <v>9443</v>
      </c>
      <c r="S30" s="70">
        <f t="shared" si="24"/>
        <v>8952</v>
      </c>
      <c r="T30" s="70">
        <f t="shared" si="24"/>
        <v>9301</v>
      </c>
      <c r="U30" s="70">
        <f>SUM(U21:U29)</f>
        <v>9136</v>
      </c>
      <c r="V30" s="70">
        <f t="shared" ref="V30" si="25">SUM(V21:V29)</f>
        <v>9006</v>
      </c>
      <c r="W30" s="70">
        <v>8734</v>
      </c>
      <c r="X30" s="152">
        <v>8760</v>
      </c>
      <c r="Y30" s="259">
        <v>9158</v>
      </c>
      <c r="Z30" s="204">
        <v>8559</v>
      </c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>
        <f t="shared" ref="AK30:AR30" si="26">IF(C30=0,"0",C30-O30)</f>
        <v>284</v>
      </c>
      <c r="AL30" s="70">
        <f t="shared" si="26"/>
        <v>74</v>
      </c>
      <c r="AM30" s="70">
        <f t="shared" si="26"/>
        <v>178</v>
      </c>
      <c r="AN30" s="70">
        <f t="shared" si="26"/>
        <v>826</v>
      </c>
      <c r="AO30" s="70">
        <f t="shared" si="26"/>
        <v>469</v>
      </c>
      <c r="AP30" s="68">
        <f t="shared" si="26"/>
        <v>401</v>
      </c>
      <c r="AQ30" s="68">
        <f t="shared" si="26"/>
        <v>406</v>
      </c>
      <c r="AR30" s="204">
        <f t="shared" si="26"/>
        <v>-404</v>
      </c>
      <c r="AS30" s="204">
        <f>IF(W30=0,"0",K30-W30)</f>
        <v>383</v>
      </c>
      <c r="AT30" s="204">
        <f>IF(X30=0,"0",L30-X30)</f>
        <v>49</v>
      </c>
      <c r="AU30" s="291">
        <f t="shared" ref="AU30:AV30" si="27">IF(Y30=0,"0",M30-Y30)</f>
        <v>-74</v>
      </c>
      <c r="AV30" s="292">
        <f t="shared" si="27"/>
        <v>1324</v>
      </c>
    </row>
    <row r="31" spans="1:48" x14ac:dyDescent="0.25">
      <c r="A31" s="4">
        <f>+A20+1</f>
        <v>3</v>
      </c>
      <c r="B31" s="43" t="s">
        <v>21</v>
      </c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  <c r="O31" s="67"/>
      <c r="P31" s="68"/>
      <c r="Q31" s="68"/>
      <c r="R31" s="68"/>
      <c r="S31" s="68"/>
      <c r="T31" s="68"/>
      <c r="U31" s="68"/>
      <c r="V31" s="213"/>
      <c r="W31" s="213"/>
      <c r="X31" s="152"/>
      <c r="Y31" s="259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153"/>
      <c r="AK31" s="71"/>
      <c r="AL31" s="71"/>
      <c r="AM31" s="71"/>
      <c r="AN31" s="71"/>
      <c r="AO31" s="71"/>
      <c r="AP31" s="71"/>
      <c r="AQ31" s="71"/>
      <c r="AR31" s="230"/>
      <c r="AS31" s="230"/>
      <c r="AT31" s="230"/>
      <c r="AU31" s="294"/>
      <c r="AV31" s="295"/>
    </row>
    <row r="32" spans="1:48" x14ac:dyDescent="0.25">
      <c r="B32" s="36" t="s">
        <v>41</v>
      </c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9"/>
      <c r="O32" s="67">
        <v>3117</v>
      </c>
      <c r="P32" s="68">
        <v>2552</v>
      </c>
      <c r="Q32" s="68">
        <v>2208</v>
      </c>
      <c r="R32" s="68">
        <v>1891</v>
      </c>
      <c r="S32" s="68">
        <v>1929</v>
      </c>
      <c r="T32" s="68">
        <v>2246</v>
      </c>
      <c r="U32" s="68">
        <v>2161</v>
      </c>
      <c r="V32" s="213">
        <v>1927</v>
      </c>
      <c r="W32" s="213">
        <v>1787</v>
      </c>
      <c r="X32" s="152">
        <v>1862</v>
      </c>
      <c r="Y32" s="259">
        <v>2252</v>
      </c>
      <c r="Z32" s="204">
        <v>1982</v>
      </c>
      <c r="AA32" s="204"/>
      <c r="AB32" s="204"/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ref="AK32:AT32" si="28">IF(C32=0,"0",C32-O32)</f>
        <v>0</v>
      </c>
      <c r="AL32" s="70" t="str">
        <f t="shared" si="28"/>
        <v>0</v>
      </c>
      <c r="AM32" s="70" t="str">
        <f t="shared" si="28"/>
        <v>0</v>
      </c>
      <c r="AN32" s="70" t="str">
        <f t="shared" si="28"/>
        <v>0</v>
      </c>
      <c r="AO32" s="70" t="str">
        <f t="shared" si="28"/>
        <v>0</v>
      </c>
      <c r="AP32" s="68" t="str">
        <f t="shared" si="28"/>
        <v>0</v>
      </c>
      <c r="AQ32" s="68" t="str">
        <f t="shared" si="28"/>
        <v>0</v>
      </c>
      <c r="AR32" s="204" t="str">
        <f t="shared" si="28"/>
        <v>0</v>
      </c>
      <c r="AS32" s="204" t="str">
        <f t="shared" si="28"/>
        <v>0</v>
      </c>
      <c r="AT32" s="204" t="str">
        <f t="shared" si="28"/>
        <v>0</v>
      </c>
      <c r="AU32" s="291" t="str">
        <f t="shared" ref="AU32" si="29">IF(M32=0,"0",M32-Y32)</f>
        <v>0</v>
      </c>
      <c r="AV32" s="292" t="str">
        <f t="shared" ref="AV32" si="30">IF(N32=0,"0",N32-Z32)</f>
        <v>0</v>
      </c>
    </row>
    <row r="33" spans="1:48" x14ac:dyDescent="0.25">
      <c r="B33" s="36" t="s">
        <v>51</v>
      </c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9"/>
      <c r="O33" s="67"/>
      <c r="P33" s="68"/>
      <c r="Q33" s="68"/>
      <c r="R33" s="68"/>
      <c r="S33" s="68"/>
      <c r="T33" s="68"/>
      <c r="U33" s="68"/>
      <c r="V33" s="213"/>
      <c r="W33" s="213">
        <v>1304</v>
      </c>
      <c r="X33" s="152">
        <v>1376</v>
      </c>
      <c r="Y33" s="259">
        <v>1662</v>
      </c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153"/>
      <c r="AK33" s="70"/>
      <c r="AL33" s="70"/>
      <c r="AM33" s="70"/>
      <c r="AN33" s="70"/>
      <c r="AO33" s="70"/>
      <c r="AP33" s="68"/>
      <c r="AQ33" s="68"/>
      <c r="AR33" s="204"/>
      <c r="AS33" s="204"/>
      <c r="AT33" s="204"/>
      <c r="AU33" s="291"/>
      <c r="AV33" s="292"/>
    </row>
    <row r="34" spans="1:48" x14ac:dyDescent="0.25">
      <c r="B34" s="36" t="s">
        <v>52</v>
      </c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  <c r="O34" s="67"/>
      <c r="P34" s="68"/>
      <c r="Q34" s="68"/>
      <c r="R34" s="68"/>
      <c r="S34" s="68"/>
      <c r="T34" s="68"/>
      <c r="U34" s="68"/>
      <c r="V34" s="213"/>
      <c r="W34" s="213">
        <v>483</v>
      </c>
      <c r="X34" s="152">
        <v>486</v>
      </c>
      <c r="Y34" s="259">
        <v>590</v>
      </c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153"/>
      <c r="AK34" s="70"/>
      <c r="AL34" s="70"/>
      <c r="AM34" s="70"/>
      <c r="AN34" s="70"/>
      <c r="AO34" s="70"/>
      <c r="AP34" s="68"/>
      <c r="AQ34" s="68"/>
      <c r="AR34" s="204"/>
      <c r="AS34" s="204"/>
      <c r="AT34" s="204"/>
      <c r="AU34" s="291"/>
      <c r="AV34" s="292"/>
    </row>
    <row r="35" spans="1:48" x14ac:dyDescent="0.25">
      <c r="B35" s="36" t="s">
        <v>42</v>
      </c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9"/>
      <c r="O35" s="67">
        <v>525</v>
      </c>
      <c r="P35" s="68">
        <v>436</v>
      </c>
      <c r="Q35" s="68">
        <v>314</v>
      </c>
      <c r="R35" s="68">
        <v>308</v>
      </c>
      <c r="S35" s="68">
        <v>305</v>
      </c>
      <c r="T35" s="68">
        <v>368</v>
      </c>
      <c r="U35" s="68">
        <v>373</v>
      </c>
      <c r="V35" s="213">
        <v>376</v>
      </c>
      <c r="W35" s="213">
        <v>324</v>
      </c>
      <c r="X35" s="152">
        <v>382</v>
      </c>
      <c r="Y35" s="259">
        <v>494</v>
      </c>
      <c r="Z35" s="204">
        <v>470</v>
      </c>
      <c r="AA35" s="204"/>
      <c r="AB35" s="204"/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ref="AK35:AT35" si="31">IF(C35=0,"0",C35-O35)</f>
        <v>0</v>
      </c>
      <c r="AL35" s="70" t="str">
        <f t="shared" si="31"/>
        <v>0</v>
      </c>
      <c r="AM35" s="70" t="str">
        <f t="shared" si="31"/>
        <v>0</v>
      </c>
      <c r="AN35" s="70" t="str">
        <f t="shared" si="31"/>
        <v>0</v>
      </c>
      <c r="AO35" s="70" t="str">
        <f t="shared" si="31"/>
        <v>0</v>
      </c>
      <c r="AP35" s="68" t="str">
        <f t="shared" si="31"/>
        <v>0</v>
      </c>
      <c r="AQ35" s="68" t="str">
        <f t="shared" si="31"/>
        <v>0</v>
      </c>
      <c r="AR35" s="204" t="str">
        <f t="shared" si="31"/>
        <v>0</v>
      </c>
      <c r="AS35" s="204" t="str">
        <f t="shared" si="31"/>
        <v>0</v>
      </c>
      <c r="AT35" s="204" t="str">
        <f t="shared" si="31"/>
        <v>0</v>
      </c>
      <c r="AU35" s="291" t="str">
        <f t="shared" ref="AU35" si="32">IF(M35=0,"0",M35-Y35)</f>
        <v>0</v>
      </c>
      <c r="AV35" s="292" t="str">
        <f t="shared" ref="AV35" si="33">IF(N35=0,"0",N35-Z35)</f>
        <v>0</v>
      </c>
    </row>
    <row r="36" spans="1:48" x14ac:dyDescent="0.25">
      <c r="B36" s="36" t="s">
        <v>51</v>
      </c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7"/>
      <c r="P36" s="68"/>
      <c r="Q36" s="68"/>
      <c r="R36" s="68"/>
      <c r="S36" s="68"/>
      <c r="T36" s="68"/>
      <c r="U36" s="68"/>
      <c r="V36" s="213"/>
      <c r="W36" s="213">
        <v>240</v>
      </c>
      <c r="X36" s="152">
        <v>292</v>
      </c>
      <c r="Y36" s="259">
        <v>376</v>
      </c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153"/>
      <c r="AK36" s="70"/>
      <c r="AL36" s="70"/>
      <c r="AM36" s="70"/>
      <c r="AN36" s="70"/>
      <c r="AO36" s="70"/>
      <c r="AP36" s="68"/>
      <c r="AQ36" s="68"/>
      <c r="AR36" s="204"/>
      <c r="AS36" s="204"/>
      <c r="AT36" s="204"/>
      <c r="AU36" s="291"/>
      <c r="AV36" s="292"/>
    </row>
    <row r="37" spans="1:48" x14ac:dyDescent="0.25">
      <c r="B37" s="36" t="s">
        <v>52</v>
      </c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67"/>
      <c r="P37" s="68"/>
      <c r="Q37" s="68"/>
      <c r="R37" s="68"/>
      <c r="S37" s="68"/>
      <c r="T37" s="68"/>
      <c r="U37" s="68"/>
      <c r="V37" s="213"/>
      <c r="W37" s="213">
        <v>84</v>
      </c>
      <c r="X37" s="152">
        <v>90</v>
      </c>
      <c r="Y37" s="259">
        <v>118</v>
      </c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70"/>
      <c r="AP37" s="68"/>
      <c r="AQ37" s="68"/>
      <c r="AR37" s="204"/>
      <c r="AS37" s="204"/>
      <c r="AT37" s="204"/>
      <c r="AU37" s="291"/>
      <c r="AV37" s="292"/>
    </row>
    <row r="38" spans="1:48" x14ac:dyDescent="0.25">
      <c r="B38" s="36" t="s">
        <v>43</v>
      </c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  <c r="O38" s="67">
        <v>258</v>
      </c>
      <c r="P38" s="68">
        <v>289</v>
      </c>
      <c r="Q38" s="68">
        <v>187</v>
      </c>
      <c r="R38" s="68">
        <v>179</v>
      </c>
      <c r="S38" s="68">
        <v>151</v>
      </c>
      <c r="T38" s="68">
        <v>255</v>
      </c>
      <c r="U38" s="68">
        <v>171</v>
      </c>
      <c r="V38" s="213">
        <v>218</v>
      </c>
      <c r="W38" s="213">
        <v>211</v>
      </c>
      <c r="X38" s="152">
        <v>204</v>
      </c>
      <c r="Y38" s="259">
        <v>213</v>
      </c>
      <c r="Z38" s="204">
        <v>155</v>
      </c>
      <c r="AA38" s="204"/>
      <c r="AB38" s="204"/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40" si="34">IF(C38=0,"0",C38-O38)</f>
        <v>0</v>
      </c>
      <c r="AL38" s="70" t="str">
        <f t="shared" si="34"/>
        <v>0</v>
      </c>
      <c r="AM38" s="70" t="str">
        <f t="shared" si="34"/>
        <v>0</v>
      </c>
      <c r="AN38" s="70" t="str">
        <f t="shared" si="34"/>
        <v>0</v>
      </c>
      <c r="AO38" s="70" t="str">
        <f t="shared" si="34"/>
        <v>0</v>
      </c>
      <c r="AP38" s="68" t="str">
        <f t="shared" si="34"/>
        <v>0</v>
      </c>
      <c r="AQ38" s="68" t="str">
        <f t="shared" si="34"/>
        <v>0</v>
      </c>
      <c r="AR38" s="204" t="str">
        <f t="shared" si="34"/>
        <v>0</v>
      </c>
      <c r="AS38" s="204" t="str">
        <f t="shared" si="34"/>
        <v>0</v>
      </c>
      <c r="AT38" s="204" t="str">
        <f t="shared" si="34"/>
        <v>0</v>
      </c>
      <c r="AU38" s="291" t="str">
        <f t="shared" ref="AU38:AU40" si="35">IF(M38=0,"0",M38-Y38)</f>
        <v>0</v>
      </c>
      <c r="AV38" s="292" t="str">
        <f t="shared" ref="AV38:AV40" si="36">IF(N38=0,"0",N38-Z38)</f>
        <v>0</v>
      </c>
    </row>
    <row r="39" spans="1:48" x14ac:dyDescent="0.25">
      <c r="B39" s="36" t="s">
        <v>44</v>
      </c>
      <c r="C39" s="6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9"/>
      <c r="O39" s="67">
        <v>190</v>
      </c>
      <c r="P39" s="68">
        <v>190</v>
      </c>
      <c r="Q39" s="68">
        <v>142</v>
      </c>
      <c r="R39" s="68">
        <v>94</v>
      </c>
      <c r="S39" s="68">
        <v>111</v>
      </c>
      <c r="T39" s="68">
        <v>126</v>
      </c>
      <c r="U39" s="68">
        <v>111</v>
      </c>
      <c r="V39" s="213">
        <v>126</v>
      </c>
      <c r="W39" s="213">
        <v>154</v>
      </c>
      <c r="X39" s="152">
        <v>117</v>
      </c>
      <c r="Y39" s="259">
        <v>130</v>
      </c>
      <c r="Z39" s="204">
        <v>91</v>
      </c>
      <c r="AA39" s="204"/>
      <c r="AB39" s="204"/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si="34"/>
        <v>0</v>
      </c>
      <c r="AL39" s="70" t="str">
        <f t="shared" si="34"/>
        <v>0</v>
      </c>
      <c r="AM39" s="70" t="str">
        <f t="shared" si="34"/>
        <v>0</v>
      </c>
      <c r="AN39" s="70" t="str">
        <f t="shared" si="34"/>
        <v>0</v>
      </c>
      <c r="AO39" s="70" t="str">
        <f t="shared" si="34"/>
        <v>0</v>
      </c>
      <c r="AP39" s="68" t="str">
        <f t="shared" si="34"/>
        <v>0</v>
      </c>
      <c r="AQ39" s="68" t="str">
        <f t="shared" si="34"/>
        <v>0</v>
      </c>
      <c r="AR39" s="204" t="str">
        <f t="shared" si="34"/>
        <v>0</v>
      </c>
      <c r="AS39" s="204" t="str">
        <f t="shared" si="34"/>
        <v>0</v>
      </c>
      <c r="AT39" s="204" t="str">
        <f t="shared" si="34"/>
        <v>0</v>
      </c>
      <c r="AU39" s="291" t="str">
        <f t="shared" si="35"/>
        <v>0</v>
      </c>
      <c r="AV39" s="292" t="str">
        <f t="shared" si="36"/>
        <v>0</v>
      </c>
    </row>
    <row r="40" spans="1:48" x14ac:dyDescent="0.25">
      <c r="B40" s="36" t="s">
        <v>45</v>
      </c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/>
      <c r="O40" s="67">
        <v>3</v>
      </c>
      <c r="P40" s="68">
        <v>6</v>
      </c>
      <c r="Q40" s="68">
        <v>4</v>
      </c>
      <c r="R40" s="68">
        <v>6</v>
      </c>
      <c r="S40" s="68">
        <v>2</v>
      </c>
      <c r="T40" s="68">
        <v>1</v>
      </c>
      <c r="U40" s="68">
        <v>2</v>
      </c>
      <c r="V40" s="213">
        <v>3</v>
      </c>
      <c r="W40" s="213">
        <v>1</v>
      </c>
      <c r="X40" s="152">
        <v>4</v>
      </c>
      <c r="Y40" s="259">
        <v>7</v>
      </c>
      <c r="Z40" s="204">
        <v>5</v>
      </c>
      <c r="AA40" s="204"/>
      <c r="AB40" s="204"/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si="34"/>
        <v>0</v>
      </c>
      <c r="AL40" s="70" t="str">
        <f t="shared" si="34"/>
        <v>0</v>
      </c>
      <c r="AM40" s="70" t="str">
        <f t="shared" si="34"/>
        <v>0</v>
      </c>
      <c r="AN40" s="70" t="str">
        <f t="shared" si="34"/>
        <v>0</v>
      </c>
      <c r="AO40" s="70" t="str">
        <f t="shared" si="34"/>
        <v>0</v>
      </c>
      <c r="AP40" s="68" t="str">
        <f t="shared" si="34"/>
        <v>0</v>
      </c>
      <c r="AQ40" s="68" t="str">
        <f t="shared" si="34"/>
        <v>0</v>
      </c>
      <c r="AR40" s="204" t="str">
        <f t="shared" si="34"/>
        <v>0</v>
      </c>
      <c r="AS40" s="204" t="str">
        <f t="shared" si="34"/>
        <v>0</v>
      </c>
      <c r="AT40" s="204" t="str">
        <f t="shared" si="34"/>
        <v>0</v>
      </c>
      <c r="AU40" s="291" t="str">
        <f t="shared" si="35"/>
        <v>0</v>
      </c>
      <c r="AV40" s="292" t="str">
        <f t="shared" si="36"/>
        <v>0</v>
      </c>
    </row>
    <row r="41" spans="1:48" x14ac:dyDescent="0.25">
      <c r="B41" s="36" t="s">
        <v>46</v>
      </c>
      <c r="C41" s="119">
        <v>4029</v>
      </c>
      <c r="D41" s="70">
        <v>3768</v>
      </c>
      <c r="E41" s="70">
        <v>3505</v>
      </c>
      <c r="F41" s="70">
        <v>3419</v>
      </c>
      <c r="G41" s="70">
        <v>2979</v>
      </c>
      <c r="H41" s="70">
        <v>3605</v>
      </c>
      <c r="I41" s="70">
        <v>3541</v>
      </c>
      <c r="J41" s="70">
        <v>3016</v>
      </c>
      <c r="K41" s="70">
        <v>3610</v>
      </c>
      <c r="L41" s="70">
        <v>3371</v>
      </c>
      <c r="M41" s="70">
        <v>3750</v>
      </c>
      <c r="N41" s="146">
        <v>4506</v>
      </c>
      <c r="O41" s="70">
        <f>SUM(O32:O40)</f>
        <v>4093</v>
      </c>
      <c r="P41" s="70">
        <f t="shared" ref="P41:T41" si="37">SUM(P32:P40)</f>
        <v>3473</v>
      </c>
      <c r="Q41" s="70">
        <f t="shared" si="37"/>
        <v>2855</v>
      </c>
      <c r="R41" s="70">
        <f t="shared" si="37"/>
        <v>2478</v>
      </c>
      <c r="S41" s="70">
        <f t="shared" si="37"/>
        <v>2498</v>
      </c>
      <c r="T41" s="70">
        <f t="shared" si="37"/>
        <v>2996</v>
      </c>
      <c r="U41" s="70">
        <f>SUM(U32:U40)</f>
        <v>2818</v>
      </c>
      <c r="V41" s="70">
        <f t="shared" ref="V41" si="38">SUM(V32:V40)</f>
        <v>2650</v>
      </c>
      <c r="W41" s="70">
        <v>2477</v>
      </c>
      <c r="X41" s="153">
        <v>2569</v>
      </c>
      <c r="Y41" s="259">
        <v>3096</v>
      </c>
      <c r="Z41" s="204">
        <v>2703</v>
      </c>
      <c r="AA41" s="204"/>
      <c r="AB41" s="204"/>
      <c r="AC41" s="204"/>
      <c r="AD41" s="204"/>
      <c r="AE41" s="204"/>
      <c r="AF41" s="204"/>
      <c r="AG41" s="204"/>
      <c r="AH41" s="204"/>
      <c r="AI41" s="204"/>
      <c r="AJ41" s="153"/>
      <c r="AK41" s="70">
        <f t="shared" ref="AK41:AR41" si="39">IF(C41=0,"0",C41-O41)</f>
        <v>-64</v>
      </c>
      <c r="AL41" s="70">
        <f t="shared" si="39"/>
        <v>295</v>
      </c>
      <c r="AM41" s="70">
        <f t="shared" si="39"/>
        <v>650</v>
      </c>
      <c r="AN41" s="70">
        <f t="shared" si="39"/>
        <v>941</v>
      </c>
      <c r="AO41" s="70">
        <f t="shared" si="39"/>
        <v>481</v>
      </c>
      <c r="AP41" s="68">
        <f t="shared" si="39"/>
        <v>609</v>
      </c>
      <c r="AQ41" s="68">
        <f t="shared" si="39"/>
        <v>723</v>
      </c>
      <c r="AR41" s="204">
        <f t="shared" si="39"/>
        <v>366</v>
      </c>
      <c r="AS41" s="204">
        <f>IF(W41=0,"0",K41-W41)</f>
        <v>1133</v>
      </c>
      <c r="AT41" s="204">
        <f>IF(X41=0,"0",L41-X41)</f>
        <v>802</v>
      </c>
      <c r="AU41" s="291">
        <f t="shared" ref="AU41:AV41" si="40">IF(Y41=0,"0",M41-Y41)</f>
        <v>654</v>
      </c>
      <c r="AV41" s="292">
        <f t="shared" si="40"/>
        <v>1803</v>
      </c>
    </row>
    <row r="42" spans="1:48" x14ac:dyDescent="0.25">
      <c r="A42" s="4">
        <f>+A31+1</f>
        <v>4</v>
      </c>
      <c r="B42" s="43" t="s">
        <v>22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/>
      <c r="P42" s="70"/>
      <c r="Q42" s="70"/>
      <c r="R42" s="70"/>
      <c r="S42" s="70"/>
      <c r="T42" s="70"/>
      <c r="U42" s="70"/>
      <c r="V42" s="204"/>
      <c r="W42" s="204"/>
      <c r="X42" s="153"/>
      <c r="Y42" s="259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153"/>
      <c r="AK42" s="70"/>
      <c r="AL42" s="70"/>
      <c r="AM42" s="70"/>
      <c r="AN42" s="70"/>
      <c r="AO42" s="70"/>
      <c r="AP42" s="68"/>
      <c r="AQ42" s="68"/>
      <c r="AR42" s="204"/>
      <c r="AS42" s="204"/>
      <c r="AT42" s="204"/>
      <c r="AU42" s="291"/>
      <c r="AV42" s="292"/>
    </row>
    <row r="43" spans="1:48" x14ac:dyDescent="0.25">
      <c r="A43" s="4"/>
      <c r="B43" s="36" t="s">
        <v>41</v>
      </c>
      <c r="C43" s="11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146"/>
      <c r="O43" s="70">
        <v>1446</v>
      </c>
      <c r="P43" s="70">
        <v>1497</v>
      </c>
      <c r="Q43" s="70">
        <v>1384</v>
      </c>
      <c r="R43" s="70">
        <v>1090</v>
      </c>
      <c r="S43" s="70">
        <v>882</v>
      </c>
      <c r="T43" s="70">
        <v>826</v>
      </c>
      <c r="U43" s="70">
        <v>930</v>
      </c>
      <c r="V43" s="204">
        <v>974</v>
      </c>
      <c r="W43" s="204">
        <v>792</v>
      </c>
      <c r="X43" s="153">
        <v>717</v>
      </c>
      <c r="Y43" s="259">
        <v>690</v>
      </c>
      <c r="Z43" s="204">
        <v>575</v>
      </c>
      <c r="AA43" s="204"/>
      <c r="AB43" s="204"/>
      <c r="AC43" s="204"/>
      <c r="AD43" s="204"/>
      <c r="AE43" s="204"/>
      <c r="AF43" s="204"/>
      <c r="AG43" s="204"/>
      <c r="AH43" s="204"/>
      <c r="AI43" s="204"/>
      <c r="AJ43" s="153"/>
      <c r="AK43" s="70" t="str">
        <f t="shared" ref="AK43:AT43" si="41">IF(C43=0,"0",C43-O43)</f>
        <v>0</v>
      </c>
      <c r="AL43" s="70" t="str">
        <f t="shared" si="41"/>
        <v>0</v>
      </c>
      <c r="AM43" s="70" t="str">
        <f t="shared" si="41"/>
        <v>0</v>
      </c>
      <c r="AN43" s="70" t="str">
        <f t="shared" si="41"/>
        <v>0</v>
      </c>
      <c r="AO43" s="70" t="str">
        <f t="shared" si="41"/>
        <v>0</v>
      </c>
      <c r="AP43" s="68" t="str">
        <f t="shared" si="41"/>
        <v>0</v>
      </c>
      <c r="AQ43" s="68" t="str">
        <f t="shared" si="41"/>
        <v>0</v>
      </c>
      <c r="AR43" s="204" t="str">
        <f t="shared" si="41"/>
        <v>0</v>
      </c>
      <c r="AS43" s="204" t="str">
        <f t="shared" si="41"/>
        <v>0</v>
      </c>
      <c r="AT43" s="204" t="str">
        <f t="shared" si="41"/>
        <v>0</v>
      </c>
      <c r="AU43" s="291" t="str">
        <f t="shared" ref="AU43" si="42">IF(M43=0,"0",M43-Y43)</f>
        <v>0</v>
      </c>
      <c r="AV43" s="292" t="str">
        <f t="shared" ref="AV43" si="43">IF(N43=0,"0",N43-Z43)</f>
        <v>0</v>
      </c>
    </row>
    <row r="44" spans="1:48" x14ac:dyDescent="0.25">
      <c r="A44" s="4"/>
      <c r="B44" s="36" t="s">
        <v>51</v>
      </c>
      <c r="C44" s="11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46"/>
      <c r="O44" s="70"/>
      <c r="P44" s="70"/>
      <c r="Q44" s="70"/>
      <c r="R44" s="70"/>
      <c r="S44" s="70"/>
      <c r="T44" s="70"/>
      <c r="U44" s="70"/>
      <c r="V44" s="204"/>
      <c r="W44" s="204">
        <v>569</v>
      </c>
      <c r="X44" s="153">
        <v>561</v>
      </c>
      <c r="Y44" s="259">
        <v>542</v>
      </c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153"/>
      <c r="AK44" s="70"/>
      <c r="AL44" s="70"/>
      <c r="AM44" s="70"/>
      <c r="AN44" s="70"/>
      <c r="AO44" s="70"/>
      <c r="AP44" s="68"/>
      <c r="AQ44" s="68"/>
      <c r="AR44" s="204"/>
      <c r="AS44" s="204"/>
      <c r="AT44" s="204"/>
      <c r="AU44" s="291"/>
      <c r="AV44" s="292"/>
    </row>
    <row r="45" spans="1:48" x14ac:dyDescent="0.25">
      <c r="A45" s="4"/>
      <c r="B45" s="36" t="s">
        <v>52</v>
      </c>
      <c r="C45" s="11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146"/>
      <c r="O45" s="70"/>
      <c r="P45" s="70"/>
      <c r="Q45" s="70"/>
      <c r="R45" s="70"/>
      <c r="S45" s="70"/>
      <c r="T45" s="70"/>
      <c r="U45" s="70"/>
      <c r="V45" s="204"/>
      <c r="W45" s="204">
        <v>223</v>
      </c>
      <c r="X45" s="153">
        <v>156</v>
      </c>
      <c r="Y45" s="259">
        <v>148</v>
      </c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153"/>
      <c r="AK45" s="70"/>
      <c r="AL45" s="70"/>
      <c r="AM45" s="70"/>
      <c r="AN45" s="70"/>
      <c r="AO45" s="70"/>
      <c r="AP45" s="68"/>
      <c r="AQ45" s="68"/>
      <c r="AR45" s="204"/>
      <c r="AS45" s="204"/>
      <c r="AT45" s="204"/>
      <c r="AU45" s="291"/>
      <c r="AV45" s="292"/>
    </row>
    <row r="46" spans="1:48" x14ac:dyDescent="0.25">
      <c r="A46" s="4"/>
      <c r="B46" s="36" t="s">
        <v>42</v>
      </c>
      <c r="C46" s="119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146"/>
      <c r="O46" s="70">
        <v>454</v>
      </c>
      <c r="P46" s="70">
        <v>365</v>
      </c>
      <c r="Q46" s="70">
        <v>333</v>
      </c>
      <c r="R46" s="70">
        <v>250</v>
      </c>
      <c r="S46" s="70">
        <v>190</v>
      </c>
      <c r="T46" s="70">
        <v>202</v>
      </c>
      <c r="U46" s="70">
        <v>230</v>
      </c>
      <c r="V46" s="204">
        <v>255</v>
      </c>
      <c r="W46" s="204">
        <v>228</v>
      </c>
      <c r="X46" s="153">
        <v>197</v>
      </c>
      <c r="Y46" s="259">
        <v>221</v>
      </c>
      <c r="Z46" s="204">
        <v>196</v>
      </c>
      <c r="AA46" s="204"/>
      <c r="AB46" s="204"/>
      <c r="AC46" s="204"/>
      <c r="AD46" s="204"/>
      <c r="AE46" s="204"/>
      <c r="AF46" s="204"/>
      <c r="AG46" s="204"/>
      <c r="AH46" s="204"/>
      <c r="AI46" s="204"/>
      <c r="AJ46" s="153"/>
      <c r="AK46" s="70" t="str">
        <f t="shared" ref="AK46:AT46" si="44">IF(C46=0,"0",C46-O46)</f>
        <v>0</v>
      </c>
      <c r="AL46" s="70" t="str">
        <f t="shared" si="44"/>
        <v>0</v>
      </c>
      <c r="AM46" s="70" t="str">
        <f t="shared" si="44"/>
        <v>0</v>
      </c>
      <c r="AN46" s="70" t="str">
        <f t="shared" si="44"/>
        <v>0</v>
      </c>
      <c r="AO46" s="70" t="str">
        <f t="shared" si="44"/>
        <v>0</v>
      </c>
      <c r="AP46" s="68" t="str">
        <f t="shared" si="44"/>
        <v>0</v>
      </c>
      <c r="AQ46" s="68" t="str">
        <f t="shared" si="44"/>
        <v>0</v>
      </c>
      <c r="AR46" s="204" t="str">
        <f t="shared" si="44"/>
        <v>0</v>
      </c>
      <c r="AS46" s="204" t="str">
        <f t="shared" si="44"/>
        <v>0</v>
      </c>
      <c r="AT46" s="204" t="str">
        <f t="shared" si="44"/>
        <v>0</v>
      </c>
      <c r="AU46" s="291" t="str">
        <f t="shared" ref="AU46" si="45">IF(M46=0,"0",M46-Y46)</f>
        <v>0</v>
      </c>
      <c r="AV46" s="292" t="str">
        <f t="shared" ref="AV46" si="46">IF(N46=0,"0",N46-Z46)</f>
        <v>0</v>
      </c>
    </row>
    <row r="47" spans="1:48" x14ac:dyDescent="0.25">
      <c r="A47" s="4"/>
      <c r="B47" s="36" t="s">
        <v>51</v>
      </c>
      <c r="C47" s="11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146"/>
      <c r="O47" s="70"/>
      <c r="P47" s="70"/>
      <c r="Q47" s="70"/>
      <c r="R47" s="70"/>
      <c r="S47" s="70"/>
      <c r="T47" s="70"/>
      <c r="U47" s="70"/>
      <c r="V47" s="204"/>
      <c r="W47" s="204">
        <v>179</v>
      </c>
      <c r="X47" s="153">
        <v>152</v>
      </c>
      <c r="Y47" s="259">
        <v>180</v>
      </c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153"/>
      <c r="AK47" s="70"/>
      <c r="AL47" s="70"/>
      <c r="AM47" s="70"/>
      <c r="AN47" s="70"/>
      <c r="AO47" s="70"/>
      <c r="AP47" s="68"/>
      <c r="AQ47" s="68"/>
      <c r="AR47" s="204"/>
      <c r="AS47" s="204"/>
      <c r="AT47" s="204"/>
      <c r="AU47" s="291"/>
      <c r="AV47" s="292"/>
    </row>
    <row r="48" spans="1:48" x14ac:dyDescent="0.25">
      <c r="A48" s="4"/>
      <c r="B48" s="36" t="s">
        <v>52</v>
      </c>
      <c r="C48" s="11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146"/>
      <c r="O48" s="70"/>
      <c r="P48" s="70"/>
      <c r="Q48" s="70"/>
      <c r="R48" s="70"/>
      <c r="S48" s="70"/>
      <c r="T48" s="70"/>
      <c r="U48" s="70"/>
      <c r="V48" s="204"/>
      <c r="W48" s="204">
        <v>49</v>
      </c>
      <c r="X48" s="153">
        <v>45</v>
      </c>
      <c r="Y48" s="259">
        <v>41</v>
      </c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153"/>
      <c r="AK48" s="70"/>
      <c r="AL48" s="70"/>
      <c r="AM48" s="70"/>
      <c r="AN48" s="70"/>
      <c r="AO48" s="70"/>
      <c r="AP48" s="68"/>
      <c r="AQ48" s="68"/>
      <c r="AR48" s="204"/>
      <c r="AS48" s="204"/>
      <c r="AT48" s="204"/>
      <c r="AU48" s="291"/>
      <c r="AV48" s="292"/>
    </row>
    <row r="49" spans="1:48" x14ac:dyDescent="0.25">
      <c r="A49" s="4"/>
      <c r="B49" s="36" t="s">
        <v>43</v>
      </c>
      <c r="C49" s="11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146"/>
      <c r="O49" s="70">
        <v>107</v>
      </c>
      <c r="P49" s="70">
        <v>123</v>
      </c>
      <c r="Q49" s="70">
        <v>118</v>
      </c>
      <c r="R49" s="70">
        <v>61</v>
      </c>
      <c r="S49" s="70">
        <v>74</v>
      </c>
      <c r="T49" s="70">
        <v>66</v>
      </c>
      <c r="U49" s="70">
        <v>85</v>
      </c>
      <c r="V49" s="204">
        <v>56</v>
      </c>
      <c r="W49" s="204">
        <v>78</v>
      </c>
      <c r="X49" s="153">
        <v>72</v>
      </c>
      <c r="Y49" s="259">
        <v>95</v>
      </c>
      <c r="Z49" s="204">
        <v>75</v>
      </c>
      <c r="AA49" s="204"/>
      <c r="AB49" s="204"/>
      <c r="AC49" s="204"/>
      <c r="AD49" s="204"/>
      <c r="AE49" s="204"/>
      <c r="AF49" s="204"/>
      <c r="AG49" s="204"/>
      <c r="AH49" s="204"/>
      <c r="AI49" s="204"/>
      <c r="AJ49" s="153"/>
      <c r="AK49" s="70" t="str">
        <f t="shared" ref="AK49:AT51" si="47">IF(C49=0,"0",C49-O49)</f>
        <v>0</v>
      </c>
      <c r="AL49" s="70" t="str">
        <f t="shared" si="47"/>
        <v>0</v>
      </c>
      <c r="AM49" s="70" t="str">
        <f t="shared" si="47"/>
        <v>0</v>
      </c>
      <c r="AN49" s="70" t="str">
        <f t="shared" si="47"/>
        <v>0</v>
      </c>
      <c r="AO49" s="70" t="str">
        <f t="shared" si="47"/>
        <v>0</v>
      </c>
      <c r="AP49" s="68" t="str">
        <f t="shared" si="47"/>
        <v>0</v>
      </c>
      <c r="AQ49" s="68" t="str">
        <f t="shared" si="47"/>
        <v>0</v>
      </c>
      <c r="AR49" s="204" t="str">
        <f t="shared" si="47"/>
        <v>0</v>
      </c>
      <c r="AS49" s="204" t="str">
        <f t="shared" si="47"/>
        <v>0</v>
      </c>
      <c r="AT49" s="204" t="str">
        <f t="shared" si="47"/>
        <v>0</v>
      </c>
      <c r="AU49" s="291" t="str">
        <f t="shared" ref="AU49:AU51" si="48">IF(M49=0,"0",M49-Y49)</f>
        <v>0</v>
      </c>
      <c r="AV49" s="292" t="str">
        <f t="shared" ref="AV49:AV51" si="49">IF(N49=0,"0",N49-Z49)</f>
        <v>0</v>
      </c>
    </row>
    <row r="50" spans="1:48" x14ac:dyDescent="0.25">
      <c r="A50" s="4"/>
      <c r="B50" s="36" t="s">
        <v>44</v>
      </c>
      <c r="C50" s="11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146"/>
      <c r="O50" s="70">
        <v>58</v>
      </c>
      <c r="P50" s="70">
        <v>104</v>
      </c>
      <c r="Q50" s="70">
        <v>83</v>
      </c>
      <c r="R50" s="70">
        <v>35</v>
      </c>
      <c r="S50" s="70">
        <v>30</v>
      </c>
      <c r="T50" s="70">
        <v>37</v>
      </c>
      <c r="U50" s="70">
        <v>39</v>
      </c>
      <c r="V50" s="204">
        <v>16</v>
      </c>
      <c r="W50" s="204">
        <v>23</v>
      </c>
      <c r="X50" s="153">
        <v>33</v>
      </c>
      <c r="Y50" s="259">
        <v>27</v>
      </c>
      <c r="Z50" s="204">
        <v>12</v>
      </c>
      <c r="AA50" s="204"/>
      <c r="AB50" s="204"/>
      <c r="AC50" s="204"/>
      <c r="AD50" s="204"/>
      <c r="AE50" s="204"/>
      <c r="AF50" s="204"/>
      <c r="AG50" s="204"/>
      <c r="AH50" s="204"/>
      <c r="AI50" s="204"/>
      <c r="AJ50" s="153"/>
      <c r="AK50" s="70" t="str">
        <f t="shared" si="47"/>
        <v>0</v>
      </c>
      <c r="AL50" s="70" t="str">
        <f t="shared" si="47"/>
        <v>0</v>
      </c>
      <c r="AM50" s="70" t="str">
        <f t="shared" si="47"/>
        <v>0</v>
      </c>
      <c r="AN50" s="70" t="str">
        <f t="shared" si="47"/>
        <v>0</v>
      </c>
      <c r="AO50" s="70" t="str">
        <f t="shared" si="47"/>
        <v>0</v>
      </c>
      <c r="AP50" s="68" t="str">
        <f t="shared" si="47"/>
        <v>0</v>
      </c>
      <c r="AQ50" s="68" t="str">
        <f t="shared" si="47"/>
        <v>0</v>
      </c>
      <c r="AR50" s="204" t="str">
        <f t="shared" si="47"/>
        <v>0</v>
      </c>
      <c r="AS50" s="204" t="str">
        <f t="shared" si="47"/>
        <v>0</v>
      </c>
      <c r="AT50" s="204" t="str">
        <f t="shared" si="47"/>
        <v>0</v>
      </c>
      <c r="AU50" s="291" t="str">
        <f t="shared" si="48"/>
        <v>0</v>
      </c>
      <c r="AV50" s="292" t="str">
        <f t="shared" si="49"/>
        <v>0</v>
      </c>
    </row>
    <row r="51" spans="1:48" x14ac:dyDescent="0.25">
      <c r="A51" s="4"/>
      <c r="B51" s="36" t="s">
        <v>45</v>
      </c>
      <c r="C51" s="11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146"/>
      <c r="O51" s="70">
        <v>1</v>
      </c>
      <c r="P51" s="70">
        <v>2</v>
      </c>
      <c r="Q51" s="70">
        <v>2</v>
      </c>
      <c r="R51" s="70">
        <v>1</v>
      </c>
      <c r="S51" s="70">
        <v>2</v>
      </c>
      <c r="T51" s="70">
        <v>1</v>
      </c>
      <c r="U51" s="70">
        <v>1</v>
      </c>
      <c r="V51" s="204">
        <v>1</v>
      </c>
      <c r="W51" s="204">
        <v>2</v>
      </c>
      <c r="X51" s="153">
        <v>1</v>
      </c>
      <c r="Y51" s="259">
        <v>0</v>
      </c>
      <c r="Z51" s="204">
        <v>0</v>
      </c>
      <c r="AA51" s="204"/>
      <c r="AB51" s="204"/>
      <c r="AC51" s="204"/>
      <c r="AD51" s="204"/>
      <c r="AE51" s="204"/>
      <c r="AF51" s="204"/>
      <c r="AG51" s="204"/>
      <c r="AH51" s="204"/>
      <c r="AI51" s="204"/>
      <c r="AJ51" s="153"/>
      <c r="AK51" s="70" t="str">
        <f t="shared" si="47"/>
        <v>0</v>
      </c>
      <c r="AL51" s="70" t="str">
        <f t="shared" si="47"/>
        <v>0</v>
      </c>
      <c r="AM51" s="70" t="str">
        <f t="shared" si="47"/>
        <v>0</v>
      </c>
      <c r="AN51" s="70" t="str">
        <f t="shared" si="47"/>
        <v>0</v>
      </c>
      <c r="AO51" s="70" t="str">
        <f t="shared" si="47"/>
        <v>0</v>
      </c>
      <c r="AP51" s="68" t="str">
        <f t="shared" si="47"/>
        <v>0</v>
      </c>
      <c r="AQ51" s="68" t="str">
        <f t="shared" si="47"/>
        <v>0</v>
      </c>
      <c r="AR51" s="204" t="str">
        <f t="shared" si="47"/>
        <v>0</v>
      </c>
      <c r="AS51" s="204" t="str">
        <f t="shared" si="47"/>
        <v>0</v>
      </c>
      <c r="AT51" s="204" t="str">
        <f t="shared" si="47"/>
        <v>0</v>
      </c>
      <c r="AU51" s="291" t="str">
        <f t="shared" si="48"/>
        <v>0</v>
      </c>
      <c r="AV51" s="292" t="str">
        <f t="shared" si="49"/>
        <v>0</v>
      </c>
    </row>
    <row r="52" spans="1:48" x14ac:dyDescent="0.25">
      <c r="A52" s="4"/>
      <c r="B52" s="36" t="s">
        <v>46</v>
      </c>
      <c r="C52" s="119">
        <v>2050</v>
      </c>
      <c r="D52" s="70">
        <v>2013</v>
      </c>
      <c r="E52" s="70">
        <v>2098</v>
      </c>
      <c r="F52" s="70">
        <v>1833</v>
      </c>
      <c r="G52" s="70">
        <v>1589</v>
      </c>
      <c r="H52" s="70">
        <v>1284</v>
      </c>
      <c r="I52" s="70">
        <v>1574</v>
      </c>
      <c r="J52" s="70">
        <v>1605</v>
      </c>
      <c r="K52" s="70">
        <v>1350</v>
      </c>
      <c r="L52" s="70">
        <v>1446</v>
      </c>
      <c r="M52" s="70">
        <v>1395</v>
      </c>
      <c r="N52" s="146">
        <v>1646</v>
      </c>
      <c r="O52" s="70">
        <f>SUM(O43:O51)</f>
        <v>2066</v>
      </c>
      <c r="P52" s="70">
        <f t="shared" ref="P52:T52" si="50">SUM(P43:P51)</f>
        <v>2091</v>
      </c>
      <c r="Q52" s="70">
        <f t="shared" si="50"/>
        <v>1920</v>
      </c>
      <c r="R52" s="70">
        <f t="shared" si="50"/>
        <v>1437</v>
      </c>
      <c r="S52" s="70">
        <f t="shared" si="50"/>
        <v>1178</v>
      </c>
      <c r="T52" s="70">
        <f t="shared" si="50"/>
        <v>1132</v>
      </c>
      <c r="U52" s="70">
        <f>SUM(U43:U51)</f>
        <v>1285</v>
      </c>
      <c r="V52" s="70">
        <f t="shared" ref="V52" si="51">SUM(V43:V51)</f>
        <v>1302</v>
      </c>
      <c r="W52" s="70">
        <v>1123</v>
      </c>
      <c r="X52" s="153">
        <v>1020</v>
      </c>
      <c r="Y52" s="259">
        <v>1033</v>
      </c>
      <c r="Z52" s="204">
        <v>858</v>
      </c>
      <c r="AA52" s="204"/>
      <c r="AB52" s="204"/>
      <c r="AC52" s="204"/>
      <c r="AD52" s="204"/>
      <c r="AE52" s="204"/>
      <c r="AF52" s="204"/>
      <c r="AG52" s="204"/>
      <c r="AH52" s="204"/>
      <c r="AI52" s="204"/>
      <c r="AJ52" s="153"/>
      <c r="AK52" s="70">
        <f t="shared" ref="AK52:AR52" si="52">IF(C52=0,"0",C52-O52)</f>
        <v>-16</v>
      </c>
      <c r="AL52" s="70">
        <f t="shared" si="52"/>
        <v>-78</v>
      </c>
      <c r="AM52" s="70">
        <f t="shared" si="52"/>
        <v>178</v>
      </c>
      <c r="AN52" s="70">
        <f t="shared" si="52"/>
        <v>396</v>
      </c>
      <c r="AO52" s="70">
        <f t="shared" si="52"/>
        <v>411</v>
      </c>
      <c r="AP52" s="68">
        <f t="shared" si="52"/>
        <v>152</v>
      </c>
      <c r="AQ52" s="68">
        <f t="shared" si="52"/>
        <v>289</v>
      </c>
      <c r="AR52" s="204">
        <f t="shared" si="52"/>
        <v>303</v>
      </c>
      <c r="AS52" s="204">
        <f>IF(W52=0,"0",K52-W52)</f>
        <v>227</v>
      </c>
      <c r="AT52" s="204">
        <f>IF(X52=0,"0",L52-X52)</f>
        <v>426</v>
      </c>
      <c r="AU52" s="291">
        <f t="shared" ref="AU52:AV52" si="53">IF(Y52=0,"0",M52-Y52)</f>
        <v>362</v>
      </c>
      <c r="AV52" s="292">
        <f t="shared" si="53"/>
        <v>788</v>
      </c>
    </row>
    <row r="53" spans="1:48" x14ac:dyDescent="0.25">
      <c r="A53" s="4">
        <f>+A42+1</f>
        <v>5</v>
      </c>
      <c r="B53" s="43" t="s">
        <v>23</v>
      </c>
      <c r="C53" s="11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146"/>
      <c r="O53" s="70"/>
      <c r="P53" s="70"/>
      <c r="Q53" s="70"/>
      <c r="R53" s="70"/>
      <c r="S53" s="70"/>
      <c r="T53" s="70"/>
      <c r="U53" s="70"/>
      <c r="V53" s="204"/>
      <c r="W53" s="204"/>
      <c r="X53" s="153"/>
      <c r="Y53" s="259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153"/>
      <c r="AK53" s="70"/>
      <c r="AL53" s="70"/>
      <c r="AM53" s="70"/>
      <c r="AN53" s="70"/>
      <c r="AO53" s="70"/>
      <c r="AP53" s="68"/>
      <c r="AQ53" s="68"/>
      <c r="AR53" s="204"/>
      <c r="AS53" s="204"/>
      <c r="AT53" s="204"/>
      <c r="AU53" s="291"/>
      <c r="AV53" s="292"/>
    </row>
    <row r="54" spans="1:48" x14ac:dyDescent="0.25">
      <c r="A54" s="4"/>
      <c r="B54" s="36" t="s">
        <v>41</v>
      </c>
      <c r="C54" s="11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146"/>
      <c r="O54" s="70">
        <v>1886</v>
      </c>
      <c r="P54" s="70">
        <v>2349</v>
      </c>
      <c r="Q54" s="70">
        <v>2787</v>
      </c>
      <c r="R54" s="70">
        <v>3031</v>
      </c>
      <c r="S54" s="70">
        <v>2970</v>
      </c>
      <c r="T54" s="70">
        <v>2855</v>
      </c>
      <c r="U54" s="70">
        <v>2780</v>
      </c>
      <c r="V54" s="204">
        <v>2685</v>
      </c>
      <c r="W54" s="204">
        <v>2756</v>
      </c>
      <c r="X54" s="153">
        <v>2785</v>
      </c>
      <c r="Y54" s="259">
        <v>2660</v>
      </c>
      <c r="Z54" s="204">
        <v>2608</v>
      </c>
      <c r="AA54" s="204"/>
      <c r="AB54" s="204"/>
      <c r="AC54" s="204"/>
      <c r="AD54" s="204"/>
      <c r="AE54" s="204"/>
      <c r="AF54" s="204"/>
      <c r="AG54" s="204"/>
      <c r="AH54" s="204"/>
      <c r="AI54" s="204"/>
      <c r="AJ54" s="153"/>
      <c r="AK54" s="70" t="str">
        <f t="shared" ref="AK54:AT54" si="54">IF(C54=0,"0",C54-O54)</f>
        <v>0</v>
      </c>
      <c r="AL54" s="70" t="str">
        <f t="shared" si="54"/>
        <v>0</v>
      </c>
      <c r="AM54" s="70" t="str">
        <f t="shared" si="54"/>
        <v>0</v>
      </c>
      <c r="AN54" s="70" t="str">
        <f t="shared" si="54"/>
        <v>0</v>
      </c>
      <c r="AO54" s="70" t="str">
        <f t="shared" si="54"/>
        <v>0</v>
      </c>
      <c r="AP54" s="68" t="str">
        <f t="shared" si="54"/>
        <v>0</v>
      </c>
      <c r="AQ54" s="68" t="str">
        <f t="shared" si="54"/>
        <v>0</v>
      </c>
      <c r="AR54" s="204" t="str">
        <f t="shared" si="54"/>
        <v>0</v>
      </c>
      <c r="AS54" s="204" t="str">
        <f t="shared" si="54"/>
        <v>0</v>
      </c>
      <c r="AT54" s="204" t="str">
        <f t="shared" si="54"/>
        <v>0</v>
      </c>
      <c r="AU54" s="291" t="str">
        <f t="shared" ref="AU54" si="55">IF(M54=0,"0",M54-Y54)</f>
        <v>0</v>
      </c>
      <c r="AV54" s="292" t="str">
        <f t="shared" ref="AV54" si="56">IF(N54=0,"0",N54-Z54)</f>
        <v>0</v>
      </c>
    </row>
    <row r="55" spans="1:48" x14ac:dyDescent="0.25">
      <c r="A55" s="4"/>
      <c r="B55" s="36" t="s">
        <v>51</v>
      </c>
      <c r="C55" s="11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146"/>
      <c r="O55" s="70"/>
      <c r="P55" s="70"/>
      <c r="Q55" s="70"/>
      <c r="R55" s="70"/>
      <c r="S55" s="70"/>
      <c r="T55" s="70"/>
      <c r="U55" s="70"/>
      <c r="V55" s="204"/>
      <c r="W55" s="204">
        <v>2147</v>
      </c>
      <c r="X55" s="153">
        <v>2169</v>
      </c>
      <c r="Y55" s="259">
        <v>2090</v>
      </c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153"/>
      <c r="AK55" s="70"/>
      <c r="AL55" s="70"/>
      <c r="AM55" s="70"/>
      <c r="AN55" s="70"/>
      <c r="AO55" s="70"/>
      <c r="AP55" s="68"/>
      <c r="AQ55" s="68"/>
      <c r="AR55" s="204"/>
      <c r="AS55" s="204"/>
      <c r="AT55" s="204"/>
      <c r="AU55" s="291"/>
      <c r="AV55" s="292"/>
    </row>
    <row r="56" spans="1:48" x14ac:dyDescent="0.25">
      <c r="A56" s="4"/>
      <c r="B56" s="36" t="s">
        <v>52</v>
      </c>
      <c r="C56" s="119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146"/>
      <c r="O56" s="70"/>
      <c r="P56" s="70"/>
      <c r="Q56" s="70"/>
      <c r="R56" s="70"/>
      <c r="S56" s="70"/>
      <c r="T56" s="70"/>
      <c r="U56" s="70"/>
      <c r="V56" s="204"/>
      <c r="W56" s="204">
        <v>609</v>
      </c>
      <c r="X56" s="153">
        <v>616</v>
      </c>
      <c r="Y56" s="259">
        <v>570</v>
      </c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153"/>
      <c r="AK56" s="70"/>
      <c r="AL56" s="70"/>
      <c r="AM56" s="70"/>
      <c r="AN56" s="70"/>
      <c r="AO56" s="70"/>
      <c r="AP56" s="68"/>
      <c r="AQ56" s="68"/>
      <c r="AR56" s="204"/>
      <c r="AS56" s="204"/>
      <c r="AT56" s="204"/>
      <c r="AU56" s="291"/>
      <c r="AV56" s="292"/>
    </row>
    <row r="57" spans="1:48" x14ac:dyDescent="0.25">
      <c r="A57" s="4"/>
      <c r="B57" s="36" t="s">
        <v>42</v>
      </c>
      <c r="C57" s="11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146"/>
      <c r="O57" s="70">
        <v>1970</v>
      </c>
      <c r="P57" s="70">
        <v>2134</v>
      </c>
      <c r="Q57" s="70">
        <v>2201</v>
      </c>
      <c r="R57" s="70">
        <v>2071</v>
      </c>
      <c r="S57" s="70">
        <v>1911</v>
      </c>
      <c r="T57" s="70">
        <v>1942</v>
      </c>
      <c r="U57" s="70">
        <v>1892</v>
      </c>
      <c r="V57" s="204">
        <v>2042</v>
      </c>
      <c r="W57" s="204">
        <v>2070</v>
      </c>
      <c r="X57" s="153">
        <v>2080</v>
      </c>
      <c r="Y57" s="259">
        <v>2085</v>
      </c>
      <c r="Z57" s="204">
        <v>2101</v>
      </c>
      <c r="AA57" s="204"/>
      <c r="AB57" s="204"/>
      <c r="AC57" s="204"/>
      <c r="AD57" s="204"/>
      <c r="AE57" s="204"/>
      <c r="AF57" s="204"/>
      <c r="AG57" s="204"/>
      <c r="AH57" s="204"/>
      <c r="AI57" s="204"/>
      <c r="AJ57" s="153"/>
      <c r="AK57" s="70" t="str">
        <f t="shared" ref="AK57:AT57" si="57">IF(C57=0,"0",C57-O57)</f>
        <v>0</v>
      </c>
      <c r="AL57" s="70" t="str">
        <f t="shared" si="57"/>
        <v>0</v>
      </c>
      <c r="AM57" s="70" t="str">
        <f t="shared" si="57"/>
        <v>0</v>
      </c>
      <c r="AN57" s="70" t="str">
        <f t="shared" si="57"/>
        <v>0</v>
      </c>
      <c r="AO57" s="70" t="str">
        <f t="shared" si="57"/>
        <v>0</v>
      </c>
      <c r="AP57" s="68" t="str">
        <f t="shared" si="57"/>
        <v>0</v>
      </c>
      <c r="AQ57" s="68" t="str">
        <f t="shared" si="57"/>
        <v>0</v>
      </c>
      <c r="AR57" s="204" t="str">
        <f t="shared" si="57"/>
        <v>0</v>
      </c>
      <c r="AS57" s="204" t="str">
        <f t="shared" si="57"/>
        <v>0</v>
      </c>
      <c r="AT57" s="204" t="str">
        <f t="shared" si="57"/>
        <v>0</v>
      </c>
      <c r="AU57" s="291" t="str">
        <f t="shared" ref="AU57" si="58">IF(M57=0,"0",M57-Y57)</f>
        <v>0</v>
      </c>
      <c r="AV57" s="292" t="str">
        <f t="shared" ref="AV57" si="59">IF(N57=0,"0",N57-Z57)</f>
        <v>0</v>
      </c>
    </row>
    <row r="58" spans="1:48" x14ac:dyDescent="0.25">
      <c r="A58" s="4"/>
      <c r="B58" s="36" t="s">
        <v>51</v>
      </c>
      <c r="C58" s="119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146"/>
      <c r="O58" s="70"/>
      <c r="P58" s="70"/>
      <c r="Q58" s="70"/>
      <c r="R58" s="70"/>
      <c r="S58" s="70"/>
      <c r="T58" s="70"/>
      <c r="U58" s="70"/>
      <c r="V58" s="204"/>
      <c r="W58" s="204">
        <v>1500</v>
      </c>
      <c r="X58" s="153">
        <v>1523</v>
      </c>
      <c r="Y58" s="259">
        <v>1541</v>
      </c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153"/>
      <c r="AK58" s="70"/>
      <c r="AL58" s="70"/>
      <c r="AM58" s="70"/>
      <c r="AN58" s="70"/>
      <c r="AO58" s="70"/>
      <c r="AP58" s="68"/>
      <c r="AQ58" s="68"/>
      <c r="AR58" s="204"/>
      <c r="AS58" s="204"/>
      <c r="AT58" s="204"/>
      <c r="AU58" s="291"/>
      <c r="AV58" s="292"/>
    </row>
    <row r="59" spans="1:48" x14ac:dyDescent="0.25">
      <c r="A59" s="4"/>
      <c r="B59" s="36" t="s">
        <v>52</v>
      </c>
      <c r="C59" s="11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146"/>
      <c r="O59" s="70"/>
      <c r="P59" s="70"/>
      <c r="Q59" s="70"/>
      <c r="R59" s="70"/>
      <c r="S59" s="70"/>
      <c r="T59" s="70"/>
      <c r="U59" s="70"/>
      <c r="V59" s="204"/>
      <c r="W59" s="204">
        <v>570</v>
      </c>
      <c r="X59" s="153">
        <v>557</v>
      </c>
      <c r="Y59" s="259">
        <v>544</v>
      </c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153"/>
      <c r="AK59" s="70"/>
      <c r="AL59" s="70"/>
      <c r="AM59" s="70"/>
      <c r="AN59" s="70"/>
      <c r="AO59" s="70"/>
      <c r="AP59" s="68"/>
      <c r="AQ59" s="68"/>
      <c r="AR59" s="204"/>
      <c r="AS59" s="204"/>
      <c r="AT59" s="204"/>
      <c r="AU59" s="291"/>
      <c r="AV59" s="292"/>
    </row>
    <row r="60" spans="1:48" x14ac:dyDescent="0.25">
      <c r="A60" s="4"/>
      <c r="B60" s="36" t="s">
        <v>43</v>
      </c>
      <c r="C60" s="119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146"/>
      <c r="O60" s="70">
        <v>168</v>
      </c>
      <c r="P60" s="70">
        <v>215</v>
      </c>
      <c r="Q60" s="70">
        <v>252</v>
      </c>
      <c r="R60" s="70">
        <v>282</v>
      </c>
      <c r="S60" s="70">
        <v>262</v>
      </c>
      <c r="T60" s="70">
        <v>261</v>
      </c>
      <c r="U60" s="70">
        <v>253</v>
      </c>
      <c r="V60" s="204">
        <v>238</v>
      </c>
      <c r="W60" s="204">
        <v>220</v>
      </c>
      <c r="X60" s="153">
        <v>209</v>
      </c>
      <c r="Y60" s="259">
        <v>200</v>
      </c>
      <c r="Z60" s="204">
        <v>206</v>
      </c>
      <c r="AA60" s="204"/>
      <c r="AB60" s="204"/>
      <c r="AC60" s="204"/>
      <c r="AD60" s="204"/>
      <c r="AE60" s="204"/>
      <c r="AF60" s="204"/>
      <c r="AG60" s="204"/>
      <c r="AH60" s="204"/>
      <c r="AI60" s="204"/>
      <c r="AJ60" s="153"/>
      <c r="AK60" s="70" t="str">
        <f t="shared" ref="AK60:AT62" si="60">IF(C60=0,"0",C60-O60)</f>
        <v>0</v>
      </c>
      <c r="AL60" s="70" t="str">
        <f t="shared" si="60"/>
        <v>0</v>
      </c>
      <c r="AM60" s="70" t="str">
        <f t="shared" si="60"/>
        <v>0</v>
      </c>
      <c r="AN60" s="70" t="str">
        <f t="shared" si="60"/>
        <v>0</v>
      </c>
      <c r="AO60" s="70" t="str">
        <f t="shared" si="60"/>
        <v>0</v>
      </c>
      <c r="AP60" s="68" t="str">
        <f t="shared" si="60"/>
        <v>0</v>
      </c>
      <c r="AQ60" s="68" t="str">
        <f t="shared" si="60"/>
        <v>0</v>
      </c>
      <c r="AR60" s="204" t="str">
        <f t="shared" si="60"/>
        <v>0</v>
      </c>
      <c r="AS60" s="204" t="str">
        <f t="shared" si="60"/>
        <v>0</v>
      </c>
      <c r="AT60" s="204" t="str">
        <f t="shared" si="60"/>
        <v>0</v>
      </c>
      <c r="AU60" s="291" t="str">
        <f t="shared" ref="AU60:AU62" si="61">IF(M60=0,"0",M60-Y60)</f>
        <v>0</v>
      </c>
      <c r="AV60" s="292" t="str">
        <f t="shared" ref="AV60:AV62" si="62">IF(N60=0,"0",N60-Z60)</f>
        <v>0</v>
      </c>
    </row>
    <row r="61" spans="1:48" x14ac:dyDescent="0.25">
      <c r="A61" s="4"/>
      <c r="B61" s="36" t="s">
        <v>44</v>
      </c>
      <c r="C61" s="11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146"/>
      <c r="O61" s="70">
        <v>42</v>
      </c>
      <c r="P61" s="70">
        <v>82</v>
      </c>
      <c r="Q61" s="70">
        <v>124</v>
      </c>
      <c r="R61" s="70">
        <v>142</v>
      </c>
      <c r="S61" s="70">
        <v>132</v>
      </c>
      <c r="T61" s="70">
        <v>113</v>
      </c>
      <c r="U61" s="70">
        <v>107</v>
      </c>
      <c r="V61" s="204">
        <v>88</v>
      </c>
      <c r="W61" s="204">
        <v>88</v>
      </c>
      <c r="X61" s="153">
        <v>96</v>
      </c>
      <c r="Y61" s="259">
        <v>83</v>
      </c>
      <c r="Z61" s="204">
        <v>82</v>
      </c>
      <c r="AA61" s="204"/>
      <c r="AB61" s="204"/>
      <c r="AC61" s="204"/>
      <c r="AD61" s="204"/>
      <c r="AE61" s="204"/>
      <c r="AF61" s="204"/>
      <c r="AG61" s="204"/>
      <c r="AH61" s="204"/>
      <c r="AI61" s="204"/>
      <c r="AJ61" s="153"/>
      <c r="AK61" s="70" t="str">
        <f t="shared" si="60"/>
        <v>0</v>
      </c>
      <c r="AL61" s="70" t="str">
        <f t="shared" si="60"/>
        <v>0</v>
      </c>
      <c r="AM61" s="70" t="str">
        <f t="shared" si="60"/>
        <v>0</v>
      </c>
      <c r="AN61" s="70" t="str">
        <f t="shared" si="60"/>
        <v>0</v>
      </c>
      <c r="AO61" s="70" t="str">
        <f t="shared" si="60"/>
        <v>0</v>
      </c>
      <c r="AP61" s="68" t="str">
        <f t="shared" si="60"/>
        <v>0</v>
      </c>
      <c r="AQ61" s="68" t="str">
        <f t="shared" si="60"/>
        <v>0</v>
      </c>
      <c r="AR61" s="204" t="str">
        <f t="shared" si="60"/>
        <v>0</v>
      </c>
      <c r="AS61" s="204" t="str">
        <f t="shared" si="60"/>
        <v>0</v>
      </c>
      <c r="AT61" s="204" t="str">
        <f t="shared" si="60"/>
        <v>0</v>
      </c>
      <c r="AU61" s="291" t="str">
        <f t="shared" si="61"/>
        <v>0</v>
      </c>
      <c r="AV61" s="292" t="str">
        <f t="shared" si="62"/>
        <v>0</v>
      </c>
    </row>
    <row r="62" spans="1:48" x14ac:dyDescent="0.25">
      <c r="A62" s="4"/>
      <c r="B62" s="36" t="s">
        <v>45</v>
      </c>
      <c r="C62" s="119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146"/>
      <c r="O62" s="70">
        <v>2</v>
      </c>
      <c r="P62" s="70">
        <v>2</v>
      </c>
      <c r="Q62" s="70">
        <v>1</v>
      </c>
      <c r="R62" s="70">
        <v>2</v>
      </c>
      <c r="S62" s="70">
        <v>1</v>
      </c>
      <c r="T62" s="70">
        <v>2</v>
      </c>
      <c r="U62" s="70">
        <v>1</v>
      </c>
      <c r="V62" s="204">
        <v>1</v>
      </c>
      <c r="W62" s="204">
        <v>0</v>
      </c>
      <c r="X62" s="153">
        <v>1</v>
      </c>
      <c r="Y62" s="259">
        <v>1</v>
      </c>
      <c r="Z62" s="204">
        <v>1</v>
      </c>
      <c r="AA62" s="204"/>
      <c r="AB62" s="204"/>
      <c r="AC62" s="204"/>
      <c r="AD62" s="204"/>
      <c r="AE62" s="204"/>
      <c r="AF62" s="204"/>
      <c r="AG62" s="204"/>
      <c r="AH62" s="204"/>
      <c r="AI62" s="204"/>
      <c r="AJ62" s="153"/>
      <c r="AK62" s="70" t="str">
        <f t="shared" si="60"/>
        <v>0</v>
      </c>
      <c r="AL62" s="70" t="str">
        <f t="shared" si="60"/>
        <v>0</v>
      </c>
      <c r="AM62" s="70" t="str">
        <f t="shared" si="60"/>
        <v>0</v>
      </c>
      <c r="AN62" s="70" t="str">
        <f t="shared" si="60"/>
        <v>0</v>
      </c>
      <c r="AO62" s="70" t="str">
        <f t="shared" si="60"/>
        <v>0</v>
      </c>
      <c r="AP62" s="68" t="str">
        <f t="shared" si="60"/>
        <v>0</v>
      </c>
      <c r="AQ62" s="68" t="str">
        <f t="shared" si="60"/>
        <v>0</v>
      </c>
      <c r="AR62" s="204" t="str">
        <f t="shared" si="60"/>
        <v>0</v>
      </c>
      <c r="AS62" s="204" t="str">
        <f t="shared" si="60"/>
        <v>0</v>
      </c>
      <c r="AT62" s="204" t="str">
        <f t="shared" si="60"/>
        <v>0</v>
      </c>
      <c r="AU62" s="291" t="str">
        <f t="shared" si="61"/>
        <v>0</v>
      </c>
      <c r="AV62" s="292" t="str">
        <f t="shared" si="62"/>
        <v>0</v>
      </c>
    </row>
    <row r="63" spans="1:48" ht="15.75" thickBot="1" x14ac:dyDescent="0.3">
      <c r="A63" s="4"/>
      <c r="B63" s="38" t="s">
        <v>46</v>
      </c>
      <c r="C63" s="111">
        <v>4432</v>
      </c>
      <c r="D63" s="60">
        <v>4639</v>
      </c>
      <c r="E63" s="60">
        <v>4715</v>
      </c>
      <c r="F63" s="60">
        <v>5017</v>
      </c>
      <c r="G63" s="60">
        <v>4853</v>
      </c>
      <c r="H63" s="60">
        <v>4813</v>
      </c>
      <c r="I63" s="60">
        <v>4427</v>
      </c>
      <c r="J63" s="60">
        <v>3981</v>
      </c>
      <c r="K63" s="60">
        <v>4157</v>
      </c>
      <c r="L63" s="60">
        <v>3992</v>
      </c>
      <c r="M63" s="60">
        <v>3939</v>
      </c>
      <c r="N63" s="147">
        <v>3731</v>
      </c>
      <c r="O63" s="60">
        <f>SUM(O54:O62)</f>
        <v>4068</v>
      </c>
      <c r="P63" s="60">
        <f t="shared" ref="P63:T63" si="63">SUM(P54:P62)</f>
        <v>4782</v>
      </c>
      <c r="Q63" s="60">
        <f t="shared" si="63"/>
        <v>5365</v>
      </c>
      <c r="R63" s="60">
        <f t="shared" si="63"/>
        <v>5528</v>
      </c>
      <c r="S63" s="60">
        <f t="shared" si="63"/>
        <v>5276</v>
      </c>
      <c r="T63" s="60">
        <f t="shared" si="63"/>
        <v>5173</v>
      </c>
      <c r="U63" s="60">
        <f>SUM(U54:U62)</f>
        <v>5033</v>
      </c>
      <c r="V63" s="60">
        <f t="shared" ref="V63" si="64">SUM(V54:V62)</f>
        <v>5054</v>
      </c>
      <c r="W63" s="60">
        <v>5134</v>
      </c>
      <c r="X63" s="154">
        <v>5171</v>
      </c>
      <c r="Y63" s="257">
        <v>5029</v>
      </c>
      <c r="Z63" s="211">
        <v>4998</v>
      </c>
      <c r="AA63" s="211"/>
      <c r="AB63" s="211"/>
      <c r="AC63" s="211"/>
      <c r="AD63" s="211"/>
      <c r="AE63" s="211"/>
      <c r="AF63" s="211"/>
      <c r="AG63" s="211"/>
      <c r="AH63" s="211"/>
      <c r="AI63" s="211"/>
      <c r="AJ63" s="154"/>
      <c r="AK63" s="60">
        <f t="shared" ref="AK63:AR63" si="65">IF(C63=0,"0",C63-O63)</f>
        <v>364</v>
      </c>
      <c r="AL63" s="179">
        <f t="shared" si="65"/>
        <v>-143</v>
      </c>
      <c r="AM63" s="179">
        <f t="shared" si="65"/>
        <v>-650</v>
      </c>
      <c r="AN63" s="179">
        <f t="shared" si="65"/>
        <v>-511</v>
      </c>
      <c r="AO63" s="179">
        <f t="shared" si="65"/>
        <v>-423</v>
      </c>
      <c r="AP63" s="179">
        <f t="shared" si="65"/>
        <v>-360</v>
      </c>
      <c r="AQ63" s="179">
        <f t="shared" si="65"/>
        <v>-606</v>
      </c>
      <c r="AR63" s="231">
        <f t="shared" si="65"/>
        <v>-1073</v>
      </c>
      <c r="AS63" s="211">
        <f>IF(W63=0,"0",K63-W63)</f>
        <v>-977</v>
      </c>
      <c r="AT63" s="211">
        <f>IF(X63=0,"0",L63-X63)</f>
        <v>-1179</v>
      </c>
      <c r="AU63" s="301">
        <f t="shared" ref="AU63:AV63" si="66">IF(Y63=0,"0",M63-Y63)</f>
        <v>-1090</v>
      </c>
      <c r="AV63" s="283">
        <f t="shared" si="66"/>
        <v>-1267</v>
      </c>
    </row>
    <row r="64" spans="1:48" x14ac:dyDescent="0.25">
      <c r="A64" s="4">
        <f>+A53+1</f>
        <v>6</v>
      </c>
      <c r="B64" s="42" t="s">
        <v>33</v>
      </c>
      <c r="C64" s="138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148"/>
      <c r="O64" s="73"/>
      <c r="P64" s="73"/>
      <c r="Q64" s="73"/>
      <c r="R64" s="73"/>
      <c r="S64" s="73"/>
      <c r="T64" s="73"/>
      <c r="U64" s="73"/>
      <c r="V64" s="214"/>
      <c r="W64" s="214"/>
      <c r="X64" s="155"/>
      <c r="Y64" s="260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155"/>
      <c r="AK64" s="73"/>
      <c r="AL64" s="73"/>
      <c r="AM64" s="73"/>
      <c r="AN64" s="73"/>
      <c r="AO64" s="73"/>
      <c r="AP64" s="73"/>
      <c r="AQ64" s="73"/>
      <c r="AR64" s="214"/>
      <c r="AS64" s="214"/>
      <c r="AT64" s="286"/>
      <c r="AU64" s="267"/>
      <c r="AV64" s="268"/>
    </row>
    <row r="65" spans="1:48" x14ac:dyDescent="0.25">
      <c r="A65" s="4"/>
      <c r="B65" s="36" t="s">
        <v>41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>
        <v>969254.34000000055</v>
      </c>
      <c r="P65" s="75">
        <v>950930.73000000219</v>
      </c>
      <c r="Q65" s="75">
        <v>847015.08000000089</v>
      </c>
      <c r="R65" s="75">
        <v>762882.25000000268</v>
      </c>
      <c r="S65" s="75">
        <v>795688.65999999759</v>
      </c>
      <c r="T65" s="75">
        <v>1001364.1699999968</v>
      </c>
      <c r="U65" s="75">
        <v>1036547.5000000007</v>
      </c>
      <c r="V65" s="99">
        <v>814596.32999999891</v>
      </c>
      <c r="W65" s="99">
        <v>577944.76999999816</v>
      </c>
      <c r="X65" s="156">
        <v>628462</v>
      </c>
      <c r="Y65" s="261">
        <v>834011.69000000239</v>
      </c>
      <c r="Z65" s="99">
        <v>783131</v>
      </c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>
        <f t="shared" ref="AK65:AT65" si="67">IF(C65=0,0,C65-O65)</f>
        <v>0</v>
      </c>
      <c r="AL65" s="75">
        <f t="shared" si="67"/>
        <v>0</v>
      </c>
      <c r="AM65" s="75">
        <f t="shared" si="67"/>
        <v>0</v>
      </c>
      <c r="AN65" s="75">
        <f t="shared" si="67"/>
        <v>0</v>
      </c>
      <c r="AO65" s="75">
        <f t="shared" si="67"/>
        <v>0</v>
      </c>
      <c r="AP65" s="74">
        <f t="shared" si="67"/>
        <v>0</v>
      </c>
      <c r="AQ65" s="74">
        <f t="shared" si="67"/>
        <v>0</v>
      </c>
      <c r="AR65" s="99">
        <f t="shared" si="67"/>
        <v>0</v>
      </c>
      <c r="AS65" s="99">
        <f t="shared" si="67"/>
        <v>0</v>
      </c>
      <c r="AT65" s="99">
        <f t="shared" si="67"/>
        <v>0</v>
      </c>
      <c r="AU65" s="278">
        <f t="shared" ref="AU65" si="68">IF(M65=0,0,M65-Y65)</f>
        <v>0</v>
      </c>
      <c r="AV65" s="279">
        <f t="shared" ref="AV65" si="69">IF(N65=0,0,N65-Z65)</f>
        <v>0</v>
      </c>
    </row>
    <row r="66" spans="1:48" x14ac:dyDescent="0.25">
      <c r="A66" s="4"/>
      <c r="B66" s="36" t="s">
        <v>51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/>
      <c r="P66" s="75"/>
      <c r="Q66" s="75"/>
      <c r="R66" s="75"/>
      <c r="S66" s="75"/>
      <c r="T66" s="75"/>
      <c r="U66" s="75"/>
      <c r="V66" s="99"/>
      <c r="W66" s="99">
        <v>395589.61000000022</v>
      </c>
      <c r="X66" s="156">
        <v>439699.03999999969</v>
      </c>
      <c r="Y66" s="261">
        <v>581567.77999999956</v>
      </c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156"/>
      <c r="AK66" s="75"/>
      <c r="AL66" s="75"/>
      <c r="AM66" s="75"/>
      <c r="AN66" s="75"/>
      <c r="AO66" s="75"/>
      <c r="AP66" s="74"/>
      <c r="AQ66" s="74"/>
      <c r="AR66" s="99"/>
      <c r="AS66" s="99"/>
      <c r="AT66" s="99"/>
      <c r="AU66" s="278"/>
      <c r="AV66" s="279"/>
    </row>
    <row r="67" spans="1:48" x14ac:dyDescent="0.25">
      <c r="A67" s="4"/>
      <c r="B67" s="36" t="s">
        <v>52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/>
      <c r="P67" s="75"/>
      <c r="Q67" s="75"/>
      <c r="R67" s="75"/>
      <c r="S67" s="75"/>
      <c r="T67" s="75"/>
      <c r="U67" s="75"/>
      <c r="V67" s="99"/>
      <c r="W67" s="99">
        <v>182355.16</v>
      </c>
      <c r="X67" s="156">
        <v>188706.64000000022</v>
      </c>
      <c r="Y67" s="261">
        <v>252443.90999999951</v>
      </c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156"/>
      <c r="AK67" s="75"/>
      <c r="AL67" s="75"/>
      <c r="AM67" s="75"/>
      <c r="AN67" s="75"/>
      <c r="AO67" s="75"/>
      <c r="AP67" s="74"/>
      <c r="AQ67" s="74"/>
      <c r="AR67" s="99"/>
      <c r="AS67" s="99"/>
      <c r="AT67" s="99"/>
      <c r="AU67" s="278"/>
      <c r="AV67" s="279"/>
    </row>
    <row r="68" spans="1:48" x14ac:dyDescent="0.25">
      <c r="A68" s="4"/>
      <c r="B68" s="36" t="s">
        <v>42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449863.17000000074</v>
      </c>
      <c r="P68" s="75">
        <v>445345.71999999951</v>
      </c>
      <c r="Q68" s="75">
        <v>378449.54999999941</v>
      </c>
      <c r="R68" s="75">
        <v>336134.30999999912</v>
      </c>
      <c r="S68" s="75">
        <v>320229.23000000045</v>
      </c>
      <c r="T68" s="75">
        <v>390076.45000000094</v>
      </c>
      <c r="U68" s="75">
        <v>387912.5000000007</v>
      </c>
      <c r="V68" s="99">
        <v>370557.44000000012</v>
      </c>
      <c r="W68" s="99">
        <v>277720.22999999928</v>
      </c>
      <c r="X68" s="156">
        <v>292958</v>
      </c>
      <c r="Y68" s="261">
        <v>376754.97000000061</v>
      </c>
      <c r="Z68" s="99">
        <v>393437</v>
      </c>
      <c r="AA68" s="99"/>
      <c r="AB68" s="99"/>
      <c r="AC68" s="99"/>
      <c r="AD68" s="99"/>
      <c r="AE68" s="99"/>
      <c r="AF68" s="99"/>
      <c r="AG68" s="99"/>
      <c r="AH68" s="99"/>
      <c r="AI68" s="99"/>
      <c r="AJ68" s="156"/>
      <c r="AK68" s="75">
        <f t="shared" ref="AK68:AT68" si="70">IF(C68=0,0,C68-O68)</f>
        <v>0</v>
      </c>
      <c r="AL68" s="75">
        <f t="shared" si="70"/>
        <v>0</v>
      </c>
      <c r="AM68" s="75">
        <f t="shared" si="70"/>
        <v>0</v>
      </c>
      <c r="AN68" s="75">
        <f t="shared" si="70"/>
        <v>0</v>
      </c>
      <c r="AO68" s="75">
        <f t="shared" si="70"/>
        <v>0</v>
      </c>
      <c r="AP68" s="74">
        <f t="shared" si="70"/>
        <v>0</v>
      </c>
      <c r="AQ68" s="74">
        <f t="shared" si="70"/>
        <v>0</v>
      </c>
      <c r="AR68" s="99">
        <f t="shared" si="70"/>
        <v>0</v>
      </c>
      <c r="AS68" s="99">
        <f t="shared" si="70"/>
        <v>0</v>
      </c>
      <c r="AT68" s="99">
        <f t="shared" si="70"/>
        <v>0</v>
      </c>
      <c r="AU68" s="278">
        <f t="shared" ref="AU68" si="71">IF(M68=0,0,M68-Y68)</f>
        <v>0</v>
      </c>
      <c r="AV68" s="279">
        <f t="shared" ref="AV68" si="72">IF(N68=0,0,N68-Z68)</f>
        <v>0</v>
      </c>
    </row>
    <row r="69" spans="1:48" x14ac:dyDescent="0.25">
      <c r="A69" s="4"/>
      <c r="B69" s="36" t="s">
        <v>51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/>
      <c r="P69" s="75"/>
      <c r="Q69" s="75"/>
      <c r="R69" s="75"/>
      <c r="S69" s="75"/>
      <c r="T69" s="75"/>
      <c r="U69" s="75"/>
      <c r="V69" s="99"/>
      <c r="W69" s="99">
        <v>198326.74000000011</v>
      </c>
      <c r="X69" s="156">
        <v>212624.89000000004</v>
      </c>
      <c r="Y69" s="261">
        <v>266708.63000000006</v>
      </c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156"/>
      <c r="AK69" s="75"/>
      <c r="AL69" s="75"/>
      <c r="AM69" s="75"/>
      <c r="AN69" s="75"/>
      <c r="AO69" s="75"/>
      <c r="AP69" s="74"/>
      <c r="AQ69" s="74"/>
      <c r="AR69" s="99"/>
      <c r="AS69" s="99"/>
      <c r="AT69" s="99"/>
      <c r="AU69" s="278"/>
      <c r="AV69" s="279"/>
    </row>
    <row r="70" spans="1:48" x14ac:dyDescent="0.25">
      <c r="A70" s="4"/>
      <c r="B70" s="36" t="s">
        <v>52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/>
      <c r="P70" s="75"/>
      <c r="Q70" s="75"/>
      <c r="R70" s="75"/>
      <c r="S70" s="75"/>
      <c r="T70" s="75"/>
      <c r="U70" s="75"/>
      <c r="V70" s="99"/>
      <c r="W70" s="99">
        <v>79393.489999999976</v>
      </c>
      <c r="X70" s="156">
        <v>80333.44000000009</v>
      </c>
      <c r="Y70" s="261">
        <v>110046.3400000001</v>
      </c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156"/>
      <c r="AK70" s="75"/>
      <c r="AL70" s="75"/>
      <c r="AM70" s="75"/>
      <c r="AN70" s="75"/>
      <c r="AO70" s="75"/>
      <c r="AP70" s="74"/>
      <c r="AQ70" s="74"/>
      <c r="AR70" s="99"/>
      <c r="AS70" s="99"/>
      <c r="AT70" s="99"/>
      <c r="AU70" s="278"/>
      <c r="AV70" s="279"/>
    </row>
    <row r="71" spans="1:48" x14ac:dyDescent="0.25">
      <c r="A71" s="4"/>
      <c r="B71" s="36" t="s">
        <v>43</v>
      </c>
      <c r="C71" s="98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100"/>
      <c r="O71" s="75">
        <v>32056.659999999996</v>
      </c>
      <c r="P71" s="75">
        <v>36908.720000000016</v>
      </c>
      <c r="Q71" s="75">
        <v>25661.610000000019</v>
      </c>
      <c r="R71" s="75">
        <v>23038.890000000003</v>
      </c>
      <c r="S71" s="75">
        <v>21562.610000000008</v>
      </c>
      <c r="T71" s="75">
        <v>27171.880000000005</v>
      </c>
      <c r="U71" s="75">
        <v>22750.740000000013</v>
      </c>
      <c r="V71" s="99">
        <v>21609.950000000004</v>
      </c>
      <c r="W71" s="99">
        <v>19924.28999999999</v>
      </c>
      <c r="X71" s="156">
        <v>18157</v>
      </c>
      <c r="Y71" s="261">
        <v>24923.48999999998</v>
      </c>
      <c r="Z71" s="99">
        <v>19985</v>
      </c>
      <c r="AA71" s="99"/>
      <c r="AB71" s="99"/>
      <c r="AC71" s="99"/>
      <c r="AD71" s="99"/>
      <c r="AE71" s="99"/>
      <c r="AF71" s="99"/>
      <c r="AG71" s="99"/>
      <c r="AH71" s="99"/>
      <c r="AI71" s="99"/>
      <c r="AJ71" s="156"/>
      <c r="AK71" s="75">
        <f t="shared" ref="AK71:AT73" si="73">IF(C71=0,0,C71-O71)</f>
        <v>0</v>
      </c>
      <c r="AL71" s="75">
        <f t="shared" si="73"/>
        <v>0</v>
      </c>
      <c r="AM71" s="75">
        <f t="shared" si="73"/>
        <v>0</v>
      </c>
      <c r="AN71" s="75">
        <f t="shared" si="73"/>
        <v>0</v>
      </c>
      <c r="AO71" s="75">
        <f t="shared" si="73"/>
        <v>0</v>
      </c>
      <c r="AP71" s="74">
        <f t="shared" si="73"/>
        <v>0</v>
      </c>
      <c r="AQ71" s="74">
        <f t="shared" si="73"/>
        <v>0</v>
      </c>
      <c r="AR71" s="99">
        <f t="shared" si="73"/>
        <v>0</v>
      </c>
      <c r="AS71" s="99">
        <f t="shared" si="73"/>
        <v>0</v>
      </c>
      <c r="AT71" s="99">
        <f t="shared" si="73"/>
        <v>0</v>
      </c>
      <c r="AU71" s="278">
        <f t="shared" ref="AU71:AU73" si="74">IF(M71=0,0,M71-Y71)</f>
        <v>0</v>
      </c>
      <c r="AV71" s="279">
        <f t="shared" ref="AV71:AV73" si="75">IF(N71=0,0,N71-Z71)</f>
        <v>0</v>
      </c>
    </row>
    <row r="72" spans="1:48" x14ac:dyDescent="0.25">
      <c r="A72" s="4"/>
      <c r="B72" s="36" t="s">
        <v>44</v>
      </c>
      <c r="C72" s="9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100"/>
      <c r="O72" s="75">
        <v>264233.31</v>
      </c>
      <c r="P72" s="75">
        <v>329805.29000000004</v>
      </c>
      <c r="Q72" s="75">
        <v>228071.40000000008</v>
      </c>
      <c r="R72" s="75">
        <v>154399.50000000015</v>
      </c>
      <c r="S72" s="75">
        <v>157182.50000000015</v>
      </c>
      <c r="T72" s="75">
        <v>185622.03999999992</v>
      </c>
      <c r="U72" s="75">
        <v>179460.48000000007</v>
      </c>
      <c r="V72" s="99">
        <v>159306.74999999994</v>
      </c>
      <c r="W72" s="99">
        <v>157293.16999999993</v>
      </c>
      <c r="X72" s="156">
        <v>118976</v>
      </c>
      <c r="Y72" s="261">
        <v>171049.74999999997</v>
      </c>
      <c r="Z72" s="99">
        <v>108973.04999999994</v>
      </c>
      <c r="AA72" s="99"/>
      <c r="AB72" s="99"/>
      <c r="AC72" s="99"/>
      <c r="AD72" s="99"/>
      <c r="AE72" s="99"/>
      <c r="AF72" s="99"/>
      <c r="AG72" s="99"/>
      <c r="AH72" s="99"/>
      <c r="AI72" s="99"/>
      <c r="AJ72" s="156"/>
      <c r="AK72" s="75">
        <f t="shared" si="73"/>
        <v>0</v>
      </c>
      <c r="AL72" s="75">
        <f t="shared" si="73"/>
        <v>0</v>
      </c>
      <c r="AM72" s="75">
        <f t="shared" si="73"/>
        <v>0</v>
      </c>
      <c r="AN72" s="75">
        <f t="shared" si="73"/>
        <v>0</v>
      </c>
      <c r="AO72" s="75">
        <f t="shared" si="73"/>
        <v>0</v>
      </c>
      <c r="AP72" s="74">
        <f t="shared" si="73"/>
        <v>0</v>
      </c>
      <c r="AQ72" s="74">
        <f t="shared" si="73"/>
        <v>0</v>
      </c>
      <c r="AR72" s="99">
        <f t="shared" si="73"/>
        <v>0</v>
      </c>
      <c r="AS72" s="99">
        <f t="shared" si="73"/>
        <v>0</v>
      </c>
      <c r="AT72" s="99">
        <f t="shared" si="73"/>
        <v>0</v>
      </c>
      <c r="AU72" s="278">
        <f t="shared" si="74"/>
        <v>0</v>
      </c>
      <c r="AV72" s="279">
        <f t="shared" si="75"/>
        <v>0</v>
      </c>
    </row>
    <row r="73" spans="1:48" x14ac:dyDescent="0.25">
      <c r="A73" s="4"/>
      <c r="B73" s="36" t="s">
        <v>45</v>
      </c>
      <c r="C73" s="98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100"/>
      <c r="O73" s="75">
        <v>370046.79000000004</v>
      </c>
      <c r="P73" s="75">
        <v>231160.62000000002</v>
      </c>
      <c r="Q73" s="75">
        <v>273449.62</v>
      </c>
      <c r="R73" s="75">
        <v>184700.05</v>
      </c>
      <c r="S73" s="75">
        <v>122710.32</v>
      </c>
      <c r="T73" s="75">
        <v>287904.43</v>
      </c>
      <c r="U73" s="75">
        <v>131464.08000000002</v>
      </c>
      <c r="V73" s="99">
        <v>192587.69999999998</v>
      </c>
      <c r="W73" s="99">
        <v>94315.87</v>
      </c>
      <c r="X73" s="156">
        <v>183646</v>
      </c>
      <c r="Y73" s="261">
        <v>138041.28</v>
      </c>
      <c r="Z73" s="99">
        <v>135121.97</v>
      </c>
      <c r="AA73" s="99"/>
      <c r="AB73" s="99"/>
      <c r="AC73" s="99"/>
      <c r="AD73" s="99"/>
      <c r="AE73" s="99"/>
      <c r="AF73" s="99"/>
      <c r="AG73" s="99"/>
      <c r="AH73" s="99"/>
      <c r="AI73" s="99"/>
      <c r="AJ73" s="156"/>
      <c r="AK73" s="75">
        <f t="shared" si="73"/>
        <v>0</v>
      </c>
      <c r="AL73" s="75">
        <f t="shared" si="73"/>
        <v>0</v>
      </c>
      <c r="AM73" s="75">
        <f t="shared" si="73"/>
        <v>0</v>
      </c>
      <c r="AN73" s="75">
        <f t="shared" si="73"/>
        <v>0</v>
      </c>
      <c r="AO73" s="75">
        <f t="shared" si="73"/>
        <v>0</v>
      </c>
      <c r="AP73" s="74">
        <f t="shared" si="73"/>
        <v>0</v>
      </c>
      <c r="AQ73" s="74">
        <f t="shared" si="73"/>
        <v>0</v>
      </c>
      <c r="AR73" s="99">
        <f t="shared" si="73"/>
        <v>0</v>
      </c>
      <c r="AS73" s="99">
        <f t="shared" si="73"/>
        <v>0</v>
      </c>
      <c r="AT73" s="99">
        <f t="shared" si="73"/>
        <v>0</v>
      </c>
      <c r="AU73" s="278">
        <f t="shared" si="74"/>
        <v>0</v>
      </c>
      <c r="AV73" s="279">
        <f t="shared" si="75"/>
        <v>0</v>
      </c>
    </row>
    <row r="74" spans="1:48" x14ac:dyDescent="0.25">
      <c r="A74" s="4"/>
      <c r="B74" s="36" t="s">
        <v>46</v>
      </c>
      <c r="C74" s="98">
        <v>2074562</v>
      </c>
      <c r="D74" s="75">
        <v>1774599.64</v>
      </c>
      <c r="E74" s="75">
        <v>1664593.4600000046</v>
      </c>
      <c r="F74" s="75">
        <v>1358861.5299999991</v>
      </c>
      <c r="G74" s="75">
        <v>1125647.3900000022</v>
      </c>
      <c r="H74" s="75">
        <v>1613105.8199999966</v>
      </c>
      <c r="I74" s="75">
        <v>1571227.0499999921</v>
      </c>
      <c r="J74" s="75">
        <v>1156855.580000001</v>
      </c>
      <c r="K74" s="75">
        <v>1198438.6900000023</v>
      </c>
      <c r="L74" s="75">
        <v>1118557.1400000006</v>
      </c>
      <c r="M74" s="75">
        <v>1380821.1900000039</v>
      </c>
      <c r="N74" s="100">
        <v>2053154.6499999939</v>
      </c>
      <c r="O74" s="75">
        <f>SUM(O65:O73)</f>
        <v>2085454.2700000012</v>
      </c>
      <c r="P74" s="75">
        <f t="shared" ref="P74:T74" si="76">SUM(P65:P73)</f>
        <v>1994151.0800000017</v>
      </c>
      <c r="Q74" s="75">
        <f t="shared" si="76"/>
        <v>1752647.2600000007</v>
      </c>
      <c r="R74" s="75">
        <f t="shared" si="76"/>
        <v>1461155.0000000021</v>
      </c>
      <c r="S74" s="75">
        <f t="shared" si="76"/>
        <v>1417373.3199999984</v>
      </c>
      <c r="T74" s="75">
        <f t="shared" si="76"/>
        <v>1892138.9699999976</v>
      </c>
      <c r="U74" s="75">
        <f>SUM(U65:U73)</f>
        <v>1758135.3000000014</v>
      </c>
      <c r="V74" s="99">
        <f t="shared" ref="V74" si="77">SUM(V65:V73)</f>
        <v>1558658.169999999</v>
      </c>
      <c r="W74" s="99">
        <v>1127198.3299999973</v>
      </c>
      <c r="X74" s="156">
        <v>1242199</v>
      </c>
      <c r="Y74" s="261">
        <v>1544781.180000003</v>
      </c>
      <c r="Z74" s="99">
        <v>1440648.4600000007</v>
      </c>
      <c r="AA74" s="99"/>
      <c r="AB74" s="99"/>
      <c r="AC74" s="99"/>
      <c r="AD74" s="99"/>
      <c r="AE74" s="99"/>
      <c r="AF74" s="99"/>
      <c r="AG74" s="99"/>
      <c r="AH74" s="99"/>
      <c r="AI74" s="99"/>
      <c r="AJ74" s="156"/>
      <c r="AK74" s="75">
        <f>C74-O74</f>
        <v>-10892.270000001183</v>
      </c>
      <c r="AL74" s="75">
        <f t="shared" ref="AL74:AR74" si="78">IF(D74=0,0,D74-P74)</f>
        <v>-219551.44000000181</v>
      </c>
      <c r="AM74" s="75">
        <f t="shared" si="78"/>
        <v>-88053.799999996088</v>
      </c>
      <c r="AN74" s="75">
        <f t="shared" si="78"/>
        <v>-102293.470000003</v>
      </c>
      <c r="AO74" s="75">
        <f t="shared" si="78"/>
        <v>-291725.92999999621</v>
      </c>
      <c r="AP74" s="74">
        <f t="shared" si="78"/>
        <v>-279033.15000000107</v>
      </c>
      <c r="AQ74" s="74">
        <f t="shared" si="78"/>
        <v>-186908.25000000931</v>
      </c>
      <c r="AR74" s="99">
        <f t="shared" si="78"/>
        <v>-401802.58999999799</v>
      </c>
      <c r="AS74" s="99">
        <f>IF(W74=0,0,K74-W74)</f>
        <v>71240.360000004992</v>
      </c>
      <c r="AT74" s="99">
        <f>IF(X74=0,0,L74-X74)</f>
        <v>-123641.8599999994</v>
      </c>
      <c r="AU74" s="278">
        <f t="shared" ref="AU74:AV74" si="79">IF(Y74=0,0,M74-Y74)</f>
        <v>-163959.98999999906</v>
      </c>
      <c r="AV74" s="279">
        <f t="shared" si="79"/>
        <v>612506.18999999319</v>
      </c>
    </row>
    <row r="75" spans="1:48" x14ac:dyDescent="0.25">
      <c r="A75" s="4">
        <f>+A64+1</f>
        <v>7</v>
      </c>
      <c r="B75" s="43" t="s">
        <v>34</v>
      </c>
      <c r="C75" s="98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100"/>
      <c r="O75" s="75"/>
      <c r="P75" s="75"/>
      <c r="Q75" s="75"/>
      <c r="R75" s="75"/>
      <c r="S75" s="75"/>
      <c r="T75" s="75"/>
      <c r="U75" s="75"/>
      <c r="V75" s="99"/>
      <c r="W75" s="99"/>
      <c r="X75" s="156"/>
      <c r="Y75" s="261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156"/>
      <c r="AK75" s="75"/>
      <c r="AL75" s="75"/>
      <c r="AM75" s="75"/>
      <c r="AN75" s="75"/>
      <c r="AO75" s="75"/>
      <c r="AP75" s="74"/>
      <c r="AQ75" s="74"/>
      <c r="AR75" s="99"/>
      <c r="AS75" s="99"/>
      <c r="AT75" s="99"/>
      <c r="AU75" s="278"/>
      <c r="AV75" s="279"/>
    </row>
    <row r="76" spans="1:48" x14ac:dyDescent="0.25">
      <c r="A76" s="4"/>
      <c r="B76" s="36" t="s">
        <v>41</v>
      </c>
      <c r="C76" s="98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100"/>
      <c r="O76" s="75">
        <v>538404.55000000028</v>
      </c>
      <c r="P76" s="75">
        <v>587587.56000000017</v>
      </c>
      <c r="Q76" s="75">
        <v>606280.64000000164</v>
      </c>
      <c r="R76" s="75">
        <v>529793.11999999941</v>
      </c>
      <c r="S76" s="75">
        <v>472672.98000000056</v>
      </c>
      <c r="T76" s="75">
        <v>498668.69</v>
      </c>
      <c r="U76" s="75">
        <v>593851.93000000005</v>
      </c>
      <c r="V76" s="99">
        <v>617724.26000000094</v>
      </c>
      <c r="W76" s="99">
        <v>506345.16999999975</v>
      </c>
      <c r="X76" s="156">
        <v>384599</v>
      </c>
      <c r="Y76" s="261">
        <v>388107.77000000019</v>
      </c>
      <c r="Z76" s="99">
        <v>339608</v>
      </c>
      <c r="AA76" s="99"/>
      <c r="AB76" s="99"/>
      <c r="AC76" s="99"/>
      <c r="AD76" s="99"/>
      <c r="AE76" s="99"/>
      <c r="AF76" s="99"/>
      <c r="AG76" s="99"/>
      <c r="AH76" s="99"/>
      <c r="AI76" s="99"/>
      <c r="AJ76" s="156"/>
      <c r="AK76" s="75">
        <f t="shared" ref="AK76:AT76" si="80">IF(C76=0,0,C76-O76)</f>
        <v>0</v>
      </c>
      <c r="AL76" s="75">
        <f t="shared" si="80"/>
        <v>0</v>
      </c>
      <c r="AM76" s="75">
        <f t="shared" si="80"/>
        <v>0</v>
      </c>
      <c r="AN76" s="75">
        <f t="shared" si="80"/>
        <v>0</v>
      </c>
      <c r="AO76" s="75">
        <f t="shared" si="80"/>
        <v>0</v>
      </c>
      <c r="AP76" s="74">
        <f t="shared" si="80"/>
        <v>0</v>
      </c>
      <c r="AQ76" s="74">
        <f t="shared" si="80"/>
        <v>0</v>
      </c>
      <c r="AR76" s="99">
        <f t="shared" si="80"/>
        <v>0</v>
      </c>
      <c r="AS76" s="99">
        <f t="shared" si="80"/>
        <v>0</v>
      </c>
      <c r="AT76" s="99">
        <f t="shared" si="80"/>
        <v>0</v>
      </c>
      <c r="AU76" s="278">
        <f t="shared" ref="AU76" si="81">IF(M76=0,0,M76-Y76)</f>
        <v>0</v>
      </c>
      <c r="AV76" s="279">
        <f t="shared" ref="AV76" si="82">IF(N76=0,0,N76-Z76)</f>
        <v>0</v>
      </c>
    </row>
    <row r="77" spans="1:48" x14ac:dyDescent="0.25">
      <c r="A77" s="4"/>
      <c r="B77" s="36" t="s">
        <v>51</v>
      </c>
      <c r="C77" s="98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100"/>
      <c r="O77" s="75"/>
      <c r="P77" s="75"/>
      <c r="Q77" s="75"/>
      <c r="R77" s="75"/>
      <c r="S77" s="75"/>
      <c r="T77" s="75"/>
      <c r="U77" s="75"/>
      <c r="V77" s="99"/>
      <c r="W77" s="99">
        <v>362476.27999999968</v>
      </c>
      <c r="X77" s="156">
        <v>279833.77999999991</v>
      </c>
      <c r="Y77" s="261">
        <v>282014.00999999966</v>
      </c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156"/>
      <c r="AK77" s="75"/>
      <c r="AL77" s="75"/>
      <c r="AM77" s="75"/>
      <c r="AN77" s="75"/>
      <c r="AO77" s="75"/>
      <c r="AP77" s="74"/>
      <c r="AQ77" s="74"/>
      <c r="AR77" s="99"/>
      <c r="AS77" s="99"/>
      <c r="AT77" s="99"/>
      <c r="AU77" s="278"/>
      <c r="AV77" s="279"/>
    </row>
    <row r="78" spans="1:48" x14ac:dyDescent="0.25">
      <c r="A78" s="4"/>
      <c r="B78" s="36" t="s">
        <v>52</v>
      </c>
      <c r="C78" s="98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100"/>
      <c r="O78" s="75"/>
      <c r="P78" s="75"/>
      <c r="Q78" s="75"/>
      <c r="R78" s="75"/>
      <c r="S78" s="75"/>
      <c r="T78" s="75"/>
      <c r="U78" s="75"/>
      <c r="V78" s="99"/>
      <c r="W78" s="99">
        <v>143868.88999999993</v>
      </c>
      <c r="X78" s="156">
        <v>104678.00000000007</v>
      </c>
      <c r="Y78" s="261">
        <v>106093.76000000013</v>
      </c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156"/>
      <c r="AK78" s="75"/>
      <c r="AL78" s="75"/>
      <c r="AM78" s="75"/>
      <c r="AN78" s="75"/>
      <c r="AO78" s="75"/>
      <c r="AP78" s="74"/>
      <c r="AQ78" s="74"/>
      <c r="AR78" s="99"/>
      <c r="AS78" s="99"/>
      <c r="AT78" s="99"/>
      <c r="AU78" s="278"/>
      <c r="AV78" s="279"/>
    </row>
    <row r="79" spans="1:48" x14ac:dyDescent="0.25">
      <c r="A79" s="4"/>
      <c r="B79" s="36" t="s">
        <v>42</v>
      </c>
      <c r="C79" s="98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00"/>
      <c r="O79" s="75">
        <v>413166.0899999988</v>
      </c>
      <c r="P79" s="75">
        <v>387739.69000000076</v>
      </c>
      <c r="Q79" s="75">
        <v>396551.53999999946</v>
      </c>
      <c r="R79" s="75">
        <v>311058.85999999987</v>
      </c>
      <c r="S79" s="75">
        <v>302558.10000000015</v>
      </c>
      <c r="T79" s="75">
        <v>295133.84000000037</v>
      </c>
      <c r="U79" s="75">
        <v>340644.55000000075</v>
      </c>
      <c r="V79" s="99">
        <v>374664.66000000073</v>
      </c>
      <c r="W79" s="99">
        <v>330316.53000000038</v>
      </c>
      <c r="X79" s="156">
        <v>250388</v>
      </c>
      <c r="Y79" s="261">
        <v>271393.90999999974</v>
      </c>
      <c r="Z79" s="99">
        <v>244080</v>
      </c>
      <c r="AA79" s="99"/>
      <c r="AB79" s="99"/>
      <c r="AC79" s="99"/>
      <c r="AD79" s="99"/>
      <c r="AE79" s="99"/>
      <c r="AF79" s="99"/>
      <c r="AG79" s="99"/>
      <c r="AH79" s="99"/>
      <c r="AI79" s="99"/>
      <c r="AJ79" s="156"/>
      <c r="AK79" s="75">
        <f t="shared" ref="AK79:AT79" si="83">IF(C79=0,0,C79-O79)</f>
        <v>0</v>
      </c>
      <c r="AL79" s="75">
        <f t="shared" si="83"/>
        <v>0</v>
      </c>
      <c r="AM79" s="75">
        <f t="shared" si="83"/>
        <v>0</v>
      </c>
      <c r="AN79" s="75">
        <f t="shared" si="83"/>
        <v>0</v>
      </c>
      <c r="AO79" s="75">
        <f t="shared" si="83"/>
        <v>0</v>
      </c>
      <c r="AP79" s="74">
        <f t="shared" si="83"/>
        <v>0</v>
      </c>
      <c r="AQ79" s="74">
        <f t="shared" si="83"/>
        <v>0</v>
      </c>
      <c r="AR79" s="99">
        <f t="shared" si="83"/>
        <v>0</v>
      </c>
      <c r="AS79" s="99">
        <f t="shared" si="83"/>
        <v>0</v>
      </c>
      <c r="AT79" s="99">
        <f t="shared" si="83"/>
        <v>0</v>
      </c>
      <c r="AU79" s="278">
        <f t="shared" ref="AU79" si="84">IF(M79=0,0,M79-Y79)</f>
        <v>0</v>
      </c>
      <c r="AV79" s="279">
        <f t="shared" ref="AV79" si="85">IF(N79=0,0,N79-Z79)</f>
        <v>0</v>
      </c>
    </row>
    <row r="80" spans="1:48" x14ac:dyDescent="0.25">
      <c r="A80" s="4"/>
      <c r="B80" s="36" t="s">
        <v>51</v>
      </c>
      <c r="C80" s="98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100"/>
      <c r="O80" s="75"/>
      <c r="P80" s="75"/>
      <c r="Q80" s="75"/>
      <c r="R80" s="75"/>
      <c r="S80" s="75"/>
      <c r="T80" s="75"/>
      <c r="U80" s="75"/>
      <c r="V80" s="99"/>
      <c r="W80" s="99">
        <v>237614.92999999993</v>
      </c>
      <c r="X80" s="156">
        <v>178420.5199999997</v>
      </c>
      <c r="Y80" s="261">
        <v>197963.80999999962</v>
      </c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156"/>
      <c r="AK80" s="75"/>
      <c r="AL80" s="75"/>
      <c r="AM80" s="75"/>
      <c r="AN80" s="75"/>
      <c r="AO80" s="75"/>
      <c r="AP80" s="74"/>
      <c r="AQ80" s="74"/>
      <c r="AR80" s="99"/>
      <c r="AS80" s="99"/>
      <c r="AT80" s="99"/>
      <c r="AU80" s="278"/>
      <c r="AV80" s="279"/>
    </row>
    <row r="81" spans="1:48" x14ac:dyDescent="0.25">
      <c r="A81" s="4"/>
      <c r="B81" s="36" t="s">
        <v>52</v>
      </c>
      <c r="C81" s="98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100"/>
      <c r="O81" s="75"/>
      <c r="P81" s="75"/>
      <c r="Q81" s="75"/>
      <c r="R81" s="75"/>
      <c r="S81" s="75"/>
      <c r="T81" s="75"/>
      <c r="U81" s="75"/>
      <c r="V81" s="99"/>
      <c r="W81" s="99">
        <v>92701.599999999919</v>
      </c>
      <c r="X81" s="156">
        <v>71967.599999999933</v>
      </c>
      <c r="Y81" s="261">
        <v>73430.100000000035</v>
      </c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156"/>
      <c r="AK81" s="75"/>
      <c r="AL81" s="75"/>
      <c r="AM81" s="75"/>
      <c r="AN81" s="75"/>
      <c r="AO81" s="75"/>
      <c r="AP81" s="74"/>
      <c r="AQ81" s="74"/>
      <c r="AR81" s="99"/>
      <c r="AS81" s="99"/>
      <c r="AT81" s="99"/>
      <c r="AU81" s="278"/>
      <c r="AV81" s="279"/>
    </row>
    <row r="82" spans="1:48" x14ac:dyDescent="0.25">
      <c r="A82" s="4"/>
      <c r="B82" s="36" t="s">
        <v>43</v>
      </c>
      <c r="C82" s="98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100"/>
      <c r="O82" s="75">
        <v>11604.529999999999</v>
      </c>
      <c r="P82" s="75">
        <v>18268.869999999995</v>
      </c>
      <c r="Q82" s="75">
        <v>19141.030000000006</v>
      </c>
      <c r="R82" s="75">
        <v>14604.189999999997</v>
      </c>
      <c r="S82" s="75">
        <v>13936.129999999996</v>
      </c>
      <c r="T82" s="75">
        <v>13052.779999999997</v>
      </c>
      <c r="U82" s="75">
        <v>14195.739999999996</v>
      </c>
      <c r="V82" s="99">
        <v>11948.650000000003</v>
      </c>
      <c r="W82" s="99">
        <v>12195.019999999999</v>
      </c>
      <c r="X82" s="156">
        <v>11208</v>
      </c>
      <c r="Y82" s="261">
        <v>10494.320000000007</v>
      </c>
      <c r="Z82" s="99">
        <v>8472</v>
      </c>
      <c r="AA82" s="99"/>
      <c r="AB82" s="99"/>
      <c r="AC82" s="99"/>
      <c r="AD82" s="99"/>
      <c r="AE82" s="99"/>
      <c r="AF82" s="99"/>
      <c r="AG82" s="99"/>
      <c r="AH82" s="99"/>
      <c r="AI82" s="99"/>
      <c r="AJ82" s="156"/>
      <c r="AK82" s="75">
        <f t="shared" ref="AK82:AT84" si="86">IF(C82=0,0,C82-O82)</f>
        <v>0</v>
      </c>
      <c r="AL82" s="75">
        <f t="shared" si="86"/>
        <v>0</v>
      </c>
      <c r="AM82" s="75">
        <f t="shared" si="86"/>
        <v>0</v>
      </c>
      <c r="AN82" s="75">
        <f t="shared" si="86"/>
        <v>0</v>
      </c>
      <c r="AO82" s="75">
        <f t="shared" si="86"/>
        <v>0</v>
      </c>
      <c r="AP82" s="74">
        <f t="shared" si="86"/>
        <v>0</v>
      </c>
      <c r="AQ82" s="74">
        <f t="shared" si="86"/>
        <v>0</v>
      </c>
      <c r="AR82" s="99">
        <f t="shared" si="86"/>
        <v>0</v>
      </c>
      <c r="AS82" s="99">
        <f t="shared" si="86"/>
        <v>0</v>
      </c>
      <c r="AT82" s="99">
        <f t="shared" si="86"/>
        <v>0</v>
      </c>
      <c r="AU82" s="278">
        <f t="shared" ref="AU82:AU84" si="87">IF(M82=0,0,M82-Y82)</f>
        <v>0</v>
      </c>
      <c r="AV82" s="279">
        <f t="shared" ref="AV82:AV84" si="88">IF(N82=0,0,N82-Z82)</f>
        <v>0</v>
      </c>
    </row>
    <row r="83" spans="1:48" x14ac:dyDescent="0.25">
      <c r="A83" s="4"/>
      <c r="B83" s="36" t="s">
        <v>44</v>
      </c>
      <c r="C83" s="9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100"/>
      <c r="O83" s="75">
        <v>53545.010000000024</v>
      </c>
      <c r="P83" s="75">
        <v>158091.17000000013</v>
      </c>
      <c r="Q83" s="75">
        <v>151593.68</v>
      </c>
      <c r="R83" s="75">
        <v>88477.219999999928</v>
      </c>
      <c r="S83" s="75">
        <v>64083.360000000001</v>
      </c>
      <c r="T83" s="75">
        <v>69299.119999999937</v>
      </c>
      <c r="U83" s="75">
        <v>67207.930000000037</v>
      </c>
      <c r="V83" s="99">
        <v>46227.129999999983</v>
      </c>
      <c r="W83" s="99">
        <v>67481.99000000002</v>
      </c>
      <c r="X83" s="156">
        <v>69484</v>
      </c>
      <c r="Y83" s="261">
        <v>34611.94</v>
      </c>
      <c r="Z83" s="99">
        <v>41449.020000000011</v>
      </c>
      <c r="AA83" s="99"/>
      <c r="AB83" s="99"/>
      <c r="AC83" s="99"/>
      <c r="AD83" s="99"/>
      <c r="AE83" s="99"/>
      <c r="AF83" s="99"/>
      <c r="AG83" s="99"/>
      <c r="AH83" s="99"/>
      <c r="AI83" s="99"/>
      <c r="AJ83" s="156"/>
      <c r="AK83" s="75">
        <f t="shared" si="86"/>
        <v>0</v>
      </c>
      <c r="AL83" s="75">
        <f t="shared" si="86"/>
        <v>0</v>
      </c>
      <c r="AM83" s="75">
        <f t="shared" si="86"/>
        <v>0</v>
      </c>
      <c r="AN83" s="75">
        <f t="shared" si="86"/>
        <v>0</v>
      </c>
      <c r="AO83" s="75">
        <f t="shared" si="86"/>
        <v>0</v>
      </c>
      <c r="AP83" s="74">
        <f t="shared" si="86"/>
        <v>0</v>
      </c>
      <c r="AQ83" s="74">
        <f t="shared" si="86"/>
        <v>0</v>
      </c>
      <c r="AR83" s="99">
        <f t="shared" si="86"/>
        <v>0</v>
      </c>
      <c r="AS83" s="99">
        <f t="shared" si="86"/>
        <v>0</v>
      </c>
      <c r="AT83" s="99">
        <f t="shared" si="86"/>
        <v>0</v>
      </c>
      <c r="AU83" s="278">
        <f t="shared" si="87"/>
        <v>0</v>
      </c>
      <c r="AV83" s="279">
        <f t="shared" si="88"/>
        <v>0</v>
      </c>
    </row>
    <row r="84" spans="1:48" x14ac:dyDescent="0.25">
      <c r="A84" s="4"/>
      <c r="B84" s="36" t="s">
        <v>45</v>
      </c>
      <c r="C84" s="98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100"/>
      <c r="O84" s="75">
        <v>242965.34</v>
      </c>
      <c r="P84" s="75">
        <v>116064.44999999998</v>
      </c>
      <c r="Q84" s="75">
        <v>33509.85</v>
      </c>
      <c r="R84" s="75">
        <v>45843.31</v>
      </c>
      <c r="S84" s="75">
        <v>55550.89</v>
      </c>
      <c r="T84" s="75">
        <v>49565.090000000004</v>
      </c>
      <c r="U84" s="75">
        <v>66282.22</v>
      </c>
      <c r="V84" s="99">
        <v>53517.11</v>
      </c>
      <c r="W84" s="99">
        <v>39243.589999999997</v>
      </c>
      <c r="X84" s="156">
        <v>53527</v>
      </c>
      <c r="Y84" s="261">
        <v>41898.57</v>
      </c>
      <c r="Z84" s="99">
        <v>41898.57</v>
      </c>
      <c r="AA84" s="99"/>
      <c r="AB84" s="99"/>
      <c r="AC84" s="99"/>
      <c r="AD84" s="99"/>
      <c r="AE84" s="99"/>
      <c r="AF84" s="99"/>
      <c r="AG84" s="99"/>
      <c r="AH84" s="99"/>
      <c r="AI84" s="99"/>
      <c r="AJ84" s="156"/>
      <c r="AK84" s="75">
        <f t="shared" si="86"/>
        <v>0</v>
      </c>
      <c r="AL84" s="75">
        <f t="shared" si="86"/>
        <v>0</v>
      </c>
      <c r="AM84" s="75">
        <f t="shared" si="86"/>
        <v>0</v>
      </c>
      <c r="AN84" s="75">
        <f t="shared" si="86"/>
        <v>0</v>
      </c>
      <c r="AO84" s="75">
        <f t="shared" si="86"/>
        <v>0</v>
      </c>
      <c r="AP84" s="74">
        <f t="shared" si="86"/>
        <v>0</v>
      </c>
      <c r="AQ84" s="74">
        <f t="shared" si="86"/>
        <v>0</v>
      </c>
      <c r="AR84" s="99">
        <f t="shared" si="86"/>
        <v>0</v>
      </c>
      <c r="AS84" s="99">
        <f t="shared" si="86"/>
        <v>0</v>
      </c>
      <c r="AT84" s="99">
        <f t="shared" si="86"/>
        <v>0</v>
      </c>
      <c r="AU84" s="278">
        <f t="shared" si="87"/>
        <v>0</v>
      </c>
      <c r="AV84" s="279">
        <f t="shared" si="88"/>
        <v>0</v>
      </c>
    </row>
    <row r="85" spans="1:48" x14ac:dyDescent="0.25">
      <c r="A85" s="4"/>
      <c r="B85" s="36" t="s">
        <v>46</v>
      </c>
      <c r="C85" s="98">
        <v>1097051</v>
      </c>
      <c r="D85" s="75">
        <v>1111337.5</v>
      </c>
      <c r="E85" s="75">
        <v>1083810.0499999996</v>
      </c>
      <c r="F85" s="75">
        <v>969845.93999999901</v>
      </c>
      <c r="G85" s="75">
        <v>753502.849999998</v>
      </c>
      <c r="H85" s="75">
        <v>585359.34999999928</v>
      </c>
      <c r="I85" s="75">
        <v>777601.46999999741</v>
      </c>
      <c r="J85" s="75">
        <v>837169.76999999781</v>
      </c>
      <c r="K85" s="75">
        <v>610975.04999999888</v>
      </c>
      <c r="L85" s="75">
        <v>573607.1</v>
      </c>
      <c r="M85" s="75">
        <v>574317.18999999994</v>
      </c>
      <c r="N85" s="100">
        <v>783144.61999999697</v>
      </c>
      <c r="O85" s="75">
        <f>SUM(O76:O84)</f>
        <v>1259685.5199999991</v>
      </c>
      <c r="P85" s="75">
        <f t="shared" ref="P85:T85" si="89">SUM(P76:P84)</f>
        <v>1267751.7400000009</v>
      </c>
      <c r="Q85" s="75">
        <f t="shared" si="89"/>
        <v>1207076.7400000012</v>
      </c>
      <c r="R85" s="75">
        <f t="shared" si="89"/>
        <v>989776.69999999925</v>
      </c>
      <c r="S85" s="75">
        <f t="shared" si="89"/>
        <v>908801.46000000078</v>
      </c>
      <c r="T85" s="75">
        <f t="shared" si="89"/>
        <v>925719.52000000037</v>
      </c>
      <c r="U85" s="75">
        <f>SUM(U76:U84)</f>
        <v>1082182.3700000008</v>
      </c>
      <c r="V85" s="99">
        <f t="shared" ref="V85" si="90">SUM(V76:V84)</f>
        <v>1104081.8100000017</v>
      </c>
      <c r="W85" s="99">
        <v>955582.30000000016</v>
      </c>
      <c r="X85" s="156">
        <v>769206</v>
      </c>
      <c r="Y85" s="261">
        <v>746506.50999999989</v>
      </c>
      <c r="Z85" s="99">
        <v>675507.36999999965</v>
      </c>
      <c r="AA85" s="99"/>
      <c r="AB85" s="99"/>
      <c r="AC85" s="99"/>
      <c r="AD85" s="99"/>
      <c r="AE85" s="99"/>
      <c r="AF85" s="99"/>
      <c r="AG85" s="99"/>
      <c r="AH85" s="99"/>
      <c r="AI85" s="99"/>
      <c r="AJ85" s="156"/>
      <c r="AK85" s="75">
        <f>C85-O85</f>
        <v>-162634.51999999909</v>
      </c>
      <c r="AL85" s="75">
        <f t="shared" ref="AL85:AR85" si="91">IF(D85=0,0,D85-P85)</f>
        <v>-156414.24000000092</v>
      </c>
      <c r="AM85" s="75">
        <f t="shared" si="91"/>
        <v>-123266.69000000157</v>
      </c>
      <c r="AN85" s="75">
        <f t="shared" si="91"/>
        <v>-19930.760000000242</v>
      </c>
      <c r="AO85" s="75">
        <f t="shared" si="91"/>
        <v>-155298.61000000278</v>
      </c>
      <c r="AP85" s="74">
        <f t="shared" si="91"/>
        <v>-340360.17000000109</v>
      </c>
      <c r="AQ85" s="74">
        <f t="shared" si="91"/>
        <v>-304580.9000000034</v>
      </c>
      <c r="AR85" s="99">
        <f t="shared" si="91"/>
        <v>-266912.04000000388</v>
      </c>
      <c r="AS85" s="99">
        <f>IF(W85=0,0,K85-W85)</f>
        <v>-344607.25000000128</v>
      </c>
      <c r="AT85" s="99">
        <f>IF(X85=0,0,L85-X85)</f>
        <v>-195598.90000000002</v>
      </c>
      <c r="AU85" s="278">
        <f t="shared" ref="AU85:AV85" si="92">IF(Y85=0,0,M85-Y85)</f>
        <v>-172189.31999999995</v>
      </c>
      <c r="AV85" s="279">
        <f t="shared" si="92"/>
        <v>107637.24999999732</v>
      </c>
    </row>
    <row r="86" spans="1:48" x14ac:dyDescent="0.25">
      <c r="A86" s="4">
        <f>+A75+1</f>
        <v>8</v>
      </c>
      <c r="B86" s="43" t="s">
        <v>35</v>
      </c>
      <c r="C86" s="9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100"/>
      <c r="O86" s="75"/>
      <c r="P86" s="75"/>
      <c r="Q86" s="75"/>
      <c r="R86" s="75"/>
      <c r="S86" s="75"/>
      <c r="T86" s="75"/>
      <c r="U86" s="75"/>
      <c r="V86" s="99"/>
      <c r="W86" s="99"/>
      <c r="X86" s="156"/>
      <c r="Y86" s="261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156"/>
      <c r="AK86" s="75"/>
      <c r="AL86" s="75"/>
      <c r="AM86" s="75"/>
      <c r="AN86" s="75"/>
      <c r="AO86" s="75"/>
      <c r="AP86" s="74"/>
      <c r="AQ86" s="74"/>
      <c r="AR86" s="99"/>
      <c r="AS86" s="99"/>
      <c r="AT86" s="99"/>
      <c r="AU86" s="278"/>
      <c r="AV86" s="279"/>
    </row>
    <row r="87" spans="1:48" x14ac:dyDescent="0.25">
      <c r="A87" s="4"/>
      <c r="B87" s="36" t="s">
        <v>41</v>
      </c>
      <c r="C87" s="9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100"/>
      <c r="O87" s="75">
        <v>1894497.6100000024</v>
      </c>
      <c r="P87" s="75">
        <v>2011410.1000000041</v>
      </c>
      <c r="Q87" s="75">
        <v>2254412.0699999984</v>
      </c>
      <c r="R87" s="75">
        <v>2716174.1399999978</v>
      </c>
      <c r="S87" s="75">
        <v>2845405.160000002</v>
      </c>
      <c r="T87" s="75">
        <v>2912791.0800000038</v>
      </c>
      <c r="U87" s="75">
        <v>3081517.310000007</v>
      </c>
      <c r="V87" s="99">
        <v>3137054.4899999928</v>
      </c>
      <c r="W87" s="99">
        <v>3319091.0500000026</v>
      </c>
      <c r="X87" s="156">
        <v>3518622.7299999981</v>
      </c>
      <c r="Y87" s="261">
        <v>3411974.4199999976</v>
      </c>
      <c r="Z87" s="99">
        <v>3417857.1399999969</v>
      </c>
      <c r="AA87" s="99"/>
      <c r="AB87" s="99"/>
      <c r="AC87" s="99"/>
      <c r="AD87" s="99"/>
      <c r="AE87" s="99"/>
      <c r="AF87" s="99"/>
      <c r="AG87" s="99"/>
      <c r="AH87" s="99"/>
      <c r="AI87" s="99"/>
      <c r="AJ87" s="156"/>
      <c r="AK87" s="75">
        <f t="shared" ref="AK87:AT87" si="93">IF(C87=0,0,C87-O87)</f>
        <v>0</v>
      </c>
      <c r="AL87" s="75">
        <f t="shared" si="93"/>
        <v>0</v>
      </c>
      <c r="AM87" s="75">
        <f t="shared" si="93"/>
        <v>0</v>
      </c>
      <c r="AN87" s="75">
        <f t="shared" si="93"/>
        <v>0</v>
      </c>
      <c r="AO87" s="75">
        <f t="shared" si="93"/>
        <v>0</v>
      </c>
      <c r="AP87" s="74">
        <f t="shared" si="93"/>
        <v>0</v>
      </c>
      <c r="AQ87" s="74">
        <f t="shared" si="93"/>
        <v>0</v>
      </c>
      <c r="AR87" s="99">
        <f t="shared" si="93"/>
        <v>0</v>
      </c>
      <c r="AS87" s="99">
        <f t="shared" si="93"/>
        <v>0</v>
      </c>
      <c r="AT87" s="99">
        <f t="shared" si="93"/>
        <v>0</v>
      </c>
      <c r="AU87" s="278">
        <f t="shared" ref="AU87" si="94">IF(M87=0,0,M87-Y87)</f>
        <v>0</v>
      </c>
      <c r="AV87" s="279">
        <f t="shared" ref="AV87" si="95">IF(N87=0,0,N87-Z87)</f>
        <v>0</v>
      </c>
    </row>
    <row r="88" spans="1:48" x14ac:dyDescent="0.25">
      <c r="A88" s="4"/>
      <c r="B88" s="36" t="s">
        <v>51</v>
      </c>
      <c r="C88" s="9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100"/>
      <c r="O88" s="75"/>
      <c r="P88" s="75"/>
      <c r="Q88" s="75"/>
      <c r="R88" s="75"/>
      <c r="S88" s="75"/>
      <c r="T88" s="75"/>
      <c r="U88" s="75"/>
      <c r="V88" s="99"/>
      <c r="W88" s="99">
        <v>2359418.3500000006</v>
      </c>
      <c r="X88" s="156">
        <v>2507799.5100000026</v>
      </c>
      <c r="Y88" s="261">
        <v>2490099.1199999996</v>
      </c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156"/>
      <c r="AK88" s="75"/>
      <c r="AL88" s="75"/>
      <c r="AM88" s="75"/>
      <c r="AN88" s="75"/>
      <c r="AO88" s="75"/>
      <c r="AP88" s="74"/>
      <c r="AQ88" s="74"/>
      <c r="AR88" s="99"/>
      <c r="AS88" s="99"/>
      <c r="AT88" s="99"/>
      <c r="AU88" s="278"/>
      <c r="AV88" s="279"/>
    </row>
    <row r="89" spans="1:48" x14ac:dyDescent="0.25">
      <c r="A89" s="4"/>
      <c r="B89" s="36" t="s">
        <v>52</v>
      </c>
      <c r="C89" s="98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100"/>
      <c r="O89" s="75"/>
      <c r="P89" s="75"/>
      <c r="Q89" s="75"/>
      <c r="R89" s="75"/>
      <c r="S89" s="75"/>
      <c r="T89" s="75"/>
      <c r="U89" s="75"/>
      <c r="V89" s="99"/>
      <c r="W89" s="99">
        <v>959672.69999999902</v>
      </c>
      <c r="X89" s="156">
        <v>1010823.2199999995</v>
      </c>
      <c r="Y89" s="261">
        <v>921875.3000000004</v>
      </c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156"/>
      <c r="AK89" s="75"/>
      <c r="AL89" s="75"/>
      <c r="AM89" s="75"/>
      <c r="AN89" s="75"/>
      <c r="AO89" s="75"/>
      <c r="AP89" s="74"/>
      <c r="AQ89" s="74"/>
      <c r="AR89" s="99"/>
      <c r="AS89" s="99"/>
      <c r="AT89" s="99"/>
      <c r="AU89" s="278"/>
      <c r="AV89" s="279"/>
    </row>
    <row r="90" spans="1:48" x14ac:dyDescent="0.25">
      <c r="A90" s="4"/>
      <c r="B90" s="36" t="s">
        <v>42</v>
      </c>
      <c r="C90" s="98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100"/>
      <c r="O90" s="75">
        <v>4250803.1999999974</v>
      </c>
      <c r="P90" s="75">
        <v>4543315.9200000018</v>
      </c>
      <c r="Q90" s="75">
        <v>4650847.1699999934</v>
      </c>
      <c r="R90" s="75">
        <v>4565666.660000002</v>
      </c>
      <c r="S90" s="75">
        <v>4617242.4200000037</v>
      </c>
      <c r="T90" s="75">
        <v>4739494.2000000048</v>
      </c>
      <c r="U90" s="75">
        <v>4822433.3299999991</v>
      </c>
      <c r="V90" s="99">
        <v>5165028.549999997</v>
      </c>
      <c r="W90" s="99">
        <v>5369614.9999999925</v>
      </c>
      <c r="X90" s="156">
        <v>5490768</v>
      </c>
      <c r="Y90" s="261">
        <v>5608557.6900000079</v>
      </c>
      <c r="Z90" s="99">
        <v>5661790.8300000103</v>
      </c>
      <c r="AA90" s="99"/>
      <c r="AB90" s="99"/>
      <c r="AC90" s="99"/>
      <c r="AD90" s="99"/>
      <c r="AE90" s="99"/>
      <c r="AF90" s="99"/>
      <c r="AG90" s="99"/>
      <c r="AH90" s="99"/>
      <c r="AI90" s="99"/>
      <c r="AJ90" s="156"/>
      <c r="AK90" s="75">
        <f t="shared" ref="AK90:AT90" si="96">IF(C90=0,0,C90-O90)</f>
        <v>0</v>
      </c>
      <c r="AL90" s="75">
        <f t="shared" si="96"/>
        <v>0</v>
      </c>
      <c r="AM90" s="75">
        <f t="shared" si="96"/>
        <v>0</v>
      </c>
      <c r="AN90" s="75">
        <f t="shared" si="96"/>
        <v>0</v>
      </c>
      <c r="AO90" s="75">
        <f t="shared" si="96"/>
        <v>0</v>
      </c>
      <c r="AP90" s="74">
        <f t="shared" si="96"/>
        <v>0</v>
      </c>
      <c r="AQ90" s="74">
        <f t="shared" si="96"/>
        <v>0</v>
      </c>
      <c r="AR90" s="99">
        <f t="shared" si="96"/>
        <v>0</v>
      </c>
      <c r="AS90" s="99">
        <f t="shared" si="96"/>
        <v>0</v>
      </c>
      <c r="AT90" s="99">
        <f t="shared" si="96"/>
        <v>0</v>
      </c>
      <c r="AU90" s="278">
        <f t="shared" ref="AU90" si="97">IF(M90=0,0,M90-Y90)</f>
        <v>0</v>
      </c>
      <c r="AV90" s="279">
        <f t="shared" ref="AV90" si="98">IF(N90=0,0,N90-Z90)</f>
        <v>0</v>
      </c>
    </row>
    <row r="91" spans="1:48" x14ac:dyDescent="0.25">
      <c r="A91" s="4"/>
      <c r="B91" s="36" t="s">
        <v>51</v>
      </c>
      <c r="C91" s="9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100"/>
      <c r="O91" s="75"/>
      <c r="P91" s="75"/>
      <c r="Q91" s="75"/>
      <c r="R91" s="75"/>
      <c r="S91" s="75"/>
      <c r="T91" s="75"/>
      <c r="U91" s="75"/>
      <c r="V91" s="99"/>
      <c r="W91" s="99">
        <v>3404052.7200000049</v>
      </c>
      <c r="X91" s="156">
        <v>3508430.1600000076</v>
      </c>
      <c r="Y91" s="261">
        <v>3560737.100000002</v>
      </c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156"/>
      <c r="AK91" s="75"/>
      <c r="AL91" s="75"/>
      <c r="AM91" s="75"/>
      <c r="AN91" s="75"/>
      <c r="AO91" s="75"/>
      <c r="AP91" s="74"/>
      <c r="AQ91" s="74"/>
      <c r="AR91" s="99"/>
      <c r="AS91" s="99"/>
      <c r="AT91" s="99"/>
      <c r="AU91" s="278"/>
      <c r="AV91" s="279"/>
    </row>
    <row r="92" spans="1:48" x14ac:dyDescent="0.25">
      <c r="A92" s="4"/>
      <c r="B92" s="36" t="s">
        <v>52</v>
      </c>
      <c r="C92" s="9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100"/>
      <c r="O92" s="75"/>
      <c r="P92" s="75"/>
      <c r="Q92" s="75"/>
      <c r="R92" s="75"/>
      <c r="S92" s="75"/>
      <c r="T92" s="75"/>
      <c r="U92" s="75"/>
      <c r="V92" s="99"/>
      <c r="W92" s="99">
        <v>1965562.2799999998</v>
      </c>
      <c r="X92" s="156">
        <v>1982338.0900000024</v>
      </c>
      <c r="Y92" s="261">
        <v>2047820.5900000008</v>
      </c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156"/>
      <c r="AK92" s="75"/>
      <c r="AL92" s="75"/>
      <c r="AM92" s="75"/>
      <c r="AN92" s="75"/>
      <c r="AO92" s="75"/>
      <c r="AP92" s="74"/>
      <c r="AQ92" s="74"/>
      <c r="AR92" s="99"/>
      <c r="AS92" s="99"/>
      <c r="AT92" s="99"/>
      <c r="AU92" s="278"/>
      <c r="AV92" s="279"/>
    </row>
    <row r="93" spans="1:48" x14ac:dyDescent="0.25">
      <c r="A93" s="4"/>
      <c r="B93" s="36" t="s">
        <v>43</v>
      </c>
      <c r="C93" s="98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100"/>
      <c r="O93" s="75">
        <v>47245.400000000016</v>
      </c>
      <c r="P93" s="75">
        <v>50538.909999999996</v>
      </c>
      <c r="Q93" s="75">
        <v>59415.500000000007</v>
      </c>
      <c r="R93" s="75">
        <v>68490.699999999983</v>
      </c>
      <c r="S93" s="75">
        <v>72013.669999999969</v>
      </c>
      <c r="T93" s="75">
        <v>58245.530000000021</v>
      </c>
      <c r="U93" s="75">
        <v>60738.320000000007</v>
      </c>
      <c r="V93" s="99">
        <v>58746.139999999948</v>
      </c>
      <c r="W93" s="99">
        <v>61169.869999999981</v>
      </c>
      <c r="X93" s="156">
        <v>58746.159999999982</v>
      </c>
      <c r="Y93" s="261">
        <v>55751.229999999989</v>
      </c>
      <c r="Z93" s="99">
        <v>53276.529999999984</v>
      </c>
      <c r="AA93" s="99"/>
      <c r="AB93" s="99"/>
      <c r="AC93" s="99"/>
      <c r="AD93" s="99"/>
      <c r="AE93" s="99"/>
      <c r="AF93" s="99"/>
      <c r="AG93" s="99"/>
      <c r="AH93" s="99"/>
      <c r="AI93" s="99"/>
      <c r="AJ93" s="156"/>
      <c r="AK93" s="75">
        <f t="shared" ref="AK93:AT95" si="99">IF(C93=0,0,C93-O93)</f>
        <v>0</v>
      </c>
      <c r="AL93" s="75">
        <f t="shared" si="99"/>
        <v>0</v>
      </c>
      <c r="AM93" s="75">
        <f t="shared" si="99"/>
        <v>0</v>
      </c>
      <c r="AN93" s="75">
        <f t="shared" si="99"/>
        <v>0</v>
      </c>
      <c r="AO93" s="75">
        <f t="shared" si="99"/>
        <v>0</v>
      </c>
      <c r="AP93" s="74">
        <f t="shared" si="99"/>
        <v>0</v>
      </c>
      <c r="AQ93" s="74">
        <f t="shared" si="99"/>
        <v>0</v>
      </c>
      <c r="AR93" s="99">
        <f t="shared" si="99"/>
        <v>0</v>
      </c>
      <c r="AS93" s="99">
        <f t="shared" si="99"/>
        <v>0</v>
      </c>
      <c r="AT93" s="99">
        <f t="shared" si="99"/>
        <v>0</v>
      </c>
      <c r="AU93" s="278">
        <f t="shared" ref="AU93:AU95" si="100">IF(M93=0,0,M93-Y93)</f>
        <v>0</v>
      </c>
      <c r="AV93" s="279">
        <f t="shared" ref="AV93:AV95" si="101">IF(N93=0,0,N93-Z93)</f>
        <v>0</v>
      </c>
    </row>
    <row r="94" spans="1:48" x14ac:dyDescent="0.25">
      <c r="A94" s="4"/>
      <c r="B94" s="36" t="s">
        <v>44</v>
      </c>
      <c r="C94" s="9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100"/>
      <c r="O94" s="75">
        <v>109476.78000000001</v>
      </c>
      <c r="P94" s="75">
        <v>142448.74</v>
      </c>
      <c r="Q94" s="75">
        <v>202348.64999999997</v>
      </c>
      <c r="R94" s="75">
        <v>232934.13999999996</v>
      </c>
      <c r="S94" s="75">
        <v>250580.58999999988</v>
      </c>
      <c r="T94" s="75">
        <v>220281.94000000003</v>
      </c>
      <c r="U94" s="75">
        <v>198880.03000000003</v>
      </c>
      <c r="V94" s="99">
        <v>188080.0499999999</v>
      </c>
      <c r="W94" s="99">
        <v>202000.01999999996</v>
      </c>
      <c r="X94" s="156">
        <v>226625.32</v>
      </c>
      <c r="Y94" s="261">
        <v>222570.48999999993</v>
      </c>
      <c r="Z94" s="99">
        <v>225041.22</v>
      </c>
      <c r="AA94" s="99"/>
      <c r="AB94" s="99"/>
      <c r="AC94" s="99"/>
      <c r="AD94" s="99"/>
      <c r="AE94" s="99"/>
      <c r="AF94" s="99"/>
      <c r="AG94" s="99"/>
      <c r="AH94" s="99"/>
      <c r="AI94" s="99"/>
      <c r="AJ94" s="156"/>
      <c r="AK94" s="75">
        <f t="shared" si="99"/>
        <v>0</v>
      </c>
      <c r="AL94" s="75">
        <f t="shared" si="99"/>
        <v>0</v>
      </c>
      <c r="AM94" s="75">
        <f t="shared" si="99"/>
        <v>0</v>
      </c>
      <c r="AN94" s="75">
        <f t="shared" si="99"/>
        <v>0</v>
      </c>
      <c r="AO94" s="75">
        <f t="shared" si="99"/>
        <v>0</v>
      </c>
      <c r="AP94" s="74">
        <f t="shared" si="99"/>
        <v>0</v>
      </c>
      <c r="AQ94" s="74">
        <f t="shared" si="99"/>
        <v>0</v>
      </c>
      <c r="AR94" s="99">
        <f t="shared" si="99"/>
        <v>0</v>
      </c>
      <c r="AS94" s="99">
        <f t="shared" si="99"/>
        <v>0</v>
      </c>
      <c r="AT94" s="99">
        <f t="shared" si="99"/>
        <v>0</v>
      </c>
      <c r="AU94" s="278">
        <f t="shared" si="100"/>
        <v>0</v>
      </c>
      <c r="AV94" s="279">
        <f t="shared" si="101"/>
        <v>0</v>
      </c>
    </row>
    <row r="95" spans="1:48" x14ac:dyDescent="0.25">
      <c r="A95" s="4"/>
      <c r="B95" s="36" t="s">
        <v>45</v>
      </c>
      <c r="C95" s="98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100"/>
      <c r="O95" s="75">
        <v>23274.92</v>
      </c>
      <c r="P95" s="75">
        <v>17894.22</v>
      </c>
      <c r="Q95" s="75">
        <v>22902.77</v>
      </c>
      <c r="R95" s="75">
        <v>26531.040000000001</v>
      </c>
      <c r="S95" s="75">
        <v>1150.5899999999999</v>
      </c>
      <c r="T95" s="75">
        <v>44257.03</v>
      </c>
      <c r="U95" s="75">
        <v>5209.68</v>
      </c>
      <c r="V95" s="99">
        <v>5192.91</v>
      </c>
      <c r="W95" s="99">
        <v>0</v>
      </c>
      <c r="X95" s="156">
        <v>5192.91</v>
      </c>
      <c r="Y95" s="261">
        <v>26272.71</v>
      </c>
      <c r="Z95" s="99">
        <v>5192.91</v>
      </c>
      <c r="AA95" s="99"/>
      <c r="AB95" s="99"/>
      <c r="AC95" s="99"/>
      <c r="AD95" s="99"/>
      <c r="AE95" s="99"/>
      <c r="AF95" s="99"/>
      <c r="AG95" s="99"/>
      <c r="AH95" s="99"/>
      <c r="AI95" s="99"/>
      <c r="AJ95" s="156"/>
      <c r="AK95" s="75">
        <f t="shared" si="99"/>
        <v>0</v>
      </c>
      <c r="AL95" s="75">
        <f t="shared" si="99"/>
        <v>0</v>
      </c>
      <c r="AM95" s="75">
        <f t="shared" si="99"/>
        <v>0</v>
      </c>
      <c r="AN95" s="75">
        <f t="shared" si="99"/>
        <v>0</v>
      </c>
      <c r="AO95" s="75">
        <f t="shared" si="99"/>
        <v>0</v>
      </c>
      <c r="AP95" s="74">
        <f t="shared" si="99"/>
        <v>0</v>
      </c>
      <c r="AQ95" s="74">
        <f t="shared" si="99"/>
        <v>0</v>
      </c>
      <c r="AR95" s="99">
        <f t="shared" si="99"/>
        <v>0</v>
      </c>
      <c r="AS95" s="99">
        <f t="shared" si="99"/>
        <v>0</v>
      </c>
      <c r="AT95" s="99">
        <f t="shared" si="99"/>
        <v>0</v>
      </c>
      <c r="AU95" s="278">
        <f t="shared" si="100"/>
        <v>0</v>
      </c>
      <c r="AV95" s="279">
        <f t="shared" si="101"/>
        <v>0</v>
      </c>
    </row>
    <row r="96" spans="1:48" x14ac:dyDescent="0.25">
      <c r="A96" s="4"/>
      <c r="B96" s="36" t="s">
        <v>46</v>
      </c>
      <c r="C96" s="98">
        <v>6188564</v>
      </c>
      <c r="D96" s="75">
        <v>6481247.3799999999</v>
      </c>
      <c r="E96" s="75">
        <v>6665210.8800000008</v>
      </c>
      <c r="F96" s="75">
        <v>6963550.5000000214</v>
      </c>
      <c r="G96" s="75">
        <v>6958401.6799999829</v>
      </c>
      <c r="H96" s="75">
        <v>6920224.7499999935</v>
      </c>
      <c r="I96" s="75">
        <v>6675816.6699999971</v>
      </c>
      <c r="J96" s="75">
        <v>6490607.6999999918</v>
      </c>
      <c r="K96" s="75">
        <v>6585077.2500000205</v>
      </c>
      <c r="L96" s="75">
        <v>6516640.5499999709</v>
      </c>
      <c r="M96" s="75">
        <v>6314662.9300000034</v>
      </c>
      <c r="N96" s="100">
        <v>6154284.3200000115</v>
      </c>
      <c r="O96" s="75">
        <f>SUM(O87:O95)</f>
        <v>6325297.9100000001</v>
      </c>
      <c r="P96" s="75">
        <f t="shared" ref="P96:T96" si="102">SUM(P87:P95)</f>
        <v>6765607.8900000062</v>
      </c>
      <c r="Q96" s="75">
        <f t="shared" si="102"/>
        <v>7189926.1599999918</v>
      </c>
      <c r="R96" s="75">
        <f t="shared" si="102"/>
        <v>7609796.6799999997</v>
      </c>
      <c r="S96" s="75">
        <f t="shared" si="102"/>
        <v>7786392.4300000053</v>
      </c>
      <c r="T96" s="75">
        <f t="shared" si="102"/>
        <v>7975069.7800000096</v>
      </c>
      <c r="U96" s="75">
        <f>SUM(U87:U95)</f>
        <v>8168778.6700000064</v>
      </c>
      <c r="V96" s="99">
        <f t="shared" ref="V96" si="103">SUM(V87:V95)</f>
        <v>8554102.1399999894</v>
      </c>
      <c r="W96" s="99">
        <v>8951875.9399999939</v>
      </c>
      <c r="X96" s="156">
        <v>9299955.3700000029</v>
      </c>
      <c r="Y96" s="261">
        <v>9325126.5400000066</v>
      </c>
      <c r="Z96" s="99">
        <v>9363158.6300000064</v>
      </c>
      <c r="AA96" s="99"/>
      <c r="AB96" s="99"/>
      <c r="AC96" s="99"/>
      <c r="AD96" s="99"/>
      <c r="AE96" s="99"/>
      <c r="AF96" s="99"/>
      <c r="AG96" s="99"/>
      <c r="AH96" s="99"/>
      <c r="AI96" s="99"/>
      <c r="AJ96" s="156"/>
      <c r="AK96" s="75">
        <f>C96-O96</f>
        <v>-136733.91000000015</v>
      </c>
      <c r="AL96" s="75">
        <f t="shared" ref="AL96:AR96" si="104">IF(D96=0,0,D96-P96)</f>
        <v>-284360.5100000063</v>
      </c>
      <c r="AM96" s="75">
        <f t="shared" si="104"/>
        <v>-524715.27999999095</v>
      </c>
      <c r="AN96" s="75">
        <f t="shared" si="104"/>
        <v>-646246.17999997828</v>
      </c>
      <c r="AO96" s="75">
        <f t="shared" si="104"/>
        <v>-827990.75000002235</v>
      </c>
      <c r="AP96" s="74">
        <f t="shared" si="104"/>
        <v>-1054845.0300000161</v>
      </c>
      <c r="AQ96" s="74">
        <f t="shared" si="104"/>
        <v>-1492962.0000000093</v>
      </c>
      <c r="AR96" s="99">
        <f t="shared" si="104"/>
        <v>-2063494.4399999976</v>
      </c>
      <c r="AS96" s="99">
        <f>IF(W96=0,0,K96-W96)</f>
        <v>-2366798.6899999734</v>
      </c>
      <c r="AT96" s="99">
        <f>IF(X96=0,0,L96-X96)</f>
        <v>-2783314.820000032</v>
      </c>
      <c r="AU96" s="278">
        <f t="shared" ref="AU96:AV96" si="105">IF(Y96=0,0,M96-Y96)</f>
        <v>-3010463.6100000031</v>
      </c>
      <c r="AV96" s="279">
        <f t="shared" si="105"/>
        <v>-3208874.3099999949</v>
      </c>
    </row>
    <row r="97" spans="1:48" x14ac:dyDescent="0.25">
      <c r="A97" s="4">
        <f>+A86+1</f>
        <v>9</v>
      </c>
      <c r="B97" s="43" t="s">
        <v>47</v>
      </c>
      <c r="C97" s="98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100"/>
      <c r="O97" s="75"/>
      <c r="P97" s="75"/>
      <c r="Q97" s="75"/>
      <c r="R97" s="75"/>
      <c r="S97" s="75"/>
      <c r="T97" s="75"/>
      <c r="U97" s="75"/>
      <c r="V97" s="99"/>
      <c r="W97" s="99"/>
      <c r="X97" s="156"/>
      <c r="Y97" s="261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156"/>
      <c r="AK97" s="75"/>
      <c r="AL97" s="75"/>
      <c r="AM97" s="75"/>
      <c r="AN97" s="75"/>
      <c r="AO97" s="75"/>
      <c r="AP97" s="74"/>
      <c r="AQ97" s="74"/>
      <c r="AR97" s="99"/>
      <c r="AS97" s="99"/>
      <c r="AT97" s="99"/>
      <c r="AU97" s="278"/>
      <c r="AV97" s="279"/>
    </row>
    <row r="98" spans="1:48" x14ac:dyDescent="0.25">
      <c r="A98" s="4"/>
      <c r="B98" s="36" t="s">
        <v>41</v>
      </c>
      <c r="C98" s="98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100"/>
      <c r="O98" s="75">
        <v>3402156.5000000023</v>
      </c>
      <c r="P98" s="75">
        <f>+P65+P76+P87</f>
        <v>3549928.3900000062</v>
      </c>
      <c r="Q98" s="75">
        <v>3707707.7900000107</v>
      </c>
      <c r="R98" s="75">
        <v>4008849.51</v>
      </c>
      <c r="S98" s="75">
        <v>4113766.8000000003</v>
      </c>
      <c r="T98" s="75">
        <v>4412823.9400000004</v>
      </c>
      <c r="U98" s="75">
        <v>4711916.7400000077</v>
      </c>
      <c r="V98" s="99">
        <v>4569375.0799999926</v>
      </c>
      <c r="W98" s="99">
        <f>W65+W76+W87</f>
        <v>4403380.99</v>
      </c>
      <c r="X98" s="156">
        <f>X65+X76+X87</f>
        <v>4531683.7299999986</v>
      </c>
      <c r="Y98" s="261">
        <v>4634093.88</v>
      </c>
      <c r="Z98" s="99">
        <v>4540596</v>
      </c>
      <c r="AA98" s="99"/>
      <c r="AB98" s="99"/>
      <c r="AC98" s="99"/>
      <c r="AD98" s="99"/>
      <c r="AE98" s="99"/>
      <c r="AF98" s="99"/>
      <c r="AG98" s="99"/>
      <c r="AH98" s="99"/>
      <c r="AI98" s="99"/>
      <c r="AJ98" s="156"/>
      <c r="AK98" s="75">
        <f t="shared" ref="AK98:AT98" si="106">IF(C98=0,0,C98-O98)</f>
        <v>0</v>
      </c>
      <c r="AL98" s="74">
        <f t="shared" si="106"/>
        <v>0</v>
      </c>
      <c r="AM98" s="74">
        <f t="shared" si="106"/>
        <v>0</v>
      </c>
      <c r="AN98" s="74">
        <f t="shared" si="106"/>
        <v>0</v>
      </c>
      <c r="AO98" s="74">
        <f t="shared" si="106"/>
        <v>0</v>
      </c>
      <c r="AP98" s="74">
        <f t="shared" si="106"/>
        <v>0</v>
      </c>
      <c r="AQ98" s="74">
        <f t="shared" si="106"/>
        <v>0</v>
      </c>
      <c r="AR98" s="232">
        <f t="shared" si="106"/>
        <v>0</v>
      </c>
      <c r="AS98" s="232">
        <f t="shared" si="106"/>
        <v>0</v>
      </c>
      <c r="AT98" s="232">
        <f t="shared" si="106"/>
        <v>0</v>
      </c>
      <c r="AU98" s="278">
        <f t="shared" ref="AU98" si="107">IF(M98=0,0,M98-Y98)</f>
        <v>0</v>
      </c>
      <c r="AV98" s="279">
        <f t="shared" ref="AV98" si="108">IF(N98=0,0,N98-Z98)</f>
        <v>0</v>
      </c>
    </row>
    <row r="99" spans="1:48" x14ac:dyDescent="0.25">
      <c r="A99" s="4"/>
      <c r="B99" s="36" t="s">
        <v>51</v>
      </c>
      <c r="C99" s="98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100"/>
      <c r="O99" s="75"/>
      <c r="P99" s="75"/>
      <c r="Q99" s="75"/>
      <c r="R99" s="75"/>
      <c r="S99" s="75"/>
      <c r="T99" s="75"/>
      <c r="U99" s="75"/>
      <c r="V99" s="99"/>
      <c r="W99" s="99">
        <f t="shared" ref="W99:Y107" si="109">W66+W77+W88</f>
        <v>3117484.24</v>
      </c>
      <c r="X99" s="156">
        <f t="shared" si="109"/>
        <v>3227332.3300000019</v>
      </c>
      <c r="Y99" s="99">
        <f t="shared" ref="Y99" si="110">Y66+Y77+Y88</f>
        <v>3353680.9099999988</v>
      </c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156"/>
      <c r="AK99" s="75"/>
      <c r="AL99" s="74"/>
      <c r="AM99" s="74"/>
      <c r="AN99" s="74"/>
      <c r="AO99" s="74"/>
      <c r="AP99" s="74"/>
      <c r="AQ99" s="74"/>
      <c r="AR99" s="232"/>
      <c r="AS99" s="232"/>
      <c r="AT99" s="232"/>
      <c r="AU99" s="278"/>
      <c r="AV99" s="279"/>
    </row>
    <row r="100" spans="1:48" x14ac:dyDescent="0.25">
      <c r="A100" s="4"/>
      <c r="B100" s="36" t="s">
        <v>52</v>
      </c>
      <c r="C100" s="98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100"/>
      <c r="O100" s="75"/>
      <c r="P100" s="75"/>
      <c r="Q100" s="75"/>
      <c r="R100" s="75"/>
      <c r="S100" s="75"/>
      <c r="T100" s="75"/>
      <c r="U100" s="75"/>
      <c r="V100" s="99"/>
      <c r="W100" s="99">
        <f t="shared" si="109"/>
        <v>1285896.7499999991</v>
      </c>
      <c r="X100" s="156">
        <f t="shared" si="109"/>
        <v>1304207.8599999999</v>
      </c>
      <c r="Y100" s="99">
        <f t="shared" ref="Y100" si="111">Y67+Y78+Y89</f>
        <v>1280412.97</v>
      </c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156"/>
      <c r="AK100" s="75"/>
      <c r="AL100" s="74"/>
      <c r="AM100" s="74"/>
      <c r="AN100" s="74"/>
      <c r="AO100" s="74"/>
      <c r="AP100" s="74"/>
      <c r="AQ100" s="74"/>
      <c r="AR100" s="232"/>
      <c r="AS100" s="232"/>
      <c r="AT100" s="232"/>
      <c r="AU100" s="278"/>
      <c r="AV100" s="279"/>
    </row>
    <row r="101" spans="1:48" x14ac:dyDescent="0.25">
      <c r="A101" s="4"/>
      <c r="B101" s="36" t="s">
        <v>42</v>
      </c>
      <c r="C101" s="98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100"/>
      <c r="O101" s="75">
        <v>5113832.4600000065</v>
      </c>
      <c r="P101" s="75">
        <f>+P68+P79+P90</f>
        <v>5376401.3300000019</v>
      </c>
      <c r="Q101" s="75">
        <v>5425848.2600000026</v>
      </c>
      <c r="R101" s="75">
        <v>5212859.830000001</v>
      </c>
      <c r="S101" s="75">
        <v>5240029.7500000037</v>
      </c>
      <c r="T101" s="75">
        <v>5424704.4900000058</v>
      </c>
      <c r="U101" s="75">
        <v>5550990.3800000008</v>
      </c>
      <c r="V101" s="99">
        <v>5910250.6499999976</v>
      </c>
      <c r="W101" s="99">
        <f t="shared" si="109"/>
        <v>5977651.7599999923</v>
      </c>
      <c r="X101" s="156">
        <f t="shared" si="109"/>
        <v>6034114</v>
      </c>
      <c r="Y101" s="261">
        <v>6256706.5700000077</v>
      </c>
      <c r="Z101" s="99">
        <v>6299307.9300000099</v>
      </c>
      <c r="AA101" s="99"/>
      <c r="AB101" s="99"/>
      <c r="AC101" s="99"/>
      <c r="AD101" s="99"/>
      <c r="AE101" s="99"/>
      <c r="AF101" s="99"/>
      <c r="AG101" s="99"/>
      <c r="AH101" s="99"/>
      <c r="AI101" s="99"/>
      <c r="AJ101" s="156"/>
      <c r="AK101" s="75">
        <f t="shared" ref="AK101:AT101" si="112">IF(C101=0,0,C101-O101)</f>
        <v>0</v>
      </c>
      <c r="AL101" s="74">
        <f t="shared" si="112"/>
        <v>0</v>
      </c>
      <c r="AM101" s="74">
        <f t="shared" si="112"/>
        <v>0</v>
      </c>
      <c r="AN101" s="74">
        <f t="shared" si="112"/>
        <v>0</v>
      </c>
      <c r="AO101" s="74">
        <f t="shared" si="112"/>
        <v>0</v>
      </c>
      <c r="AP101" s="74">
        <f t="shared" si="112"/>
        <v>0</v>
      </c>
      <c r="AQ101" s="74">
        <f t="shared" si="112"/>
        <v>0</v>
      </c>
      <c r="AR101" s="232">
        <f t="shared" si="112"/>
        <v>0</v>
      </c>
      <c r="AS101" s="232">
        <f t="shared" si="112"/>
        <v>0</v>
      </c>
      <c r="AT101" s="232">
        <f t="shared" si="112"/>
        <v>0</v>
      </c>
      <c r="AU101" s="278">
        <f t="shared" ref="AU101" si="113">IF(M101=0,0,M101-Y101)</f>
        <v>0</v>
      </c>
      <c r="AV101" s="279">
        <f t="shared" ref="AV101" si="114">IF(N101=0,0,N101-Z101)</f>
        <v>0</v>
      </c>
    </row>
    <row r="102" spans="1:48" x14ac:dyDescent="0.25">
      <c r="A102" s="4"/>
      <c r="B102" s="36" t="s">
        <v>51</v>
      </c>
      <c r="C102" s="98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100"/>
      <c r="O102" s="75"/>
      <c r="P102" s="75"/>
      <c r="Q102" s="75"/>
      <c r="R102" s="75"/>
      <c r="S102" s="75"/>
      <c r="T102" s="75"/>
      <c r="U102" s="75"/>
      <c r="V102" s="99"/>
      <c r="W102" s="99">
        <f t="shared" si="109"/>
        <v>3839994.3900000048</v>
      </c>
      <c r="X102" s="156">
        <f t="shared" si="109"/>
        <v>3899475.5700000073</v>
      </c>
      <c r="Y102" s="99">
        <f t="shared" ref="Y102" si="115">Y69+Y80+Y91</f>
        <v>4025409.5400000019</v>
      </c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156"/>
      <c r="AK102" s="75"/>
      <c r="AL102" s="74"/>
      <c r="AM102" s="74"/>
      <c r="AN102" s="74"/>
      <c r="AO102" s="74"/>
      <c r="AP102" s="74"/>
      <c r="AQ102" s="74"/>
      <c r="AR102" s="232"/>
      <c r="AS102" s="232"/>
      <c r="AT102" s="232"/>
      <c r="AU102" s="278"/>
      <c r="AV102" s="279"/>
    </row>
    <row r="103" spans="1:48" x14ac:dyDescent="0.25">
      <c r="A103" s="4"/>
      <c r="B103" s="36" t="s">
        <v>52</v>
      </c>
      <c r="C103" s="98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100"/>
      <c r="O103" s="75"/>
      <c r="P103" s="75"/>
      <c r="Q103" s="75"/>
      <c r="R103" s="75"/>
      <c r="S103" s="75"/>
      <c r="T103" s="75"/>
      <c r="U103" s="75"/>
      <c r="V103" s="99"/>
      <c r="W103" s="99">
        <f t="shared" si="109"/>
        <v>2137657.3699999996</v>
      </c>
      <c r="X103" s="156">
        <f t="shared" si="109"/>
        <v>2134639.1300000027</v>
      </c>
      <c r="Y103" s="99">
        <f t="shared" ref="Y103" si="116">Y70+Y81+Y92</f>
        <v>2231297.0300000007</v>
      </c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156"/>
      <c r="AK103" s="75"/>
      <c r="AL103" s="74"/>
      <c r="AM103" s="74"/>
      <c r="AN103" s="74"/>
      <c r="AO103" s="74"/>
      <c r="AP103" s="74"/>
      <c r="AQ103" s="74"/>
      <c r="AR103" s="232"/>
      <c r="AS103" s="232"/>
      <c r="AT103" s="232"/>
      <c r="AU103" s="278"/>
      <c r="AV103" s="279"/>
    </row>
    <row r="104" spans="1:48" x14ac:dyDescent="0.25">
      <c r="A104" s="4"/>
      <c r="B104" s="36" t="s">
        <v>43</v>
      </c>
      <c r="C104" s="98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100"/>
      <c r="O104" s="75">
        <v>90906.589999999967</v>
      </c>
      <c r="P104" s="75">
        <f>+P71+P82+P93</f>
        <v>105716.5</v>
      </c>
      <c r="Q104" s="75">
        <v>104218.14000000001</v>
      </c>
      <c r="R104" s="75">
        <v>106133.77999999998</v>
      </c>
      <c r="S104" s="75">
        <v>107512.40999999997</v>
      </c>
      <c r="T104" s="75">
        <v>98470.190000000031</v>
      </c>
      <c r="U104" s="75">
        <v>97684.800000000017</v>
      </c>
      <c r="V104" s="99">
        <v>92304.739999999962</v>
      </c>
      <c r="W104" s="99">
        <f t="shared" si="109"/>
        <v>93289.179999999964</v>
      </c>
      <c r="X104" s="156">
        <f t="shared" si="109"/>
        <v>88111.159999999974</v>
      </c>
      <c r="Y104" s="261">
        <v>91169.039999999979</v>
      </c>
      <c r="Z104" s="99">
        <v>81733.489999999962</v>
      </c>
      <c r="AA104" s="99"/>
      <c r="AB104" s="99"/>
      <c r="AC104" s="99"/>
      <c r="AD104" s="99"/>
      <c r="AE104" s="99"/>
      <c r="AF104" s="99"/>
      <c r="AG104" s="99"/>
      <c r="AH104" s="99"/>
      <c r="AI104" s="99"/>
      <c r="AJ104" s="156"/>
      <c r="AK104" s="75">
        <f t="shared" ref="AK104:AT106" si="117">IF(C104=0,0,C104-O104)</f>
        <v>0</v>
      </c>
      <c r="AL104" s="74">
        <f t="shared" si="117"/>
        <v>0</v>
      </c>
      <c r="AM104" s="74">
        <f t="shared" si="117"/>
        <v>0</v>
      </c>
      <c r="AN104" s="74">
        <f t="shared" si="117"/>
        <v>0</v>
      </c>
      <c r="AO104" s="74">
        <f t="shared" si="117"/>
        <v>0</v>
      </c>
      <c r="AP104" s="74">
        <f t="shared" si="117"/>
        <v>0</v>
      </c>
      <c r="AQ104" s="74">
        <f t="shared" si="117"/>
        <v>0</v>
      </c>
      <c r="AR104" s="232">
        <f t="shared" si="117"/>
        <v>0</v>
      </c>
      <c r="AS104" s="232">
        <f t="shared" si="117"/>
        <v>0</v>
      </c>
      <c r="AT104" s="232">
        <f t="shared" si="117"/>
        <v>0</v>
      </c>
      <c r="AU104" s="278">
        <f t="shared" ref="AU104:AU106" si="118">IF(M104=0,0,M104-Y104)</f>
        <v>0</v>
      </c>
      <c r="AV104" s="279">
        <f t="shared" ref="AV104:AV106" si="119">IF(N104=0,0,N104-Z104)</f>
        <v>0</v>
      </c>
    </row>
    <row r="105" spans="1:48" x14ac:dyDescent="0.25">
      <c r="A105" s="4"/>
      <c r="B105" s="36" t="s">
        <v>44</v>
      </c>
      <c r="C105" s="98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100"/>
      <c r="O105" s="75">
        <v>427255.1</v>
      </c>
      <c r="P105" s="75">
        <f>+P72+P83+P94</f>
        <v>630345.20000000019</v>
      </c>
      <c r="Q105" s="75">
        <v>582013.73</v>
      </c>
      <c r="R105" s="75">
        <v>475810.86000000004</v>
      </c>
      <c r="S105" s="75">
        <v>471846.45000000007</v>
      </c>
      <c r="T105" s="75">
        <v>475203.09999999986</v>
      </c>
      <c r="U105" s="75">
        <v>445548.44000000012</v>
      </c>
      <c r="V105" s="99">
        <v>393613.92999999982</v>
      </c>
      <c r="W105" s="99">
        <f t="shared" si="109"/>
        <v>426775.17999999993</v>
      </c>
      <c r="X105" s="156">
        <f t="shared" si="109"/>
        <v>415085.32</v>
      </c>
      <c r="Y105" s="261">
        <v>428232.17999999993</v>
      </c>
      <c r="Z105" s="99">
        <v>375463.28999999992</v>
      </c>
      <c r="AA105" s="99"/>
      <c r="AB105" s="99"/>
      <c r="AC105" s="99"/>
      <c r="AD105" s="99"/>
      <c r="AE105" s="99"/>
      <c r="AF105" s="99"/>
      <c r="AG105" s="99"/>
      <c r="AH105" s="99"/>
      <c r="AI105" s="99"/>
      <c r="AJ105" s="156"/>
      <c r="AK105" s="75">
        <f t="shared" si="117"/>
        <v>0</v>
      </c>
      <c r="AL105" s="74">
        <f t="shared" si="117"/>
        <v>0</v>
      </c>
      <c r="AM105" s="74">
        <f t="shared" si="117"/>
        <v>0</v>
      </c>
      <c r="AN105" s="74">
        <f t="shared" si="117"/>
        <v>0</v>
      </c>
      <c r="AO105" s="74">
        <f t="shared" si="117"/>
        <v>0</v>
      </c>
      <c r="AP105" s="74">
        <f t="shared" si="117"/>
        <v>0</v>
      </c>
      <c r="AQ105" s="74">
        <f t="shared" si="117"/>
        <v>0</v>
      </c>
      <c r="AR105" s="232">
        <f t="shared" si="117"/>
        <v>0</v>
      </c>
      <c r="AS105" s="232">
        <f t="shared" si="117"/>
        <v>0</v>
      </c>
      <c r="AT105" s="232">
        <f t="shared" si="117"/>
        <v>0</v>
      </c>
      <c r="AU105" s="278">
        <f t="shared" si="118"/>
        <v>0</v>
      </c>
      <c r="AV105" s="279">
        <f t="shared" si="119"/>
        <v>0</v>
      </c>
    </row>
    <row r="106" spans="1:48" x14ac:dyDescent="0.25">
      <c r="A106" s="4"/>
      <c r="B106" s="36" t="s">
        <v>45</v>
      </c>
      <c r="C106" s="98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100"/>
      <c r="O106" s="75">
        <v>636287.04999999993</v>
      </c>
      <c r="P106" s="75">
        <f>+P73+P84+P95</f>
        <v>365119.29000000004</v>
      </c>
      <c r="Q106" s="75">
        <v>329862.24</v>
      </c>
      <c r="R106" s="75">
        <v>257074.4</v>
      </c>
      <c r="S106" s="75">
        <v>179411.80000000002</v>
      </c>
      <c r="T106" s="75">
        <v>381726.55000000005</v>
      </c>
      <c r="U106" s="75">
        <v>202955.98</v>
      </c>
      <c r="V106" s="99">
        <v>251297.72</v>
      </c>
      <c r="W106" s="99">
        <f t="shared" si="109"/>
        <v>133559.46</v>
      </c>
      <c r="X106" s="156">
        <f t="shared" si="109"/>
        <v>242365.91</v>
      </c>
      <c r="Y106" s="261">
        <v>206212.56</v>
      </c>
      <c r="Z106" s="99">
        <v>182213.45</v>
      </c>
      <c r="AA106" s="99"/>
      <c r="AB106" s="99"/>
      <c r="AC106" s="99"/>
      <c r="AD106" s="99"/>
      <c r="AE106" s="99"/>
      <c r="AF106" s="99"/>
      <c r="AG106" s="99"/>
      <c r="AH106" s="99"/>
      <c r="AI106" s="99"/>
      <c r="AJ106" s="156"/>
      <c r="AK106" s="75">
        <f t="shared" si="117"/>
        <v>0</v>
      </c>
      <c r="AL106" s="74">
        <f t="shared" si="117"/>
        <v>0</v>
      </c>
      <c r="AM106" s="74">
        <f t="shared" si="117"/>
        <v>0</v>
      </c>
      <c r="AN106" s="74">
        <f t="shared" si="117"/>
        <v>0</v>
      </c>
      <c r="AO106" s="74">
        <f t="shared" si="117"/>
        <v>0</v>
      </c>
      <c r="AP106" s="74">
        <f t="shared" si="117"/>
        <v>0</v>
      </c>
      <c r="AQ106" s="74">
        <f t="shared" si="117"/>
        <v>0</v>
      </c>
      <c r="AR106" s="232">
        <f t="shared" si="117"/>
        <v>0</v>
      </c>
      <c r="AS106" s="232">
        <f t="shared" si="117"/>
        <v>0</v>
      </c>
      <c r="AT106" s="232">
        <f t="shared" si="117"/>
        <v>0</v>
      </c>
      <c r="AU106" s="278">
        <f t="shared" si="118"/>
        <v>0</v>
      </c>
      <c r="AV106" s="279">
        <f t="shared" si="119"/>
        <v>0</v>
      </c>
    </row>
    <row r="107" spans="1:48" ht="15.75" thickBot="1" x14ac:dyDescent="0.3">
      <c r="A107" s="4"/>
      <c r="B107" s="38" t="s">
        <v>46</v>
      </c>
      <c r="C107" s="92">
        <f>+C96+C85+C74</f>
        <v>9360177</v>
      </c>
      <c r="D107" s="77">
        <f>+D96+D85+D74</f>
        <v>9367184.5199999996</v>
      </c>
      <c r="E107" s="77">
        <f t="shared" ref="E107:N107" si="120">+E96+E85+E74</f>
        <v>9413614.3900000043</v>
      </c>
      <c r="F107" s="77">
        <f t="shared" si="120"/>
        <v>9292257.9700000193</v>
      </c>
      <c r="G107" s="77">
        <f t="shared" si="120"/>
        <v>8837551.9199999832</v>
      </c>
      <c r="H107" s="77">
        <f t="shared" si="120"/>
        <v>9118689.9199999906</v>
      </c>
      <c r="I107" s="77">
        <f t="shared" si="120"/>
        <v>9024645.1899999864</v>
      </c>
      <c r="J107" s="77">
        <f t="shared" si="120"/>
        <v>8484633.0499999896</v>
      </c>
      <c r="K107" s="77">
        <f t="shared" si="120"/>
        <v>8394490.9900000207</v>
      </c>
      <c r="L107" s="77">
        <f t="shared" si="120"/>
        <v>8208804.7899999712</v>
      </c>
      <c r="M107" s="77">
        <f t="shared" si="120"/>
        <v>8269801.310000007</v>
      </c>
      <c r="N107" s="144">
        <f t="shared" si="120"/>
        <v>8990583.5900000036</v>
      </c>
      <c r="O107" s="77">
        <f>SUM(O98:O106)</f>
        <v>9670437.7000000086</v>
      </c>
      <c r="P107" s="77">
        <f t="shared" ref="P107:T107" si="121">SUM(P98:P106)</f>
        <v>10027510.710000008</v>
      </c>
      <c r="Q107" s="77">
        <f t="shared" si="121"/>
        <v>10149650.160000015</v>
      </c>
      <c r="R107" s="77">
        <f t="shared" si="121"/>
        <v>10060728.379999999</v>
      </c>
      <c r="S107" s="77">
        <f t="shared" si="121"/>
        <v>10112567.210000005</v>
      </c>
      <c r="T107" s="77">
        <f t="shared" si="121"/>
        <v>10792928.270000007</v>
      </c>
      <c r="U107" s="77">
        <f>SUM(U98:U106)</f>
        <v>11009096.340000009</v>
      </c>
      <c r="V107" s="143">
        <f t="shared" ref="V107" si="122">SUM(V98:V106)</f>
        <v>11216842.11999999</v>
      </c>
      <c r="W107" s="143">
        <f t="shared" si="109"/>
        <v>11034656.569999991</v>
      </c>
      <c r="X107" s="157">
        <f t="shared" si="109"/>
        <v>11311360.370000003</v>
      </c>
      <c r="Y107" s="143">
        <f t="shared" si="109"/>
        <v>11616414.23000001</v>
      </c>
      <c r="Z107" s="143">
        <v>11479314.460000006</v>
      </c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57"/>
      <c r="AK107" s="77">
        <f>C107-O107</f>
        <v>-310260.70000000857</v>
      </c>
      <c r="AL107" s="180">
        <f t="shared" ref="AL107:AR107" si="123">IF(D107=0,0,D107-P107)</f>
        <v>-660326.19000000879</v>
      </c>
      <c r="AM107" s="180">
        <f t="shared" si="123"/>
        <v>-736035.77000001073</v>
      </c>
      <c r="AN107" s="180">
        <f t="shared" si="123"/>
        <v>-768470.40999997966</v>
      </c>
      <c r="AO107" s="180">
        <f t="shared" si="123"/>
        <v>-1275015.2900000215</v>
      </c>
      <c r="AP107" s="180">
        <f t="shared" si="123"/>
        <v>-1674238.3500000164</v>
      </c>
      <c r="AQ107" s="180">
        <f t="shared" si="123"/>
        <v>-1984451.1500000227</v>
      </c>
      <c r="AR107" s="233">
        <f t="shared" si="123"/>
        <v>-2732209.0700000003</v>
      </c>
      <c r="AS107" s="143">
        <f>IF(W107=0,0,K107-W107)</f>
        <v>-2640165.5799999703</v>
      </c>
      <c r="AT107" s="143">
        <f>IF(X107=0,0,L107-X107)</f>
        <v>-3102555.5800000317</v>
      </c>
      <c r="AU107" s="304">
        <f t="shared" ref="AU107:AV107" si="124">IF(Y107=0,0,M107-Y107)</f>
        <v>-3346612.9200000027</v>
      </c>
      <c r="AV107" s="305">
        <f t="shared" si="124"/>
        <v>-2488730.8700000029</v>
      </c>
    </row>
    <row r="108" spans="1:48" x14ac:dyDescent="0.25">
      <c r="A108" s="4">
        <f>+A97+1</f>
        <v>10</v>
      </c>
      <c r="B108" s="42" t="s">
        <v>38</v>
      </c>
      <c r="C108" s="139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149"/>
      <c r="O108" s="64"/>
      <c r="P108" s="64"/>
      <c r="Q108" s="64"/>
      <c r="R108" s="64"/>
      <c r="S108" s="64"/>
      <c r="T108" s="64"/>
      <c r="U108" s="64"/>
      <c r="V108" s="215"/>
      <c r="W108" s="215"/>
      <c r="X108" s="158"/>
      <c r="Y108" s="258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158"/>
      <c r="AK108" s="64"/>
      <c r="AL108" s="64"/>
      <c r="AM108" s="64"/>
      <c r="AN108" s="64"/>
      <c r="AO108" s="64"/>
      <c r="AP108" s="64"/>
      <c r="AQ108" s="64"/>
      <c r="AR108" s="215"/>
      <c r="AS108" s="215"/>
      <c r="AT108" s="212"/>
      <c r="AU108" s="306"/>
      <c r="AV108" s="307"/>
    </row>
    <row r="109" spans="1:48" x14ac:dyDescent="0.25">
      <c r="A109" s="4"/>
      <c r="B109" s="36" t="s">
        <v>41</v>
      </c>
      <c r="C109" s="140">
        <f>10797376+877093</f>
        <v>11674469</v>
      </c>
      <c r="D109" s="78">
        <v>10203920</v>
      </c>
      <c r="E109" s="78">
        <v>9200976</v>
      </c>
      <c r="F109" s="78">
        <v>8930068</v>
      </c>
      <c r="G109" s="78">
        <v>13793226</v>
      </c>
      <c r="H109" s="78">
        <v>13842771</v>
      </c>
      <c r="I109" s="78">
        <v>9992375</v>
      </c>
      <c r="J109" s="78">
        <v>10005120</v>
      </c>
      <c r="K109" s="78">
        <v>10014771</v>
      </c>
      <c r="L109" s="78">
        <v>12928308</v>
      </c>
      <c r="M109" s="78">
        <v>14055584</v>
      </c>
      <c r="N109" s="159">
        <v>12589834</v>
      </c>
      <c r="O109" s="78">
        <v>11735910</v>
      </c>
      <c r="P109" s="78">
        <v>10468465</v>
      </c>
      <c r="Q109" s="78">
        <v>9796086</v>
      </c>
      <c r="R109" s="78">
        <v>12196051</v>
      </c>
      <c r="S109" s="78">
        <v>15347535</v>
      </c>
      <c r="T109" s="78">
        <v>15833261</v>
      </c>
      <c r="U109" s="78">
        <v>12435197</v>
      </c>
      <c r="V109" s="184">
        <v>9118795</v>
      </c>
      <c r="W109" s="184">
        <v>10357136</v>
      </c>
      <c r="X109" s="159">
        <v>13725638</v>
      </c>
      <c r="Y109" s="263">
        <v>14187165</v>
      </c>
      <c r="Z109" s="184">
        <v>3134588</v>
      </c>
      <c r="AA109" s="184"/>
      <c r="AB109" s="184"/>
      <c r="AC109" s="184"/>
      <c r="AD109" s="184"/>
      <c r="AE109" s="184"/>
      <c r="AF109" s="184"/>
      <c r="AG109" s="184"/>
      <c r="AH109" s="184"/>
      <c r="AI109" s="184"/>
      <c r="AJ109" s="159"/>
      <c r="AK109" s="75">
        <f t="shared" ref="AK109:AL113" si="125">C109-O109</f>
        <v>-61441</v>
      </c>
      <c r="AL109" s="78">
        <f t="shared" si="125"/>
        <v>-264545</v>
      </c>
      <c r="AM109" s="78">
        <f t="shared" ref="AM109:AT113" si="126">IF(Q109=0,0,E109-Q109)</f>
        <v>-595110</v>
      </c>
      <c r="AN109" s="78">
        <f t="shared" si="126"/>
        <v>-3265983</v>
      </c>
      <c r="AO109" s="78">
        <f t="shared" si="126"/>
        <v>-1554309</v>
      </c>
      <c r="AP109" s="78">
        <f t="shared" si="126"/>
        <v>-1990490</v>
      </c>
      <c r="AQ109" s="78">
        <f t="shared" si="126"/>
        <v>-2442822</v>
      </c>
      <c r="AR109" s="184">
        <f t="shared" si="126"/>
        <v>886325</v>
      </c>
      <c r="AS109" s="184">
        <f t="shared" si="126"/>
        <v>-342365</v>
      </c>
      <c r="AT109" s="213">
        <f t="shared" si="126"/>
        <v>-797330</v>
      </c>
      <c r="AU109" s="291">
        <f t="shared" ref="AU109:AU113" si="127">IF(Y109=0,0,M109-Y109)</f>
        <v>-131581</v>
      </c>
      <c r="AV109" s="292">
        <f t="shared" ref="AV109:AV113" si="128">IF(Z109=0,0,N109-Z109)</f>
        <v>9455246</v>
      </c>
    </row>
    <row r="110" spans="1:48" x14ac:dyDescent="0.25">
      <c r="A110" s="4"/>
      <c r="B110" s="36" t="s">
        <v>42</v>
      </c>
      <c r="C110" s="140">
        <f>2620545+209110</f>
        <v>2829655</v>
      </c>
      <c r="D110" s="78">
        <v>2343709</v>
      </c>
      <c r="E110" s="78">
        <v>2035574</v>
      </c>
      <c r="F110" s="78">
        <v>1719141</v>
      </c>
      <c r="G110" s="78">
        <v>2279556</v>
      </c>
      <c r="H110" s="78">
        <v>2376605</v>
      </c>
      <c r="I110" s="78">
        <v>1792545</v>
      </c>
      <c r="J110" s="78">
        <v>1729554</v>
      </c>
      <c r="K110" s="78">
        <v>1701823</v>
      </c>
      <c r="L110" s="78">
        <v>2279469</v>
      </c>
      <c r="M110" s="78">
        <v>2618349</v>
      </c>
      <c r="N110" s="159">
        <v>2476588</v>
      </c>
      <c r="O110" s="78">
        <v>2466377</v>
      </c>
      <c r="P110" s="78">
        <v>2113018</v>
      </c>
      <c r="Q110" s="78">
        <v>1918861</v>
      </c>
      <c r="R110" s="78">
        <v>2001050</v>
      </c>
      <c r="S110" s="78">
        <v>2363354</v>
      </c>
      <c r="T110" s="78">
        <v>2719045</v>
      </c>
      <c r="U110" s="78">
        <v>2220434</v>
      </c>
      <c r="V110" s="184">
        <v>1637387</v>
      </c>
      <c r="W110" s="184">
        <v>1924345</v>
      </c>
      <c r="X110" s="159">
        <v>2459244</v>
      </c>
      <c r="Y110" s="263">
        <v>2681753</v>
      </c>
      <c r="Z110" s="184">
        <v>951055</v>
      </c>
      <c r="AA110" s="184"/>
      <c r="AB110" s="184"/>
      <c r="AC110" s="184"/>
      <c r="AD110" s="184"/>
      <c r="AE110" s="184"/>
      <c r="AF110" s="184"/>
      <c r="AG110" s="184"/>
      <c r="AH110" s="184"/>
      <c r="AI110" s="184"/>
      <c r="AJ110" s="159"/>
      <c r="AK110" s="75">
        <f t="shared" si="125"/>
        <v>363278</v>
      </c>
      <c r="AL110" s="78">
        <f t="shared" si="125"/>
        <v>230691</v>
      </c>
      <c r="AM110" s="78">
        <f t="shared" si="126"/>
        <v>116713</v>
      </c>
      <c r="AN110" s="78">
        <f t="shared" si="126"/>
        <v>-281909</v>
      </c>
      <c r="AO110" s="78">
        <f t="shared" si="126"/>
        <v>-83798</v>
      </c>
      <c r="AP110" s="78">
        <f t="shared" si="126"/>
        <v>-342440</v>
      </c>
      <c r="AQ110" s="78">
        <f t="shared" si="126"/>
        <v>-427889</v>
      </c>
      <c r="AR110" s="184">
        <f t="shared" si="126"/>
        <v>92167</v>
      </c>
      <c r="AS110" s="184">
        <f t="shared" si="126"/>
        <v>-222522</v>
      </c>
      <c r="AT110" s="213">
        <f t="shared" si="126"/>
        <v>-179775</v>
      </c>
      <c r="AU110" s="291">
        <f t="shared" si="127"/>
        <v>-63404</v>
      </c>
      <c r="AV110" s="292">
        <f t="shared" si="128"/>
        <v>1525533</v>
      </c>
    </row>
    <row r="111" spans="1:48" x14ac:dyDescent="0.25">
      <c r="A111" s="4"/>
      <c r="B111" s="36" t="s">
        <v>43</v>
      </c>
      <c r="C111" s="140">
        <f>576793+28796+71682</f>
        <v>677271</v>
      </c>
      <c r="D111" s="78">
        <v>592871</v>
      </c>
      <c r="E111" s="78">
        <v>509715</v>
      </c>
      <c r="F111" s="78">
        <v>468706</v>
      </c>
      <c r="G111" s="78">
        <v>501193</v>
      </c>
      <c r="H111" s="78">
        <v>497397</v>
      </c>
      <c r="I111" s="78">
        <v>409573</v>
      </c>
      <c r="J111" s="78">
        <v>472597</v>
      </c>
      <c r="K111" s="78">
        <v>456537</v>
      </c>
      <c r="L111" s="78">
        <v>598130</v>
      </c>
      <c r="M111" s="78">
        <v>637160</v>
      </c>
      <c r="N111" s="159">
        <v>641813</v>
      </c>
      <c r="O111" s="78">
        <v>597503</v>
      </c>
      <c r="P111" s="78">
        <v>472300</v>
      </c>
      <c r="Q111" s="78">
        <v>436678</v>
      </c>
      <c r="R111" s="78">
        <v>463515</v>
      </c>
      <c r="S111" s="78">
        <v>494872</v>
      </c>
      <c r="T111" s="78">
        <v>502596</v>
      </c>
      <c r="U111" s="78">
        <v>483133</v>
      </c>
      <c r="V111" s="184">
        <v>399677</v>
      </c>
      <c r="W111" s="184">
        <v>457194</v>
      </c>
      <c r="X111" s="159">
        <v>575111</v>
      </c>
      <c r="Y111" s="263">
        <v>632449</v>
      </c>
      <c r="Z111" s="184">
        <v>173534</v>
      </c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59"/>
      <c r="AK111" s="75">
        <f t="shared" si="125"/>
        <v>79768</v>
      </c>
      <c r="AL111" s="78">
        <f t="shared" si="125"/>
        <v>120571</v>
      </c>
      <c r="AM111" s="78">
        <f t="shared" si="126"/>
        <v>73037</v>
      </c>
      <c r="AN111" s="78">
        <f t="shared" si="126"/>
        <v>5191</v>
      </c>
      <c r="AO111" s="78">
        <f t="shared" si="126"/>
        <v>6321</v>
      </c>
      <c r="AP111" s="78">
        <f t="shared" si="126"/>
        <v>-5199</v>
      </c>
      <c r="AQ111" s="78">
        <f t="shared" si="126"/>
        <v>-73560</v>
      </c>
      <c r="AR111" s="184">
        <f t="shared" si="126"/>
        <v>72920</v>
      </c>
      <c r="AS111" s="184">
        <f t="shared" si="126"/>
        <v>-657</v>
      </c>
      <c r="AT111" s="213">
        <f t="shared" si="126"/>
        <v>23019</v>
      </c>
      <c r="AU111" s="291">
        <f t="shared" si="127"/>
        <v>4711</v>
      </c>
      <c r="AV111" s="292">
        <f t="shared" si="128"/>
        <v>468279</v>
      </c>
    </row>
    <row r="112" spans="1:48" x14ac:dyDescent="0.25">
      <c r="A112" s="4"/>
      <c r="B112" s="36" t="s">
        <v>44</v>
      </c>
      <c r="C112" s="140">
        <v>7473121</v>
      </c>
      <c r="D112" s="78">
        <v>7090153</v>
      </c>
      <c r="E112" s="78">
        <v>6923041</v>
      </c>
      <c r="F112" s="78">
        <v>6708639</v>
      </c>
      <c r="G112" s="78">
        <v>8453193</v>
      </c>
      <c r="H112" s="78">
        <v>8730329</v>
      </c>
      <c r="I112" s="78">
        <v>7022703</v>
      </c>
      <c r="J112" s="78">
        <v>7412013</v>
      </c>
      <c r="K112" s="78">
        <v>6749740</v>
      </c>
      <c r="L112" s="78">
        <v>7363156</v>
      </c>
      <c r="M112" s="78">
        <v>7959242</v>
      </c>
      <c r="N112" s="159">
        <v>7564353</v>
      </c>
      <c r="O112" s="78">
        <v>7854299</v>
      </c>
      <c r="P112" s="78">
        <v>5909003</v>
      </c>
      <c r="Q112" s="78">
        <v>5418970</v>
      </c>
      <c r="R112" s="78">
        <v>6560460</v>
      </c>
      <c r="S112" s="78">
        <v>7835406</v>
      </c>
      <c r="T112" s="78">
        <v>8008215</v>
      </c>
      <c r="U112" s="78">
        <v>7932896</v>
      </c>
      <c r="V112" s="184">
        <v>6338009</v>
      </c>
      <c r="W112" s="184">
        <v>6709673</v>
      </c>
      <c r="X112" s="159">
        <v>7341512</v>
      </c>
      <c r="Y112" s="263">
        <v>7016805</v>
      </c>
      <c r="Z112" s="184">
        <v>1335201</v>
      </c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59"/>
      <c r="AK112" s="75">
        <f t="shared" si="125"/>
        <v>-381178</v>
      </c>
      <c r="AL112" s="78">
        <f t="shared" si="125"/>
        <v>1181150</v>
      </c>
      <c r="AM112" s="78">
        <f t="shared" si="126"/>
        <v>1504071</v>
      </c>
      <c r="AN112" s="78">
        <f t="shared" si="126"/>
        <v>148179</v>
      </c>
      <c r="AO112" s="78">
        <f t="shared" si="126"/>
        <v>617787</v>
      </c>
      <c r="AP112" s="78">
        <f t="shared" si="126"/>
        <v>722114</v>
      </c>
      <c r="AQ112" s="78">
        <f t="shared" si="126"/>
        <v>-910193</v>
      </c>
      <c r="AR112" s="184">
        <f t="shared" si="126"/>
        <v>1074004</v>
      </c>
      <c r="AS112" s="184">
        <f t="shared" si="126"/>
        <v>40067</v>
      </c>
      <c r="AT112" s="213">
        <f t="shared" si="126"/>
        <v>21644</v>
      </c>
      <c r="AU112" s="291">
        <f t="shared" si="127"/>
        <v>942437</v>
      </c>
      <c r="AV112" s="292">
        <f t="shared" si="128"/>
        <v>6229152</v>
      </c>
    </row>
    <row r="113" spans="1:48" x14ac:dyDescent="0.25">
      <c r="A113" s="4"/>
      <c r="B113" s="36" t="s">
        <v>45</v>
      </c>
      <c r="C113" s="140">
        <v>14562615</v>
      </c>
      <c r="D113" s="78">
        <v>13359766</v>
      </c>
      <c r="E113" s="78">
        <v>13954774</v>
      </c>
      <c r="F113" s="78">
        <v>14266898</v>
      </c>
      <c r="G113" s="78">
        <v>15556724</v>
      </c>
      <c r="H113" s="78">
        <v>15363016</v>
      </c>
      <c r="I113" s="78">
        <v>13837898</v>
      </c>
      <c r="J113" s="78">
        <v>15098523</v>
      </c>
      <c r="K113" s="78">
        <v>14041653</v>
      </c>
      <c r="L113" s="78">
        <v>14602721</v>
      </c>
      <c r="M113" s="78">
        <v>14075387</v>
      </c>
      <c r="N113" s="159">
        <v>15555828</v>
      </c>
      <c r="O113" s="78">
        <v>14811476</v>
      </c>
      <c r="P113" s="78">
        <v>10970320</v>
      </c>
      <c r="Q113" s="78">
        <v>12227419</v>
      </c>
      <c r="R113" s="78">
        <v>13631070</v>
      </c>
      <c r="S113" s="78">
        <v>15269594</v>
      </c>
      <c r="T113" s="78">
        <v>13871534</v>
      </c>
      <c r="U113" s="78">
        <v>14783331</v>
      </c>
      <c r="V113" s="184">
        <v>13482310</v>
      </c>
      <c r="W113" s="184">
        <v>14579456</v>
      </c>
      <c r="X113" s="159">
        <v>14042938</v>
      </c>
      <c r="Y113" s="263">
        <v>13999212</v>
      </c>
      <c r="Z113" s="184">
        <v>0</v>
      </c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59"/>
      <c r="AK113" s="75">
        <f t="shared" si="125"/>
        <v>-248861</v>
      </c>
      <c r="AL113" s="78">
        <f t="shared" si="125"/>
        <v>2389446</v>
      </c>
      <c r="AM113" s="78">
        <f t="shared" si="126"/>
        <v>1727355</v>
      </c>
      <c r="AN113" s="78">
        <f t="shared" si="126"/>
        <v>635828</v>
      </c>
      <c r="AO113" s="78">
        <f t="shared" si="126"/>
        <v>287130</v>
      </c>
      <c r="AP113" s="78">
        <f t="shared" si="126"/>
        <v>1491482</v>
      </c>
      <c r="AQ113" s="78">
        <f t="shared" si="126"/>
        <v>-945433</v>
      </c>
      <c r="AR113" s="184">
        <f t="shared" si="126"/>
        <v>1616213</v>
      </c>
      <c r="AS113" s="184">
        <f t="shared" si="126"/>
        <v>-537803</v>
      </c>
      <c r="AT113" s="213">
        <f t="shared" si="126"/>
        <v>559783</v>
      </c>
      <c r="AU113" s="291">
        <f t="shared" si="127"/>
        <v>76175</v>
      </c>
      <c r="AV113" s="292">
        <f t="shared" si="128"/>
        <v>0</v>
      </c>
    </row>
    <row r="114" spans="1:48" x14ac:dyDescent="0.25">
      <c r="A114" s="4"/>
      <c r="B114" s="36" t="s">
        <v>46</v>
      </c>
      <c r="C114" s="140">
        <f t="shared" ref="C114:V114" si="129">SUM(C109:C113)</f>
        <v>37217131</v>
      </c>
      <c r="D114" s="78">
        <f t="shared" si="129"/>
        <v>33590419</v>
      </c>
      <c r="E114" s="78">
        <f t="shared" si="129"/>
        <v>32624080</v>
      </c>
      <c r="F114" s="78">
        <f t="shared" si="129"/>
        <v>32093452</v>
      </c>
      <c r="G114" s="78">
        <f t="shared" si="129"/>
        <v>40583892</v>
      </c>
      <c r="H114" s="78">
        <f t="shared" si="129"/>
        <v>40810118</v>
      </c>
      <c r="I114" s="78">
        <f t="shared" si="129"/>
        <v>33055094</v>
      </c>
      <c r="J114" s="78">
        <f t="shared" si="129"/>
        <v>34717807</v>
      </c>
      <c r="K114" s="78">
        <f t="shared" si="129"/>
        <v>32964524</v>
      </c>
      <c r="L114" s="78">
        <f t="shared" si="129"/>
        <v>37771784</v>
      </c>
      <c r="M114" s="78">
        <f t="shared" si="129"/>
        <v>39345722</v>
      </c>
      <c r="N114" s="159">
        <f t="shared" si="129"/>
        <v>38828416</v>
      </c>
      <c r="O114" s="78">
        <f t="shared" si="129"/>
        <v>37465565</v>
      </c>
      <c r="P114" s="184">
        <f t="shared" si="129"/>
        <v>29933106</v>
      </c>
      <c r="Q114" s="184">
        <f t="shared" si="129"/>
        <v>29798014</v>
      </c>
      <c r="R114" s="78">
        <f t="shared" si="129"/>
        <v>34852146</v>
      </c>
      <c r="S114" s="78">
        <f t="shared" si="129"/>
        <v>41310761</v>
      </c>
      <c r="T114" s="78">
        <f t="shared" si="129"/>
        <v>40934651</v>
      </c>
      <c r="U114" s="78">
        <f t="shared" si="129"/>
        <v>37854991</v>
      </c>
      <c r="V114" s="184">
        <f t="shared" si="129"/>
        <v>30976178</v>
      </c>
      <c r="W114" s="184">
        <v>34027804</v>
      </c>
      <c r="X114" s="159">
        <v>38144443</v>
      </c>
      <c r="Y114" s="263">
        <v>38517384</v>
      </c>
      <c r="Z114" s="184">
        <v>5594378</v>
      </c>
      <c r="AA114" s="184"/>
      <c r="AB114" s="184"/>
      <c r="AC114" s="184"/>
      <c r="AD114" s="184"/>
      <c r="AE114" s="184"/>
      <c r="AF114" s="184"/>
      <c r="AG114" s="184"/>
      <c r="AH114" s="184"/>
      <c r="AI114" s="184"/>
      <c r="AJ114" s="159"/>
      <c r="AK114" s="78">
        <f t="shared" ref="AK114:AT114" si="130">SUM(AK109:AK113)</f>
        <v>-248434</v>
      </c>
      <c r="AL114" s="78">
        <f t="shared" si="130"/>
        <v>3657313</v>
      </c>
      <c r="AM114" s="78">
        <f t="shared" si="130"/>
        <v>2826066</v>
      </c>
      <c r="AN114" s="78">
        <f t="shared" si="130"/>
        <v>-2758694</v>
      </c>
      <c r="AO114" s="78">
        <f t="shared" si="130"/>
        <v>-726869</v>
      </c>
      <c r="AP114" s="78">
        <f t="shared" si="130"/>
        <v>-124533</v>
      </c>
      <c r="AQ114" s="78">
        <f t="shared" si="130"/>
        <v>-4799897</v>
      </c>
      <c r="AR114" s="184">
        <f t="shared" si="130"/>
        <v>3741629</v>
      </c>
      <c r="AS114" s="184">
        <f t="shared" si="130"/>
        <v>-1063280</v>
      </c>
      <c r="AT114" s="213">
        <f t="shared" si="130"/>
        <v>-372659</v>
      </c>
      <c r="AU114" s="291">
        <f t="shared" ref="AU114:AV114" si="131">SUM(AU109:AU113)</f>
        <v>828338</v>
      </c>
      <c r="AV114" s="292">
        <f t="shared" si="131"/>
        <v>17678210</v>
      </c>
    </row>
    <row r="115" spans="1:48" x14ac:dyDescent="0.25">
      <c r="A115" s="4">
        <f>+A108+1</f>
        <v>11</v>
      </c>
      <c r="B115" s="43" t="s">
        <v>39</v>
      </c>
      <c r="C115" s="141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160"/>
      <c r="O115" s="79"/>
      <c r="P115" s="185"/>
      <c r="Q115" s="185"/>
      <c r="R115" s="79"/>
      <c r="S115" s="79"/>
      <c r="T115" s="79"/>
      <c r="U115" s="79"/>
      <c r="V115" s="185"/>
      <c r="W115" s="185"/>
      <c r="X115" s="160"/>
      <c r="Y115" s="264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60"/>
      <c r="AK115" s="79"/>
      <c r="AL115" s="79"/>
      <c r="AM115" s="79"/>
      <c r="AN115" s="79"/>
      <c r="AO115" s="79"/>
      <c r="AP115" s="79"/>
      <c r="AQ115" s="79"/>
      <c r="AR115" s="185"/>
      <c r="AS115" s="185"/>
      <c r="AT115" s="287"/>
      <c r="AU115" s="273"/>
      <c r="AV115" s="274"/>
    </row>
    <row r="116" spans="1:48" x14ac:dyDescent="0.25">
      <c r="A116" s="4"/>
      <c r="B116" s="36" t="s">
        <v>41</v>
      </c>
      <c r="C116" s="89">
        <v>2768662.77</v>
      </c>
      <c r="D116" s="83">
        <v>2439116.3899999992</v>
      </c>
      <c r="E116" s="83">
        <v>2216993.1799999997</v>
      </c>
      <c r="F116" s="83">
        <v>2069045.0099999998</v>
      </c>
      <c r="G116" s="83">
        <v>2982048.2699999996</v>
      </c>
      <c r="H116" s="83">
        <v>3055327.91</v>
      </c>
      <c r="I116" s="83">
        <v>2248751.7799999998</v>
      </c>
      <c r="J116" s="83">
        <v>2235862.8222000003</v>
      </c>
      <c r="K116" s="83">
        <v>2239521.8000000003</v>
      </c>
      <c r="L116" s="83">
        <v>2954095.2599999993</v>
      </c>
      <c r="M116" s="83">
        <v>3359525.8399999994</v>
      </c>
      <c r="N116" s="161">
        <v>3053884.9800000004</v>
      </c>
      <c r="O116" s="83">
        <v>2837676.7299999995</v>
      </c>
      <c r="P116" s="90">
        <v>2555846.7700000009</v>
      </c>
      <c r="Q116" s="90">
        <v>2406749.7199999997</v>
      </c>
      <c r="R116" s="90">
        <v>2817315.2500000135</v>
      </c>
      <c r="S116" s="90">
        <v>3441840.5800000131</v>
      </c>
      <c r="T116" s="90">
        <v>3552874.8600000134</v>
      </c>
      <c r="U116" s="90">
        <v>2835016.1200000127</v>
      </c>
      <c r="V116" s="90">
        <v>2108301.6700000134</v>
      </c>
      <c r="W116" s="90">
        <v>2369790.0200000135</v>
      </c>
      <c r="X116" s="161">
        <v>3182264.6400000132</v>
      </c>
      <c r="Y116" s="265">
        <v>3563876.2400000133</v>
      </c>
      <c r="Z116" s="90">
        <v>882977.81000001333</v>
      </c>
      <c r="AA116" s="90"/>
      <c r="AB116" s="90"/>
      <c r="AC116" s="90"/>
      <c r="AD116" s="90"/>
      <c r="AE116" s="90"/>
      <c r="AF116" s="90"/>
      <c r="AG116" s="90"/>
      <c r="AH116" s="90"/>
      <c r="AI116" s="90"/>
      <c r="AJ116" s="161"/>
      <c r="AK116" s="75">
        <f t="shared" ref="AK116:AL120" si="132">C116-O116</f>
        <v>-69013.959999999497</v>
      </c>
      <c r="AL116" s="75">
        <f t="shared" si="132"/>
        <v>-116730.38000000175</v>
      </c>
      <c r="AM116" s="75">
        <f t="shared" ref="AM116:AT120" si="133">IF(Q116=0,0,E116-Q116)</f>
        <v>-189756.54000000004</v>
      </c>
      <c r="AN116" s="75">
        <f t="shared" si="133"/>
        <v>-748270.24000001373</v>
      </c>
      <c r="AO116" s="75">
        <f t="shared" si="133"/>
        <v>-459792.31000001356</v>
      </c>
      <c r="AP116" s="75">
        <f t="shared" si="133"/>
        <v>-497546.95000001322</v>
      </c>
      <c r="AQ116" s="75">
        <f t="shared" si="133"/>
        <v>-586264.34000001289</v>
      </c>
      <c r="AR116" s="90">
        <f t="shared" si="133"/>
        <v>127561.15219998686</v>
      </c>
      <c r="AS116" s="90">
        <f t="shared" si="133"/>
        <v>-130268.22000001324</v>
      </c>
      <c r="AT116" s="218">
        <f t="shared" si="133"/>
        <v>-228169.38000001386</v>
      </c>
      <c r="AU116" s="278">
        <f t="shared" ref="AU116:AU120" si="134">IF(Y116=0,0,M116-Y116)</f>
        <v>-204350.40000001388</v>
      </c>
      <c r="AV116" s="279">
        <f t="shared" ref="AV116:AV120" si="135">IF(Z116=0,0,N116-Z116)</f>
        <v>2170907.1699999869</v>
      </c>
    </row>
    <row r="117" spans="1:48" x14ac:dyDescent="0.25">
      <c r="A117" s="4"/>
      <c r="B117" s="36" t="s">
        <v>42</v>
      </c>
      <c r="C117" s="89">
        <v>479429.39</v>
      </c>
      <c r="D117" s="83">
        <v>399152.31</v>
      </c>
      <c r="E117" s="83">
        <v>354763.35</v>
      </c>
      <c r="F117" s="83">
        <v>290606.06</v>
      </c>
      <c r="G117" s="83">
        <v>354647.27000000008</v>
      </c>
      <c r="H117" s="83">
        <v>370736.72000000003</v>
      </c>
      <c r="I117" s="83">
        <v>287233.91000000003</v>
      </c>
      <c r="J117" s="83">
        <v>276879.05</v>
      </c>
      <c r="K117" s="83">
        <v>272712.79000000004</v>
      </c>
      <c r="L117" s="83">
        <v>374364.88999999996</v>
      </c>
      <c r="M117" s="83">
        <v>453981.05000000005</v>
      </c>
      <c r="N117" s="161">
        <v>436869.76999999996</v>
      </c>
      <c r="O117" s="83">
        <v>433445.28</v>
      </c>
      <c r="P117" s="90">
        <v>377840.35000000003</v>
      </c>
      <c r="Q117" s="90">
        <v>349980.30999999988</v>
      </c>
      <c r="R117" s="90">
        <v>340266.31999999995</v>
      </c>
      <c r="S117" s="90">
        <v>388189.60999999993</v>
      </c>
      <c r="T117" s="90">
        <v>453829.97</v>
      </c>
      <c r="U117" s="90">
        <v>374395.2</v>
      </c>
      <c r="V117" s="90">
        <v>280339.02999999991</v>
      </c>
      <c r="W117" s="90">
        <v>308184.10000000003</v>
      </c>
      <c r="X117" s="161">
        <v>367963.47000000015</v>
      </c>
      <c r="Y117" s="265">
        <v>419899.86999999988</v>
      </c>
      <c r="Z117" s="90">
        <v>163887.30000000005</v>
      </c>
      <c r="AA117" s="90"/>
      <c r="AB117" s="90"/>
      <c r="AC117" s="90"/>
      <c r="AD117" s="90"/>
      <c r="AE117" s="90"/>
      <c r="AF117" s="90"/>
      <c r="AG117" s="90"/>
      <c r="AH117" s="90"/>
      <c r="AI117" s="90"/>
      <c r="AJ117" s="161"/>
      <c r="AK117" s="75">
        <f t="shared" si="132"/>
        <v>45984.109999999986</v>
      </c>
      <c r="AL117" s="75">
        <f t="shared" si="132"/>
        <v>21311.959999999963</v>
      </c>
      <c r="AM117" s="75">
        <f t="shared" si="133"/>
        <v>4783.0400000000955</v>
      </c>
      <c r="AN117" s="75">
        <f t="shared" si="133"/>
        <v>-49660.259999999951</v>
      </c>
      <c r="AO117" s="75">
        <f t="shared" si="133"/>
        <v>-33542.339999999851</v>
      </c>
      <c r="AP117" s="75">
        <f t="shared" si="133"/>
        <v>-83093.249999999942</v>
      </c>
      <c r="AQ117" s="75">
        <f t="shared" si="133"/>
        <v>-87161.289999999979</v>
      </c>
      <c r="AR117" s="90">
        <f t="shared" si="133"/>
        <v>-3459.9799999999232</v>
      </c>
      <c r="AS117" s="90">
        <f t="shared" si="133"/>
        <v>-35471.31</v>
      </c>
      <c r="AT117" s="218">
        <f t="shared" si="133"/>
        <v>6401.4199999998091</v>
      </c>
      <c r="AU117" s="278">
        <f t="shared" si="134"/>
        <v>34081.180000000168</v>
      </c>
      <c r="AV117" s="279">
        <f t="shared" si="135"/>
        <v>272982.46999999991</v>
      </c>
    </row>
    <row r="118" spans="1:48" x14ac:dyDescent="0.25">
      <c r="A118" s="4"/>
      <c r="B118" s="36" t="s">
        <v>43</v>
      </c>
      <c r="C118" s="89">
        <v>163039.44</v>
      </c>
      <c r="D118" s="83">
        <v>140622.76999999996</v>
      </c>
      <c r="E118" s="83">
        <v>121798.20000000001</v>
      </c>
      <c r="F118" s="83">
        <v>109886.40999999999</v>
      </c>
      <c r="G118" s="83">
        <v>113571.50999999998</v>
      </c>
      <c r="H118" s="83">
        <v>114388.30000000003</v>
      </c>
      <c r="I118" s="83">
        <v>97678.969999999972</v>
      </c>
      <c r="J118" s="83">
        <v>108550.26</v>
      </c>
      <c r="K118" s="83">
        <v>107014.25</v>
      </c>
      <c r="L118" s="83">
        <v>139353.27000000002</v>
      </c>
      <c r="M118" s="83">
        <v>153680.15000000002</v>
      </c>
      <c r="N118" s="161">
        <v>155010.32999999999</v>
      </c>
      <c r="O118" s="83">
        <v>146051.24999999997</v>
      </c>
      <c r="P118" s="90">
        <v>118781.57999999997</v>
      </c>
      <c r="Q118" s="90">
        <v>110226.17000000003</v>
      </c>
      <c r="R118" s="90">
        <v>110730.07000000004</v>
      </c>
      <c r="S118" s="90">
        <v>114440.94000000003</v>
      </c>
      <c r="T118" s="90">
        <v>116239.05999999998</v>
      </c>
      <c r="U118" s="90">
        <v>112283.69</v>
      </c>
      <c r="V118" s="90">
        <v>96918.819999999992</v>
      </c>
      <c r="W118" s="90">
        <v>108093.04000000002</v>
      </c>
      <c r="X118" s="161">
        <v>133791.41</v>
      </c>
      <c r="Y118" s="265">
        <v>155300.19000000006</v>
      </c>
      <c r="Z118" s="90">
        <v>44580.80000000001</v>
      </c>
      <c r="AA118" s="90"/>
      <c r="AB118" s="90"/>
      <c r="AC118" s="90"/>
      <c r="AD118" s="90"/>
      <c r="AE118" s="90"/>
      <c r="AF118" s="90"/>
      <c r="AG118" s="90"/>
      <c r="AH118" s="90"/>
      <c r="AI118" s="90"/>
      <c r="AJ118" s="161"/>
      <c r="AK118" s="75">
        <f t="shared" si="132"/>
        <v>16988.190000000031</v>
      </c>
      <c r="AL118" s="75">
        <f t="shared" si="132"/>
        <v>21841.189999999988</v>
      </c>
      <c r="AM118" s="75">
        <f t="shared" si="133"/>
        <v>11572.029999999984</v>
      </c>
      <c r="AN118" s="75">
        <f t="shared" si="133"/>
        <v>-843.66000000004715</v>
      </c>
      <c r="AO118" s="75">
        <f t="shared" si="133"/>
        <v>-869.43000000005122</v>
      </c>
      <c r="AP118" s="75">
        <f t="shared" si="133"/>
        <v>-1850.7599999999511</v>
      </c>
      <c r="AQ118" s="75">
        <f t="shared" si="133"/>
        <v>-14604.72000000003</v>
      </c>
      <c r="AR118" s="99">
        <f t="shared" si="133"/>
        <v>11631.440000000002</v>
      </c>
      <c r="AS118" s="99">
        <f t="shared" si="133"/>
        <v>-1078.7900000000227</v>
      </c>
      <c r="AT118" s="232">
        <f t="shared" si="133"/>
        <v>5561.8600000000151</v>
      </c>
      <c r="AU118" s="278">
        <f t="shared" si="134"/>
        <v>-1620.0400000000373</v>
      </c>
      <c r="AV118" s="279">
        <f t="shared" si="135"/>
        <v>110429.52999999997</v>
      </c>
    </row>
    <row r="119" spans="1:48" x14ac:dyDescent="0.25">
      <c r="A119" s="4"/>
      <c r="B119" s="36" t="s">
        <v>44</v>
      </c>
      <c r="C119" s="89">
        <v>1192682.8100000003</v>
      </c>
      <c r="D119" s="83">
        <v>1053057.3699999999</v>
      </c>
      <c r="E119" s="83">
        <v>1010548.3299999998</v>
      </c>
      <c r="F119" s="83">
        <v>989666.17999999993</v>
      </c>
      <c r="G119" s="83">
        <v>1201297.3599999996</v>
      </c>
      <c r="H119" s="83">
        <v>1240094.4999999998</v>
      </c>
      <c r="I119" s="83">
        <v>1032294.5900000002</v>
      </c>
      <c r="J119" s="83">
        <v>1058909.25</v>
      </c>
      <c r="K119" s="83">
        <v>972552.12999999989</v>
      </c>
      <c r="L119" s="83">
        <v>1107020.3399999996</v>
      </c>
      <c r="M119" s="83">
        <v>1267186.1099999999</v>
      </c>
      <c r="N119" s="161">
        <v>1258117.32</v>
      </c>
      <c r="O119" s="83">
        <v>1247994.5999999999</v>
      </c>
      <c r="P119" s="90">
        <v>910891.17999999993</v>
      </c>
      <c r="Q119" s="90">
        <v>821939.13</v>
      </c>
      <c r="R119" s="90">
        <v>938927.20000000019</v>
      </c>
      <c r="S119" s="90">
        <v>1102763.21</v>
      </c>
      <c r="T119" s="90">
        <v>1122395.8799999999</v>
      </c>
      <c r="U119" s="90">
        <v>1107155.0199999996</v>
      </c>
      <c r="V119" s="90">
        <v>922159.24000000011</v>
      </c>
      <c r="W119" s="90">
        <v>972732.88000000024</v>
      </c>
      <c r="X119" s="161">
        <v>1064676.1900000002</v>
      </c>
      <c r="Y119" s="265">
        <v>1120396.0300000005</v>
      </c>
      <c r="Z119" s="90">
        <v>223151.23000000004</v>
      </c>
      <c r="AA119" s="90"/>
      <c r="AB119" s="90"/>
      <c r="AC119" s="90"/>
      <c r="AD119" s="90"/>
      <c r="AE119" s="90"/>
      <c r="AF119" s="90"/>
      <c r="AG119" s="90"/>
      <c r="AH119" s="90"/>
      <c r="AI119" s="90"/>
      <c r="AJ119" s="161"/>
      <c r="AK119" s="75">
        <f t="shared" si="132"/>
        <v>-55311.789999999572</v>
      </c>
      <c r="AL119" s="75">
        <f t="shared" si="132"/>
        <v>142166.18999999994</v>
      </c>
      <c r="AM119" s="75">
        <f t="shared" si="133"/>
        <v>188609.19999999984</v>
      </c>
      <c r="AN119" s="75">
        <f t="shared" si="133"/>
        <v>50738.979999999749</v>
      </c>
      <c r="AO119" s="75">
        <f t="shared" si="133"/>
        <v>98534.149999999674</v>
      </c>
      <c r="AP119" s="75">
        <f t="shared" si="133"/>
        <v>117698.61999999988</v>
      </c>
      <c r="AQ119" s="75">
        <f t="shared" si="133"/>
        <v>-74860.429999999353</v>
      </c>
      <c r="AR119" s="90">
        <f t="shared" si="133"/>
        <v>136750.00999999989</v>
      </c>
      <c r="AS119" s="90">
        <f t="shared" si="133"/>
        <v>-180.75000000034925</v>
      </c>
      <c r="AT119" s="90">
        <f t="shared" si="133"/>
        <v>42344.149999999441</v>
      </c>
      <c r="AU119" s="278">
        <f t="shared" si="134"/>
        <v>146790.07999999938</v>
      </c>
      <c r="AV119" s="279">
        <f t="shared" si="135"/>
        <v>1034966.0900000001</v>
      </c>
    </row>
    <row r="120" spans="1:48" x14ac:dyDescent="0.25">
      <c r="A120" s="4"/>
      <c r="B120" s="36" t="s">
        <v>45</v>
      </c>
      <c r="C120" s="89">
        <v>943284.08000000007</v>
      </c>
      <c r="D120" s="83">
        <v>887479.82999999984</v>
      </c>
      <c r="E120" s="83">
        <v>921403.63871973543</v>
      </c>
      <c r="F120" s="83">
        <v>952858.71128026454</v>
      </c>
      <c r="G120" s="83">
        <v>1036118.3300000001</v>
      </c>
      <c r="H120" s="83">
        <v>950792.5</v>
      </c>
      <c r="I120" s="83">
        <v>868415.41000000015</v>
      </c>
      <c r="J120" s="83">
        <v>924977.89999999991</v>
      </c>
      <c r="K120" s="83">
        <v>874353.85999999987</v>
      </c>
      <c r="L120" s="83">
        <v>896280.02</v>
      </c>
      <c r="M120" s="83">
        <v>878830.82000000007</v>
      </c>
      <c r="N120" s="161">
        <v>945743.6599999998</v>
      </c>
      <c r="O120" s="83">
        <v>902082.32000000007</v>
      </c>
      <c r="P120" s="90">
        <v>718973.43999999994</v>
      </c>
      <c r="Q120" s="90">
        <v>770614.39000000013</v>
      </c>
      <c r="R120" s="90">
        <v>873635.83999999973</v>
      </c>
      <c r="S120" s="90">
        <v>937788.42999999993</v>
      </c>
      <c r="T120" s="90">
        <v>890402.84000000008</v>
      </c>
      <c r="U120" s="90">
        <v>910807.25000000035</v>
      </c>
      <c r="V120" s="90">
        <v>847532.90000000014</v>
      </c>
      <c r="W120" s="90">
        <v>902438.24</v>
      </c>
      <c r="X120" s="161">
        <v>904080.38000000012</v>
      </c>
      <c r="Y120" s="265">
        <v>1014219.2999999998</v>
      </c>
      <c r="Z120" s="90">
        <v>0</v>
      </c>
      <c r="AA120" s="90"/>
      <c r="AB120" s="90"/>
      <c r="AC120" s="90"/>
      <c r="AD120" s="90"/>
      <c r="AE120" s="90"/>
      <c r="AF120" s="90"/>
      <c r="AG120" s="90"/>
      <c r="AH120" s="90"/>
      <c r="AI120" s="90"/>
      <c r="AJ120" s="161"/>
      <c r="AK120" s="75">
        <f t="shared" si="132"/>
        <v>41201.760000000009</v>
      </c>
      <c r="AL120" s="75">
        <f t="shared" si="132"/>
        <v>168506.3899999999</v>
      </c>
      <c r="AM120" s="75">
        <f t="shared" si="133"/>
        <v>150789.2487197353</v>
      </c>
      <c r="AN120" s="75">
        <f t="shared" si="133"/>
        <v>79222.871280264808</v>
      </c>
      <c r="AO120" s="75">
        <f t="shared" si="133"/>
        <v>98329.90000000014</v>
      </c>
      <c r="AP120" s="75">
        <f t="shared" si="133"/>
        <v>60389.659999999916</v>
      </c>
      <c r="AQ120" s="75">
        <f t="shared" si="133"/>
        <v>-42391.8400000002</v>
      </c>
      <c r="AR120" s="90">
        <f t="shared" si="133"/>
        <v>77444.999999999767</v>
      </c>
      <c r="AS120" s="90">
        <f t="shared" si="133"/>
        <v>-28084.380000000121</v>
      </c>
      <c r="AT120" s="90">
        <f t="shared" si="133"/>
        <v>-7800.3600000001024</v>
      </c>
      <c r="AU120" s="278">
        <f t="shared" si="134"/>
        <v>-135388.47999999975</v>
      </c>
      <c r="AV120" s="279">
        <f t="shared" si="135"/>
        <v>0</v>
      </c>
    </row>
    <row r="121" spans="1:48" x14ac:dyDescent="0.25">
      <c r="A121" s="4"/>
      <c r="B121" s="36" t="s">
        <v>46</v>
      </c>
      <c r="C121" s="89">
        <f t="shared" ref="C121:V121" si="136">SUM(C116:C120)</f>
        <v>5547098.4900000002</v>
      </c>
      <c r="D121" s="83">
        <f t="shared" si="136"/>
        <v>4919428.669999999</v>
      </c>
      <c r="E121" s="83">
        <f t="shared" si="136"/>
        <v>4625506.6987197353</v>
      </c>
      <c r="F121" s="83">
        <f t="shared" si="136"/>
        <v>4412062.371280265</v>
      </c>
      <c r="G121" s="83">
        <f t="shared" si="136"/>
        <v>5687682.7399999993</v>
      </c>
      <c r="H121" s="83">
        <f t="shared" si="136"/>
        <v>5731339.9299999997</v>
      </c>
      <c r="I121" s="83">
        <f t="shared" si="136"/>
        <v>4534374.66</v>
      </c>
      <c r="J121" s="83">
        <f t="shared" si="136"/>
        <v>4605179.2821999993</v>
      </c>
      <c r="K121" s="83">
        <f t="shared" si="136"/>
        <v>4466154.83</v>
      </c>
      <c r="L121" s="83">
        <f t="shared" si="136"/>
        <v>5471113.7799999993</v>
      </c>
      <c r="M121" s="83">
        <f t="shared" si="136"/>
        <v>6113203.9699999997</v>
      </c>
      <c r="N121" s="161">
        <f t="shared" si="136"/>
        <v>5849626.0600000005</v>
      </c>
      <c r="O121" s="83">
        <f t="shared" si="136"/>
        <v>5567250.1799999997</v>
      </c>
      <c r="P121" s="90">
        <f t="shared" si="136"/>
        <v>4682333.32</v>
      </c>
      <c r="Q121" s="90">
        <f t="shared" si="136"/>
        <v>4459509.72</v>
      </c>
      <c r="R121" s="90">
        <f t="shared" si="136"/>
        <v>5080874.6800000127</v>
      </c>
      <c r="S121" s="90">
        <f t="shared" si="136"/>
        <v>5985022.7700000126</v>
      </c>
      <c r="T121" s="90">
        <f t="shared" si="136"/>
        <v>6135742.6100000124</v>
      </c>
      <c r="U121" s="90">
        <f t="shared" si="136"/>
        <v>5339657.2800000124</v>
      </c>
      <c r="V121" s="90">
        <f t="shared" si="136"/>
        <v>4255251.6600000132</v>
      </c>
      <c r="W121" s="90">
        <v>4661238.2800000142</v>
      </c>
      <c r="X121" s="161">
        <v>5652776.0900000138</v>
      </c>
      <c r="Y121" s="265">
        <v>6273691.6300000139</v>
      </c>
      <c r="Z121" s="90">
        <v>1314597.1400000134</v>
      </c>
      <c r="AA121" s="90"/>
      <c r="AB121" s="90"/>
      <c r="AC121" s="90"/>
      <c r="AD121" s="90"/>
      <c r="AE121" s="90"/>
      <c r="AF121" s="90"/>
      <c r="AG121" s="90"/>
      <c r="AH121" s="90"/>
      <c r="AI121" s="90"/>
      <c r="AJ121" s="161"/>
      <c r="AK121" s="83">
        <f t="shared" ref="AK121:AT121" si="137">SUM(AK116:AK120)</f>
        <v>-20151.689999999042</v>
      </c>
      <c r="AL121" s="83">
        <f t="shared" si="137"/>
        <v>237095.34999999806</v>
      </c>
      <c r="AM121" s="83">
        <f t="shared" si="137"/>
        <v>165996.97871973517</v>
      </c>
      <c r="AN121" s="83">
        <f t="shared" si="137"/>
        <v>-668812.30871974921</v>
      </c>
      <c r="AO121" s="83">
        <f t="shared" si="137"/>
        <v>-297340.03000001365</v>
      </c>
      <c r="AP121" s="83">
        <f t="shared" si="137"/>
        <v>-404402.68000001344</v>
      </c>
      <c r="AQ121" s="83">
        <f t="shared" si="137"/>
        <v>-805282.62000001245</v>
      </c>
      <c r="AR121" s="90">
        <f t="shared" si="137"/>
        <v>349927.6221999866</v>
      </c>
      <c r="AS121" s="90">
        <f t="shared" si="137"/>
        <v>-195083.45000001375</v>
      </c>
      <c r="AT121" s="99">
        <f t="shared" si="137"/>
        <v>-181662.3100000147</v>
      </c>
      <c r="AU121" s="278">
        <f t="shared" ref="AU121:AV121" si="138">SUM(AU116:AU120)</f>
        <v>-160487.66000001412</v>
      </c>
      <c r="AV121" s="279">
        <f t="shared" si="138"/>
        <v>3589285.2599999867</v>
      </c>
    </row>
    <row r="122" spans="1:48" x14ac:dyDescent="0.25">
      <c r="A122" s="4">
        <f>+A115+1</f>
        <v>12</v>
      </c>
      <c r="B122" s="43" t="s">
        <v>37</v>
      </c>
      <c r="C122" s="89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161"/>
      <c r="O122" s="83"/>
      <c r="P122" s="90"/>
      <c r="Q122" s="90"/>
      <c r="R122" s="90"/>
      <c r="S122" s="90"/>
      <c r="T122" s="90"/>
      <c r="U122" s="90"/>
      <c r="V122" s="90"/>
      <c r="W122" s="90"/>
      <c r="X122" s="161"/>
      <c r="Y122" s="265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161"/>
      <c r="AK122" s="86"/>
      <c r="AL122" s="86"/>
      <c r="AM122" s="86"/>
      <c r="AN122" s="86"/>
      <c r="AO122" s="86"/>
      <c r="AP122" s="86"/>
      <c r="AQ122" s="86"/>
      <c r="AR122" s="227"/>
      <c r="AS122" s="227"/>
      <c r="AT122" s="216"/>
      <c r="AU122" s="273"/>
      <c r="AV122" s="274"/>
    </row>
    <row r="123" spans="1:48" x14ac:dyDescent="0.25">
      <c r="A123" s="4"/>
      <c r="B123" s="36" t="s">
        <v>41</v>
      </c>
      <c r="C123" s="89">
        <f>465642+38378</f>
        <v>504020</v>
      </c>
      <c r="D123" s="83">
        <v>440098.63999999996</v>
      </c>
      <c r="E123" s="83">
        <v>394645.45</v>
      </c>
      <c r="F123" s="83">
        <v>375746.36000000004</v>
      </c>
      <c r="G123" s="83">
        <v>591520.57000000007</v>
      </c>
      <c r="H123" s="83">
        <v>537297.90000000014</v>
      </c>
      <c r="I123" s="83">
        <v>386607.09999999992</v>
      </c>
      <c r="J123" s="83">
        <v>403168.67</v>
      </c>
      <c r="K123" s="83">
        <v>399120.48000000004</v>
      </c>
      <c r="L123" s="83">
        <v>498544.76999999984</v>
      </c>
      <c r="M123" s="83">
        <v>545493.31999999995</v>
      </c>
      <c r="N123" s="161">
        <v>500855.82</v>
      </c>
      <c r="O123" s="83">
        <v>483034.41</v>
      </c>
      <c r="P123" s="90">
        <v>421781.41000000003</v>
      </c>
      <c r="Q123" s="90">
        <v>387161.91</v>
      </c>
      <c r="R123" s="188">
        <v>502401.83999999997</v>
      </c>
      <c r="S123" s="90">
        <v>591107.39999999991</v>
      </c>
      <c r="T123" s="90">
        <v>601740.19000000006</v>
      </c>
      <c r="U123" s="90">
        <v>458691.0400000001</v>
      </c>
      <c r="V123" s="90">
        <v>348390.31000000023</v>
      </c>
      <c r="W123" s="90">
        <v>398458.43000000005</v>
      </c>
      <c r="X123" s="161">
        <v>534391.54</v>
      </c>
      <c r="Y123" s="265">
        <v>520121.24</v>
      </c>
      <c r="Z123" s="90">
        <v>55671.340000000004</v>
      </c>
      <c r="AA123" s="90"/>
      <c r="AB123" s="90"/>
      <c r="AC123" s="90"/>
      <c r="AD123" s="90"/>
      <c r="AE123" s="90"/>
      <c r="AF123" s="90"/>
      <c r="AG123" s="90"/>
      <c r="AH123" s="90"/>
      <c r="AI123" s="90"/>
      <c r="AJ123" s="161"/>
      <c r="AK123" s="78">
        <f t="shared" ref="AK123:AL127" si="139">C123-O123</f>
        <v>20985.590000000026</v>
      </c>
      <c r="AL123" s="78">
        <f t="shared" si="139"/>
        <v>18317.229999999923</v>
      </c>
      <c r="AM123" s="78">
        <f t="shared" ref="AM123:AT127" si="140">IF(Q123=0,0,E123-Q123)</f>
        <v>7483.5400000000373</v>
      </c>
      <c r="AN123" s="78">
        <f t="shared" si="140"/>
        <v>-126655.47999999992</v>
      </c>
      <c r="AO123" s="78">
        <f t="shared" si="140"/>
        <v>413.17000000015832</v>
      </c>
      <c r="AP123" s="78">
        <f t="shared" si="140"/>
        <v>-64442.289999999921</v>
      </c>
      <c r="AQ123" s="78">
        <f t="shared" si="140"/>
        <v>-72083.940000000177</v>
      </c>
      <c r="AR123" s="184">
        <f t="shared" si="140"/>
        <v>54778.359999999753</v>
      </c>
      <c r="AS123" s="184">
        <f t="shared" si="140"/>
        <v>662.04999999998836</v>
      </c>
      <c r="AT123" s="213">
        <f t="shared" si="140"/>
        <v>-35846.770000000193</v>
      </c>
      <c r="AU123" s="291">
        <f t="shared" ref="AU123:AU127" si="141">IF(Y123=0,0,M123-Y123)</f>
        <v>25372.079999999958</v>
      </c>
      <c r="AV123" s="292">
        <f t="shared" ref="AV123:AV127" si="142">IF(Z123=0,0,N123-Z123)</f>
        <v>445184.48</v>
      </c>
    </row>
    <row r="124" spans="1:48" x14ac:dyDescent="0.25">
      <c r="A124" s="4"/>
      <c r="B124" s="36" t="s">
        <v>42</v>
      </c>
      <c r="C124" s="89">
        <f>135474+10840</f>
        <v>146314</v>
      </c>
      <c r="D124" s="83">
        <v>120709.85000000009</v>
      </c>
      <c r="E124" s="83">
        <v>96816.56</v>
      </c>
      <c r="F124" s="83">
        <v>81366.790000000037</v>
      </c>
      <c r="G124" s="83">
        <v>105475.45000000003</v>
      </c>
      <c r="H124" s="83">
        <v>109612.36000000003</v>
      </c>
      <c r="I124" s="83">
        <v>78782.710000000036</v>
      </c>
      <c r="J124" s="83">
        <v>76268.160000000018</v>
      </c>
      <c r="K124" s="83">
        <v>75058.300000000017</v>
      </c>
      <c r="L124" s="83">
        <v>98313.540000000037</v>
      </c>
      <c r="M124" s="83">
        <v>113239.08999999998</v>
      </c>
      <c r="N124" s="161">
        <v>111512.26999999999</v>
      </c>
      <c r="O124" s="83">
        <v>111685.20000000004</v>
      </c>
      <c r="P124" s="90">
        <v>91942.05</v>
      </c>
      <c r="Q124" s="90">
        <v>76134.869999999966</v>
      </c>
      <c r="R124" s="188">
        <v>84308.119999999981</v>
      </c>
      <c r="S124" s="90">
        <v>93428.630000000048</v>
      </c>
      <c r="T124" s="90">
        <v>94980.500000000015</v>
      </c>
      <c r="U124" s="90">
        <v>76755.270000000019</v>
      </c>
      <c r="V124" s="90">
        <v>58248.579999999987</v>
      </c>
      <c r="W124" s="90">
        <v>63262.419999999969</v>
      </c>
      <c r="X124" s="161">
        <v>84729.690000000017</v>
      </c>
      <c r="Y124" s="265">
        <v>92398.26</v>
      </c>
      <c r="Z124" s="90">
        <v>24603.979999999996</v>
      </c>
      <c r="AA124" s="90"/>
      <c r="AB124" s="90"/>
      <c r="AC124" s="90"/>
      <c r="AD124" s="90"/>
      <c r="AE124" s="90"/>
      <c r="AF124" s="90"/>
      <c r="AG124" s="90"/>
      <c r="AH124" s="90"/>
      <c r="AI124" s="90"/>
      <c r="AJ124" s="161"/>
      <c r="AK124" s="78">
        <f t="shared" si="139"/>
        <v>34628.799999999959</v>
      </c>
      <c r="AL124" s="78">
        <f t="shared" si="139"/>
        <v>28767.80000000009</v>
      </c>
      <c r="AM124" s="78">
        <f t="shared" si="140"/>
        <v>20681.690000000031</v>
      </c>
      <c r="AN124" s="78">
        <f t="shared" si="140"/>
        <v>-2941.3299999999435</v>
      </c>
      <c r="AO124" s="78">
        <f t="shared" si="140"/>
        <v>12046.819999999978</v>
      </c>
      <c r="AP124" s="78">
        <f t="shared" si="140"/>
        <v>14631.860000000015</v>
      </c>
      <c r="AQ124" s="78">
        <f t="shared" si="140"/>
        <v>2027.4400000000169</v>
      </c>
      <c r="AR124" s="184">
        <f t="shared" si="140"/>
        <v>18019.580000000031</v>
      </c>
      <c r="AS124" s="184">
        <f t="shared" si="140"/>
        <v>11795.880000000048</v>
      </c>
      <c r="AT124" s="213">
        <f t="shared" si="140"/>
        <v>13583.85000000002</v>
      </c>
      <c r="AU124" s="291">
        <f t="shared" si="141"/>
        <v>20840.829999999987</v>
      </c>
      <c r="AV124" s="292">
        <f t="shared" si="142"/>
        <v>86908.29</v>
      </c>
    </row>
    <row r="125" spans="1:48" x14ac:dyDescent="0.25">
      <c r="A125" s="4"/>
      <c r="B125" s="36" t="s">
        <v>43</v>
      </c>
      <c r="C125" s="89">
        <f>10905.61+308.83</f>
        <v>11214.44</v>
      </c>
      <c r="D125" s="83">
        <v>10247.060000000001</v>
      </c>
      <c r="E125" s="83">
        <v>9227.34</v>
      </c>
      <c r="F125" s="83">
        <v>9074.3499999999985</v>
      </c>
      <c r="G125" s="83">
        <v>9922.090000000002</v>
      </c>
      <c r="H125" s="83">
        <v>9588.8100000000013</v>
      </c>
      <c r="I125" s="83">
        <v>7433.1499999999978</v>
      </c>
      <c r="J125" s="83">
        <v>8736.1</v>
      </c>
      <c r="K125" s="83">
        <v>8400.43</v>
      </c>
      <c r="L125" s="83">
        <v>10805.250000000002</v>
      </c>
      <c r="M125" s="83">
        <v>11787.590000000002</v>
      </c>
      <c r="N125" s="161">
        <v>13566.319999999992</v>
      </c>
      <c r="O125" s="83">
        <v>10379.629999999999</v>
      </c>
      <c r="P125" s="83">
        <v>7705.72</v>
      </c>
      <c r="Q125" s="83">
        <v>7298.6099999999979</v>
      </c>
      <c r="R125" s="188">
        <v>8343.93</v>
      </c>
      <c r="S125" s="83">
        <v>9044.0299999999988</v>
      </c>
      <c r="T125" s="83">
        <v>9423.93</v>
      </c>
      <c r="U125" s="83">
        <v>8844.9299999999985</v>
      </c>
      <c r="V125" s="90">
        <v>7224.8000000000011</v>
      </c>
      <c r="W125" s="90">
        <v>8275.33</v>
      </c>
      <c r="X125" s="161">
        <v>10725.330000000002</v>
      </c>
      <c r="Y125" s="265">
        <v>11700.900000000001</v>
      </c>
      <c r="Z125" s="90">
        <v>827.28</v>
      </c>
      <c r="AA125" s="90"/>
      <c r="AB125" s="90"/>
      <c r="AC125" s="90"/>
      <c r="AD125" s="90"/>
      <c r="AE125" s="90"/>
      <c r="AF125" s="90"/>
      <c r="AG125" s="90"/>
      <c r="AH125" s="90"/>
      <c r="AI125" s="90"/>
      <c r="AJ125" s="161"/>
      <c r="AK125" s="78">
        <f t="shared" si="139"/>
        <v>834.81000000000131</v>
      </c>
      <c r="AL125" s="78">
        <f t="shared" si="139"/>
        <v>2541.3400000000011</v>
      </c>
      <c r="AM125" s="78">
        <f t="shared" si="140"/>
        <v>1928.7300000000023</v>
      </c>
      <c r="AN125" s="78">
        <f t="shared" si="140"/>
        <v>730.41999999999825</v>
      </c>
      <c r="AO125" s="78">
        <f t="shared" si="140"/>
        <v>878.06000000000313</v>
      </c>
      <c r="AP125" s="78">
        <f t="shared" si="140"/>
        <v>164.88000000000102</v>
      </c>
      <c r="AQ125" s="78">
        <f t="shared" si="140"/>
        <v>-1411.7800000000007</v>
      </c>
      <c r="AR125" s="184">
        <f t="shared" si="140"/>
        <v>1511.2999999999993</v>
      </c>
      <c r="AS125" s="184">
        <f t="shared" si="140"/>
        <v>125.10000000000036</v>
      </c>
      <c r="AT125" s="213">
        <f t="shared" si="140"/>
        <v>79.920000000000073</v>
      </c>
      <c r="AU125" s="291">
        <f t="shared" si="141"/>
        <v>86.690000000000509</v>
      </c>
      <c r="AV125" s="292">
        <f t="shared" si="142"/>
        <v>12739.039999999992</v>
      </c>
    </row>
    <row r="126" spans="1:48" x14ac:dyDescent="0.25">
      <c r="A126" s="4"/>
      <c r="B126" s="36" t="s">
        <v>44</v>
      </c>
      <c r="C126" s="89">
        <v>200192.88999999996</v>
      </c>
      <c r="D126" s="83">
        <v>210258.1100000001</v>
      </c>
      <c r="E126" s="83">
        <v>205336.72999999998</v>
      </c>
      <c r="F126" s="83">
        <v>200966.54</v>
      </c>
      <c r="G126" s="83">
        <v>298426.74</v>
      </c>
      <c r="H126" s="83">
        <v>301636.01</v>
      </c>
      <c r="I126" s="83">
        <v>247313.42000000004</v>
      </c>
      <c r="J126" s="83">
        <v>317613.04999999987</v>
      </c>
      <c r="K126" s="83">
        <v>241038.52000000005</v>
      </c>
      <c r="L126" s="83">
        <v>256122.46999999988</v>
      </c>
      <c r="M126" s="83">
        <v>282534.45000000007</v>
      </c>
      <c r="N126" s="161">
        <v>259094.80000000002</v>
      </c>
      <c r="O126" s="83">
        <v>271272.26999999996</v>
      </c>
      <c r="P126" s="83">
        <v>216292.01999999996</v>
      </c>
      <c r="Q126" s="83">
        <v>203218.24</v>
      </c>
      <c r="R126" s="188">
        <v>262880.05</v>
      </c>
      <c r="S126" s="83">
        <v>297528.97000000009</v>
      </c>
      <c r="T126" s="83">
        <v>303531.01000000007</v>
      </c>
      <c r="U126" s="83">
        <v>299710.12000000005</v>
      </c>
      <c r="V126" s="90">
        <v>248077.42000000004</v>
      </c>
      <c r="W126" s="90">
        <v>262116.65000000005</v>
      </c>
      <c r="X126" s="161">
        <v>287689.76000000007</v>
      </c>
      <c r="Y126" s="265">
        <v>267432.25999999995</v>
      </c>
      <c r="Z126" s="90">
        <v>39165.549999999996</v>
      </c>
      <c r="AA126" s="90"/>
      <c r="AB126" s="90"/>
      <c r="AC126" s="90"/>
      <c r="AD126" s="90"/>
      <c r="AE126" s="90"/>
      <c r="AF126" s="90"/>
      <c r="AG126" s="90"/>
      <c r="AH126" s="90"/>
      <c r="AI126" s="90"/>
      <c r="AJ126" s="161"/>
      <c r="AK126" s="78">
        <f t="shared" si="139"/>
        <v>-71079.38</v>
      </c>
      <c r="AL126" s="78">
        <f t="shared" si="139"/>
        <v>-6033.909999999858</v>
      </c>
      <c r="AM126" s="78">
        <f t="shared" si="140"/>
        <v>2118.4899999999907</v>
      </c>
      <c r="AN126" s="78">
        <f t="shared" si="140"/>
        <v>-61913.50999999998</v>
      </c>
      <c r="AO126" s="78">
        <f t="shared" si="140"/>
        <v>897.76999999990221</v>
      </c>
      <c r="AP126" s="78">
        <f t="shared" si="140"/>
        <v>-1895.0000000000582</v>
      </c>
      <c r="AQ126" s="78">
        <f t="shared" si="140"/>
        <v>-52396.700000000012</v>
      </c>
      <c r="AR126" s="184">
        <f t="shared" si="140"/>
        <v>69535.62999999983</v>
      </c>
      <c r="AS126" s="184">
        <f t="shared" si="140"/>
        <v>-21078.130000000005</v>
      </c>
      <c r="AT126" s="213">
        <f t="shared" si="140"/>
        <v>-31567.290000000183</v>
      </c>
      <c r="AU126" s="291">
        <f t="shared" si="141"/>
        <v>15102.190000000119</v>
      </c>
      <c r="AV126" s="292">
        <f t="shared" si="142"/>
        <v>219929.25000000003</v>
      </c>
    </row>
    <row r="127" spans="1:48" x14ac:dyDescent="0.25">
      <c r="A127" s="4"/>
      <c r="B127" s="36" t="s">
        <v>45</v>
      </c>
      <c r="C127" s="89">
        <v>185068.25999999998</v>
      </c>
      <c r="D127" s="83">
        <v>178305.34</v>
      </c>
      <c r="E127" s="83">
        <v>148361.4</v>
      </c>
      <c r="F127" s="83">
        <v>156939.22999999998</v>
      </c>
      <c r="G127" s="83">
        <v>203634.83</v>
      </c>
      <c r="H127" s="83">
        <v>352720.33</v>
      </c>
      <c r="I127" s="83">
        <v>290473.92</v>
      </c>
      <c r="J127" s="83">
        <v>195515.82</v>
      </c>
      <c r="K127" s="83">
        <v>216992.10000000003</v>
      </c>
      <c r="L127" s="83">
        <v>208093.97999999998</v>
      </c>
      <c r="M127" s="83">
        <v>299132.11</v>
      </c>
      <c r="N127" s="161">
        <v>336169.66999999993</v>
      </c>
      <c r="O127" s="83">
        <v>323984.69</v>
      </c>
      <c r="P127" s="83">
        <v>285999.89</v>
      </c>
      <c r="Q127" s="83">
        <v>310018.68</v>
      </c>
      <c r="R127" s="188">
        <v>317082.18000000005</v>
      </c>
      <c r="S127" s="83">
        <v>370877.14</v>
      </c>
      <c r="T127" s="83">
        <v>341162.54</v>
      </c>
      <c r="U127" s="83">
        <v>352974.97</v>
      </c>
      <c r="V127" s="90">
        <v>330842.72000000003</v>
      </c>
      <c r="W127" s="90">
        <v>336831.03</v>
      </c>
      <c r="X127" s="161">
        <v>342432.63</v>
      </c>
      <c r="Y127" s="265">
        <v>346464.91000000003</v>
      </c>
      <c r="Z127" s="90">
        <v>0</v>
      </c>
      <c r="AA127" s="90"/>
      <c r="AB127" s="90"/>
      <c r="AC127" s="90"/>
      <c r="AD127" s="90"/>
      <c r="AE127" s="90"/>
      <c r="AF127" s="90"/>
      <c r="AG127" s="90"/>
      <c r="AH127" s="90"/>
      <c r="AI127" s="90"/>
      <c r="AJ127" s="161"/>
      <c r="AK127" s="78">
        <f t="shared" si="139"/>
        <v>-138916.43000000002</v>
      </c>
      <c r="AL127" s="78">
        <f t="shared" si="139"/>
        <v>-107694.55000000002</v>
      </c>
      <c r="AM127" s="78">
        <f t="shared" si="140"/>
        <v>-161657.28</v>
      </c>
      <c r="AN127" s="78">
        <f t="shared" si="140"/>
        <v>-160142.95000000007</v>
      </c>
      <c r="AO127" s="78">
        <f t="shared" si="140"/>
        <v>-167242.31000000003</v>
      </c>
      <c r="AP127" s="78">
        <f t="shared" si="140"/>
        <v>11557.790000000037</v>
      </c>
      <c r="AQ127" s="78">
        <f t="shared" si="140"/>
        <v>-62501.049999999988</v>
      </c>
      <c r="AR127" s="184">
        <f t="shared" si="140"/>
        <v>-135326.90000000002</v>
      </c>
      <c r="AS127" s="184">
        <f t="shared" si="140"/>
        <v>-119838.93</v>
      </c>
      <c r="AT127" s="213">
        <f t="shared" si="140"/>
        <v>-134338.65000000002</v>
      </c>
      <c r="AU127" s="291">
        <f t="shared" si="141"/>
        <v>-47332.800000000047</v>
      </c>
      <c r="AV127" s="292">
        <f t="shared" si="142"/>
        <v>0</v>
      </c>
    </row>
    <row r="128" spans="1:48" x14ac:dyDescent="0.25">
      <c r="A128" s="4"/>
      <c r="B128" s="36" t="s">
        <v>46</v>
      </c>
      <c r="C128" s="98">
        <f t="shared" ref="C128:V128" si="143">SUM(C123:C127)</f>
        <v>1046809.5899999999</v>
      </c>
      <c r="D128" s="83">
        <f t="shared" si="143"/>
        <v>959619.00000000012</v>
      </c>
      <c r="E128" s="83">
        <f t="shared" si="143"/>
        <v>854387.4800000001</v>
      </c>
      <c r="F128" s="83">
        <f t="shared" si="143"/>
        <v>824093.27</v>
      </c>
      <c r="G128" s="83">
        <f t="shared" si="143"/>
        <v>1208979.6800000002</v>
      </c>
      <c r="H128" s="83">
        <f t="shared" si="143"/>
        <v>1310855.4100000001</v>
      </c>
      <c r="I128" s="83">
        <f t="shared" si="143"/>
        <v>1010610.3</v>
      </c>
      <c r="J128" s="83">
        <f t="shared" si="143"/>
        <v>1001301.7999999998</v>
      </c>
      <c r="K128" s="83">
        <f t="shared" si="143"/>
        <v>940609.83000000007</v>
      </c>
      <c r="L128" s="83">
        <f t="shared" si="143"/>
        <v>1071880.0099999998</v>
      </c>
      <c r="M128" s="83">
        <f t="shared" si="143"/>
        <v>1252186.56</v>
      </c>
      <c r="N128" s="161">
        <f t="shared" si="143"/>
        <v>1221198.8799999999</v>
      </c>
      <c r="O128" s="83">
        <f t="shared" si="143"/>
        <v>1200356.2</v>
      </c>
      <c r="P128" s="83">
        <f t="shared" si="143"/>
        <v>1023721.09</v>
      </c>
      <c r="Q128" s="83">
        <f t="shared" si="143"/>
        <v>983832.30999999982</v>
      </c>
      <c r="R128" s="83">
        <f t="shared" si="143"/>
        <v>1175016.1200000001</v>
      </c>
      <c r="S128" s="83">
        <f t="shared" si="143"/>
        <v>1361986.17</v>
      </c>
      <c r="T128" s="83">
        <f t="shared" si="143"/>
        <v>1350838.1700000002</v>
      </c>
      <c r="U128" s="83">
        <f t="shared" si="143"/>
        <v>1196976.33</v>
      </c>
      <c r="V128" s="90">
        <f t="shared" si="143"/>
        <v>992783.83000000031</v>
      </c>
      <c r="W128" s="90">
        <v>1068943.8600000001</v>
      </c>
      <c r="X128" s="161">
        <v>1259968.9500000002</v>
      </c>
      <c r="Y128" s="265">
        <v>1238117.5699999998</v>
      </c>
      <c r="Z128" s="90">
        <v>120268.15</v>
      </c>
      <c r="AA128" s="90"/>
      <c r="AB128" s="90"/>
      <c r="AC128" s="90"/>
      <c r="AD128" s="90"/>
      <c r="AE128" s="90"/>
      <c r="AF128" s="90"/>
      <c r="AG128" s="90"/>
      <c r="AH128" s="90"/>
      <c r="AI128" s="90"/>
      <c r="AJ128" s="161"/>
      <c r="AK128" s="173">
        <f t="shared" ref="AK128:AT128" si="144">SUM(AK123:AK127)</f>
        <v>-153546.61000000004</v>
      </c>
      <c r="AL128" s="173">
        <f t="shared" si="144"/>
        <v>-64102.089999999858</v>
      </c>
      <c r="AM128" s="173">
        <f t="shared" si="144"/>
        <v>-129444.82999999993</v>
      </c>
      <c r="AN128" s="173">
        <f t="shared" si="144"/>
        <v>-350922.84999999992</v>
      </c>
      <c r="AO128" s="173">
        <f t="shared" si="144"/>
        <v>-153006.49</v>
      </c>
      <c r="AP128" s="173">
        <f t="shared" si="144"/>
        <v>-39982.759999999922</v>
      </c>
      <c r="AQ128" s="173">
        <f t="shared" si="144"/>
        <v>-186366.03000000014</v>
      </c>
      <c r="AR128" s="234">
        <f t="shared" si="144"/>
        <v>8517.9699999995937</v>
      </c>
      <c r="AS128" s="234">
        <f t="shared" si="144"/>
        <v>-128334.02999999996</v>
      </c>
      <c r="AT128" s="213">
        <f t="shared" si="144"/>
        <v>-188088.94000000038</v>
      </c>
      <c r="AU128" s="291">
        <f t="shared" ref="AU128:AV128" si="145">SUM(AU123:AU127)</f>
        <v>14068.99000000002</v>
      </c>
      <c r="AV128" s="292">
        <f t="shared" si="145"/>
        <v>764761.06</v>
      </c>
    </row>
    <row r="129" spans="1:48" x14ac:dyDescent="0.25">
      <c r="A129" s="4">
        <f>+A122+1</f>
        <v>13</v>
      </c>
      <c r="B129" s="44" t="s">
        <v>48</v>
      </c>
      <c r="C129" s="84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163"/>
      <c r="O129" s="86"/>
      <c r="P129" s="85"/>
      <c r="Q129" s="85"/>
      <c r="R129" s="83"/>
      <c r="S129" s="85"/>
      <c r="T129" s="85"/>
      <c r="U129" s="85"/>
      <c r="V129" s="216"/>
      <c r="W129" s="216"/>
      <c r="X129" s="163"/>
      <c r="Y129" s="266"/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162"/>
      <c r="AK129" s="79"/>
      <c r="AL129" s="87"/>
      <c r="AM129" s="88"/>
      <c r="AN129" s="88"/>
      <c r="AO129" s="88"/>
      <c r="AP129" s="88"/>
      <c r="AQ129" s="88"/>
      <c r="AR129" s="235"/>
      <c r="AS129" s="235"/>
      <c r="AT129" s="235"/>
      <c r="AU129" s="293"/>
      <c r="AV129" s="207"/>
    </row>
    <row r="130" spans="1:48" x14ac:dyDescent="0.25">
      <c r="A130" s="4"/>
      <c r="B130" s="36" t="s">
        <v>41</v>
      </c>
      <c r="C130" s="89">
        <f t="shared" ref="C130:Q130" si="146">C116+C123</f>
        <v>3272682.77</v>
      </c>
      <c r="D130" s="90">
        <f t="shared" si="146"/>
        <v>2879215.0299999993</v>
      </c>
      <c r="E130" s="90">
        <f t="shared" si="146"/>
        <v>2611638.63</v>
      </c>
      <c r="F130" s="90">
        <f t="shared" si="146"/>
        <v>2444791.3699999996</v>
      </c>
      <c r="G130" s="90">
        <f t="shared" si="146"/>
        <v>3573568.84</v>
      </c>
      <c r="H130" s="90">
        <f t="shared" si="146"/>
        <v>3592625.8100000005</v>
      </c>
      <c r="I130" s="90">
        <f t="shared" si="146"/>
        <v>2635358.88</v>
      </c>
      <c r="J130" s="90">
        <f t="shared" si="146"/>
        <v>2639031.4922000002</v>
      </c>
      <c r="K130" s="90">
        <f t="shared" si="146"/>
        <v>2638642.2800000003</v>
      </c>
      <c r="L130" s="90">
        <f t="shared" si="146"/>
        <v>3452640.0299999993</v>
      </c>
      <c r="M130" s="90">
        <f t="shared" si="146"/>
        <v>3905019.1599999992</v>
      </c>
      <c r="N130" s="161">
        <f t="shared" si="146"/>
        <v>3554740.8000000003</v>
      </c>
      <c r="O130" s="90">
        <f t="shared" si="146"/>
        <v>3320711.1399999997</v>
      </c>
      <c r="P130" s="90">
        <f t="shared" si="146"/>
        <v>2977628.1800000011</v>
      </c>
      <c r="Q130" s="90">
        <f t="shared" si="146"/>
        <v>2793911.63</v>
      </c>
      <c r="R130" s="90">
        <v>3319717.0900000134</v>
      </c>
      <c r="S130" s="90">
        <v>4032947.980000013</v>
      </c>
      <c r="T130" s="90">
        <f t="shared" ref="T130:V134" si="147">T116+T123</f>
        <v>4154615.0500000133</v>
      </c>
      <c r="U130" s="90">
        <f t="shared" si="147"/>
        <v>3293707.1600000127</v>
      </c>
      <c r="V130" s="90">
        <f t="shared" si="147"/>
        <v>2456691.9800000135</v>
      </c>
      <c r="W130" s="90">
        <v>2768248.4500000137</v>
      </c>
      <c r="X130" s="161">
        <v>3716656.1800000132</v>
      </c>
      <c r="Y130" s="265">
        <v>4083997.4800000135</v>
      </c>
      <c r="Z130" s="90">
        <v>938649.15000001329</v>
      </c>
      <c r="AA130" s="90"/>
      <c r="AB130" s="90"/>
      <c r="AC130" s="90"/>
      <c r="AD130" s="90"/>
      <c r="AE130" s="90"/>
      <c r="AF130" s="90"/>
      <c r="AG130" s="90"/>
      <c r="AH130" s="90"/>
      <c r="AI130" s="90"/>
      <c r="AJ130" s="161"/>
      <c r="AK130" s="83">
        <f t="shared" ref="AK130:AL134" si="148">C130-O130</f>
        <v>-48028.369999999646</v>
      </c>
      <c r="AL130" s="83">
        <f t="shared" si="148"/>
        <v>-98413.15000000177</v>
      </c>
      <c r="AM130" s="75">
        <f t="shared" ref="AM130:AT134" si="149">IF(Q130=0,0,E130-Q130)</f>
        <v>-182273</v>
      </c>
      <c r="AN130" s="75">
        <f t="shared" si="149"/>
        <v>-874925.72000001371</v>
      </c>
      <c r="AO130" s="75">
        <f t="shared" si="149"/>
        <v>-459379.14000001317</v>
      </c>
      <c r="AP130" s="75">
        <f t="shared" si="149"/>
        <v>-561989.2400000128</v>
      </c>
      <c r="AQ130" s="75">
        <f t="shared" si="149"/>
        <v>-658348.28000001283</v>
      </c>
      <c r="AR130" s="90">
        <f t="shared" si="149"/>
        <v>182339.51219998673</v>
      </c>
      <c r="AS130" s="90">
        <f t="shared" si="149"/>
        <v>-129606.17000001343</v>
      </c>
      <c r="AT130" s="218">
        <f t="shared" si="149"/>
        <v>-264016.15000001388</v>
      </c>
      <c r="AU130" s="278">
        <f t="shared" ref="AU130:AU134" si="150">IF(Y130=0,0,M130-Y130)</f>
        <v>-178978.32000001427</v>
      </c>
      <c r="AV130" s="279">
        <f t="shared" ref="AV130:AV134" si="151">IF(Z130=0,0,N130-Z130)</f>
        <v>2616091.6499999869</v>
      </c>
    </row>
    <row r="131" spans="1:48" x14ac:dyDescent="0.25">
      <c r="A131" s="4"/>
      <c r="B131" s="36" t="s">
        <v>42</v>
      </c>
      <c r="C131" s="89">
        <f t="shared" ref="C131:Q131" si="152">C117+C124</f>
        <v>625743.39</v>
      </c>
      <c r="D131" s="90">
        <f t="shared" si="152"/>
        <v>519862.16000000009</v>
      </c>
      <c r="E131" s="90">
        <f t="shared" si="152"/>
        <v>451579.91</v>
      </c>
      <c r="F131" s="90">
        <f t="shared" si="152"/>
        <v>371972.85000000003</v>
      </c>
      <c r="G131" s="90">
        <f t="shared" si="152"/>
        <v>460122.72000000009</v>
      </c>
      <c r="H131" s="90">
        <f t="shared" si="152"/>
        <v>480349.08000000007</v>
      </c>
      <c r="I131" s="90">
        <f t="shared" si="152"/>
        <v>366016.62000000005</v>
      </c>
      <c r="J131" s="90">
        <f t="shared" si="152"/>
        <v>353147.21</v>
      </c>
      <c r="K131" s="90">
        <f t="shared" si="152"/>
        <v>347771.09000000008</v>
      </c>
      <c r="L131" s="90">
        <f t="shared" si="152"/>
        <v>472678.43</v>
      </c>
      <c r="M131" s="90">
        <f t="shared" si="152"/>
        <v>567220.14</v>
      </c>
      <c r="N131" s="161">
        <f t="shared" si="152"/>
        <v>548382.03999999992</v>
      </c>
      <c r="O131" s="90">
        <f t="shared" si="152"/>
        <v>545130.4800000001</v>
      </c>
      <c r="P131" s="90">
        <f t="shared" si="152"/>
        <v>469782.4</v>
      </c>
      <c r="Q131" s="90">
        <f t="shared" si="152"/>
        <v>426115.17999999982</v>
      </c>
      <c r="R131" s="90">
        <v>424574.43999999994</v>
      </c>
      <c r="S131" s="90">
        <v>481618.24</v>
      </c>
      <c r="T131" s="90">
        <f t="shared" si="147"/>
        <v>548810.47</v>
      </c>
      <c r="U131" s="90">
        <f t="shared" si="147"/>
        <v>451150.47000000003</v>
      </c>
      <c r="V131" s="90">
        <f t="shared" si="147"/>
        <v>338587.60999999987</v>
      </c>
      <c r="W131" s="90">
        <v>371446.52</v>
      </c>
      <c r="X131" s="161">
        <v>452693.16000000015</v>
      </c>
      <c r="Y131" s="265">
        <v>512298.12999999989</v>
      </c>
      <c r="Z131" s="90">
        <v>188491.28000000003</v>
      </c>
      <c r="AA131" s="90"/>
      <c r="AB131" s="90"/>
      <c r="AC131" s="90"/>
      <c r="AD131" s="90"/>
      <c r="AE131" s="90"/>
      <c r="AF131" s="90"/>
      <c r="AG131" s="90"/>
      <c r="AH131" s="90"/>
      <c r="AI131" s="90"/>
      <c r="AJ131" s="161"/>
      <c r="AK131" s="83">
        <f t="shared" si="148"/>
        <v>80612.909999999916</v>
      </c>
      <c r="AL131" s="83">
        <f t="shared" si="148"/>
        <v>50079.760000000068</v>
      </c>
      <c r="AM131" s="75">
        <f t="shared" si="149"/>
        <v>25464.730000000156</v>
      </c>
      <c r="AN131" s="75">
        <f t="shared" si="149"/>
        <v>-52601.589999999909</v>
      </c>
      <c r="AO131" s="75">
        <f t="shared" si="149"/>
        <v>-21495.519999999902</v>
      </c>
      <c r="AP131" s="75">
        <f t="shared" si="149"/>
        <v>-68461.389999999898</v>
      </c>
      <c r="AQ131" s="75">
        <f t="shared" si="149"/>
        <v>-85133.849999999977</v>
      </c>
      <c r="AR131" s="90">
        <f t="shared" si="149"/>
        <v>14559.600000000151</v>
      </c>
      <c r="AS131" s="90">
        <f t="shared" si="149"/>
        <v>-23675.429999999935</v>
      </c>
      <c r="AT131" s="218">
        <f t="shared" si="149"/>
        <v>19985.269999999844</v>
      </c>
      <c r="AU131" s="278">
        <f t="shared" si="150"/>
        <v>54922.010000000126</v>
      </c>
      <c r="AV131" s="279">
        <f t="shared" si="151"/>
        <v>359890.75999999989</v>
      </c>
    </row>
    <row r="132" spans="1:48" x14ac:dyDescent="0.25">
      <c r="A132" s="4"/>
      <c r="B132" s="36" t="s">
        <v>43</v>
      </c>
      <c r="C132" s="89">
        <f t="shared" ref="C132:Q132" si="153">C118+C125</f>
        <v>174253.88</v>
      </c>
      <c r="D132" s="90">
        <f t="shared" si="153"/>
        <v>150869.82999999996</v>
      </c>
      <c r="E132" s="90">
        <f t="shared" si="153"/>
        <v>131025.54000000001</v>
      </c>
      <c r="F132" s="90">
        <f t="shared" si="153"/>
        <v>118960.75999999998</v>
      </c>
      <c r="G132" s="90">
        <f t="shared" si="153"/>
        <v>123493.59999999998</v>
      </c>
      <c r="H132" s="90">
        <f t="shared" si="153"/>
        <v>123977.11000000003</v>
      </c>
      <c r="I132" s="90">
        <f t="shared" si="153"/>
        <v>105112.11999999997</v>
      </c>
      <c r="J132" s="90">
        <f t="shared" si="153"/>
        <v>117286.36</v>
      </c>
      <c r="K132" s="90">
        <f t="shared" si="153"/>
        <v>115414.68</v>
      </c>
      <c r="L132" s="90">
        <f t="shared" si="153"/>
        <v>150158.52000000002</v>
      </c>
      <c r="M132" s="90">
        <f t="shared" si="153"/>
        <v>165467.74000000002</v>
      </c>
      <c r="N132" s="161">
        <f t="shared" si="153"/>
        <v>168576.64999999997</v>
      </c>
      <c r="O132" s="90">
        <f t="shared" si="153"/>
        <v>156430.87999999998</v>
      </c>
      <c r="P132" s="90">
        <f t="shared" si="153"/>
        <v>126487.29999999997</v>
      </c>
      <c r="Q132" s="90">
        <f t="shared" si="153"/>
        <v>117524.78000000003</v>
      </c>
      <c r="R132" s="90">
        <v>119074.00000000003</v>
      </c>
      <c r="S132" s="90">
        <v>123484.97000000003</v>
      </c>
      <c r="T132" s="90">
        <f t="shared" si="147"/>
        <v>125662.98999999999</v>
      </c>
      <c r="U132" s="90">
        <f t="shared" si="147"/>
        <v>121128.62</v>
      </c>
      <c r="V132" s="90">
        <f t="shared" si="147"/>
        <v>104143.62</v>
      </c>
      <c r="W132" s="90">
        <v>116368.37000000002</v>
      </c>
      <c r="X132" s="161">
        <v>144516.74</v>
      </c>
      <c r="Y132" s="265">
        <v>167001.09000000005</v>
      </c>
      <c r="Z132" s="90">
        <v>45408.080000000009</v>
      </c>
      <c r="AA132" s="90"/>
      <c r="AB132" s="90"/>
      <c r="AC132" s="90"/>
      <c r="AD132" s="90"/>
      <c r="AE132" s="90"/>
      <c r="AF132" s="90"/>
      <c r="AG132" s="90"/>
      <c r="AH132" s="90"/>
      <c r="AI132" s="90"/>
      <c r="AJ132" s="161"/>
      <c r="AK132" s="83">
        <f t="shared" si="148"/>
        <v>17823.000000000029</v>
      </c>
      <c r="AL132" s="83">
        <f t="shared" si="148"/>
        <v>24382.529999999984</v>
      </c>
      <c r="AM132" s="75">
        <f t="shared" si="149"/>
        <v>13500.75999999998</v>
      </c>
      <c r="AN132" s="75">
        <f t="shared" si="149"/>
        <v>-113.24000000004889</v>
      </c>
      <c r="AO132" s="75">
        <f t="shared" si="149"/>
        <v>8.629999999946449</v>
      </c>
      <c r="AP132" s="75">
        <f t="shared" si="149"/>
        <v>-1685.879999999961</v>
      </c>
      <c r="AQ132" s="75">
        <f t="shared" si="149"/>
        <v>-16016.500000000029</v>
      </c>
      <c r="AR132" s="99">
        <f t="shared" si="149"/>
        <v>13142.740000000005</v>
      </c>
      <c r="AS132" s="99">
        <f t="shared" si="149"/>
        <v>-953.69000000003143</v>
      </c>
      <c r="AT132" s="232">
        <f t="shared" si="149"/>
        <v>5641.7800000000279</v>
      </c>
      <c r="AU132" s="278">
        <f t="shared" si="150"/>
        <v>-1533.3500000000349</v>
      </c>
      <c r="AV132" s="279">
        <f t="shared" si="151"/>
        <v>123168.56999999995</v>
      </c>
    </row>
    <row r="133" spans="1:48" x14ac:dyDescent="0.25">
      <c r="A133" s="4"/>
      <c r="B133" s="36" t="s">
        <v>44</v>
      </c>
      <c r="C133" s="89">
        <f t="shared" ref="C133:Q133" si="154">C119+C126</f>
        <v>1392875.7000000002</v>
      </c>
      <c r="D133" s="90">
        <f t="shared" si="154"/>
        <v>1263315.48</v>
      </c>
      <c r="E133" s="90">
        <f t="shared" si="154"/>
        <v>1215885.0599999998</v>
      </c>
      <c r="F133" s="90">
        <f t="shared" si="154"/>
        <v>1190632.72</v>
      </c>
      <c r="G133" s="90">
        <f t="shared" si="154"/>
        <v>1499724.0999999996</v>
      </c>
      <c r="H133" s="90">
        <f t="shared" si="154"/>
        <v>1541730.5099999998</v>
      </c>
      <c r="I133" s="90">
        <f t="shared" si="154"/>
        <v>1279608.0100000002</v>
      </c>
      <c r="J133" s="90">
        <f t="shared" si="154"/>
        <v>1376522.2999999998</v>
      </c>
      <c r="K133" s="90">
        <f t="shared" si="154"/>
        <v>1213590.6499999999</v>
      </c>
      <c r="L133" s="90">
        <f t="shared" si="154"/>
        <v>1363142.8099999996</v>
      </c>
      <c r="M133" s="90">
        <f t="shared" si="154"/>
        <v>1549720.56</v>
      </c>
      <c r="N133" s="161">
        <f t="shared" si="154"/>
        <v>1517212.12</v>
      </c>
      <c r="O133" s="90">
        <f t="shared" si="154"/>
        <v>1519266.8699999999</v>
      </c>
      <c r="P133" s="90">
        <f t="shared" si="154"/>
        <v>1127183.2</v>
      </c>
      <c r="Q133" s="90">
        <f t="shared" si="154"/>
        <v>1025157.37</v>
      </c>
      <c r="R133" s="90">
        <v>1201807.2500000002</v>
      </c>
      <c r="S133" s="90">
        <v>1400292.1800000002</v>
      </c>
      <c r="T133" s="90">
        <f t="shared" si="147"/>
        <v>1425926.89</v>
      </c>
      <c r="U133" s="90">
        <f t="shared" si="147"/>
        <v>1406865.1399999997</v>
      </c>
      <c r="V133" s="90">
        <f t="shared" si="147"/>
        <v>1170236.6600000001</v>
      </c>
      <c r="W133" s="90">
        <v>1234849.5300000003</v>
      </c>
      <c r="X133" s="161">
        <v>1352365.9500000002</v>
      </c>
      <c r="Y133" s="265">
        <v>1387828.2900000005</v>
      </c>
      <c r="Z133" s="90">
        <v>262316.78000000003</v>
      </c>
      <c r="AA133" s="90"/>
      <c r="AB133" s="90"/>
      <c r="AC133" s="90"/>
      <c r="AD133" s="90"/>
      <c r="AE133" s="90"/>
      <c r="AF133" s="90"/>
      <c r="AG133" s="90"/>
      <c r="AH133" s="90"/>
      <c r="AI133" s="90"/>
      <c r="AJ133" s="161"/>
      <c r="AK133" s="83">
        <f t="shared" si="148"/>
        <v>-126391.16999999969</v>
      </c>
      <c r="AL133" s="83">
        <f t="shared" si="148"/>
        <v>136132.28000000003</v>
      </c>
      <c r="AM133" s="75">
        <f t="shared" si="149"/>
        <v>190727.68999999983</v>
      </c>
      <c r="AN133" s="75">
        <f t="shared" si="149"/>
        <v>-11174.530000000261</v>
      </c>
      <c r="AO133" s="75">
        <f t="shared" si="149"/>
        <v>99431.91999999946</v>
      </c>
      <c r="AP133" s="75">
        <f t="shared" si="149"/>
        <v>115803.61999999988</v>
      </c>
      <c r="AQ133" s="75">
        <f t="shared" si="149"/>
        <v>-127257.12999999942</v>
      </c>
      <c r="AR133" s="90">
        <f t="shared" si="149"/>
        <v>206285.63999999966</v>
      </c>
      <c r="AS133" s="90">
        <f t="shared" si="149"/>
        <v>-21258.880000000354</v>
      </c>
      <c r="AT133" s="218">
        <f t="shared" si="149"/>
        <v>10776.859999999404</v>
      </c>
      <c r="AU133" s="278">
        <f t="shared" si="150"/>
        <v>161892.26999999955</v>
      </c>
      <c r="AV133" s="279">
        <f t="shared" si="151"/>
        <v>1254895.3400000001</v>
      </c>
    </row>
    <row r="134" spans="1:48" x14ac:dyDescent="0.25">
      <c r="A134" s="4"/>
      <c r="B134" s="36" t="s">
        <v>45</v>
      </c>
      <c r="C134" s="89">
        <f t="shared" ref="C134:Q134" si="155">C120+C127</f>
        <v>1128352.3400000001</v>
      </c>
      <c r="D134" s="90">
        <f t="shared" si="155"/>
        <v>1065785.17</v>
      </c>
      <c r="E134" s="90">
        <f t="shared" si="155"/>
        <v>1069765.0387197353</v>
      </c>
      <c r="F134" s="90">
        <f t="shared" si="155"/>
        <v>1109797.9412802644</v>
      </c>
      <c r="G134" s="90">
        <f t="shared" si="155"/>
        <v>1239753.1600000001</v>
      </c>
      <c r="H134" s="90">
        <f t="shared" si="155"/>
        <v>1303512.83</v>
      </c>
      <c r="I134" s="90">
        <f t="shared" si="155"/>
        <v>1158889.33</v>
      </c>
      <c r="J134" s="90">
        <f t="shared" si="155"/>
        <v>1120493.72</v>
      </c>
      <c r="K134" s="90">
        <f t="shared" si="155"/>
        <v>1091345.96</v>
      </c>
      <c r="L134" s="90">
        <f t="shared" si="155"/>
        <v>1104374</v>
      </c>
      <c r="M134" s="90">
        <f t="shared" si="155"/>
        <v>1177962.9300000002</v>
      </c>
      <c r="N134" s="161">
        <f t="shared" si="155"/>
        <v>1281913.3299999996</v>
      </c>
      <c r="O134" s="90">
        <f t="shared" si="155"/>
        <v>1226067.01</v>
      </c>
      <c r="P134" s="90">
        <f t="shared" si="155"/>
        <v>1004973.33</v>
      </c>
      <c r="Q134" s="90">
        <f t="shared" si="155"/>
        <v>1080633.07</v>
      </c>
      <c r="R134" s="90">
        <v>1190718.0199999998</v>
      </c>
      <c r="S134" s="90">
        <v>1308665.5699999998</v>
      </c>
      <c r="T134" s="90">
        <f t="shared" si="147"/>
        <v>1231565.3800000001</v>
      </c>
      <c r="U134" s="90">
        <f t="shared" si="147"/>
        <v>1263782.2200000002</v>
      </c>
      <c r="V134" s="90">
        <f t="shared" si="147"/>
        <v>1178375.6200000001</v>
      </c>
      <c r="W134" s="90">
        <v>1239269.27</v>
      </c>
      <c r="X134" s="161">
        <v>1246513.0100000002</v>
      </c>
      <c r="Y134" s="265">
        <v>1360684.21</v>
      </c>
      <c r="Z134" s="90">
        <v>0</v>
      </c>
      <c r="AA134" s="90"/>
      <c r="AB134" s="90"/>
      <c r="AC134" s="90"/>
      <c r="AD134" s="90"/>
      <c r="AE134" s="90"/>
      <c r="AF134" s="90"/>
      <c r="AG134" s="90"/>
      <c r="AH134" s="90"/>
      <c r="AI134" s="90"/>
      <c r="AJ134" s="161"/>
      <c r="AK134" s="83">
        <f t="shared" si="148"/>
        <v>-97714.669999999925</v>
      </c>
      <c r="AL134" s="83">
        <f t="shared" si="148"/>
        <v>60811.839999999967</v>
      </c>
      <c r="AM134" s="75">
        <f t="shared" si="149"/>
        <v>-10868.031280264724</v>
      </c>
      <c r="AN134" s="75">
        <f t="shared" si="149"/>
        <v>-80920.078719735378</v>
      </c>
      <c r="AO134" s="75">
        <f t="shared" si="149"/>
        <v>-68912.409999999683</v>
      </c>
      <c r="AP134" s="75">
        <f t="shared" si="149"/>
        <v>71947.449999999953</v>
      </c>
      <c r="AQ134" s="75">
        <f t="shared" si="149"/>
        <v>-104892.89000000013</v>
      </c>
      <c r="AR134" s="90">
        <f t="shared" si="149"/>
        <v>-57881.90000000014</v>
      </c>
      <c r="AS134" s="90">
        <f t="shared" si="149"/>
        <v>-147923.31000000006</v>
      </c>
      <c r="AT134" s="218">
        <f t="shared" si="149"/>
        <v>-142139.01000000024</v>
      </c>
      <c r="AU134" s="278">
        <f t="shared" si="150"/>
        <v>-182721.2799999998</v>
      </c>
      <c r="AV134" s="279">
        <f t="shared" si="151"/>
        <v>0</v>
      </c>
    </row>
    <row r="135" spans="1:48" ht="15.75" thickBot="1" x14ac:dyDescent="0.3">
      <c r="A135" s="4"/>
      <c r="B135" s="38" t="s">
        <v>46</v>
      </c>
      <c r="C135" s="92">
        <f t="shared" ref="C135:V135" si="156">SUM(C130:C134)</f>
        <v>6593908.0800000001</v>
      </c>
      <c r="D135" s="143">
        <f t="shared" si="156"/>
        <v>5879047.6699999999</v>
      </c>
      <c r="E135" s="143">
        <f t="shared" si="156"/>
        <v>5479894.1787197348</v>
      </c>
      <c r="F135" s="143">
        <f t="shared" si="156"/>
        <v>5236155.6412802637</v>
      </c>
      <c r="G135" s="143">
        <f t="shared" si="156"/>
        <v>6896662.4199999999</v>
      </c>
      <c r="H135" s="143">
        <f t="shared" si="156"/>
        <v>7042195.3400000008</v>
      </c>
      <c r="I135" s="143">
        <f t="shared" si="156"/>
        <v>5544984.9600000009</v>
      </c>
      <c r="J135" s="143">
        <f t="shared" si="156"/>
        <v>5606481.0821999991</v>
      </c>
      <c r="K135" s="143">
        <f t="shared" si="156"/>
        <v>5406764.6600000001</v>
      </c>
      <c r="L135" s="143">
        <f t="shared" si="156"/>
        <v>6542993.7899999991</v>
      </c>
      <c r="M135" s="143">
        <f t="shared" si="156"/>
        <v>7365390.5299999993</v>
      </c>
      <c r="N135" s="164">
        <f t="shared" si="156"/>
        <v>7070824.9399999995</v>
      </c>
      <c r="O135" s="143">
        <f t="shared" si="156"/>
        <v>6767606.379999999</v>
      </c>
      <c r="P135" s="143">
        <f t="shared" si="156"/>
        <v>5706054.4100000011</v>
      </c>
      <c r="Q135" s="143">
        <f t="shared" si="156"/>
        <v>5443342.0300000003</v>
      </c>
      <c r="R135" s="143">
        <f t="shared" si="156"/>
        <v>6255890.8000000129</v>
      </c>
      <c r="S135" s="143">
        <f t="shared" si="156"/>
        <v>7347008.9400000125</v>
      </c>
      <c r="T135" s="143">
        <f t="shared" si="156"/>
        <v>7486580.7800000133</v>
      </c>
      <c r="U135" s="143">
        <f t="shared" si="156"/>
        <v>6536633.6100000124</v>
      </c>
      <c r="V135" s="143">
        <f t="shared" si="156"/>
        <v>5248035.4900000133</v>
      </c>
      <c r="W135" s="143">
        <v>5730182.1400000136</v>
      </c>
      <c r="X135" s="161">
        <v>6912745.040000014</v>
      </c>
      <c r="Y135" s="265">
        <v>7511809.2000000132</v>
      </c>
      <c r="Z135" s="90">
        <v>1434865.2900000133</v>
      </c>
      <c r="AA135" s="90"/>
      <c r="AB135" s="90"/>
      <c r="AC135" s="90"/>
      <c r="AD135" s="90"/>
      <c r="AE135" s="90"/>
      <c r="AF135" s="90"/>
      <c r="AG135" s="90"/>
      <c r="AH135" s="90"/>
      <c r="AI135" s="90"/>
      <c r="AJ135" s="161"/>
      <c r="AK135" s="77">
        <f t="shared" ref="AK135:AT135" si="157">SUM(AK130:AK134)</f>
        <v>-173698.29999999932</v>
      </c>
      <c r="AL135" s="77">
        <f t="shared" si="157"/>
        <v>172993.25999999826</v>
      </c>
      <c r="AM135" s="77">
        <f t="shared" si="157"/>
        <v>36552.14871973524</v>
      </c>
      <c r="AN135" s="77">
        <f t="shared" si="157"/>
        <v>-1019735.1587197492</v>
      </c>
      <c r="AO135" s="77">
        <f t="shared" si="157"/>
        <v>-450346.52000001335</v>
      </c>
      <c r="AP135" s="77">
        <f t="shared" si="157"/>
        <v>-444385.44000001287</v>
      </c>
      <c r="AQ135" s="77">
        <f t="shared" si="157"/>
        <v>-991648.65000001236</v>
      </c>
      <c r="AR135" s="143">
        <f t="shared" si="157"/>
        <v>358445.59219998639</v>
      </c>
      <c r="AS135" s="143">
        <f t="shared" si="157"/>
        <v>-323417.48000001383</v>
      </c>
      <c r="AT135" s="233">
        <f t="shared" si="157"/>
        <v>-369751.25000001484</v>
      </c>
      <c r="AU135" s="304">
        <f t="shared" ref="AU135:AV135" si="158">SUM(AU130:AU134)</f>
        <v>-146418.67000001442</v>
      </c>
      <c r="AV135" s="305">
        <f t="shared" si="158"/>
        <v>4354046.3199999863</v>
      </c>
    </row>
    <row r="136" spans="1:48" x14ac:dyDescent="0.25">
      <c r="A136" s="4">
        <f>+A129+1</f>
        <v>14</v>
      </c>
      <c r="B136" s="45" t="s">
        <v>40</v>
      </c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5"/>
      <c r="O136" s="145"/>
      <c r="P136" s="94"/>
      <c r="Q136" s="94"/>
      <c r="R136" s="94"/>
      <c r="S136" s="94"/>
      <c r="T136" s="94"/>
      <c r="U136" s="94"/>
      <c r="V136" s="217"/>
      <c r="W136" s="217"/>
      <c r="X136" s="240"/>
      <c r="Y136" s="267"/>
      <c r="Z136" s="247"/>
      <c r="AA136" s="247"/>
      <c r="AB136" s="247"/>
      <c r="AC136" s="247"/>
      <c r="AD136" s="247"/>
      <c r="AE136" s="247"/>
      <c r="AF136" s="247"/>
      <c r="AG136" s="247"/>
      <c r="AH136" s="247"/>
      <c r="AI136" s="247"/>
      <c r="AJ136" s="268"/>
      <c r="AK136" s="150"/>
      <c r="AL136" s="96"/>
      <c r="AM136" s="97"/>
      <c r="AN136" s="97"/>
      <c r="AO136" s="97"/>
      <c r="AP136" s="97"/>
      <c r="AQ136" s="97"/>
      <c r="AR136" s="236"/>
      <c r="AS136" s="236"/>
      <c r="AT136" s="236"/>
      <c r="AU136" s="308"/>
      <c r="AV136" s="309"/>
    </row>
    <row r="137" spans="1:48" x14ac:dyDescent="0.25">
      <c r="A137" s="4"/>
      <c r="B137" s="36" t="s">
        <v>41</v>
      </c>
      <c r="C137" s="80">
        <v>3439502.209999999</v>
      </c>
      <c r="D137" s="81">
        <v>3315619.63</v>
      </c>
      <c r="E137" s="81">
        <v>2917286.5100000021</v>
      </c>
      <c r="F137" s="83">
        <v>2721127.7499999907</v>
      </c>
      <c r="G137" s="81">
        <v>2823756.61</v>
      </c>
      <c r="H137" s="81">
        <v>3347103.13</v>
      </c>
      <c r="I137" s="81">
        <v>3335849.53</v>
      </c>
      <c r="J137" s="81">
        <v>2977656.439999999</v>
      </c>
      <c r="K137" s="81">
        <v>2489342.8400000008</v>
      </c>
      <c r="L137" s="81">
        <v>2725569.9899999918</v>
      </c>
      <c r="M137" s="81">
        <v>3259700.16</v>
      </c>
      <c r="N137" s="82">
        <v>3351058.9400000004</v>
      </c>
      <c r="O137" s="83">
        <v>3194877.2100000088</v>
      </c>
      <c r="P137" s="181">
        <v>3085510.16</v>
      </c>
      <c r="Q137" s="81">
        <v>2764283.6400000011</v>
      </c>
      <c r="R137" s="81">
        <v>2821570.7000000011</v>
      </c>
      <c r="S137" s="81">
        <v>3135887.56</v>
      </c>
      <c r="T137" s="81">
        <v>3323944.6100000003</v>
      </c>
      <c r="U137" s="81">
        <v>3532760.4699999997</v>
      </c>
      <c r="V137" s="218">
        <v>2960628.2499999991</v>
      </c>
      <c r="W137" s="218">
        <v>2385894.7099999958</v>
      </c>
      <c r="X137" s="166">
        <v>2602463.4599999981</v>
      </c>
      <c r="Y137" s="265">
        <v>3220287.1500000022</v>
      </c>
      <c r="Z137" s="90">
        <v>1286931.99</v>
      </c>
      <c r="AA137" s="90"/>
      <c r="AB137" s="90"/>
      <c r="AC137" s="90"/>
      <c r="AD137" s="90"/>
      <c r="AE137" s="90"/>
      <c r="AF137" s="90"/>
      <c r="AG137" s="90"/>
      <c r="AH137" s="90"/>
      <c r="AI137" s="90"/>
      <c r="AJ137" s="161"/>
      <c r="AK137" s="83">
        <f t="shared" ref="AK137:AL141" si="159">C137-O137</f>
        <v>244624.99999999022</v>
      </c>
      <c r="AL137" s="83">
        <f t="shared" si="159"/>
        <v>230109.46999999974</v>
      </c>
      <c r="AM137" s="75">
        <f t="shared" ref="AM137:AT141" si="160">IF(Q137=0,0,E137-Q137)</f>
        <v>153002.87000000104</v>
      </c>
      <c r="AN137" s="75">
        <f t="shared" si="160"/>
        <v>-100442.95000001043</v>
      </c>
      <c r="AO137" s="75">
        <f t="shared" si="160"/>
        <v>-312130.95000000019</v>
      </c>
      <c r="AP137" s="75">
        <f t="shared" si="160"/>
        <v>23158.519999999553</v>
      </c>
      <c r="AQ137" s="75">
        <f t="shared" si="160"/>
        <v>-196910.93999999994</v>
      </c>
      <c r="AR137" s="99">
        <f t="shared" si="160"/>
        <v>17028.189999999944</v>
      </c>
      <c r="AS137" s="99">
        <f t="shared" si="160"/>
        <v>103448.13000000501</v>
      </c>
      <c r="AT137" s="99">
        <f t="shared" si="160"/>
        <v>123106.52999999374</v>
      </c>
      <c r="AU137" s="278">
        <f t="shared" ref="AU137:AU141" si="161">IF(Y137=0,0,M137-Y137)</f>
        <v>39413.009999997914</v>
      </c>
      <c r="AV137" s="279">
        <f t="shared" ref="AV137:AV141" si="162">IF(Z137=0,0,N137-Z137)</f>
        <v>2064126.9500000004</v>
      </c>
    </row>
    <row r="138" spans="1:48" x14ac:dyDescent="0.25">
      <c r="A138" s="4"/>
      <c r="B138" s="36" t="s">
        <v>42</v>
      </c>
      <c r="C138" s="80">
        <v>476259.82</v>
      </c>
      <c r="D138" s="81">
        <v>452363.55</v>
      </c>
      <c r="E138" s="81">
        <v>534272.73</v>
      </c>
      <c r="F138" s="83">
        <v>393710.95</v>
      </c>
      <c r="G138" s="81">
        <v>434229.98</v>
      </c>
      <c r="H138" s="81">
        <v>471373.42</v>
      </c>
      <c r="I138" s="81">
        <v>522215.52</v>
      </c>
      <c r="J138" s="81">
        <v>487236.33</v>
      </c>
      <c r="K138" s="81">
        <v>369828.14</v>
      </c>
      <c r="L138" s="81">
        <v>354562.3</v>
      </c>
      <c r="M138" s="81">
        <v>386856.24</v>
      </c>
      <c r="N138" s="82">
        <v>429199.03</v>
      </c>
      <c r="O138" s="83">
        <v>405954.47</v>
      </c>
      <c r="P138" s="181">
        <v>412260.27</v>
      </c>
      <c r="Q138" s="81">
        <v>388896.32</v>
      </c>
      <c r="R138" s="81">
        <v>360167.55000000005</v>
      </c>
      <c r="S138" s="81">
        <v>389025.33999999997</v>
      </c>
      <c r="T138" s="81">
        <v>538028.5</v>
      </c>
      <c r="U138" s="81">
        <v>426576.72</v>
      </c>
      <c r="V138" s="218">
        <v>379726.98</v>
      </c>
      <c r="W138" s="218">
        <v>467034.90999999898</v>
      </c>
      <c r="X138" s="166">
        <v>303476.46999999997</v>
      </c>
      <c r="Y138" s="265">
        <v>406120.94000000088</v>
      </c>
      <c r="Z138" s="90">
        <v>176528.33</v>
      </c>
      <c r="AA138" s="90"/>
      <c r="AB138" s="90"/>
      <c r="AC138" s="90"/>
      <c r="AD138" s="90"/>
      <c r="AE138" s="90"/>
      <c r="AF138" s="90"/>
      <c r="AG138" s="90"/>
      <c r="AH138" s="90"/>
      <c r="AI138" s="90"/>
      <c r="AJ138" s="161"/>
      <c r="AK138" s="83">
        <f t="shared" si="159"/>
        <v>70305.350000000035</v>
      </c>
      <c r="AL138" s="83">
        <f t="shared" si="159"/>
        <v>40103.27999999997</v>
      </c>
      <c r="AM138" s="75">
        <f t="shared" si="160"/>
        <v>145376.40999999997</v>
      </c>
      <c r="AN138" s="75">
        <f t="shared" si="160"/>
        <v>33543.399999999965</v>
      </c>
      <c r="AO138" s="75">
        <f t="shared" si="160"/>
        <v>45204.640000000014</v>
      </c>
      <c r="AP138" s="75">
        <f t="shared" si="160"/>
        <v>-66655.080000000016</v>
      </c>
      <c r="AQ138" s="75">
        <f t="shared" si="160"/>
        <v>95638.800000000047</v>
      </c>
      <c r="AR138" s="99">
        <f t="shared" si="160"/>
        <v>107509.35000000003</v>
      </c>
      <c r="AS138" s="99">
        <f t="shared" si="160"/>
        <v>-97206.769999998971</v>
      </c>
      <c r="AT138" s="99">
        <f t="shared" si="160"/>
        <v>51085.830000000016</v>
      </c>
      <c r="AU138" s="278">
        <f t="shared" si="161"/>
        <v>-19264.700000000885</v>
      </c>
      <c r="AV138" s="279">
        <f t="shared" si="162"/>
        <v>252670.70000000004</v>
      </c>
    </row>
    <row r="139" spans="1:48" x14ac:dyDescent="0.25">
      <c r="A139" s="4"/>
      <c r="B139" s="36" t="s">
        <v>43</v>
      </c>
      <c r="C139" s="80">
        <v>189675.16</v>
      </c>
      <c r="D139" s="81">
        <v>166411.04</v>
      </c>
      <c r="E139" s="81">
        <v>155243.5900000002</v>
      </c>
      <c r="F139" s="83">
        <v>125473.40000000011</v>
      </c>
      <c r="G139" s="81">
        <v>120735.83</v>
      </c>
      <c r="H139" s="81">
        <v>126649.5000000001</v>
      </c>
      <c r="I139" s="81">
        <v>142015.34999999992</v>
      </c>
      <c r="J139" s="81">
        <v>127574.08999999991</v>
      </c>
      <c r="K139" s="81">
        <v>126602.7</v>
      </c>
      <c r="L139" s="81">
        <v>145058.81</v>
      </c>
      <c r="M139" s="81">
        <v>159143.10999999999</v>
      </c>
      <c r="N139" s="82">
        <v>152700.19</v>
      </c>
      <c r="O139" s="83">
        <v>171492</v>
      </c>
      <c r="P139" s="181">
        <v>152391.00999999989</v>
      </c>
      <c r="Q139" s="81">
        <v>130102.54999999978</v>
      </c>
      <c r="R139" s="81">
        <v>126160.76000000001</v>
      </c>
      <c r="S139" s="81">
        <v>126982.59</v>
      </c>
      <c r="T139" s="81">
        <v>117804.7900000001</v>
      </c>
      <c r="U139" s="81">
        <v>126890.28999999991</v>
      </c>
      <c r="V139" s="218">
        <v>136415.44000000021</v>
      </c>
      <c r="W139" s="218">
        <v>108527.62</v>
      </c>
      <c r="X139" s="166">
        <v>137717.82</v>
      </c>
      <c r="Y139" s="265">
        <v>155823.77999999991</v>
      </c>
      <c r="Z139" s="90">
        <v>69001.320000000094</v>
      </c>
      <c r="AA139" s="90"/>
      <c r="AB139" s="90"/>
      <c r="AC139" s="90"/>
      <c r="AD139" s="90"/>
      <c r="AE139" s="90"/>
      <c r="AF139" s="90"/>
      <c r="AG139" s="90"/>
      <c r="AH139" s="90"/>
      <c r="AI139" s="90"/>
      <c r="AJ139" s="161"/>
      <c r="AK139" s="83">
        <f t="shared" si="159"/>
        <v>18183.160000000003</v>
      </c>
      <c r="AL139" s="83">
        <f t="shared" si="159"/>
        <v>14020.030000000115</v>
      </c>
      <c r="AM139" s="75">
        <f t="shared" si="160"/>
        <v>25141.040000000416</v>
      </c>
      <c r="AN139" s="75">
        <f t="shared" si="160"/>
        <v>-687.35999999989872</v>
      </c>
      <c r="AO139" s="75">
        <f t="shared" si="160"/>
        <v>-6246.7599999999948</v>
      </c>
      <c r="AP139" s="75">
        <f t="shared" si="160"/>
        <v>8844.7100000000064</v>
      </c>
      <c r="AQ139" s="75">
        <f t="shared" si="160"/>
        <v>15125.060000000012</v>
      </c>
      <c r="AR139" s="99">
        <f t="shared" si="160"/>
        <v>-8841.3500000002969</v>
      </c>
      <c r="AS139" s="99">
        <f t="shared" si="160"/>
        <v>18075.080000000002</v>
      </c>
      <c r="AT139" s="99">
        <f t="shared" si="160"/>
        <v>7340.9899999999907</v>
      </c>
      <c r="AU139" s="278">
        <f t="shared" si="161"/>
        <v>3319.3300000000745</v>
      </c>
      <c r="AV139" s="279">
        <f t="shared" si="162"/>
        <v>83698.869999999908</v>
      </c>
    </row>
    <row r="140" spans="1:48" x14ac:dyDescent="0.25">
      <c r="A140" s="4"/>
      <c r="B140" s="36" t="s">
        <v>44</v>
      </c>
      <c r="C140" s="80">
        <v>1667565.85</v>
      </c>
      <c r="D140" s="81">
        <v>1565745.2100000009</v>
      </c>
      <c r="E140" s="81">
        <v>1356112.6700000002</v>
      </c>
      <c r="F140" s="83">
        <v>1252875.7000000002</v>
      </c>
      <c r="G140" s="81">
        <v>1228376.6900000009</v>
      </c>
      <c r="H140" s="81">
        <v>1430924.620000001</v>
      </c>
      <c r="I140" s="81">
        <v>1555080.359999998</v>
      </c>
      <c r="J140" s="81">
        <v>1287538.5100000009</v>
      </c>
      <c r="K140" s="81">
        <v>1254505.7599999988</v>
      </c>
      <c r="L140" s="81">
        <v>1342471.76</v>
      </c>
      <c r="M140" s="81">
        <v>1435726.3599999999</v>
      </c>
      <c r="N140" s="82">
        <v>1458350.339999998</v>
      </c>
      <c r="O140" s="83">
        <v>1522239.0100000012</v>
      </c>
      <c r="P140" s="181">
        <v>1318908.2899999991</v>
      </c>
      <c r="Q140" s="81">
        <v>1147385.7999999998</v>
      </c>
      <c r="R140" s="81">
        <v>1094718.3199999998</v>
      </c>
      <c r="S140" s="81">
        <v>1295857.56</v>
      </c>
      <c r="T140" s="81">
        <v>1301802.8</v>
      </c>
      <c r="U140" s="81">
        <v>1379117.75</v>
      </c>
      <c r="V140" s="218">
        <v>1441975.4099999988</v>
      </c>
      <c r="W140" s="218">
        <v>1140985.8500000001</v>
      </c>
      <c r="X140" s="166">
        <v>1153279.05</v>
      </c>
      <c r="Y140" s="265">
        <v>1310207.2999999989</v>
      </c>
      <c r="Z140" s="90">
        <v>622445.94999999995</v>
      </c>
      <c r="AA140" s="90"/>
      <c r="AB140" s="90"/>
      <c r="AC140" s="90"/>
      <c r="AD140" s="90"/>
      <c r="AE140" s="90"/>
      <c r="AF140" s="90"/>
      <c r="AG140" s="90"/>
      <c r="AH140" s="90"/>
      <c r="AI140" s="90"/>
      <c r="AJ140" s="161"/>
      <c r="AK140" s="83">
        <f t="shared" si="159"/>
        <v>145326.83999999892</v>
      </c>
      <c r="AL140" s="83">
        <f t="shared" si="159"/>
        <v>246836.92000000179</v>
      </c>
      <c r="AM140" s="75">
        <f t="shared" si="160"/>
        <v>208726.87000000034</v>
      </c>
      <c r="AN140" s="75">
        <f t="shared" si="160"/>
        <v>158157.38000000035</v>
      </c>
      <c r="AO140" s="75">
        <f t="shared" si="160"/>
        <v>-67480.86999999918</v>
      </c>
      <c r="AP140" s="75">
        <f t="shared" si="160"/>
        <v>129121.820000001</v>
      </c>
      <c r="AQ140" s="75">
        <f t="shared" si="160"/>
        <v>175962.60999999801</v>
      </c>
      <c r="AR140" s="99">
        <f t="shared" si="160"/>
        <v>-154436.89999999781</v>
      </c>
      <c r="AS140" s="99">
        <f t="shared" si="160"/>
        <v>113519.90999999875</v>
      </c>
      <c r="AT140" s="99">
        <f t="shared" si="160"/>
        <v>189192.70999999996</v>
      </c>
      <c r="AU140" s="278">
        <f t="shared" si="161"/>
        <v>125519.06000000099</v>
      </c>
      <c r="AV140" s="279">
        <f t="shared" si="162"/>
        <v>835904.38999999803</v>
      </c>
    </row>
    <row r="141" spans="1:48" x14ac:dyDescent="0.25">
      <c r="A141" s="4"/>
      <c r="B141" s="36" t="s">
        <v>45</v>
      </c>
      <c r="C141" s="80">
        <v>827949.76</v>
      </c>
      <c r="D141" s="81">
        <v>969628.90999999992</v>
      </c>
      <c r="E141" s="81">
        <v>697962.98</v>
      </c>
      <c r="F141" s="83">
        <v>908343.64999999991</v>
      </c>
      <c r="G141" s="81">
        <v>965669.09000000008</v>
      </c>
      <c r="H141" s="81">
        <v>846657.47</v>
      </c>
      <c r="I141" s="81">
        <v>1029721.6399999999</v>
      </c>
      <c r="J141" s="81">
        <v>905792.48</v>
      </c>
      <c r="K141" s="81">
        <v>926102.67999999993</v>
      </c>
      <c r="L141" s="81">
        <v>1087833.3199999998</v>
      </c>
      <c r="M141" s="81">
        <v>804969.2</v>
      </c>
      <c r="N141" s="82">
        <v>835344.86</v>
      </c>
      <c r="O141" s="83">
        <v>971538.66999999993</v>
      </c>
      <c r="P141" s="181">
        <v>764872.39</v>
      </c>
      <c r="Q141" s="81">
        <v>740987.21</v>
      </c>
      <c r="R141" s="81">
        <v>874435.05</v>
      </c>
      <c r="S141" s="81">
        <v>932530.23</v>
      </c>
      <c r="T141" s="81">
        <v>830258.3</v>
      </c>
      <c r="U141" s="81">
        <v>1133486.51</v>
      </c>
      <c r="V141" s="218">
        <v>919770.60000000009</v>
      </c>
      <c r="W141" s="218">
        <v>862801.37000000011</v>
      </c>
      <c r="X141" s="166">
        <v>1048397.61</v>
      </c>
      <c r="Y141" s="265">
        <v>1124250.1200000001</v>
      </c>
      <c r="Z141" s="90">
        <v>236547.63</v>
      </c>
      <c r="AA141" s="90"/>
      <c r="AB141" s="90"/>
      <c r="AC141" s="90"/>
      <c r="AD141" s="90"/>
      <c r="AE141" s="90"/>
      <c r="AF141" s="90"/>
      <c r="AG141" s="90"/>
      <c r="AH141" s="90"/>
      <c r="AI141" s="90"/>
      <c r="AJ141" s="161"/>
      <c r="AK141" s="83">
        <f t="shared" si="159"/>
        <v>-143588.90999999992</v>
      </c>
      <c r="AL141" s="83">
        <f t="shared" si="159"/>
        <v>204756.5199999999</v>
      </c>
      <c r="AM141" s="75">
        <f t="shared" si="160"/>
        <v>-43024.229999999981</v>
      </c>
      <c r="AN141" s="75">
        <f t="shared" si="160"/>
        <v>33908.59999999986</v>
      </c>
      <c r="AO141" s="75">
        <f t="shared" si="160"/>
        <v>33138.860000000102</v>
      </c>
      <c r="AP141" s="75">
        <f t="shared" si="160"/>
        <v>16399.169999999925</v>
      </c>
      <c r="AQ141" s="75">
        <f t="shared" si="160"/>
        <v>-103764.87000000011</v>
      </c>
      <c r="AR141" s="99">
        <f t="shared" si="160"/>
        <v>-13978.120000000112</v>
      </c>
      <c r="AS141" s="99">
        <f t="shared" si="160"/>
        <v>63301.309999999823</v>
      </c>
      <c r="AT141" s="99">
        <f t="shared" si="160"/>
        <v>39435.709999999846</v>
      </c>
      <c r="AU141" s="278">
        <f t="shared" si="161"/>
        <v>-319280.92000000016</v>
      </c>
      <c r="AV141" s="279">
        <f t="shared" si="162"/>
        <v>598797.23</v>
      </c>
    </row>
    <row r="142" spans="1:48" x14ac:dyDescent="0.25">
      <c r="A142" s="4"/>
      <c r="B142" s="36" t="s">
        <v>46</v>
      </c>
      <c r="C142" s="98">
        <f>SUM(C137:C141)</f>
        <v>6600952.7999999989</v>
      </c>
      <c r="D142" s="75">
        <f t="shared" ref="D142:AP142" si="163">SUM(D137:D141)</f>
        <v>6469768.3400000008</v>
      </c>
      <c r="E142" s="99">
        <f t="shared" si="163"/>
        <v>5660878.4800000023</v>
      </c>
      <c r="F142" s="99">
        <f t="shared" si="163"/>
        <v>5401531.4499999918</v>
      </c>
      <c r="G142" s="75">
        <f t="shared" si="163"/>
        <v>5572768.2000000011</v>
      </c>
      <c r="H142" s="99">
        <f t="shared" si="163"/>
        <v>6222708.1400000006</v>
      </c>
      <c r="I142" s="99">
        <f t="shared" si="163"/>
        <v>6584882.3999999976</v>
      </c>
      <c r="J142" s="99">
        <f t="shared" si="163"/>
        <v>5785797.8499999996</v>
      </c>
      <c r="K142" s="99">
        <f t="shared" si="163"/>
        <v>5166382.1199999992</v>
      </c>
      <c r="L142" s="75">
        <f t="shared" si="163"/>
        <v>5655496.1799999923</v>
      </c>
      <c r="M142" s="75">
        <f t="shared" si="163"/>
        <v>6046395.0700000003</v>
      </c>
      <c r="N142" s="91">
        <f t="shared" si="163"/>
        <v>6226653.3599999985</v>
      </c>
      <c r="O142" s="99">
        <f t="shared" si="163"/>
        <v>6266101.3600000106</v>
      </c>
      <c r="P142" s="90">
        <f t="shared" si="163"/>
        <v>5733942.1199999982</v>
      </c>
      <c r="Q142" s="99">
        <f t="shared" si="163"/>
        <v>5171655.5200000005</v>
      </c>
      <c r="R142" s="90">
        <f t="shared" si="163"/>
        <v>5277052.38</v>
      </c>
      <c r="S142" s="99">
        <f t="shared" si="163"/>
        <v>5880283.2799999993</v>
      </c>
      <c r="T142" s="99">
        <f t="shared" si="163"/>
        <v>6111839</v>
      </c>
      <c r="U142" s="99">
        <f>SUM(U137:U141)</f>
        <v>6598831.7399999993</v>
      </c>
      <c r="V142" s="99">
        <f t="shared" ref="V142:X142" si="164">SUM(V137:V141)</f>
        <v>5838516.6799999978</v>
      </c>
      <c r="W142" s="99">
        <f>SUM(W137:W141)</f>
        <v>4965244.4599999953</v>
      </c>
      <c r="X142" s="161">
        <f t="shared" si="164"/>
        <v>5245334.4099999983</v>
      </c>
      <c r="Y142" s="265">
        <f>SUM(Y137:Y141)</f>
        <v>6216689.2900000019</v>
      </c>
      <c r="Z142" s="276">
        <f>SUM(Z137:Z141)</f>
        <v>2391455.2199999997</v>
      </c>
      <c r="AA142" s="276">
        <f t="shared" ref="AA142:AI142" si="165">SUM(AA137:AA141)</f>
        <v>0</v>
      </c>
      <c r="AB142" s="276">
        <f t="shared" si="165"/>
        <v>0</v>
      </c>
      <c r="AC142" s="276">
        <f t="shared" si="165"/>
        <v>0</v>
      </c>
      <c r="AD142" s="276">
        <f t="shared" si="165"/>
        <v>0</v>
      </c>
      <c r="AE142" s="276">
        <f t="shared" si="165"/>
        <v>0</v>
      </c>
      <c r="AF142" s="276">
        <f t="shared" si="165"/>
        <v>0</v>
      </c>
      <c r="AG142" s="276">
        <f t="shared" si="165"/>
        <v>0</v>
      </c>
      <c r="AH142" s="276">
        <f t="shared" si="165"/>
        <v>0</v>
      </c>
      <c r="AI142" s="276">
        <f t="shared" si="165"/>
        <v>0</v>
      </c>
      <c r="AJ142" s="279">
        <f>SUM(AJ137:AJ141)</f>
        <v>0</v>
      </c>
      <c r="AK142" s="99">
        <f t="shared" si="163"/>
        <v>334851.43999998923</v>
      </c>
      <c r="AL142" s="75">
        <f t="shared" si="163"/>
        <v>735826.22000000149</v>
      </c>
      <c r="AM142" s="74">
        <f t="shared" si="163"/>
        <v>489222.96000000183</v>
      </c>
      <c r="AN142" s="74">
        <f t="shared" si="163"/>
        <v>124479.06999998985</v>
      </c>
      <c r="AO142" s="74">
        <f t="shared" si="163"/>
        <v>-307515.07999999926</v>
      </c>
      <c r="AP142" s="99">
        <f t="shared" si="163"/>
        <v>110869.14000000047</v>
      </c>
      <c r="AQ142" s="99">
        <f t="shared" ref="AQ142:AT142" si="166">SUM(AQ137:AQ141)</f>
        <v>-13949.34000000199</v>
      </c>
      <c r="AR142" s="99">
        <f t="shared" si="166"/>
        <v>-52718.829999998241</v>
      </c>
      <c r="AS142" s="99">
        <f t="shared" si="166"/>
        <v>201137.66000000463</v>
      </c>
      <c r="AT142" s="99">
        <f t="shared" si="166"/>
        <v>410161.76999999356</v>
      </c>
      <c r="AU142" s="278">
        <f t="shared" ref="AU142:AV142" si="167">SUM(AU137:AU141)</f>
        <v>-170294.22000000207</v>
      </c>
      <c r="AV142" s="279">
        <f t="shared" si="167"/>
        <v>3835198.1399999983</v>
      </c>
    </row>
    <row r="143" spans="1:48" x14ac:dyDescent="0.25">
      <c r="A143" s="4">
        <f>+A136+1</f>
        <v>15</v>
      </c>
      <c r="B143" s="44" t="s">
        <v>36</v>
      </c>
      <c r="C143" s="101"/>
      <c r="D143" s="102"/>
      <c r="E143" s="102"/>
      <c r="F143" s="103"/>
      <c r="G143" s="102"/>
      <c r="H143" s="102"/>
      <c r="I143" s="102"/>
      <c r="J143" s="102"/>
      <c r="K143" s="102"/>
      <c r="L143" s="102"/>
      <c r="M143" s="102"/>
      <c r="N143" s="104"/>
      <c r="O143" s="103"/>
      <c r="P143" s="102"/>
      <c r="Q143" s="102"/>
      <c r="R143" s="102"/>
      <c r="S143" s="102"/>
      <c r="T143" s="102"/>
      <c r="U143" s="102"/>
      <c r="V143" s="219"/>
      <c r="W143" s="219"/>
      <c r="X143" s="167"/>
      <c r="Y143" s="269"/>
      <c r="Z143" s="280"/>
      <c r="AA143" s="280"/>
      <c r="AB143" s="280"/>
      <c r="AC143" s="280"/>
      <c r="AD143" s="280"/>
      <c r="AE143" s="280"/>
      <c r="AF143" s="280"/>
      <c r="AG143" s="280"/>
      <c r="AH143" s="280"/>
      <c r="AI143" s="280"/>
      <c r="AJ143" s="281"/>
      <c r="AK143" s="103"/>
      <c r="AL143" s="105"/>
      <c r="AM143" s="106"/>
      <c r="AN143" s="106"/>
      <c r="AO143" s="106"/>
      <c r="AP143" s="106"/>
      <c r="AQ143" s="106"/>
      <c r="AR143" s="237"/>
      <c r="AS143" s="237"/>
      <c r="AT143" s="237"/>
      <c r="AU143" s="296"/>
      <c r="AV143" s="297"/>
    </row>
    <row r="144" spans="1:48" x14ac:dyDescent="0.25">
      <c r="A144" s="4"/>
      <c r="B144" s="36" t="s">
        <v>41</v>
      </c>
      <c r="C144" s="107">
        <v>20414</v>
      </c>
      <c r="D144" s="108">
        <v>19925</v>
      </c>
      <c r="E144" s="108">
        <v>19058</v>
      </c>
      <c r="F144" s="109">
        <v>18628</v>
      </c>
      <c r="G144" s="108">
        <v>18988</v>
      </c>
      <c r="H144" s="108">
        <v>18691</v>
      </c>
      <c r="I144" s="108">
        <v>19057</v>
      </c>
      <c r="J144" s="108">
        <v>19659</v>
      </c>
      <c r="K144" s="108">
        <v>17859</v>
      </c>
      <c r="L144" s="108">
        <v>19762</v>
      </c>
      <c r="M144" s="108">
        <v>20216</v>
      </c>
      <c r="N144" s="110">
        <v>19414</v>
      </c>
      <c r="O144" s="109">
        <v>19462</v>
      </c>
      <c r="P144" s="182">
        <v>19554</v>
      </c>
      <c r="Q144" s="108">
        <v>18244</v>
      </c>
      <c r="R144" s="108">
        <v>19042</v>
      </c>
      <c r="S144" s="108">
        <v>18827</v>
      </c>
      <c r="T144" s="108">
        <v>17819</v>
      </c>
      <c r="U144" s="108">
        <v>18494</v>
      </c>
      <c r="V144" s="220">
        <v>18538</v>
      </c>
      <c r="W144" s="220">
        <v>17630</v>
      </c>
      <c r="X144" s="168">
        <v>18565</v>
      </c>
      <c r="Y144" s="271">
        <v>19103</v>
      </c>
      <c r="Z144" s="249">
        <v>7532</v>
      </c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72"/>
      <c r="AK144" s="109">
        <f t="shared" ref="AK144:AL148" si="168">C144-O144</f>
        <v>952</v>
      </c>
      <c r="AL144" s="109">
        <f t="shared" si="168"/>
        <v>371</v>
      </c>
      <c r="AM144" s="58">
        <f t="shared" ref="AM144:AT148" si="169">IF(Q144=0,0,E144-Q144)</f>
        <v>814</v>
      </c>
      <c r="AN144" s="58">
        <f t="shared" si="169"/>
        <v>-414</v>
      </c>
      <c r="AO144" s="58">
        <f t="shared" si="169"/>
        <v>161</v>
      </c>
      <c r="AP144" s="58">
        <f t="shared" si="169"/>
        <v>872</v>
      </c>
      <c r="AQ144" s="58">
        <f t="shared" si="169"/>
        <v>563</v>
      </c>
      <c r="AR144" s="222">
        <f t="shared" si="169"/>
        <v>1121</v>
      </c>
      <c r="AS144" s="222">
        <f t="shared" si="169"/>
        <v>229</v>
      </c>
      <c r="AT144" s="222">
        <f t="shared" si="169"/>
        <v>1197</v>
      </c>
      <c r="AU144" s="291">
        <f t="shared" ref="AU144:AU148" si="170">IF(Y144=0,0,M144-Y144)</f>
        <v>1113</v>
      </c>
      <c r="AV144" s="292">
        <f t="shared" ref="AV144:AV148" si="171">IF(Z144=0,0,N144-Z144)</f>
        <v>11882</v>
      </c>
    </row>
    <row r="145" spans="1:48" x14ac:dyDescent="0.25">
      <c r="A145" s="4"/>
      <c r="B145" s="36" t="s">
        <v>42</v>
      </c>
      <c r="C145" s="107">
        <v>3802</v>
      </c>
      <c r="D145" s="108">
        <v>3606</v>
      </c>
      <c r="E145" s="108">
        <v>4499</v>
      </c>
      <c r="F145" s="109">
        <v>3597</v>
      </c>
      <c r="G145" s="108">
        <v>3494</v>
      </c>
      <c r="H145" s="108">
        <v>3446</v>
      </c>
      <c r="I145" s="108">
        <v>4128</v>
      </c>
      <c r="J145" s="108">
        <v>3697</v>
      </c>
      <c r="K145" s="108">
        <v>3120</v>
      </c>
      <c r="L145" s="108">
        <v>3113</v>
      </c>
      <c r="M145" s="108">
        <v>3171</v>
      </c>
      <c r="N145" s="110">
        <v>3077</v>
      </c>
      <c r="O145" s="109">
        <v>3040</v>
      </c>
      <c r="P145" s="182">
        <v>3098</v>
      </c>
      <c r="Q145" s="108">
        <v>2984</v>
      </c>
      <c r="R145" s="108">
        <v>3330</v>
      </c>
      <c r="S145" s="108">
        <v>4042</v>
      </c>
      <c r="T145" s="108">
        <v>2921</v>
      </c>
      <c r="U145" s="108">
        <v>2899</v>
      </c>
      <c r="V145" s="220">
        <v>3045</v>
      </c>
      <c r="W145" s="220">
        <v>3520</v>
      </c>
      <c r="X145" s="168">
        <v>2771</v>
      </c>
      <c r="Y145" s="271">
        <v>3340</v>
      </c>
      <c r="Z145" s="249">
        <v>1514</v>
      </c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72"/>
      <c r="AK145" s="109">
        <f t="shared" si="168"/>
        <v>762</v>
      </c>
      <c r="AL145" s="109">
        <f t="shared" si="168"/>
        <v>508</v>
      </c>
      <c r="AM145" s="58">
        <f t="shared" si="169"/>
        <v>1515</v>
      </c>
      <c r="AN145" s="58">
        <f t="shared" si="169"/>
        <v>267</v>
      </c>
      <c r="AO145" s="58">
        <f t="shared" si="169"/>
        <v>-548</v>
      </c>
      <c r="AP145" s="58">
        <f t="shared" si="169"/>
        <v>525</v>
      </c>
      <c r="AQ145" s="58">
        <f t="shared" si="169"/>
        <v>1229</v>
      </c>
      <c r="AR145" s="222">
        <f t="shared" si="169"/>
        <v>652</v>
      </c>
      <c r="AS145" s="222">
        <f t="shared" si="169"/>
        <v>-400</v>
      </c>
      <c r="AT145" s="222">
        <f t="shared" si="169"/>
        <v>342</v>
      </c>
      <c r="AU145" s="291">
        <f t="shared" si="170"/>
        <v>-169</v>
      </c>
      <c r="AV145" s="292">
        <f t="shared" si="171"/>
        <v>1563</v>
      </c>
    </row>
    <row r="146" spans="1:48" x14ac:dyDescent="0.25">
      <c r="A146" s="4"/>
      <c r="B146" s="36" t="s">
        <v>43</v>
      </c>
      <c r="C146" s="107">
        <v>2021</v>
      </c>
      <c r="D146" s="108">
        <v>2027</v>
      </c>
      <c r="E146" s="108">
        <v>1980</v>
      </c>
      <c r="F146" s="109">
        <v>1916</v>
      </c>
      <c r="G146" s="108">
        <v>1986</v>
      </c>
      <c r="H146" s="108">
        <v>1869</v>
      </c>
      <c r="I146" s="108">
        <v>2024</v>
      </c>
      <c r="J146" s="108">
        <v>2017</v>
      </c>
      <c r="K146" s="108">
        <v>1973</v>
      </c>
      <c r="L146" s="108">
        <v>2164</v>
      </c>
      <c r="M146" s="108">
        <v>2006</v>
      </c>
      <c r="N146" s="110">
        <v>1871</v>
      </c>
      <c r="O146" s="109">
        <v>1995</v>
      </c>
      <c r="P146" s="182">
        <v>1931</v>
      </c>
      <c r="Q146" s="108">
        <v>1946</v>
      </c>
      <c r="R146" s="108">
        <v>2063</v>
      </c>
      <c r="S146" s="108">
        <v>2039</v>
      </c>
      <c r="T146" s="108">
        <v>1827</v>
      </c>
      <c r="U146" s="108">
        <v>2002</v>
      </c>
      <c r="V146" s="220">
        <v>2118</v>
      </c>
      <c r="W146" s="220">
        <v>1918</v>
      </c>
      <c r="X146" s="168">
        <v>2140</v>
      </c>
      <c r="Y146" s="271">
        <v>2075</v>
      </c>
      <c r="Z146" s="249">
        <v>945</v>
      </c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72"/>
      <c r="AK146" s="109">
        <f t="shared" si="168"/>
        <v>26</v>
      </c>
      <c r="AL146" s="109">
        <f t="shared" si="168"/>
        <v>96</v>
      </c>
      <c r="AM146" s="58">
        <f t="shared" si="169"/>
        <v>34</v>
      </c>
      <c r="AN146" s="58">
        <f t="shared" si="169"/>
        <v>-147</v>
      </c>
      <c r="AO146" s="58">
        <f t="shared" si="169"/>
        <v>-53</v>
      </c>
      <c r="AP146" s="58">
        <f t="shared" si="169"/>
        <v>42</v>
      </c>
      <c r="AQ146" s="58">
        <f t="shared" si="169"/>
        <v>22</v>
      </c>
      <c r="AR146" s="222">
        <f t="shared" si="169"/>
        <v>-101</v>
      </c>
      <c r="AS146" s="222">
        <f t="shared" si="169"/>
        <v>55</v>
      </c>
      <c r="AT146" s="222">
        <f t="shared" si="169"/>
        <v>24</v>
      </c>
      <c r="AU146" s="291">
        <f t="shared" si="170"/>
        <v>-69</v>
      </c>
      <c r="AV146" s="292">
        <f t="shared" si="171"/>
        <v>926</v>
      </c>
    </row>
    <row r="147" spans="1:48" x14ac:dyDescent="0.25">
      <c r="A147" s="4"/>
      <c r="B147" s="36" t="s">
        <v>44</v>
      </c>
      <c r="C147" s="107">
        <v>1534</v>
      </c>
      <c r="D147" s="108">
        <v>1570</v>
      </c>
      <c r="E147" s="108">
        <v>1489</v>
      </c>
      <c r="F147" s="109">
        <v>1488</v>
      </c>
      <c r="G147" s="108">
        <v>1467</v>
      </c>
      <c r="H147" s="108">
        <v>1454</v>
      </c>
      <c r="I147" s="108">
        <v>1521</v>
      </c>
      <c r="J147" s="108">
        <v>1489</v>
      </c>
      <c r="K147" s="108">
        <v>1384</v>
      </c>
      <c r="L147" s="108">
        <v>1602</v>
      </c>
      <c r="M147" s="108">
        <v>1525</v>
      </c>
      <c r="N147" s="110">
        <v>1454</v>
      </c>
      <c r="O147" s="109">
        <v>1409</v>
      </c>
      <c r="P147" s="182">
        <v>1366</v>
      </c>
      <c r="Q147" s="108">
        <v>1372</v>
      </c>
      <c r="R147" s="108">
        <v>1455</v>
      </c>
      <c r="S147" s="108">
        <v>1424</v>
      </c>
      <c r="T147" s="108">
        <v>1353</v>
      </c>
      <c r="U147" s="108">
        <v>1427</v>
      </c>
      <c r="V147" s="220">
        <v>1533</v>
      </c>
      <c r="W147" s="220">
        <v>1414</v>
      </c>
      <c r="X147" s="168">
        <v>1437</v>
      </c>
      <c r="Y147" s="271">
        <v>1535</v>
      </c>
      <c r="Z147" s="249">
        <v>645</v>
      </c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72"/>
      <c r="AK147" s="109">
        <f t="shared" si="168"/>
        <v>125</v>
      </c>
      <c r="AL147" s="109">
        <f t="shared" si="168"/>
        <v>204</v>
      </c>
      <c r="AM147" s="58">
        <f t="shared" si="169"/>
        <v>117</v>
      </c>
      <c r="AN147" s="58">
        <f t="shared" si="169"/>
        <v>33</v>
      </c>
      <c r="AO147" s="58">
        <f t="shared" si="169"/>
        <v>43</v>
      </c>
      <c r="AP147" s="58">
        <f t="shared" si="169"/>
        <v>101</v>
      </c>
      <c r="AQ147" s="58">
        <f t="shared" si="169"/>
        <v>94</v>
      </c>
      <c r="AR147" s="222">
        <f t="shared" si="169"/>
        <v>-44</v>
      </c>
      <c r="AS147" s="222">
        <f t="shared" si="169"/>
        <v>-30</v>
      </c>
      <c r="AT147" s="222">
        <f t="shared" si="169"/>
        <v>165</v>
      </c>
      <c r="AU147" s="291">
        <f t="shared" si="170"/>
        <v>-10</v>
      </c>
      <c r="AV147" s="292">
        <f t="shared" si="171"/>
        <v>809</v>
      </c>
    </row>
    <row r="148" spans="1:48" x14ac:dyDescent="0.25">
      <c r="A148" s="4"/>
      <c r="B148" s="36" t="s">
        <v>45</v>
      </c>
      <c r="C148" s="107">
        <v>41</v>
      </c>
      <c r="D148" s="108">
        <v>39</v>
      </c>
      <c r="E148" s="108">
        <v>32</v>
      </c>
      <c r="F148" s="109">
        <v>35</v>
      </c>
      <c r="G148" s="108">
        <v>42</v>
      </c>
      <c r="H148" s="108">
        <v>30</v>
      </c>
      <c r="I148" s="108">
        <v>38</v>
      </c>
      <c r="J148" s="108">
        <v>37</v>
      </c>
      <c r="K148" s="108">
        <v>42</v>
      </c>
      <c r="L148" s="108">
        <v>35</v>
      </c>
      <c r="M148" s="108">
        <v>37</v>
      </c>
      <c r="N148" s="110">
        <v>35</v>
      </c>
      <c r="O148" s="109">
        <v>34</v>
      </c>
      <c r="P148" s="182">
        <v>34</v>
      </c>
      <c r="Q148" s="108">
        <v>45</v>
      </c>
      <c r="R148" s="108">
        <v>35</v>
      </c>
      <c r="S148" s="108">
        <v>36</v>
      </c>
      <c r="T148" s="108">
        <v>30</v>
      </c>
      <c r="U148" s="108">
        <v>35</v>
      </c>
      <c r="V148" s="220">
        <v>32</v>
      </c>
      <c r="W148" s="220">
        <v>35</v>
      </c>
      <c r="X148" s="168">
        <v>36</v>
      </c>
      <c r="Y148" s="271">
        <v>38</v>
      </c>
      <c r="Z148" s="249">
        <v>8</v>
      </c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72"/>
      <c r="AK148" s="109">
        <f t="shared" si="168"/>
        <v>7</v>
      </c>
      <c r="AL148" s="109">
        <f t="shared" si="168"/>
        <v>5</v>
      </c>
      <c r="AM148" s="58">
        <f t="shared" si="169"/>
        <v>-13</v>
      </c>
      <c r="AN148" s="58">
        <f t="shared" si="169"/>
        <v>0</v>
      </c>
      <c r="AO148" s="58">
        <f t="shared" si="169"/>
        <v>6</v>
      </c>
      <c r="AP148" s="58">
        <f t="shared" si="169"/>
        <v>0</v>
      </c>
      <c r="AQ148" s="58">
        <f t="shared" si="169"/>
        <v>3</v>
      </c>
      <c r="AR148" s="222">
        <f t="shared" si="169"/>
        <v>5</v>
      </c>
      <c r="AS148" s="222">
        <f t="shared" si="169"/>
        <v>7</v>
      </c>
      <c r="AT148" s="222">
        <f t="shared" si="169"/>
        <v>-1</v>
      </c>
      <c r="AU148" s="291">
        <f t="shared" si="170"/>
        <v>-1</v>
      </c>
      <c r="AV148" s="292">
        <f t="shared" si="171"/>
        <v>27</v>
      </c>
    </row>
    <row r="149" spans="1:48" ht="15.75" thickBot="1" x14ac:dyDescent="0.3">
      <c r="A149" s="4"/>
      <c r="B149" s="38" t="s">
        <v>46</v>
      </c>
      <c r="C149" s="111">
        <f>SUM(C144:C148)</f>
        <v>27812</v>
      </c>
      <c r="D149" s="60">
        <f>SUM(D144:D148)</f>
        <v>27167</v>
      </c>
      <c r="E149" s="60">
        <f t="shared" ref="E149:AL149" si="172">SUM(E144:E148)</f>
        <v>27058</v>
      </c>
      <c r="F149" s="60">
        <f t="shared" si="172"/>
        <v>25664</v>
      </c>
      <c r="G149" s="60">
        <f t="shared" si="172"/>
        <v>25977</v>
      </c>
      <c r="H149" s="60">
        <f t="shared" si="172"/>
        <v>25490</v>
      </c>
      <c r="I149" s="60">
        <f t="shared" si="172"/>
        <v>26768</v>
      </c>
      <c r="J149" s="60">
        <f t="shared" si="172"/>
        <v>26899</v>
      </c>
      <c r="K149" s="60">
        <f t="shared" si="172"/>
        <v>24378</v>
      </c>
      <c r="L149" s="60">
        <f t="shared" si="172"/>
        <v>26676</v>
      </c>
      <c r="M149" s="60">
        <f t="shared" si="172"/>
        <v>26955</v>
      </c>
      <c r="N149" s="147">
        <f t="shared" si="172"/>
        <v>25851</v>
      </c>
      <c r="O149" s="60">
        <f t="shared" si="172"/>
        <v>25940</v>
      </c>
      <c r="P149" s="60">
        <f t="shared" si="172"/>
        <v>25983</v>
      </c>
      <c r="Q149" s="60">
        <f t="shared" si="172"/>
        <v>24591</v>
      </c>
      <c r="R149" s="60">
        <f t="shared" si="172"/>
        <v>25925</v>
      </c>
      <c r="S149" s="60">
        <f t="shared" si="172"/>
        <v>26368</v>
      </c>
      <c r="T149" s="60">
        <f t="shared" si="172"/>
        <v>23950</v>
      </c>
      <c r="U149" s="60">
        <f>SUM(U144:U148)</f>
        <v>24857</v>
      </c>
      <c r="V149" s="211">
        <f t="shared" ref="V149:X149" si="173">SUM(V144:V148)</f>
        <v>25266</v>
      </c>
      <c r="W149" s="211">
        <f>SUM(W144:W148)</f>
        <v>24517</v>
      </c>
      <c r="X149" s="154">
        <f t="shared" si="173"/>
        <v>24949</v>
      </c>
      <c r="Y149" s="257">
        <f>SUM(Y144:Y148)</f>
        <v>26091</v>
      </c>
      <c r="Z149" s="282">
        <f t="shared" ref="Z149" si="174">SUM(Z144:Z148)</f>
        <v>10644</v>
      </c>
      <c r="AA149" s="282">
        <f t="shared" ref="AA149:AJ149" si="175">SUM(AA144:AA148)</f>
        <v>0</v>
      </c>
      <c r="AB149" s="282">
        <f t="shared" si="175"/>
        <v>0</v>
      </c>
      <c r="AC149" s="282">
        <f t="shared" si="175"/>
        <v>0</v>
      </c>
      <c r="AD149" s="282">
        <f t="shared" si="175"/>
        <v>0</v>
      </c>
      <c r="AE149" s="282">
        <f t="shared" si="175"/>
        <v>0</v>
      </c>
      <c r="AF149" s="282">
        <f t="shared" si="175"/>
        <v>0</v>
      </c>
      <c r="AG149" s="282">
        <f t="shared" si="175"/>
        <v>0</v>
      </c>
      <c r="AH149" s="282">
        <f t="shared" si="175"/>
        <v>0</v>
      </c>
      <c r="AI149" s="282">
        <f t="shared" si="175"/>
        <v>0</v>
      </c>
      <c r="AJ149" s="283">
        <f t="shared" si="175"/>
        <v>0</v>
      </c>
      <c r="AK149" s="60">
        <f t="shared" si="172"/>
        <v>1872</v>
      </c>
      <c r="AL149" s="60">
        <f t="shared" si="172"/>
        <v>1184</v>
      </c>
      <c r="AM149" s="60">
        <f t="shared" ref="AM149:AP149" si="176">SUM(AM144:AM148)</f>
        <v>2467</v>
      </c>
      <c r="AN149" s="60">
        <f t="shared" si="176"/>
        <v>-261</v>
      </c>
      <c r="AO149" s="60">
        <f t="shared" si="176"/>
        <v>-391</v>
      </c>
      <c r="AP149" s="60">
        <f t="shared" si="176"/>
        <v>1540</v>
      </c>
      <c r="AQ149" s="60">
        <f t="shared" ref="AQ149:AT149" si="177">SUM(AQ144:AQ148)</f>
        <v>1911</v>
      </c>
      <c r="AR149" s="211">
        <f t="shared" si="177"/>
        <v>1633</v>
      </c>
      <c r="AS149" s="211">
        <f t="shared" si="177"/>
        <v>-139</v>
      </c>
      <c r="AT149" s="211">
        <f t="shared" si="177"/>
        <v>1727</v>
      </c>
      <c r="AU149" s="301">
        <f t="shared" ref="AU149:AV149" si="178">SUM(AU144:AU148)</f>
        <v>864</v>
      </c>
      <c r="AV149" s="283">
        <f t="shared" si="178"/>
        <v>15207</v>
      </c>
    </row>
    <row r="150" spans="1:48" x14ac:dyDescent="0.25">
      <c r="A150" s="4">
        <f>+A143+1</f>
        <v>16</v>
      </c>
      <c r="B150" s="46" t="s">
        <v>49</v>
      </c>
      <c r="C150" s="112"/>
      <c r="D150" s="113"/>
      <c r="E150" s="113"/>
      <c r="F150" s="114"/>
      <c r="G150" s="113"/>
      <c r="H150" s="113"/>
      <c r="I150" s="113"/>
      <c r="J150" s="113"/>
      <c r="K150" s="113"/>
      <c r="L150" s="113"/>
      <c r="M150" s="113"/>
      <c r="N150" s="115"/>
      <c r="O150" s="112"/>
      <c r="P150" s="113"/>
      <c r="Q150" s="113"/>
      <c r="R150" s="113"/>
      <c r="S150" s="113"/>
      <c r="T150" s="113"/>
      <c r="U150" s="113"/>
      <c r="V150" s="221"/>
      <c r="W150" s="221"/>
      <c r="X150" s="170"/>
      <c r="Y150" s="273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74"/>
      <c r="AK150" s="114"/>
      <c r="AL150" s="116"/>
      <c r="AM150" s="117"/>
      <c r="AN150" s="117"/>
      <c r="AO150" s="117"/>
      <c r="AP150" s="117"/>
      <c r="AQ150" s="117"/>
      <c r="AR150" s="238"/>
      <c r="AS150" s="238"/>
      <c r="AT150" s="288"/>
      <c r="AU150" s="302"/>
      <c r="AV150" s="303"/>
    </row>
    <row r="151" spans="1:48" x14ac:dyDescent="0.25">
      <c r="A151" s="4"/>
      <c r="B151" s="36" t="s">
        <v>41</v>
      </c>
      <c r="C151" s="89">
        <f t="shared" ref="C151:X151" si="179">C130-C137</f>
        <v>-166819.43999999901</v>
      </c>
      <c r="D151" s="83">
        <f t="shared" si="179"/>
        <v>-436404.60000000056</v>
      </c>
      <c r="E151" s="83">
        <f t="shared" si="179"/>
        <v>-305647.88000000222</v>
      </c>
      <c r="F151" s="83">
        <f t="shared" si="179"/>
        <v>-276336.37999999104</v>
      </c>
      <c r="G151" s="83">
        <f t="shared" si="179"/>
        <v>749812.23</v>
      </c>
      <c r="H151" s="83">
        <f t="shared" si="179"/>
        <v>245522.68000000063</v>
      </c>
      <c r="I151" s="83">
        <f t="shared" si="179"/>
        <v>-700490.64999999991</v>
      </c>
      <c r="J151" s="83">
        <f t="shared" si="179"/>
        <v>-338624.9477999988</v>
      </c>
      <c r="K151" s="83">
        <f t="shared" si="179"/>
        <v>149299.43999999948</v>
      </c>
      <c r="L151" s="83">
        <f t="shared" si="179"/>
        <v>727070.04000000749</v>
      </c>
      <c r="M151" s="83">
        <f t="shared" si="179"/>
        <v>645318.99999999907</v>
      </c>
      <c r="N151" s="82">
        <f t="shared" si="179"/>
        <v>203681.85999999987</v>
      </c>
      <c r="O151" s="83">
        <f t="shared" si="179"/>
        <v>125833.92999999085</v>
      </c>
      <c r="P151" s="83">
        <f t="shared" si="179"/>
        <v>-107881.97999999905</v>
      </c>
      <c r="Q151" s="83">
        <f t="shared" si="179"/>
        <v>29627.989999998827</v>
      </c>
      <c r="R151" s="83">
        <f t="shared" si="179"/>
        <v>498146.39000001224</v>
      </c>
      <c r="S151" s="83">
        <f t="shared" si="179"/>
        <v>897060.42000001296</v>
      </c>
      <c r="T151" s="83">
        <f t="shared" si="179"/>
        <v>830670.44000001298</v>
      </c>
      <c r="U151" s="83">
        <f t="shared" si="179"/>
        <v>-239053.30999998702</v>
      </c>
      <c r="V151" s="90">
        <f t="shared" si="179"/>
        <v>-503936.26999998558</v>
      </c>
      <c r="W151" s="90">
        <f t="shared" si="179"/>
        <v>382353.74000001792</v>
      </c>
      <c r="X151" s="166">
        <f t="shared" si="179"/>
        <v>1114192.7200000151</v>
      </c>
      <c r="Y151" s="90">
        <f t="shared" ref="Y151:Z151" si="180">Y130-Y137</f>
        <v>863710.33000001125</v>
      </c>
      <c r="Z151" s="90">
        <f t="shared" si="180"/>
        <v>-348282.8399999867</v>
      </c>
      <c r="AA151" s="90"/>
      <c r="AB151" s="90"/>
      <c r="AC151" s="90"/>
      <c r="AD151" s="90"/>
      <c r="AE151" s="90"/>
      <c r="AF151" s="90"/>
      <c r="AG151" s="90"/>
      <c r="AH151" s="90"/>
      <c r="AI151" s="90"/>
      <c r="AJ151" s="161"/>
      <c r="AK151" s="83">
        <f t="shared" ref="AK151:AL155" si="181">C151-O151</f>
        <v>-292653.36999998987</v>
      </c>
      <c r="AL151" s="83">
        <f t="shared" si="181"/>
        <v>-328522.62000000151</v>
      </c>
      <c r="AM151" s="75">
        <f t="shared" ref="AM151:AT155" si="182">IF(Q151=0,0,E151-Q151)</f>
        <v>-335275.87000000104</v>
      </c>
      <c r="AN151" s="75">
        <f t="shared" si="182"/>
        <v>-774482.77000000328</v>
      </c>
      <c r="AO151" s="75">
        <f t="shared" si="182"/>
        <v>-147248.19000001298</v>
      </c>
      <c r="AP151" s="75">
        <f t="shared" si="182"/>
        <v>-585147.76000001235</v>
      </c>
      <c r="AQ151" s="75">
        <f t="shared" si="182"/>
        <v>-461437.34000001289</v>
      </c>
      <c r="AR151" s="90">
        <f t="shared" si="182"/>
        <v>165311.32219998678</v>
      </c>
      <c r="AS151" s="90">
        <f t="shared" si="182"/>
        <v>-233054.30000001844</v>
      </c>
      <c r="AT151" s="218">
        <f t="shared" si="182"/>
        <v>-387122.68000000762</v>
      </c>
      <c r="AU151" s="278">
        <f t="shared" ref="AU151:AU155" si="183">IF(Y151=0,0,M151-Y151)</f>
        <v>-218391.33000001218</v>
      </c>
      <c r="AV151" s="279">
        <f t="shared" ref="AV151:AV155" si="184">IF(Z151=0,0,N151-Z151)</f>
        <v>551964.69999998657</v>
      </c>
    </row>
    <row r="152" spans="1:48" x14ac:dyDescent="0.25">
      <c r="A152" s="4"/>
      <c r="B152" s="36" t="s">
        <v>42</v>
      </c>
      <c r="C152" s="89">
        <f t="shared" ref="C152:X152" si="185">C131-C138</f>
        <v>149483.57</v>
      </c>
      <c r="D152" s="83">
        <f t="shared" si="185"/>
        <v>67498.610000000102</v>
      </c>
      <c r="E152" s="83">
        <f t="shared" si="185"/>
        <v>-82692.820000000007</v>
      </c>
      <c r="F152" s="83">
        <f t="shared" si="185"/>
        <v>-21738.099999999977</v>
      </c>
      <c r="G152" s="83">
        <f t="shared" si="185"/>
        <v>25892.740000000107</v>
      </c>
      <c r="H152" s="83">
        <f t="shared" si="185"/>
        <v>8975.6600000000908</v>
      </c>
      <c r="I152" s="83">
        <f t="shared" si="185"/>
        <v>-156198.89999999997</v>
      </c>
      <c r="J152" s="83">
        <f t="shared" si="185"/>
        <v>-134089.12</v>
      </c>
      <c r="K152" s="83">
        <f t="shared" si="185"/>
        <v>-22057.04999999993</v>
      </c>
      <c r="L152" s="83">
        <f t="shared" si="185"/>
        <v>118116.13</v>
      </c>
      <c r="M152" s="83">
        <f t="shared" si="185"/>
        <v>180363.90000000002</v>
      </c>
      <c r="N152" s="82">
        <f t="shared" si="185"/>
        <v>119183.00999999989</v>
      </c>
      <c r="O152" s="83">
        <f t="shared" si="185"/>
        <v>139176.01000000013</v>
      </c>
      <c r="P152" s="83">
        <f t="shared" si="185"/>
        <v>57522.130000000005</v>
      </c>
      <c r="Q152" s="83">
        <f t="shared" si="185"/>
        <v>37218.859999999811</v>
      </c>
      <c r="R152" s="83">
        <f t="shared" si="185"/>
        <v>64406.889999999898</v>
      </c>
      <c r="S152" s="83">
        <f t="shared" si="185"/>
        <v>92592.900000000023</v>
      </c>
      <c r="T152" s="83">
        <f t="shared" si="185"/>
        <v>10781.969999999972</v>
      </c>
      <c r="U152" s="83">
        <f t="shared" si="185"/>
        <v>24573.750000000058</v>
      </c>
      <c r="V152" s="90">
        <f t="shared" si="185"/>
        <v>-41139.370000000112</v>
      </c>
      <c r="W152" s="90">
        <f t="shared" si="185"/>
        <v>-95588.389999998966</v>
      </c>
      <c r="X152" s="166">
        <f t="shared" si="185"/>
        <v>149216.69000000018</v>
      </c>
      <c r="Y152" s="90">
        <f t="shared" ref="Y152:Z152" si="186">Y131-Y138</f>
        <v>106177.18999999901</v>
      </c>
      <c r="Z152" s="90">
        <f t="shared" si="186"/>
        <v>11962.950000000041</v>
      </c>
      <c r="AA152" s="90"/>
      <c r="AB152" s="90"/>
      <c r="AC152" s="90"/>
      <c r="AD152" s="90"/>
      <c r="AE152" s="90"/>
      <c r="AF152" s="90"/>
      <c r="AG152" s="90"/>
      <c r="AH152" s="90"/>
      <c r="AI152" s="90"/>
      <c r="AJ152" s="161"/>
      <c r="AK152" s="83">
        <f t="shared" si="181"/>
        <v>10307.559999999881</v>
      </c>
      <c r="AL152" s="83">
        <f t="shared" si="181"/>
        <v>9976.4800000000978</v>
      </c>
      <c r="AM152" s="75">
        <f t="shared" si="182"/>
        <v>-119911.67999999982</v>
      </c>
      <c r="AN152" s="75">
        <f t="shared" si="182"/>
        <v>-86144.989999999874</v>
      </c>
      <c r="AO152" s="75">
        <f t="shared" si="182"/>
        <v>-66700.159999999916</v>
      </c>
      <c r="AP152" s="75">
        <f t="shared" si="182"/>
        <v>-1806.3099999998813</v>
      </c>
      <c r="AQ152" s="75">
        <f t="shared" si="182"/>
        <v>-180772.65000000002</v>
      </c>
      <c r="AR152" s="90">
        <f t="shared" si="182"/>
        <v>-92949.749999999884</v>
      </c>
      <c r="AS152" s="90">
        <f t="shared" si="182"/>
        <v>73531.339999999036</v>
      </c>
      <c r="AT152" s="218">
        <f t="shared" si="182"/>
        <v>-31100.560000000172</v>
      </c>
      <c r="AU152" s="278">
        <f t="shared" si="183"/>
        <v>74186.71000000101</v>
      </c>
      <c r="AV152" s="279">
        <f t="shared" si="184"/>
        <v>107220.05999999985</v>
      </c>
    </row>
    <row r="153" spans="1:48" x14ac:dyDescent="0.25">
      <c r="A153" s="4"/>
      <c r="B153" s="36" t="s">
        <v>43</v>
      </c>
      <c r="C153" s="89">
        <f t="shared" ref="C153:D155" si="187">C132-C139</f>
        <v>-15421.279999999999</v>
      </c>
      <c r="D153" s="83">
        <f t="shared" si="187"/>
        <v>-15541.21000000005</v>
      </c>
      <c r="E153" s="83">
        <f t="shared" ref="E153:T153" si="188">E132-E139</f>
        <v>-24218.050000000192</v>
      </c>
      <c r="F153" s="83">
        <f t="shared" si="188"/>
        <v>-6512.6400000001304</v>
      </c>
      <c r="G153" s="83">
        <f t="shared" si="188"/>
        <v>2757.769999999975</v>
      </c>
      <c r="H153" s="83">
        <f t="shared" si="188"/>
        <v>-2672.3900000000722</v>
      </c>
      <c r="I153" s="83">
        <f t="shared" si="188"/>
        <v>-36903.229999999952</v>
      </c>
      <c r="J153" s="83">
        <f t="shared" si="188"/>
        <v>-10287.729999999909</v>
      </c>
      <c r="K153" s="83">
        <f t="shared" si="188"/>
        <v>-11188.020000000004</v>
      </c>
      <c r="L153" s="83">
        <f t="shared" si="188"/>
        <v>5099.710000000021</v>
      </c>
      <c r="M153" s="83">
        <f t="shared" si="188"/>
        <v>6324.6300000000338</v>
      </c>
      <c r="N153" s="82">
        <f t="shared" si="188"/>
        <v>15876.459999999963</v>
      </c>
      <c r="O153" s="83">
        <f t="shared" si="188"/>
        <v>-15061.120000000024</v>
      </c>
      <c r="P153" s="83">
        <f t="shared" si="188"/>
        <v>-25903.709999999919</v>
      </c>
      <c r="Q153" s="83">
        <f t="shared" si="188"/>
        <v>-12577.769999999757</v>
      </c>
      <c r="R153" s="83">
        <f t="shared" si="188"/>
        <v>-7086.7599999999802</v>
      </c>
      <c r="S153" s="83">
        <f t="shared" si="188"/>
        <v>-3497.6199999999662</v>
      </c>
      <c r="T153" s="83">
        <f t="shared" si="188"/>
        <v>7858.1999999998952</v>
      </c>
      <c r="U153" s="83">
        <f>U132-U139</f>
        <v>-5761.6699999999109</v>
      </c>
      <c r="V153" s="90">
        <f t="shared" ref="V153:X153" si="189">V132-V139</f>
        <v>-32271.820000000211</v>
      </c>
      <c r="W153" s="90">
        <f t="shared" si="189"/>
        <v>7840.7500000000291</v>
      </c>
      <c r="X153" s="166">
        <f t="shared" si="189"/>
        <v>6798.9199999999837</v>
      </c>
      <c r="Y153" s="90">
        <f t="shared" ref="Y153:Z153" si="190">Y132-Y139</f>
        <v>11177.310000000143</v>
      </c>
      <c r="Z153" s="90">
        <f t="shared" si="190"/>
        <v>-23593.240000000085</v>
      </c>
      <c r="AA153" s="90"/>
      <c r="AB153" s="90"/>
      <c r="AC153" s="90"/>
      <c r="AD153" s="90"/>
      <c r="AE153" s="90"/>
      <c r="AF153" s="90"/>
      <c r="AG153" s="90"/>
      <c r="AH153" s="90"/>
      <c r="AI153" s="90"/>
      <c r="AJ153" s="161"/>
      <c r="AK153" s="83">
        <f t="shared" si="181"/>
        <v>-360.15999999997439</v>
      </c>
      <c r="AL153" s="83">
        <f t="shared" si="181"/>
        <v>10362.499999999869</v>
      </c>
      <c r="AM153" s="75">
        <f t="shared" si="182"/>
        <v>-11640.280000000435</v>
      </c>
      <c r="AN153" s="75">
        <f t="shared" si="182"/>
        <v>574.11999999984982</v>
      </c>
      <c r="AO153" s="75">
        <f t="shared" si="182"/>
        <v>6255.3899999999412</v>
      </c>
      <c r="AP153" s="75">
        <f t="shared" si="182"/>
        <v>-10530.589999999967</v>
      </c>
      <c r="AQ153" s="75">
        <f t="shared" si="182"/>
        <v>-31141.560000000041</v>
      </c>
      <c r="AR153" s="99">
        <f t="shared" si="182"/>
        <v>21984.090000000302</v>
      </c>
      <c r="AS153" s="99">
        <f t="shared" si="182"/>
        <v>-19028.770000000033</v>
      </c>
      <c r="AT153" s="232">
        <f t="shared" si="182"/>
        <v>-1699.2099999999627</v>
      </c>
      <c r="AU153" s="278">
        <f t="shared" si="183"/>
        <v>-4852.6800000001094</v>
      </c>
      <c r="AV153" s="279">
        <f t="shared" si="184"/>
        <v>39469.700000000048</v>
      </c>
    </row>
    <row r="154" spans="1:48" x14ac:dyDescent="0.25">
      <c r="A154" s="4"/>
      <c r="B154" s="36" t="s">
        <v>44</v>
      </c>
      <c r="C154" s="89">
        <f t="shared" si="187"/>
        <v>-274690.14999999991</v>
      </c>
      <c r="D154" s="83">
        <f t="shared" si="187"/>
        <v>-302429.73000000091</v>
      </c>
      <c r="E154" s="83">
        <f t="shared" ref="E154:T154" si="191">E133-E140</f>
        <v>-140227.61000000034</v>
      </c>
      <c r="F154" s="83">
        <f t="shared" si="191"/>
        <v>-62242.980000000214</v>
      </c>
      <c r="G154" s="83">
        <f t="shared" si="191"/>
        <v>271347.40999999875</v>
      </c>
      <c r="H154" s="83">
        <f t="shared" si="191"/>
        <v>110805.88999999873</v>
      </c>
      <c r="I154" s="83">
        <f t="shared" si="191"/>
        <v>-275472.34999999776</v>
      </c>
      <c r="J154" s="83">
        <f t="shared" si="191"/>
        <v>88983.789999998873</v>
      </c>
      <c r="K154" s="83">
        <f t="shared" si="191"/>
        <v>-40915.109999998938</v>
      </c>
      <c r="L154" s="83">
        <f t="shared" si="191"/>
        <v>20671.049999999581</v>
      </c>
      <c r="M154" s="83">
        <f t="shared" si="191"/>
        <v>113994.20000000019</v>
      </c>
      <c r="N154" s="82">
        <f t="shared" si="191"/>
        <v>58861.780000002123</v>
      </c>
      <c r="O154" s="83">
        <f t="shared" si="191"/>
        <v>-2972.1400000012945</v>
      </c>
      <c r="P154" s="83">
        <f t="shared" si="191"/>
        <v>-191725.08999999915</v>
      </c>
      <c r="Q154" s="83">
        <f t="shared" si="191"/>
        <v>-122228.42999999982</v>
      </c>
      <c r="R154" s="83">
        <f t="shared" si="191"/>
        <v>107088.9300000004</v>
      </c>
      <c r="S154" s="83">
        <f t="shared" si="191"/>
        <v>104434.62000000011</v>
      </c>
      <c r="T154" s="83">
        <f t="shared" si="191"/>
        <v>124124.08999999985</v>
      </c>
      <c r="U154" s="83">
        <f>U133-U140</f>
        <v>27747.389999999665</v>
      </c>
      <c r="V154" s="90">
        <f t="shared" ref="V154:X154" si="192">V133-V140</f>
        <v>-271738.7499999986</v>
      </c>
      <c r="W154" s="90">
        <f t="shared" si="192"/>
        <v>93863.680000000168</v>
      </c>
      <c r="X154" s="166">
        <f t="shared" si="192"/>
        <v>199086.90000000014</v>
      </c>
      <c r="Y154" s="90">
        <f t="shared" ref="Y154:Z154" si="193">Y133-Y140</f>
        <v>77620.990000001621</v>
      </c>
      <c r="Z154" s="90">
        <f t="shared" si="193"/>
        <v>-360129.16999999993</v>
      </c>
      <c r="AA154" s="90"/>
      <c r="AB154" s="90"/>
      <c r="AC154" s="90"/>
      <c r="AD154" s="90"/>
      <c r="AE154" s="90"/>
      <c r="AF154" s="90"/>
      <c r="AG154" s="90"/>
      <c r="AH154" s="90"/>
      <c r="AI154" s="90"/>
      <c r="AJ154" s="161"/>
      <c r="AK154" s="83">
        <f t="shared" si="181"/>
        <v>-271718.00999999861</v>
      </c>
      <c r="AL154" s="83">
        <f t="shared" si="181"/>
        <v>-110704.64000000176</v>
      </c>
      <c r="AM154" s="75">
        <f t="shared" si="182"/>
        <v>-17999.180000000517</v>
      </c>
      <c r="AN154" s="75">
        <f t="shared" si="182"/>
        <v>-169331.91000000061</v>
      </c>
      <c r="AO154" s="75">
        <f t="shared" si="182"/>
        <v>166912.78999999864</v>
      </c>
      <c r="AP154" s="75">
        <f t="shared" si="182"/>
        <v>-13318.200000001118</v>
      </c>
      <c r="AQ154" s="75">
        <f t="shared" si="182"/>
        <v>-303219.73999999743</v>
      </c>
      <c r="AR154" s="90">
        <f t="shared" si="182"/>
        <v>360722.53999999748</v>
      </c>
      <c r="AS154" s="90">
        <f t="shared" si="182"/>
        <v>-134778.78999999911</v>
      </c>
      <c r="AT154" s="218">
        <f t="shared" si="182"/>
        <v>-178415.85000000056</v>
      </c>
      <c r="AU154" s="278">
        <f t="shared" si="183"/>
        <v>36373.209999998566</v>
      </c>
      <c r="AV154" s="279">
        <f t="shared" si="184"/>
        <v>418990.95000000205</v>
      </c>
    </row>
    <row r="155" spans="1:48" x14ac:dyDescent="0.25">
      <c r="A155" s="4"/>
      <c r="B155" s="36" t="s">
        <v>45</v>
      </c>
      <c r="C155" s="89">
        <f t="shared" si="187"/>
        <v>300402.58000000007</v>
      </c>
      <c r="D155" s="83">
        <f t="shared" si="187"/>
        <v>96156.260000000009</v>
      </c>
      <c r="E155" s="83">
        <f t="shared" ref="E155:T155" si="194">E134-E141</f>
        <v>371802.05871973536</v>
      </c>
      <c r="F155" s="83">
        <f t="shared" si="194"/>
        <v>201454.2912802645</v>
      </c>
      <c r="G155" s="83">
        <f t="shared" si="194"/>
        <v>274084.07000000007</v>
      </c>
      <c r="H155" s="83">
        <f t="shared" si="194"/>
        <v>456855.3600000001</v>
      </c>
      <c r="I155" s="83">
        <f t="shared" si="194"/>
        <v>129167.69000000018</v>
      </c>
      <c r="J155" s="83">
        <f t="shared" si="194"/>
        <v>214701.24</v>
      </c>
      <c r="K155" s="83">
        <f t="shared" si="194"/>
        <v>165243.28000000003</v>
      </c>
      <c r="L155" s="83">
        <f t="shared" si="194"/>
        <v>16540.680000000168</v>
      </c>
      <c r="M155" s="83">
        <f t="shared" si="194"/>
        <v>372993.73000000021</v>
      </c>
      <c r="N155" s="82">
        <f t="shared" si="194"/>
        <v>446568.46999999962</v>
      </c>
      <c r="O155" s="83">
        <f t="shared" si="194"/>
        <v>254528.34000000008</v>
      </c>
      <c r="P155" s="83">
        <f t="shared" si="194"/>
        <v>240100.93999999994</v>
      </c>
      <c r="Q155" s="83">
        <f t="shared" si="194"/>
        <v>339645.8600000001</v>
      </c>
      <c r="R155" s="83">
        <f t="shared" si="194"/>
        <v>316282.96999999974</v>
      </c>
      <c r="S155" s="83">
        <f t="shared" si="194"/>
        <v>376135.33999999985</v>
      </c>
      <c r="T155" s="83">
        <f t="shared" si="194"/>
        <v>401307.08000000007</v>
      </c>
      <c r="U155" s="83">
        <f>U134-U141</f>
        <v>130295.7100000002</v>
      </c>
      <c r="V155" s="90">
        <f t="shared" ref="V155:X155" si="195">V134-V141</f>
        <v>258605.02000000002</v>
      </c>
      <c r="W155" s="90">
        <f t="shared" si="195"/>
        <v>376467.89999999991</v>
      </c>
      <c r="X155" s="166">
        <f t="shared" si="195"/>
        <v>198115.40000000026</v>
      </c>
      <c r="Y155" s="90">
        <f t="shared" ref="Y155:Z155" si="196">Y134-Y141</f>
        <v>236434.08999999985</v>
      </c>
      <c r="Z155" s="90">
        <f t="shared" si="196"/>
        <v>-236547.63</v>
      </c>
      <c r="AA155" s="90"/>
      <c r="AB155" s="90"/>
      <c r="AC155" s="90"/>
      <c r="AD155" s="90"/>
      <c r="AE155" s="90"/>
      <c r="AF155" s="90"/>
      <c r="AG155" s="90"/>
      <c r="AH155" s="90"/>
      <c r="AI155" s="90"/>
      <c r="AJ155" s="161"/>
      <c r="AK155" s="83">
        <f t="shared" si="181"/>
        <v>45874.239999999991</v>
      </c>
      <c r="AL155" s="83">
        <f t="shared" si="181"/>
        <v>-143944.67999999993</v>
      </c>
      <c r="AM155" s="75">
        <f t="shared" si="182"/>
        <v>32156.198719735257</v>
      </c>
      <c r="AN155" s="75">
        <f t="shared" si="182"/>
        <v>-114828.67871973524</v>
      </c>
      <c r="AO155" s="75">
        <f t="shared" si="182"/>
        <v>-102051.26999999979</v>
      </c>
      <c r="AP155" s="75">
        <f t="shared" si="182"/>
        <v>55548.280000000028</v>
      </c>
      <c r="AQ155" s="75">
        <f t="shared" si="182"/>
        <v>-1128.0200000000186</v>
      </c>
      <c r="AR155" s="90">
        <f t="shared" si="182"/>
        <v>-43903.780000000028</v>
      </c>
      <c r="AS155" s="90">
        <f t="shared" si="182"/>
        <v>-211224.61999999988</v>
      </c>
      <c r="AT155" s="218">
        <f t="shared" si="182"/>
        <v>-181574.72000000009</v>
      </c>
      <c r="AU155" s="278">
        <f t="shared" si="183"/>
        <v>136559.64000000036</v>
      </c>
      <c r="AV155" s="279">
        <f t="shared" si="184"/>
        <v>683116.09999999963</v>
      </c>
    </row>
    <row r="156" spans="1:48" ht="15.75" thickBot="1" x14ac:dyDescent="0.3">
      <c r="A156" s="4"/>
      <c r="B156" s="38" t="s">
        <v>46</v>
      </c>
      <c r="C156" s="92">
        <f>SUM(C151:C155)</f>
        <v>-7044.7199999988079</v>
      </c>
      <c r="D156" s="77">
        <f>SUM(D151:D155)</f>
        <v>-590720.67000000144</v>
      </c>
      <c r="E156" s="77">
        <f t="shared" ref="E156:T156" si="197">SUM(E151:E155)</f>
        <v>-180984.30128026742</v>
      </c>
      <c r="F156" s="77">
        <f t="shared" si="197"/>
        <v>-165375.80871972686</v>
      </c>
      <c r="G156" s="77">
        <f t="shared" si="197"/>
        <v>1323894.219999999</v>
      </c>
      <c r="H156" s="77">
        <f t="shared" si="197"/>
        <v>819487.19999999949</v>
      </c>
      <c r="I156" s="77">
        <f t="shared" si="197"/>
        <v>-1039897.4399999974</v>
      </c>
      <c r="J156" s="77">
        <f t="shared" si="197"/>
        <v>-179316.76779999986</v>
      </c>
      <c r="K156" s="77">
        <f t="shared" si="197"/>
        <v>240382.54000000062</v>
      </c>
      <c r="L156" s="77">
        <f t="shared" si="197"/>
        <v>887497.61000000732</v>
      </c>
      <c r="M156" s="77">
        <f t="shared" si="197"/>
        <v>1318995.4599999995</v>
      </c>
      <c r="N156" s="76">
        <f t="shared" si="197"/>
        <v>844171.58000000147</v>
      </c>
      <c r="O156" s="77">
        <f t="shared" si="197"/>
        <v>501505.01999998977</v>
      </c>
      <c r="P156" s="77">
        <f t="shared" si="197"/>
        <v>-27887.709999998158</v>
      </c>
      <c r="Q156" s="77">
        <f t="shared" si="197"/>
        <v>271686.50999999919</v>
      </c>
      <c r="R156" s="77">
        <f t="shared" si="197"/>
        <v>978838.42000001227</v>
      </c>
      <c r="S156" s="77">
        <f t="shared" si="197"/>
        <v>1466725.660000013</v>
      </c>
      <c r="T156" s="77">
        <f t="shared" si="197"/>
        <v>1374741.7800000128</v>
      </c>
      <c r="U156" s="77">
        <f>SUM(U151:U155)</f>
        <v>-62198.129999987024</v>
      </c>
      <c r="V156" s="143">
        <f t="shared" ref="V156:X156" si="198">SUM(V151:V155)</f>
        <v>-590481.18999998446</v>
      </c>
      <c r="W156" s="143">
        <f t="shared" si="198"/>
        <v>764937.68000001903</v>
      </c>
      <c r="X156" s="195">
        <f t="shared" si="198"/>
        <v>1667410.6300000157</v>
      </c>
      <c r="Y156" s="143">
        <f t="shared" ref="Y156:Z156" si="199">SUM(Y151:Y155)</f>
        <v>1295119.9100000118</v>
      </c>
      <c r="Z156" s="143">
        <f t="shared" si="199"/>
        <v>-956589.92999998666</v>
      </c>
      <c r="AA156" s="143"/>
      <c r="AB156" s="143"/>
      <c r="AC156" s="143"/>
      <c r="AD156" s="143"/>
      <c r="AE156" s="143"/>
      <c r="AF156" s="143"/>
      <c r="AG156" s="143"/>
      <c r="AH156" s="143"/>
      <c r="AI156" s="143"/>
      <c r="AJ156" s="157"/>
      <c r="AK156" s="77">
        <f>SUM(AK151:AK155)</f>
        <v>-508549.73999998858</v>
      </c>
      <c r="AL156" s="77">
        <f t="shared" ref="AL156:AP156" si="200">SUM(AL151:AL155)</f>
        <v>-562832.96000000322</v>
      </c>
      <c r="AM156" s="77">
        <f t="shared" si="200"/>
        <v>-452670.81128026656</v>
      </c>
      <c r="AN156" s="77">
        <f t="shared" si="200"/>
        <v>-1144214.2287197392</v>
      </c>
      <c r="AO156" s="77">
        <f t="shared" si="200"/>
        <v>-142831.44000001409</v>
      </c>
      <c r="AP156" s="77">
        <f t="shared" si="200"/>
        <v>-555254.58000001323</v>
      </c>
      <c r="AQ156" s="77">
        <f>SUM(AQ151:AQ155)</f>
        <v>-977699.31000001042</v>
      </c>
      <c r="AR156" s="143">
        <f t="shared" ref="AR156:AT156" si="201">SUM(AR151:AR155)</f>
        <v>411164.42219998466</v>
      </c>
      <c r="AS156" s="143">
        <f t="shared" si="201"/>
        <v>-524555.14000001841</v>
      </c>
      <c r="AT156" s="233">
        <f t="shared" si="201"/>
        <v>-779913.0200000084</v>
      </c>
      <c r="AU156" s="304">
        <f t="shared" ref="AU156:AV156" si="202">SUM(AU151:AU155)</f>
        <v>23875.549999987648</v>
      </c>
      <c r="AV156" s="305">
        <f t="shared" si="202"/>
        <v>1800761.5099999881</v>
      </c>
    </row>
    <row r="157" spans="1:48" x14ac:dyDescent="0.25">
      <c r="A157" s="4">
        <f>+A150+1</f>
        <v>17</v>
      </c>
      <c r="B157" s="46" t="s">
        <v>20</v>
      </c>
      <c r="C157" s="61"/>
      <c r="D157" s="62"/>
      <c r="E157" s="62"/>
      <c r="F157" s="64"/>
      <c r="G157" s="62"/>
      <c r="H157" s="62"/>
      <c r="I157" s="62"/>
      <c r="J157" s="62"/>
      <c r="K157" s="62"/>
      <c r="L157" s="62"/>
      <c r="M157" s="62"/>
      <c r="N157" s="63"/>
      <c r="O157" s="61"/>
      <c r="P157" s="62"/>
      <c r="Q157" s="62"/>
      <c r="R157" s="62"/>
      <c r="S157" s="62"/>
      <c r="T157" s="62"/>
      <c r="U157" s="62"/>
      <c r="V157" s="212"/>
      <c r="W157" s="212"/>
      <c r="X157" s="196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158"/>
      <c r="AK157" s="64"/>
      <c r="AL157" s="65"/>
      <c r="AM157" s="66"/>
      <c r="AN157" s="66"/>
      <c r="AO157" s="66"/>
      <c r="AP157" s="66"/>
      <c r="AQ157" s="66"/>
      <c r="AR157" s="229"/>
      <c r="AS157" s="229"/>
      <c r="AT157" s="229"/>
      <c r="AU157" s="293"/>
      <c r="AV157" s="207"/>
    </row>
    <row r="158" spans="1:48" x14ac:dyDescent="0.25">
      <c r="A158" s="4"/>
      <c r="B158" s="36" t="s">
        <v>41</v>
      </c>
      <c r="C158" s="55">
        <v>0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118">
        <v>0</v>
      </c>
      <c r="O158" s="55">
        <v>0</v>
      </c>
      <c r="P158" s="58">
        <v>0</v>
      </c>
      <c r="Q158" s="56">
        <v>0</v>
      </c>
      <c r="R158" s="58">
        <v>0</v>
      </c>
      <c r="S158" s="56">
        <v>0</v>
      </c>
      <c r="T158" s="56">
        <v>0</v>
      </c>
      <c r="U158" s="56">
        <v>0</v>
      </c>
      <c r="V158" s="210">
        <v>0</v>
      </c>
      <c r="W158" s="210">
        <v>0</v>
      </c>
      <c r="X158" s="191">
        <v>0</v>
      </c>
      <c r="Y158" s="222">
        <v>0</v>
      </c>
      <c r="Z158" s="222">
        <v>0</v>
      </c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191"/>
      <c r="AK158" s="58">
        <f>C158-O158</f>
        <v>0</v>
      </c>
      <c r="AL158" s="58">
        <f>D158-P158</f>
        <v>0</v>
      </c>
      <c r="AM158" s="58">
        <f t="shared" ref="AM158:AT159" si="203">IF(Q158=0,0,E158-Q158)</f>
        <v>0</v>
      </c>
      <c r="AN158" s="58">
        <f t="shared" si="203"/>
        <v>0</v>
      </c>
      <c r="AO158" s="58">
        <f t="shared" si="203"/>
        <v>0</v>
      </c>
      <c r="AP158" s="68">
        <f t="shared" si="203"/>
        <v>0</v>
      </c>
      <c r="AQ158" s="68">
        <f t="shared" si="203"/>
        <v>0</v>
      </c>
      <c r="AR158" s="204">
        <f t="shared" si="203"/>
        <v>0</v>
      </c>
      <c r="AS158" s="204">
        <f t="shared" si="203"/>
        <v>0</v>
      </c>
      <c r="AT158" s="204">
        <f t="shared" si="203"/>
        <v>0</v>
      </c>
      <c r="AU158" s="291">
        <f t="shared" ref="AU158:AU159" si="204">IF(Y158=0,0,M158-Y158)</f>
        <v>0</v>
      </c>
      <c r="AV158" s="292">
        <f t="shared" ref="AV158:AV159" si="205">IF(Z158=0,0,N158-Z158)</f>
        <v>0</v>
      </c>
    </row>
    <row r="159" spans="1:48" x14ac:dyDescent="0.25">
      <c r="A159" s="4"/>
      <c r="B159" s="36" t="s">
        <v>42</v>
      </c>
      <c r="C159" s="55">
        <v>281</v>
      </c>
      <c r="D159" s="56">
        <v>312</v>
      </c>
      <c r="E159" s="56">
        <v>387</v>
      </c>
      <c r="F159" s="56">
        <v>404</v>
      </c>
      <c r="G159" s="56">
        <v>386</v>
      </c>
      <c r="H159" s="56">
        <v>325</v>
      </c>
      <c r="I159" s="56">
        <v>314</v>
      </c>
      <c r="J159" s="56">
        <v>287</v>
      </c>
      <c r="K159" s="56">
        <v>290</v>
      </c>
      <c r="L159" s="56">
        <v>273</v>
      </c>
      <c r="M159" s="56">
        <v>225</v>
      </c>
      <c r="N159" s="118">
        <v>197</v>
      </c>
      <c r="O159" s="55">
        <v>182</v>
      </c>
      <c r="P159" s="58">
        <v>120</v>
      </c>
      <c r="Q159" s="56">
        <v>94</v>
      </c>
      <c r="R159" s="58">
        <v>107</v>
      </c>
      <c r="S159" s="56">
        <v>124</v>
      </c>
      <c r="T159" s="58">
        <v>139</v>
      </c>
      <c r="U159" s="58">
        <v>163</v>
      </c>
      <c r="V159" s="222">
        <v>143</v>
      </c>
      <c r="W159" s="222">
        <v>152</v>
      </c>
      <c r="X159" s="191">
        <v>155</v>
      </c>
      <c r="Y159" s="222">
        <v>156</v>
      </c>
      <c r="Z159" s="222">
        <v>159</v>
      </c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191"/>
      <c r="AK159" s="58">
        <f>C159-O159</f>
        <v>99</v>
      </c>
      <c r="AL159" s="58">
        <f>D159-P159</f>
        <v>192</v>
      </c>
      <c r="AM159" s="58">
        <f t="shared" si="203"/>
        <v>293</v>
      </c>
      <c r="AN159" s="58">
        <f t="shared" si="203"/>
        <v>297</v>
      </c>
      <c r="AO159" s="58">
        <f t="shared" si="203"/>
        <v>262</v>
      </c>
      <c r="AP159" s="56">
        <f t="shared" si="203"/>
        <v>186</v>
      </c>
      <c r="AQ159" s="56">
        <f t="shared" si="203"/>
        <v>151</v>
      </c>
      <c r="AR159" s="222">
        <f t="shared" si="203"/>
        <v>144</v>
      </c>
      <c r="AS159" s="222">
        <f t="shared" si="203"/>
        <v>138</v>
      </c>
      <c r="AT159" s="222">
        <f t="shared" si="203"/>
        <v>118</v>
      </c>
      <c r="AU159" s="291">
        <f t="shared" si="204"/>
        <v>69</v>
      </c>
      <c r="AV159" s="292">
        <f t="shared" si="205"/>
        <v>38</v>
      </c>
    </row>
    <row r="160" spans="1:48" x14ac:dyDescent="0.25">
      <c r="A160" s="4"/>
      <c r="B160" s="36" t="s">
        <v>51</v>
      </c>
      <c r="C160" s="55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118"/>
      <c r="O160" s="55"/>
      <c r="P160" s="58"/>
      <c r="Q160" s="56"/>
      <c r="R160" s="58"/>
      <c r="S160" s="56"/>
      <c r="T160" s="58"/>
      <c r="U160" s="58"/>
      <c r="V160" s="222"/>
      <c r="W160" s="222">
        <v>135</v>
      </c>
      <c r="X160" s="191">
        <v>136</v>
      </c>
      <c r="Y160" s="222">
        <v>136</v>
      </c>
      <c r="Z160" s="222">
        <v>0</v>
      </c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191"/>
      <c r="AK160" s="58"/>
      <c r="AL160" s="58"/>
      <c r="AM160" s="58"/>
      <c r="AN160" s="58"/>
      <c r="AO160" s="58"/>
      <c r="AP160" s="56"/>
      <c r="AQ160" s="56"/>
      <c r="AR160" s="222"/>
      <c r="AS160" s="222"/>
      <c r="AT160" s="222"/>
      <c r="AU160" s="291"/>
      <c r="AV160" s="292"/>
    </row>
    <row r="161" spans="1:48" x14ac:dyDescent="0.25">
      <c r="A161" s="4"/>
      <c r="B161" s="36" t="s">
        <v>52</v>
      </c>
      <c r="C161" s="55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118"/>
      <c r="O161" s="55"/>
      <c r="P161" s="58"/>
      <c r="Q161" s="56"/>
      <c r="R161" s="58"/>
      <c r="S161" s="56"/>
      <c r="T161" s="58"/>
      <c r="U161" s="58"/>
      <c r="V161" s="222"/>
      <c r="W161" s="222">
        <v>17</v>
      </c>
      <c r="X161" s="191">
        <v>19</v>
      </c>
      <c r="Y161" s="222">
        <v>20</v>
      </c>
      <c r="Z161" s="222">
        <v>0</v>
      </c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191"/>
      <c r="AK161" s="58"/>
      <c r="AL161" s="58"/>
      <c r="AM161" s="58"/>
      <c r="AN161" s="58"/>
      <c r="AO161" s="58"/>
      <c r="AP161" s="56"/>
      <c r="AQ161" s="56"/>
      <c r="AR161" s="222"/>
      <c r="AS161" s="222"/>
      <c r="AT161" s="222"/>
      <c r="AU161" s="291"/>
      <c r="AV161" s="292"/>
    </row>
    <row r="162" spans="1:48" x14ac:dyDescent="0.25">
      <c r="A162" s="4"/>
      <c r="B162" s="36" t="s">
        <v>43</v>
      </c>
      <c r="C162" s="55">
        <v>0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56">
        <v>0</v>
      </c>
      <c r="N162" s="118">
        <v>0</v>
      </c>
      <c r="O162" s="55">
        <v>0</v>
      </c>
      <c r="P162" s="58">
        <v>0</v>
      </c>
      <c r="Q162" s="56">
        <v>0</v>
      </c>
      <c r="R162" s="58">
        <v>0</v>
      </c>
      <c r="S162" s="56">
        <v>0</v>
      </c>
      <c r="T162" s="56">
        <v>0</v>
      </c>
      <c r="U162" s="56">
        <v>0</v>
      </c>
      <c r="V162" s="210">
        <v>15</v>
      </c>
      <c r="W162" s="210">
        <v>14</v>
      </c>
      <c r="X162" s="191">
        <v>18</v>
      </c>
      <c r="Y162" s="222">
        <v>13</v>
      </c>
      <c r="Z162" s="222">
        <v>11</v>
      </c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191"/>
      <c r="AK162" s="58">
        <f t="shared" ref="AK162:AL164" si="206">C162-O162</f>
        <v>0</v>
      </c>
      <c r="AL162" s="58">
        <f t="shared" si="206"/>
        <v>0</v>
      </c>
      <c r="AM162" s="58">
        <f t="shared" ref="AM162:AT164" si="207">IF(Q162=0,0,E162-Q162)</f>
        <v>0</v>
      </c>
      <c r="AN162" s="58">
        <f t="shared" si="207"/>
        <v>0</v>
      </c>
      <c r="AO162" s="58">
        <f t="shared" si="207"/>
        <v>0</v>
      </c>
      <c r="AP162" s="56">
        <f t="shared" si="207"/>
        <v>0</v>
      </c>
      <c r="AQ162" s="56">
        <f t="shared" si="207"/>
        <v>0</v>
      </c>
      <c r="AR162" s="222">
        <f t="shared" si="207"/>
        <v>-15</v>
      </c>
      <c r="AS162" s="222">
        <f t="shared" si="207"/>
        <v>-14</v>
      </c>
      <c r="AT162" s="222">
        <f t="shared" si="207"/>
        <v>-18</v>
      </c>
      <c r="AU162" s="291">
        <f t="shared" ref="AU162:AU164" si="208">IF(Y162=0,0,M162-Y162)</f>
        <v>-13</v>
      </c>
      <c r="AV162" s="292">
        <f t="shared" ref="AV162:AV164" si="209">IF(Z162=0,0,N162-Z162)</f>
        <v>-11</v>
      </c>
    </row>
    <row r="163" spans="1:48" x14ac:dyDescent="0.25">
      <c r="A163" s="4"/>
      <c r="B163" s="36" t="s">
        <v>44</v>
      </c>
      <c r="C163" s="55">
        <v>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118">
        <v>0</v>
      </c>
      <c r="O163" s="55">
        <v>0</v>
      </c>
      <c r="P163" s="58">
        <v>0</v>
      </c>
      <c r="Q163" s="56">
        <v>0</v>
      </c>
      <c r="R163" s="58">
        <v>0</v>
      </c>
      <c r="S163" s="56">
        <v>0</v>
      </c>
      <c r="T163" s="56">
        <v>0</v>
      </c>
      <c r="U163" s="56">
        <v>0</v>
      </c>
      <c r="V163" s="210">
        <v>0</v>
      </c>
      <c r="W163" s="210">
        <v>0</v>
      </c>
      <c r="X163" s="191">
        <v>0</v>
      </c>
      <c r="Y163" s="222">
        <v>0</v>
      </c>
      <c r="Z163" s="222">
        <v>0</v>
      </c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191"/>
      <c r="AK163" s="58">
        <f t="shared" si="206"/>
        <v>0</v>
      </c>
      <c r="AL163" s="58">
        <f t="shared" si="206"/>
        <v>0</v>
      </c>
      <c r="AM163" s="58">
        <f t="shared" si="207"/>
        <v>0</v>
      </c>
      <c r="AN163" s="58">
        <f t="shared" si="207"/>
        <v>0</v>
      </c>
      <c r="AO163" s="58">
        <f t="shared" si="207"/>
        <v>0</v>
      </c>
      <c r="AP163" s="56">
        <f t="shared" si="207"/>
        <v>0</v>
      </c>
      <c r="AQ163" s="56">
        <f t="shared" si="207"/>
        <v>0</v>
      </c>
      <c r="AR163" s="222">
        <f t="shared" si="207"/>
        <v>0</v>
      </c>
      <c r="AS163" s="222">
        <f t="shared" si="207"/>
        <v>0</v>
      </c>
      <c r="AT163" s="222">
        <f t="shared" si="207"/>
        <v>0</v>
      </c>
      <c r="AU163" s="291">
        <f t="shared" si="208"/>
        <v>0</v>
      </c>
      <c r="AV163" s="292">
        <f t="shared" si="209"/>
        <v>0</v>
      </c>
    </row>
    <row r="164" spans="1:48" x14ac:dyDescent="0.25">
      <c r="A164" s="4"/>
      <c r="B164" s="36" t="s">
        <v>45</v>
      </c>
      <c r="C164" s="55">
        <v>0</v>
      </c>
      <c r="D164" s="56">
        <v>0</v>
      </c>
      <c r="E164" s="56">
        <v>0</v>
      </c>
      <c r="F164" s="56">
        <v>0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56">
        <v>0</v>
      </c>
      <c r="M164" s="56">
        <v>0</v>
      </c>
      <c r="N164" s="118">
        <v>0</v>
      </c>
      <c r="O164" s="55">
        <v>0</v>
      </c>
      <c r="P164" s="58">
        <v>0</v>
      </c>
      <c r="Q164" s="56">
        <v>0</v>
      </c>
      <c r="R164" s="58">
        <v>0</v>
      </c>
      <c r="S164" s="56">
        <v>0</v>
      </c>
      <c r="T164" s="56">
        <v>0</v>
      </c>
      <c r="U164" s="56">
        <v>0</v>
      </c>
      <c r="V164" s="210">
        <v>0</v>
      </c>
      <c r="W164" s="210">
        <v>0</v>
      </c>
      <c r="X164" s="191">
        <v>0</v>
      </c>
      <c r="Y164" s="222">
        <v>0</v>
      </c>
      <c r="Z164" s="222">
        <v>0</v>
      </c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191"/>
      <c r="AK164" s="58">
        <f t="shared" si="206"/>
        <v>0</v>
      </c>
      <c r="AL164" s="58">
        <f t="shared" si="206"/>
        <v>0</v>
      </c>
      <c r="AM164" s="58">
        <f t="shared" si="207"/>
        <v>0</v>
      </c>
      <c r="AN164" s="58">
        <f t="shared" si="207"/>
        <v>0</v>
      </c>
      <c r="AO164" s="58">
        <f t="shared" si="207"/>
        <v>0</v>
      </c>
      <c r="AP164" s="56">
        <f t="shared" si="207"/>
        <v>0</v>
      </c>
      <c r="AQ164" s="56">
        <f t="shared" si="207"/>
        <v>0</v>
      </c>
      <c r="AR164" s="222">
        <f t="shared" si="207"/>
        <v>0</v>
      </c>
      <c r="AS164" s="222">
        <f t="shared" si="207"/>
        <v>0</v>
      </c>
      <c r="AT164" s="222">
        <f t="shared" si="207"/>
        <v>0</v>
      </c>
      <c r="AU164" s="291">
        <f t="shared" si="208"/>
        <v>0</v>
      </c>
      <c r="AV164" s="292">
        <f t="shared" si="209"/>
        <v>0</v>
      </c>
    </row>
    <row r="165" spans="1:48" x14ac:dyDescent="0.25">
      <c r="A165" s="4"/>
      <c r="B165" s="36" t="s">
        <v>46</v>
      </c>
      <c r="C165" s="119">
        <f>SUM(C158:C164)</f>
        <v>281</v>
      </c>
      <c r="D165" s="58">
        <f>SUM(D158:D164)</f>
        <v>312</v>
      </c>
      <c r="E165" s="58">
        <f t="shared" ref="E165:F165" si="210">SUM(E158:E164)</f>
        <v>387</v>
      </c>
      <c r="F165" s="58">
        <f t="shared" si="210"/>
        <v>404</v>
      </c>
      <c r="G165" s="58">
        <f t="shared" ref="G165" si="211">SUM(G158:G164)</f>
        <v>386</v>
      </c>
      <c r="H165" s="58">
        <f t="shared" ref="H165" si="212">SUM(H158:H164)</f>
        <v>325</v>
      </c>
      <c r="I165" s="58">
        <f t="shared" ref="I165" si="213">SUM(I158:I164)</f>
        <v>314</v>
      </c>
      <c r="J165" s="58">
        <f t="shared" ref="J165" si="214">SUM(J158:J164)</f>
        <v>287</v>
      </c>
      <c r="K165" s="58">
        <f t="shared" ref="K165" si="215">SUM(K158:K164)</f>
        <v>290</v>
      </c>
      <c r="L165" s="58">
        <f t="shared" ref="L165" si="216">SUM(L158:L164)</f>
        <v>273</v>
      </c>
      <c r="M165" s="58">
        <f t="shared" ref="M165" si="217">SUM(M158:M164)</f>
        <v>225</v>
      </c>
      <c r="N165" s="187">
        <f t="shared" ref="N165" si="218">SUM(N158:N164)</f>
        <v>197</v>
      </c>
      <c r="O165" s="58">
        <f t="shared" ref="O165" si="219">SUM(O158:O164)</f>
        <v>182</v>
      </c>
      <c r="P165" s="58">
        <f t="shared" ref="P165" si="220">SUM(P158:P164)</f>
        <v>120</v>
      </c>
      <c r="Q165" s="58">
        <f t="shared" ref="Q165" si="221">SUM(Q158:Q164)</f>
        <v>94</v>
      </c>
      <c r="R165" s="58">
        <f t="shared" ref="R165" si="222">SUM(R158:R164)</f>
        <v>107</v>
      </c>
      <c r="S165" s="58">
        <f t="shared" ref="S165" si="223">SUM(S158:S164)</f>
        <v>124</v>
      </c>
      <c r="T165" s="58">
        <f t="shared" ref="T165" si="224">SUM(T158:T164)</f>
        <v>139</v>
      </c>
      <c r="U165" s="58">
        <f t="shared" ref="U165:V165" si="225">SUM(U158:U164)</f>
        <v>163</v>
      </c>
      <c r="V165" s="222">
        <f t="shared" si="225"/>
        <v>158</v>
      </c>
      <c r="W165" s="222">
        <f>+W159+W162+W163+W164</f>
        <v>166</v>
      </c>
      <c r="X165" s="191">
        <f>+X159+X162+X163+X164</f>
        <v>173</v>
      </c>
      <c r="Y165" s="222">
        <f>+Y159+Y162+Y163+Y164</f>
        <v>169</v>
      </c>
      <c r="Z165" s="222">
        <f>+Z159+Z162+Z163+Z164</f>
        <v>170</v>
      </c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191"/>
      <c r="AK165" s="58">
        <f t="shared" ref="AK165" si="226">SUM(AK158:AK164)</f>
        <v>99</v>
      </c>
      <c r="AL165" s="58">
        <f t="shared" ref="AL165" si="227">SUM(AL158:AL164)</f>
        <v>192</v>
      </c>
      <c r="AM165" s="58">
        <f t="shared" ref="AM165" si="228">SUM(AM158:AM164)</f>
        <v>293</v>
      </c>
      <c r="AN165" s="58">
        <f t="shared" ref="AN165" si="229">SUM(AN158:AN164)</f>
        <v>297</v>
      </c>
      <c r="AO165" s="58">
        <f t="shared" ref="AO165" si="230">SUM(AO158:AO164)</f>
        <v>262</v>
      </c>
      <c r="AP165" s="56">
        <f t="shared" ref="AP165" si="231">SUM(AP158:AP164)</f>
        <v>186</v>
      </c>
      <c r="AQ165" s="56">
        <f>SUM(AQ158:AQ164)</f>
        <v>151</v>
      </c>
      <c r="AR165" s="222">
        <f t="shared" ref="AR165:AT165" si="232">SUM(AR158:AR164)</f>
        <v>129</v>
      </c>
      <c r="AS165" s="222">
        <f t="shared" si="232"/>
        <v>124</v>
      </c>
      <c r="AT165" s="222">
        <f t="shared" si="232"/>
        <v>100</v>
      </c>
      <c r="AU165" s="291">
        <f t="shared" ref="AU165:AV165" si="233">SUM(AU158:AU164)</f>
        <v>56</v>
      </c>
      <c r="AV165" s="292">
        <f t="shared" si="233"/>
        <v>27</v>
      </c>
    </row>
    <row r="166" spans="1:48" x14ac:dyDescent="0.25">
      <c r="A166" s="4">
        <f>+A157+1</f>
        <v>18</v>
      </c>
      <c r="B166" s="47" t="s">
        <v>25</v>
      </c>
      <c r="C166" s="120"/>
      <c r="D166" s="66"/>
      <c r="E166" s="66"/>
      <c r="F166" s="66"/>
      <c r="G166" s="66"/>
      <c r="H166" s="121"/>
      <c r="I166" s="66"/>
      <c r="J166" s="121"/>
      <c r="K166" s="66"/>
      <c r="L166" s="121"/>
      <c r="M166" s="121"/>
      <c r="N166" s="122"/>
      <c r="O166" s="120"/>
      <c r="P166" s="64"/>
      <c r="Q166" s="62"/>
      <c r="R166" s="64"/>
      <c r="S166" s="66"/>
      <c r="T166" s="121"/>
      <c r="U166" s="121"/>
      <c r="V166" s="223"/>
      <c r="W166" s="223"/>
      <c r="X166" s="205"/>
      <c r="Y166" s="223"/>
      <c r="Z166" s="223"/>
      <c r="AA166" s="223"/>
      <c r="AB166" s="223"/>
      <c r="AC166" s="223"/>
      <c r="AD166" s="223"/>
      <c r="AE166" s="223"/>
      <c r="AF166" s="223"/>
      <c r="AG166" s="223"/>
      <c r="AH166" s="223"/>
      <c r="AI166" s="223"/>
      <c r="AJ166" s="205"/>
      <c r="AK166" s="121"/>
      <c r="AL166" s="121"/>
      <c r="AM166" s="66"/>
      <c r="AN166" s="121"/>
      <c r="AO166" s="66"/>
      <c r="AP166" s="66"/>
      <c r="AQ166" s="66"/>
      <c r="AR166" s="223"/>
      <c r="AS166" s="223"/>
      <c r="AT166" s="223"/>
      <c r="AU166" s="293"/>
      <c r="AV166" s="207"/>
    </row>
    <row r="167" spans="1:48" x14ac:dyDescent="0.25">
      <c r="A167" s="4"/>
      <c r="B167" s="36" t="s">
        <v>41</v>
      </c>
      <c r="C167" s="123">
        <v>96</v>
      </c>
      <c r="D167" s="124">
        <v>138</v>
      </c>
      <c r="E167" s="124">
        <v>83</v>
      </c>
      <c r="F167" s="124">
        <v>129</v>
      </c>
      <c r="G167" s="124">
        <v>182</v>
      </c>
      <c r="H167" s="125">
        <v>106</v>
      </c>
      <c r="I167" s="124">
        <v>95</v>
      </c>
      <c r="J167" s="125">
        <v>168</v>
      </c>
      <c r="K167" s="124">
        <v>64</v>
      </c>
      <c r="L167" s="125">
        <v>53</v>
      </c>
      <c r="M167" s="125">
        <v>188</v>
      </c>
      <c r="N167" s="126">
        <v>156</v>
      </c>
      <c r="O167" s="123">
        <v>44</v>
      </c>
      <c r="P167" s="177">
        <v>0</v>
      </c>
      <c r="Q167" s="177">
        <v>0</v>
      </c>
      <c r="R167" s="177">
        <v>0</v>
      </c>
      <c r="S167" s="177">
        <v>0</v>
      </c>
      <c r="T167" s="177">
        <v>0</v>
      </c>
      <c r="U167" s="177">
        <v>0</v>
      </c>
      <c r="V167" s="224">
        <v>0</v>
      </c>
      <c r="W167" s="224">
        <v>0</v>
      </c>
      <c r="X167" s="206">
        <v>0</v>
      </c>
      <c r="Y167" s="193">
        <v>0</v>
      </c>
      <c r="Z167" s="193">
        <v>0</v>
      </c>
      <c r="AA167" s="193"/>
      <c r="AB167" s="193"/>
      <c r="AC167" s="193"/>
      <c r="AD167" s="193"/>
      <c r="AE167" s="193"/>
      <c r="AF167" s="193"/>
      <c r="AG167" s="193"/>
      <c r="AH167" s="193"/>
      <c r="AI167" s="193"/>
      <c r="AJ167" s="206"/>
      <c r="AK167" s="121">
        <f>C167-O167</f>
        <v>52</v>
      </c>
      <c r="AL167" s="121">
        <f>D167-P167</f>
        <v>138</v>
      </c>
      <c r="AM167" s="58">
        <f t="shared" ref="AM167:AT167" si="234">IF(Q167=0,0,E167-Q167)</f>
        <v>0</v>
      </c>
      <c r="AN167" s="58">
        <f t="shared" si="234"/>
        <v>0</v>
      </c>
      <c r="AO167" s="58">
        <f t="shared" si="234"/>
        <v>0</v>
      </c>
      <c r="AP167" s="56">
        <f t="shared" si="234"/>
        <v>0</v>
      </c>
      <c r="AQ167" s="56">
        <f t="shared" si="234"/>
        <v>0</v>
      </c>
      <c r="AR167" s="222">
        <f t="shared" si="234"/>
        <v>0</v>
      </c>
      <c r="AS167" s="222">
        <f t="shared" si="234"/>
        <v>0</v>
      </c>
      <c r="AT167" s="222">
        <f t="shared" si="234"/>
        <v>0</v>
      </c>
      <c r="AU167" s="291">
        <f t="shared" ref="AU167" si="235">IF(Y167=0,0,M167-Y167)</f>
        <v>0</v>
      </c>
      <c r="AV167" s="292">
        <f t="shared" ref="AV167" si="236">IF(Z167=0,0,N167-Z167)</f>
        <v>0</v>
      </c>
    </row>
    <row r="168" spans="1:48" x14ac:dyDescent="0.25">
      <c r="A168" s="4"/>
      <c r="B168" s="36" t="s">
        <v>51</v>
      </c>
      <c r="C168" s="123"/>
      <c r="D168" s="124"/>
      <c r="E168" s="124"/>
      <c r="F168" s="124"/>
      <c r="G168" s="124"/>
      <c r="H168" s="125"/>
      <c r="I168" s="124"/>
      <c r="J168" s="125"/>
      <c r="K168" s="124"/>
      <c r="L168" s="125"/>
      <c r="M168" s="125"/>
      <c r="N168" s="126"/>
      <c r="O168" s="123"/>
      <c r="P168" s="177"/>
      <c r="Q168" s="177"/>
      <c r="R168" s="177"/>
      <c r="S168" s="177"/>
      <c r="T168" s="177"/>
      <c r="U168" s="177"/>
      <c r="V168" s="224"/>
      <c r="W168" s="224">
        <v>0</v>
      </c>
      <c r="X168" s="206">
        <v>0</v>
      </c>
      <c r="Y168" s="193">
        <v>0</v>
      </c>
      <c r="Z168" s="193">
        <v>0</v>
      </c>
      <c r="AA168" s="193"/>
      <c r="AB168" s="193"/>
      <c r="AC168" s="193"/>
      <c r="AD168" s="193"/>
      <c r="AE168" s="193"/>
      <c r="AF168" s="193"/>
      <c r="AG168" s="193"/>
      <c r="AH168" s="193"/>
      <c r="AI168" s="193"/>
      <c r="AJ168" s="206"/>
      <c r="AK168" s="121"/>
      <c r="AL168" s="121"/>
      <c r="AM168" s="58"/>
      <c r="AN168" s="58"/>
      <c r="AO168" s="58"/>
      <c r="AP168" s="56"/>
      <c r="AQ168" s="56"/>
      <c r="AR168" s="222"/>
      <c r="AS168" s="222"/>
      <c r="AT168" s="222"/>
      <c r="AU168" s="291"/>
      <c r="AV168" s="292"/>
    </row>
    <row r="169" spans="1:48" x14ac:dyDescent="0.25">
      <c r="A169" s="4"/>
      <c r="B169" s="36" t="s">
        <v>52</v>
      </c>
      <c r="C169" s="123"/>
      <c r="D169" s="124"/>
      <c r="E169" s="124"/>
      <c r="F169" s="124"/>
      <c r="G169" s="124"/>
      <c r="H169" s="125"/>
      <c r="I169" s="124"/>
      <c r="J169" s="125"/>
      <c r="K169" s="124"/>
      <c r="L169" s="125"/>
      <c r="M169" s="125"/>
      <c r="N169" s="126"/>
      <c r="O169" s="123"/>
      <c r="P169" s="177"/>
      <c r="Q169" s="177"/>
      <c r="R169" s="177"/>
      <c r="S169" s="177"/>
      <c r="T169" s="177"/>
      <c r="U169" s="177"/>
      <c r="V169" s="224"/>
      <c r="W169" s="224">
        <v>0</v>
      </c>
      <c r="X169" s="206">
        <v>0</v>
      </c>
      <c r="Y169" s="193">
        <v>0</v>
      </c>
      <c r="Z169" s="193">
        <v>0</v>
      </c>
      <c r="AA169" s="193"/>
      <c r="AB169" s="193"/>
      <c r="AC169" s="193"/>
      <c r="AD169" s="193"/>
      <c r="AE169" s="193"/>
      <c r="AF169" s="193"/>
      <c r="AG169" s="193"/>
      <c r="AH169" s="193"/>
      <c r="AI169" s="193"/>
      <c r="AJ169" s="206"/>
      <c r="AK169" s="121"/>
      <c r="AL169" s="121"/>
      <c r="AM169" s="58"/>
      <c r="AN169" s="58"/>
      <c r="AO169" s="58"/>
      <c r="AP169" s="56"/>
      <c r="AQ169" s="56"/>
      <c r="AR169" s="222"/>
      <c r="AS169" s="222"/>
      <c r="AT169" s="222"/>
      <c r="AU169" s="291"/>
      <c r="AV169" s="292"/>
    </row>
    <row r="170" spans="1:48" x14ac:dyDescent="0.25">
      <c r="A170" s="4"/>
      <c r="B170" s="36" t="s">
        <v>42</v>
      </c>
      <c r="C170" s="123">
        <v>6</v>
      </c>
      <c r="D170" s="124">
        <v>9</v>
      </c>
      <c r="E170" s="124">
        <v>83</v>
      </c>
      <c r="F170" s="124">
        <v>41</v>
      </c>
      <c r="G170" s="124">
        <v>89</v>
      </c>
      <c r="H170" s="125">
        <v>53</v>
      </c>
      <c r="I170" s="124">
        <v>43</v>
      </c>
      <c r="J170" s="125">
        <v>77</v>
      </c>
      <c r="K170" s="124">
        <v>10</v>
      </c>
      <c r="L170" s="125">
        <v>9</v>
      </c>
      <c r="M170" s="125">
        <v>25</v>
      </c>
      <c r="N170" s="126">
        <v>29</v>
      </c>
      <c r="O170" s="123">
        <v>7</v>
      </c>
      <c r="P170" s="177">
        <v>0</v>
      </c>
      <c r="Q170" s="177">
        <v>0</v>
      </c>
      <c r="R170" s="177">
        <v>0</v>
      </c>
      <c r="S170" s="177">
        <v>0</v>
      </c>
      <c r="T170" s="177">
        <v>0</v>
      </c>
      <c r="U170" s="177">
        <v>0</v>
      </c>
      <c r="V170" s="224">
        <v>0</v>
      </c>
      <c r="W170" s="224">
        <v>0</v>
      </c>
      <c r="X170" s="206">
        <v>0</v>
      </c>
      <c r="Y170" s="193">
        <v>0</v>
      </c>
      <c r="Z170" s="193">
        <v>0</v>
      </c>
      <c r="AA170" s="193"/>
      <c r="AB170" s="193"/>
      <c r="AC170" s="193"/>
      <c r="AD170" s="193"/>
      <c r="AE170" s="193"/>
      <c r="AF170" s="193"/>
      <c r="AG170" s="193"/>
      <c r="AH170" s="193"/>
      <c r="AI170" s="193"/>
      <c r="AJ170" s="206"/>
      <c r="AK170" s="121">
        <f>C170-O170</f>
        <v>-1</v>
      </c>
      <c r="AL170" s="121">
        <f>D170-P170</f>
        <v>9</v>
      </c>
      <c r="AM170" s="58">
        <f t="shared" ref="AM170:AT170" si="237">IF(Q170=0,0,E170-Q170)</f>
        <v>0</v>
      </c>
      <c r="AN170" s="58">
        <f t="shared" si="237"/>
        <v>0</v>
      </c>
      <c r="AO170" s="58">
        <f t="shared" si="237"/>
        <v>0</v>
      </c>
      <c r="AP170" s="56">
        <f t="shared" si="237"/>
        <v>0</v>
      </c>
      <c r="AQ170" s="56">
        <f t="shared" si="237"/>
        <v>0</v>
      </c>
      <c r="AR170" s="222">
        <f t="shared" si="237"/>
        <v>0</v>
      </c>
      <c r="AS170" s="222">
        <f t="shared" si="237"/>
        <v>0</v>
      </c>
      <c r="AT170" s="222">
        <f t="shared" si="237"/>
        <v>0</v>
      </c>
      <c r="AU170" s="291">
        <f t="shared" ref="AU170" si="238">IF(Y170=0,0,M170-Y170)</f>
        <v>0</v>
      </c>
      <c r="AV170" s="292">
        <f t="shared" ref="AV170" si="239">IF(Z170=0,0,N170-Z170)</f>
        <v>0</v>
      </c>
    </row>
    <row r="171" spans="1:48" x14ac:dyDescent="0.25">
      <c r="A171" s="4"/>
      <c r="B171" s="36" t="s">
        <v>51</v>
      </c>
      <c r="C171" s="123"/>
      <c r="D171" s="124"/>
      <c r="E171" s="124"/>
      <c r="F171" s="124"/>
      <c r="G171" s="124"/>
      <c r="H171" s="125"/>
      <c r="I171" s="124"/>
      <c r="J171" s="125"/>
      <c r="K171" s="124"/>
      <c r="L171" s="125"/>
      <c r="M171" s="125"/>
      <c r="N171" s="126"/>
      <c r="O171" s="123"/>
      <c r="P171" s="177"/>
      <c r="Q171" s="177"/>
      <c r="R171" s="177"/>
      <c r="S171" s="177"/>
      <c r="T171" s="177"/>
      <c r="U171" s="177"/>
      <c r="V171" s="224"/>
      <c r="W171" s="224">
        <v>0</v>
      </c>
      <c r="X171" s="206">
        <v>0</v>
      </c>
      <c r="Y171" s="193">
        <v>0</v>
      </c>
      <c r="Z171" s="193">
        <v>0</v>
      </c>
      <c r="AA171" s="193"/>
      <c r="AB171" s="193"/>
      <c r="AC171" s="193"/>
      <c r="AD171" s="193"/>
      <c r="AE171" s="193"/>
      <c r="AF171" s="193"/>
      <c r="AG171" s="193"/>
      <c r="AH171" s="193"/>
      <c r="AI171" s="193"/>
      <c r="AJ171" s="206"/>
      <c r="AK171" s="121"/>
      <c r="AL171" s="121"/>
      <c r="AM171" s="58"/>
      <c r="AN171" s="58"/>
      <c r="AO171" s="58"/>
      <c r="AP171" s="56"/>
      <c r="AQ171" s="56"/>
      <c r="AR171" s="222"/>
      <c r="AS171" s="222"/>
      <c r="AT171" s="222"/>
      <c r="AU171" s="291"/>
      <c r="AV171" s="292"/>
    </row>
    <row r="172" spans="1:48" x14ac:dyDescent="0.25">
      <c r="A172" s="4"/>
      <c r="B172" s="36" t="s">
        <v>52</v>
      </c>
      <c r="C172" s="123"/>
      <c r="D172" s="124"/>
      <c r="E172" s="124"/>
      <c r="F172" s="124"/>
      <c r="G172" s="124"/>
      <c r="H172" s="125"/>
      <c r="I172" s="124"/>
      <c r="J172" s="125"/>
      <c r="K172" s="124"/>
      <c r="L172" s="125"/>
      <c r="M172" s="125"/>
      <c r="N172" s="126"/>
      <c r="O172" s="123"/>
      <c r="P172" s="177"/>
      <c r="Q172" s="177"/>
      <c r="R172" s="177"/>
      <c r="S172" s="177"/>
      <c r="T172" s="177"/>
      <c r="U172" s="177"/>
      <c r="V172" s="224"/>
      <c r="W172" s="224">
        <v>0</v>
      </c>
      <c r="X172" s="206">
        <v>0</v>
      </c>
      <c r="Y172" s="193">
        <v>0</v>
      </c>
      <c r="Z172" s="193">
        <v>0</v>
      </c>
      <c r="AA172" s="193"/>
      <c r="AB172" s="193"/>
      <c r="AC172" s="193"/>
      <c r="AD172" s="193"/>
      <c r="AE172" s="193"/>
      <c r="AF172" s="193"/>
      <c r="AG172" s="193"/>
      <c r="AH172" s="193"/>
      <c r="AI172" s="193"/>
      <c r="AJ172" s="206"/>
      <c r="AK172" s="121"/>
      <c r="AL172" s="121"/>
      <c r="AM172" s="58"/>
      <c r="AN172" s="58"/>
      <c r="AO172" s="58"/>
      <c r="AP172" s="56"/>
      <c r="AQ172" s="56"/>
      <c r="AR172" s="222"/>
      <c r="AS172" s="222"/>
      <c r="AT172" s="222"/>
      <c r="AU172" s="291"/>
      <c r="AV172" s="292"/>
    </row>
    <row r="173" spans="1:48" x14ac:dyDescent="0.25">
      <c r="A173" s="4"/>
      <c r="B173" s="36" t="s">
        <v>43</v>
      </c>
      <c r="C173" s="123">
        <v>0</v>
      </c>
      <c r="D173" s="124">
        <v>4</v>
      </c>
      <c r="E173" s="124">
        <v>4</v>
      </c>
      <c r="F173" s="124">
        <v>6</v>
      </c>
      <c r="G173" s="124">
        <v>4</v>
      </c>
      <c r="H173" s="125">
        <v>4</v>
      </c>
      <c r="I173" s="124">
        <v>5</v>
      </c>
      <c r="J173" s="125">
        <v>12</v>
      </c>
      <c r="K173" s="124">
        <v>8</v>
      </c>
      <c r="L173" s="125">
        <v>4</v>
      </c>
      <c r="M173" s="125">
        <v>1</v>
      </c>
      <c r="N173" s="126">
        <v>3</v>
      </c>
      <c r="O173" s="123">
        <v>1</v>
      </c>
      <c r="P173" s="177">
        <v>0</v>
      </c>
      <c r="Q173" s="177">
        <v>0</v>
      </c>
      <c r="R173" s="177">
        <v>0</v>
      </c>
      <c r="S173" s="177">
        <v>0</v>
      </c>
      <c r="T173" s="177">
        <v>0</v>
      </c>
      <c r="U173" s="177">
        <v>0</v>
      </c>
      <c r="V173" s="224">
        <v>5</v>
      </c>
      <c r="W173" s="224">
        <v>0</v>
      </c>
      <c r="X173" s="206">
        <v>2</v>
      </c>
      <c r="Y173" s="193">
        <v>2</v>
      </c>
      <c r="Z173" s="193">
        <v>0</v>
      </c>
      <c r="AA173" s="193"/>
      <c r="AB173" s="193"/>
      <c r="AC173" s="193"/>
      <c r="AD173" s="193"/>
      <c r="AE173" s="193"/>
      <c r="AF173" s="193"/>
      <c r="AG173" s="193"/>
      <c r="AH173" s="193"/>
      <c r="AI173" s="193"/>
      <c r="AJ173" s="206"/>
      <c r="AK173" s="121">
        <f t="shared" ref="AK173:AL175" si="240">C173-O173</f>
        <v>-1</v>
      </c>
      <c r="AL173" s="121">
        <f t="shared" si="240"/>
        <v>4</v>
      </c>
      <c r="AM173" s="58">
        <f t="shared" ref="AM173:AT175" si="241">IF(Q173=0,0,E173-Q173)</f>
        <v>0</v>
      </c>
      <c r="AN173" s="58">
        <f t="shared" si="241"/>
        <v>0</v>
      </c>
      <c r="AO173" s="58">
        <f t="shared" si="241"/>
        <v>0</v>
      </c>
      <c r="AP173" s="56">
        <f t="shared" si="241"/>
        <v>0</v>
      </c>
      <c r="AQ173" s="56">
        <f t="shared" si="241"/>
        <v>0</v>
      </c>
      <c r="AR173" s="222">
        <f t="shared" si="241"/>
        <v>7</v>
      </c>
      <c r="AS173" s="222">
        <f t="shared" si="241"/>
        <v>0</v>
      </c>
      <c r="AT173" s="222">
        <f t="shared" si="241"/>
        <v>2</v>
      </c>
      <c r="AU173" s="291">
        <f t="shared" ref="AU173:AU175" si="242">IF(Y173=0,0,M173-Y173)</f>
        <v>-1</v>
      </c>
      <c r="AV173" s="292">
        <f t="shared" ref="AV173:AV175" si="243">IF(Z173=0,0,N173-Z173)</f>
        <v>0</v>
      </c>
    </row>
    <row r="174" spans="1:48" x14ac:dyDescent="0.25">
      <c r="A174" s="4"/>
      <c r="B174" s="36" t="s">
        <v>44</v>
      </c>
      <c r="C174" s="123">
        <v>0</v>
      </c>
      <c r="D174" s="124">
        <v>4</v>
      </c>
      <c r="E174" s="124">
        <v>11</v>
      </c>
      <c r="F174" s="124">
        <v>5</v>
      </c>
      <c r="G174" s="124">
        <v>8</v>
      </c>
      <c r="H174" s="125">
        <v>5</v>
      </c>
      <c r="I174" s="124">
        <v>5</v>
      </c>
      <c r="J174" s="125">
        <v>12</v>
      </c>
      <c r="K174" s="124">
        <v>2</v>
      </c>
      <c r="L174" s="125">
        <v>4</v>
      </c>
      <c r="M174" s="125">
        <v>2</v>
      </c>
      <c r="N174" s="126">
        <v>4</v>
      </c>
      <c r="O174" s="123">
        <v>1</v>
      </c>
      <c r="P174" s="177">
        <v>0</v>
      </c>
      <c r="Q174" s="177">
        <v>0</v>
      </c>
      <c r="R174" s="177">
        <v>0</v>
      </c>
      <c r="S174" s="177">
        <v>0</v>
      </c>
      <c r="T174" s="177">
        <v>0</v>
      </c>
      <c r="U174" s="177">
        <v>0</v>
      </c>
      <c r="V174" s="224">
        <v>1</v>
      </c>
      <c r="W174" s="224">
        <v>3</v>
      </c>
      <c r="X174" s="206">
        <v>2</v>
      </c>
      <c r="Y174" s="193">
        <v>0</v>
      </c>
      <c r="Z174" s="193">
        <v>0</v>
      </c>
      <c r="AA174" s="193"/>
      <c r="AB174" s="193"/>
      <c r="AC174" s="193"/>
      <c r="AD174" s="193"/>
      <c r="AE174" s="193"/>
      <c r="AF174" s="193"/>
      <c r="AG174" s="193"/>
      <c r="AH174" s="193"/>
      <c r="AI174" s="193"/>
      <c r="AJ174" s="206"/>
      <c r="AK174" s="121">
        <f t="shared" si="240"/>
        <v>-1</v>
      </c>
      <c r="AL174" s="121">
        <f t="shared" si="240"/>
        <v>4</v>
      </c>
      <c r="AM174" s="58">
        <f t="shared" si="241"/>
        <v>0</v>
      </c>
      <c r="AN174" s="58">
        <f t="shared" si="241"/>
        <v>0</v>
      </c>
      <c r="AO174" s="58">
        <f t="shared" si="241"/>
        <v>0</v>
      </c>
      <c r="AP174" s="56">
        <f t="shared" si="241"/>
        <v>0</v>
      </c>
      <c r="AQ174" s="56">
        <f t="shared" si="241"/>
        <v>0</v>
      </c>
      <c r="AR174" s="222">
        <f t="shared" si="241"/>
        <v>11</v>
      </c>
      <c r="AS174" s="222">
        <f t="shared" si="241"/>
        <v>-1</v>
      </c>
      <c r="AT174" s="222">
        <f t="shared" si="241"/>
        <v>2</v>
      </c>
      <c r="AU174" s="291">
        <f t="shared" si="242"/>
        <v>0</v>
      </c>
      <c r="AV174" s="292">
        <f t="shared" si="243"/>
        <v>0</v>
      </c>
    </row>
    <row r="175" spans="1:48" x14ac:dyDescent="0.25">
      <c r="A175" s="4"/>
      <c r="B175" s="36" t="s">
        <v>45</v>
      </c>
      <c r="C175" s="123">
        <v>0</v>
      </c>
      <c r="D175" s="124">
        <v>0</v>
      </c>
      <c r="E175" s="124">
        <v>0</v>
      </c>
      <c r="F175" s="124">
        <v>0</v>
      </c>
      <c r="G175" s="124">
        <v>0</v>
      </c>
      <c r="H175" s="125">
        <v>0</v>
      </c>
      <c r="I175" s="124">
        <v>0</v>
      </c>
      <c r="J175" s="125">
        <v>0</v>
      </c>
      <c r="K175" s="124">
        <v>0</v>
      </c>
      <c r="L175" s="125">
        <v>0</v>
      </c>
      <c r="M175" s="125">
        <v>0</v>
      </c>
      <c r="N175" s="126">
        <v>0</v>
      </c>
      <c r="O175" s="123">
        <v>0</v>
      </c>
      <c r="P175" s="177">
        <v>0</v>
      </c>
      <c r="Q175" s="177">
        <v>0</v>
      </c>
      <c r="R175" s="177">
        <v>0</v>
      </c>
      <c r="S175" s="177">
        <v>0</v>
      </c>
      <c r="T175" s="177">
        <v>0</v>
      </c>
      <c r="U175" s="177">
        <v>0</v>
      </c>
      <c r="V175" s="224">
        <v>0</v>
      </c>
      <c r="W175" s="224">
        <v>0</v>
      </c>
      <c r="X175" s="206">
        <v>0</v>
      </c>
      <c r="Y175" s="193">
        <v>0</v>
      </c>
      <c r="Z175" s="193">
        <v>0</v>
      </c>
      <c r="AA175" s="193"/>
      <c r="AB175" s="193"/>
      <c r="AC175" s="193"/>
      <c r="AD175" s="193"/>
      <c r="AE175" s="193"/>
      <c r="AF175" s="193"/>
      <c r="AG175" s="193"/>
      <c r="AH175" s="193"/>
      <c r="AI175" s="193"/>
      <c r="AJ175" s="206"/>
      <c r="AK175" s="121">
        <f t="shared" si="240"/>
        <v>0</v>
      </c>
      <c r="AL175" s="121">
        <f t="shared" si="240"/>
        <v>0</v>
      </c>
      <c r="AM175" s="58">
        <f t="shared" si="241"/>
        <v>0</v>
      </c>
      <c r="AN175" s="58">
        <f t="shared" si="241"/>
        <v>0</v>
      </c>
      <c r="AO175" s="58">
        <f t="shared" si="241"/>
        <v>0</v>
      </c>
      <c r="AP175" s="56">
        <f t="shared" si="241"/>
        <v>0</v>
      </c>
      <c r="AQ175" s="56">
        <f t="shared" si="241"/>
        <v>0</v>
      </c>
      <c r="AR175" s="222">
        <f t="shared" si="241"/>
        <v>0</v>
      </c>
      <c r="AS175" s="222">
        <f t="shared" si="241"/>
        <v>0</v>
      </c>
      <c r="AT175" s="222">
        <f t="shared" si="241"/>
        <v>0</v>
      </c>
      <c r="AU175" s="291">
        <f t="shared" si="242"/>
        <v>0</v>
      </c>
      <c r="AV175" s="292">
        <f t="shared" si="243"/>
        <v>0</v>
      </c>
    </row>
    <row r="176" spans="1:48" x14ac:dyDescent="0.25">
      <c r="A176" s="4"/>
      <c r="B176" s="36" t="s">
        <v>46</v>
      </c>
      <c r="C176" s="127">
        <f>SUM(C167:C175)</f>
        <v>102</v>
      </c>
      <c r="D176" s="125">
        <f>SUM(D167:D175)</f>
        <v>155</v>
      </c>
      <c r="E176" s="125">
        <f t="shared" ref="E176:T176" si="244">SUM(E167:E175)</f>
        <v>181</v>
      </c>
      <c r="F176" s="125">
        <f t="shared" si="244"/>
        <v>181</v>
      </c>
      <c r="G176" s="125">
        <f t="shared" si="244"/>
        <v>283</v>
      </c>
      <c r="H176" s="125">
        <f t="shared" si="244"/>
        <v>168</v>
      </c>
      <c r="I176" s="125">
        <f t="shared" si="244"/>
        <v>148</v>
      </c>
      <c r="J176" s="125">
        <f t="shared" si="244"/>
        <v>269</v>
      </c>
      <c r="K176" s="125">
        <f t="shared" si="244"/>
        <v>84</v>
      </c>
      <c r="L176" s="125">
        <f t="shared" si="244"/>
        <v>70</v>
      </c>
      <c r="M176" s="125">
        <f t="shared" si="244"/>
        <v>216</v>
      </c>
      <c r="N176" s="187">
        <f t="shared" si="244"/>
        <v>192</v>
      </c>
      <c r="O176" s="125">
        <f t="shared" si="244"/>
        <v>53</v>
      </c>
      <c r="P176" s="177">
        <f t="shared" si="244"/>
        <v>0</v>
      </c>
      <c r="Q176" s="177">
        <f t="shared" si="244"/>
        <v>0</v>
      </c>
      <c r="R176" s="177">
        <f t="shared" si="244"/>
        <v>0</v>
      </c>
      <c r="S176" s="125">
        <f t="shared" si="244"/>
        <v>0</v>
      </c>
      <c r="T176" s="125">
        <f t="shared" si="244"/>
        <v>0</v>
      </c>
      <c r="U176" s="125">
        <f>SUM(U167:U175)</f>
        <v>0</v>
      </c>
      <c r="V176" s="193">
        <f t="shared" ref="V176:X176" si="245">SUM(V167:V175)</f>
        <v>6</v>
      </c>
      <c r="W176" s="193">
        <f t="shared" si="245"/>
        <v>3</v>
      </c>
      <c r="X176" s="199">
        <f t="shared" si="245"/>
        <v>4</v>
      </c>
      <c r="Y176" s="193">
        <f t="shared" ref="Y176:Z176" si="246">SUM(Y167:Y175)</f>
        <v>2</v>
      </c>
      <c r="Z176" s="193">
        <f t="shared" si="246"/>
        <v>0</v>
      </c>
      <c r="AA176" s="193"/>
      <c r="AB176" s="193"/>
      <c r="AC176" s="193"/>
      <c r="AD176" s="193"/>
      <c r="AE176" s="193"/>
      <c r="AF176" s="193"/>
      <c r="AG176" s="193"/>
      <c r="AH176" s="193"/>
      <c r="AI176" s="193"/>
      <c r="AJ176" s="206"/>
      <c r="AK176" s="121">
        <f>SUM(AK167:AK175)</f>
        <v>49</v>
      </c>
      <c r="AL176" s="121">
        <f>SUM(AL167:AL175)</f>
        <v>155</v>
      </c>
      <c r="AM176" s="125">
        <f t="shared" ref="AM176:AP176" si="247">SUM(AM167:AM175)</f>
        <v>0</v>
      </c>
      <c r="AN176" s="125">
        <f t="shared" si="247"/>
        <v>0</v>
      </c>
      <c r="AO176" s="125">
        <f t="shared" si="247"/>
        <v>0</v>
      </c>
      <c r="AP176" s="124">
        <f t="shared" si="247"/>
        <v>0</v>
      </c>
      <c r="AQ176" s="124">
        <f t="shared" ref="AQ176:AT176" si="248">SUM(AQ167:AQ175)</f>
        <v>0</v>
      </c>
      <c r="AR176" s="193">
        <f t="shared" si="248"/>
        <v>18</v>
      </c>
      <c r="AS176" s="193">
        <f t="shared" si="248"/>
        <v>-1</v>
      </c>
      <c r="AT176" s="193">
        <f t="shared" si="248"/>
        <v>4</v>
      </c>
      <c r="AU176" s="298">
        <f t="shared" ref="AU176:AV176" si="249">SUM(AU167:AU175)</f>
        <v>-1</v>
      </c>
      <c r="AV176" s="206">
        <f t="shared" si="249"/>
        <v>0</v>
      </c>
    </row>
    <row r="177" spans="1:48" x14ac:dyDescent="0.25">
      <c r="A177" s="4">
        <f>+A166+1</f>
        <v>19</v>
      </c>
      <c r="B177" s="48" t="s">
        <v>24</v>
      </c>
      <c r="C177" s="128"/>
      <c r="D177" s="117"/>
      <c r="E177" s="117"/>
      <c r="F177" s="117"/>
      <c r="G177" s="117"/>
      <c r="H177" s="128"/>
      <c r="I177" s="117"/>
      <c r="J177" s="128"/>
      <c r="K177" s="117"/>
      <c r="L177" s="128"/>
      <c r="M177" s="128"/>
      <c r="N177" s="129"/>
      <c r="O177" s="130"/>
      <c r="P177" s="114"/>
      <c r="Q177" s="113"/>
      <c r="R177" s="114"/>
      <c r="S177" s="117"/>
      <c r="T177" s="128"/>
      <c r="U177" s="128"/>
      <c r="V177" s="225"/>
      <c r="W177" s="225"/>
      <c r="X177" s="207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07"/>
      <c r="AK177" s="121"/>
      <c r="AL177" s="121"/>
      <c r="AM177" s="117"/>
      <c r="AN177" s="128"/>
      <c r="AO177" s="117"/>
      <c r="AP177" s="117"/>
      <c r="AQ177" s="117"/>
      <c r="AR177" s="225"/>
      <c r="AS177" s="225"/>
      <c r="AT177" s="225"/>
      <c r="AU177" s="293"/>
      <c r="AV177" s="207"/>
    </row>
    <row r="178" spans="1:48" x14ac:dyDescent="0.25">
      <c r="A178" s="4"/>
      <c r="B178" s="36" t="s">
        <v>41</v>
      </c>
      <c r="C178" s="131">
        <v>908</v>
      </c>
      <c r="D178" s="132">
        <v>1005</v>
      </c>
      <c r="E178" s="132">
        <v>1087</v>
      </c>
      <c r="F178" s="132">
        <v>1122</v>
      </c>
      <c r="G178" s="132">
        <v>1166</v>
      </c>
      <c r="H178" s="133">
        <v>1062</v>
      </c>
      <c r="I178" s="132">
        <v>998</v>
      </c>
      <c r="J178" s="133">
        <v>997</v>
      </c>
      <c r="K178" s="132">
        <v>890</v>
      </c>
      <c r="L178" s="133">
        <v>778</v>
      </c>
      <c r="M178" s="133">
        <v>768</v>
      </c>
      <c r="N178" s="134">
        <v>860</v>
      </c>
      <c r="O178" s="131">
        <v>733</v>
      </c>
      <c r="P178" s="183">
        <v>459</v>
      </c>
      <c r="Q178" s="186">
        <v>376</v>
      </c>
      <c r="R178" s="183">
        <v>367</v>
      </c>
      <c r="S178" s="132">
        <v>360</v>
      </c>
      <c r="T178" s="133">
        <v>340</v>
      </c>
      <c r="U178" s="133">
        <v>389</v>
      </c>
      <c r="V178" s="194">
        <v>391</v>
      </c>
      <c r="W178" s="194">
        <v>539</v>
      </c>
      <c r="X178" s="208">
        <v>505</v>
      </c>
      <c r="Y178" s="194">
        <v>381</v>
      </c>
      <c r="Z178" s="194">
        <v>378</v>
      </c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208"/>
      <c r="AK178" s="121">
        <f>C178-O178</f>
        <v>175</v>
      </c>
      <c r="AL178" s="121">
        <f>D178-P178</f>
        <v>546</v>
      </c>
      <c r="AM178" s="58">
        <f t="shared" ref="AM178:AT178" si="250">IF(Q178=0,0,E178-Q178)</f>
        <v>711</v>
      </c>
      <c r="AN178" s="58">
        <f t="shared" si="250"/>
        <v>755</v>
      </c>
      <c r="AO178" s="58">
        <f t="shared" si="250"/>
        <v>806</v>
      </c>
      <c r="AP178" s="56">
        <f t="shared" si="250"/>
        <v>722</v>
      </c>
      <c r="AQ178" s="56">
        <f t="shared" si="250"/>
        <v>609</v>
      </c>
      <c r="AR178" s="222">
        <f t="shared" si="250"/>
        <v>606</v>
      </c>
      <c r="AS178" s="222">
        <f t="shared" si="250"/>
        <v>351</v>
      </c>
      <c r="AT178" s="222">
        <f t="shared" si="250"/>
        <v>273</v>
      </c>
      <c r="AU178" s="291">
        <f t="shared" ref="AU178" si="251">IF(Y178=0,0,M178-Y178)</f>
        <v>387</v>
      </c>
      <c r="AV178" s="292">
        <f t="shared" ref="AV178" si="252">IF(Z178=0,0,N178-Z178)</f>
        <v>482</v>
      </c>
    </row>
    <row r="179" spans="1:48" x14ac:dyDescent="0.25">
      <c r="A179" s="4"/>
      <c r="B179" s="36" t="s">
        <v>51</v>
      </c>
      <c r="C179" s="131"/>
      <c r="D179" s="132"/>
      <c r="E179" s="132"/>
      <c r="F179" s="132"/>
      <c r="G179" s="132"/>
      <c r="H179" s="133"/>
      <c r="I179" s="132"/>
      <c r="J179" s="133"/>
      <c r="K179" s="132"/>
      <c r="L179" s="133"/>
      <c r="M179" s="133"/>
      <c r="N179" s="134"/>
      <c r="O179" s="131"/>
      <c r="P179" s="183"/>
      <c r="Q179" s="186"/>
      <c r="R179" s="183"/>
      <c r="S179" s="132"/>
      <c r="T179" s="133"/>
      <c r="U179" s="133"/>
      <c r="V179" s="194"/>
      <c r="W179" s="194">
        <v>463</v>
      </c>
      <c r="X179" s="208">
        <v>419</v>
      </c>
      <c r="Y179" s="194">
        <v>304</v>
      </c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208"/>
      <c r="AK179" s="121"/>
      <c r="AL179" s="121"/>
      <c r="AM179" s="58"/>
      <c r="AN179" s="58"/>
      <c r="AO179" s="58"/>
      <c r="AP179" s="56"/>
      <c r="AQ179" s="56"/>
      <c r="AR179" s="222"/>
      <c r="AS179" s="222"/>
      <c r="AT179" s="222"/>
      <c r="AU179" s="291"/>
      <c r="AV179" s="292"/>
    </row>
    <row r="180" spans="1:48" x14ac:dyDescent="0.25">
      <c r="A180" s="4"/>
      <c r="B180" s="36" t="s">
        <v>52</v>
      </c>
      <c r="C180" s="131"/>
      <c r="D180" s="132"/>
      <c r="E180" s="132"/>
      <c r="F180" s="132"/>
      <c r="G180" s="132"/>
      <c r="H180" s="133"/>
      <c r="I180" s="132"/>
      <c r="J180" s="133"/>
      <c r="K180" s="132"/>
      <c r="L180" s="133"/>
      <c r="M180" s="133"/>
      <c r="N180" s="134"/>
      <c r="O180" s="131"/>
      <c r="P180" s="183"/>
      <c r="Q180" s="186"/>
      <c r="R180" s="183"/>
      <c r="S180" s="132"/>
      <c r="T180" s="133"/>
      <c r="U180" s="133"/>
      <c r="V180" s="194"/>
      <c r="W180" s="194">
        <v>76</v>
      </c>
      <c r="X180" s="208">
        <v>86</v>
      </c>
      <c r="Y180" s="194">
        <v>77</v>
      </c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208"/>
      <c r="AK180" s="121"/>
      <c r="AL180" s="121"/>
      <c r="AM180" s="58"/>
      <c r="AN180" s="58"/>
      <c r="AO180" s="58"/>
      <c r="AP180" s="56"/>
      <c r="AQ180" s="56"/>
      <c r="AR180" s="222"/>
      <c r="AS180" s="222"/>
      <c r="AT180" s="222"/>
      <c r="AU180" s="291"/>
      <c r="AV180" s="292"/>
    </row>
    <row r="181" spans="1:48" x14ac:dyDescent="0.25">
      <c r="A181" s="4"/>
      <c r="B181" s="36" t="s">
        <v>42</v>
      </c>
      <c r="C181" s="131">
        <v>286</v>
      </c>
      <c r="D181" s="132">
        <v>323</v>
      </c>
      <c r="E181" s="132">
        <v>456</v>
      </c>
      <c r="F181" s="132">
        <v>447</v>
      </c>
      <c r="G181" s="132">
        <v>442</v>
      </c>
      <c r="H181" s="133">
        <v>455</v>
      </c>
      <c r="I181" s="132">
        <v>494</v>
      </c>
      <c r="J181" s="133">
        <v>451</v>
      </c>
      <c r="K181" s="132">
        <v>376</v>
      </c>
      <c r="L181" s="133">
        <v>289</v>
      </c>
      <c r="M181" s="133">
        <v>244</v>
      </c>
      <c r="N181" s="134">
        <v>240</v>
      </c>
      <c r="O181" s="131">
        <v>242</v>
      </c>
      <c r="P181" s="183">
        <v>221</v>
      </c>
      <c r="Q181" s="186">
        <v>208</v>
      </c>
      <c r="R181" s="183">
        <v>193</v>
      </c>
      <c r="S181" s="132">
        <v>172</v>
      </c>
      <c r="T181" s="133">
        <v>144</v>
      </c>
      <c r="U181" s="133">
        <v>140</v>
      </c>
      <c r="V181" s="194">
        <v>146</v>
      </c>
      <c r="W181" s="194">
        <v>138</v>
      </c>
      <c r="X181" s="208">
        <v>124</v>
      </c>
      <c r="Y181" s="194">
        <v>150</v>
      </c>
      <c r="Z181" s="194">
        <v>148</v>
      </c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208"/>
      <c r="AK181" s="121">
        <f>C181-O181</f>
        <v>44</v>
      </c>
      <c r="AL181" s="121">
        <f>D181-P181</f>
        <v>102</v>
      </c>
      <c r="AM181" s="58">
        <f t="shared" ref="AM181:AT181" si="253">IF(Q181=0,0,E181-Q181)</f>
        <v>248</v>
      </c>
      <c r="AN181" s="58">
        <f t="shared" si="253"/>
        <v>254</v>
      </c>
      <c r="AO181" s="58">
        <f t="shared" si="253"/>
        <v>270</v>
      </c>
      <c r="AP181" s="56">
        <f t="shared" si="253"/>
        <v>311</v>
      </c>
      <c r="AQ181" s="56">
        <f t="shared" si="253"/>
        <v>354</v>
      </c>
      <c r="AR181" s="222">
        <f t="shared" si="253"/>
        <v>305</v>
      </c>
      <c r="AS181" s="222">
        <f t="shared" si="253"/>
        <v>238</v>
      </c>
      <c r="AT181" s="222">
        <f t="shared" si="253"/>
        <v>165</v>
      </c>
      <c r="AU181" s="291">
        <f t="shared" ref="AU181" si="254">IF(Y181=0,0,M181-Y181)</f>
        <v>94</v>
      </c>
      <c r="AV181" s="292">
        <f t="shared" ref="AV181" si="255">IF(Z181=0,0,N181-Z181)</f>
        <v>92</v>
      </c>
    </row>
    <row r="182" spans="1:48" x14ac:dyDescent="0.25">
      <c r="A182" s="4"/>
      <c r="B182" s="36" t="s">
        <v>51</v>
      </c>
      <c r="C182" s="131"/>
      <c r="D182" s="132"/>
      <c r="E182" s="132"/>
      <c r="F182" s="132"/>
      <c r="G182" s="132"/>
      <c r="H182" s="133"/>
      <c r="I182" s="132"/>
      <c r="J182" s="133"/>
      <c r="K182" s="132"/>
      <c r="L182" s="133"/>
      <c r="M182" s="133"/>
      <c r="N182" s="134"/>
      <c r="O182" s="131"/>
      <c r="P182" s="183"/>
      <c r="Q182" s="186"/>
      <c r="R182" s="183"/>
      <c r="S182" s="132"/>
      <c r="T182" s="133"/>
      <c r="U182" s="133"/>
      <c r="V182" s="194"/>
      <c r="W182" s="194">
        <v>101</v>
      </c>
      <c r="X182" s="208">
        <v>86</v>
      </c>
      <c r="Y182" s="194">
        <v>110</v>
      </c>
      <c r="Z182" s="194"/>
      <c r="AA182" s="194"/>
      <c r="AB182" s="194"/>
      <c r="AC182" s="194"/>
      <c r="AD182" s="194"/>
      <c r="AE182" s="194"/>
      <c r="AF182" s="194"/>
      <c r="AG182" s="194"/>
      <c r="AH182" s="194"/>
      <c r="AI182" s="194"/>
      <c r="AJ182" s="208"/>
      <c r="AK182" s="121"/>
      <c r="AL182" s="121"/>
      <c r="AM182" s="58"/>
      <c r="AN182" s="58"/>
      <c r="AO182" s="58"/>
      <c r="AP182" s="56"/>
      <c r="AQ182" s="56"/>
      <c r="AR182" s="222"/>
      <c r="AS182" s="222"/>
      <c r="AT182" s="222"/>
      <c r="AU182" s="291"/>
      <c r="AV182" s="292"/>
    </row>
    <row r="183" spans="1:48" x14ac:dyDescent="0.25">
      <c r="A183" s="4"/>
      <c r="B183" s="36" t="s">
        <v>52</v>
      </c>
      <c r="C183" s="131"/>
      <c r="D183" s="132"/>
      <c r="E183" s="132"/>
      <c r="F183" s="132"/>
      <c r="G183" s="132"/>
      <c r="H183" s="133"/>
      <c r="I183" s="132"/>
      <c r="J183" s="133"/>
      <c r="K183" s="132"/>
      <c r="L183" s="133"/>
      <c r="M183" s="133"/>
      <c r="N183" s="134"/>
      <c r="O183" s="131"/>
      <c r="P183" s="183"/>
      <c r="Q183" s="186"/>
      <c r="R183" s="183"/>
      <c r="S183" s="132"/>
      <c r="T183" s="133"/>
      <c r="U183" s="133"/>
      <c r="V183" s="194"/>
      <c r="W183" s="194">
        <v>37</v>
      </c>
      <c r="X183" s="208">
        <v>38</v>
      </c>
      <c r="Y183" s="194">
        <v>40</v>
      </c>
      <c r="Z183" s="194"/>
      <c r="AA183" s="194"/>
      <c r="AB183" s="194"/>
      <c r="AC183" s="194"/>
      <c r="AD183" s="194"/>
      <c r="AE183" s="194"/>
      <c r="AF183" s="194"/>
      <c r="AG183" s="194"/>
      <c r="AH183" s="194"/>
      <c r="AI183" s="194"/>
      <c r="AJ183" s="208"/>
      <c r="AK183" s="121"/>
      <c r="AL183" s="121"/>
      <c r="AM183" s="58"/>
      <c r="AN183" s="58"/>
      <c r="AO183" s="58"/>
      <c r="AP183" s="56"/>
      <c r="AQ183" s="56"/>
      <c r="AR183" s="222"/>
      <c r="AS183" s="222"/>
      <c r="AT183" s="222"/>
      <c r="AU183" s="291"/>
      <c r="AV183" s="292"/>
    </row>
    <row r="184" spans="1:48" x14ac:dyDescent="0.25">
      <c r="A184" s="4"/>
      <c r="B184" s="36" t="s">
        <v>43</v>
      </c>
      <c r="C184" s="131">
        <v>7</v>
      </c>
      <c r="D184" s="132">
        <v>9</v>
      </c>
      <c r="E184" s="132">
        <v>7</v>
      </c>
      <c r="F184" s="132">
        <v>9</v>
      </c>
      <c r="G184" s="132">
        <v>7</v>
      </c>
      <c r="H184" s="133">
        <v>8</v>
      </c>
      <c r="I184" s="132">
        <v>8</v>
      </c>
      <c r="J184" s="133">
        <v>16</v>
      </c>
      <c r="K184" s="132">
        <v>11</v>
      </c>
      <c r="L184" s="133">
        <v>9</v>
      </c>
      <c r="M184" s="133">
        <v>4</v>
      </c>
      <c r="N184" s="134">
        <v>3</v>
      </c>
      <c r="O184" s="131">
        <v>8</v>
      </c>
      <c r="P184" s="183">
        <v>7</v>
      </c>
      <c r="Q184" s="186">
        <v>7</v>
      </c>
      <c r="R184" s="183">
        <v>7</v>
      </c>
      <c r="S184" s="132">
        <v>11</v>
      </c>
      <c r="T184" s="133">
        <v>12</v>
      </c>
      <c r="U184" s="133">
        <v>10</v>
      </c>
      <c r="V184" s="194">
        <v>8</v>
      </c>
      <c r="W184" s="194">
        <v>10</v>
      </c>
      <c r="X184" s="208">
        <v>10</v>
      </c>
      <c r="Y184" s="194">
        <v>10</v>
      </c>
      <c r="Z184" s="194">
        <v>11</v>
      </c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208"/>
      <c r="AK184" s="121">
        <f t="shared" ref="AK184:AL186" si="256">C184-O184</f>
        <v>-1</v>
      </c>
      <c r="AL184" s="121">
        <f t="shared" si="256"/>
        <v>2</v>
      </c>
      <c r="AM184" s="58">
        <f t="shared" ref="AM184:AT186" si="257">IF(Q184=0,0,E184-Q184)</f>
        <v>0</v>
      </c>
      <c r="AN184" s="58">
        <f t="shared" si="257"/>
        <v>2</v>
      </c>
      <c r="AO184" s="58">
        <f t="shared" si="257"/>
        <v>-4</v>
      </c>
      <c r="AP184" s="56">
        <f t="shared" si="257"/>
        <v>-4</v>
      </c>
      <c r="AQ184" s="56">
        <f t="shared" si="257"/>
        <v>-2</v>
      </c>
      <c r="AR184" s="222">
        <f t="shared" si="257"/>
        <v>8</v>
      </c>
      <c r="AS184" s="222">
        <f t="shared" si="257"/>
        <v>1</v>
      </c>
      <c r="AT184" s="222">
        <f t="shared" si="257"/>
        <v>-1</v>
      </c>
      <c r="AU184" s="291">
        <f t="shared" ref="AU184:AU186" si="258">IF(Y184=0,0,M184-Y184)</f>
        <v>-6</v>
      </c>
      <c r="AV184" s="292">
        <f t="shared" ref="AV184:AV186" si="259">IF(Z184=0,0,N184-Z184)</f>
        <v>-8</v>
      </c>
    </row>
    <row r="185" spans="1:48" x14ac:dyDescent="0.25">
      <c r="A185" s="4"/>
      <c r="B185" s="36" t="s">
        <v>44</v>
      </c>
      <c r="C185" s="131">
        <v>1</v>
      </c>
      <c r="D185" s="132">
        <v>4</v>
      </c>
      <c r="E185" s="132">
        <v>8</v>
      </c>
      <c r="F185" s="132">
        <v>4</v>
      </c>
      <c r="G185" s="132">
        <v>4</v>
      </c>
      <c r="H185" s="133">
        <v>4</v>
      </c>
      <c r="I185" s="132">
        <v>6</v>
      </c>
      <c r="J185" s="133">
        <v>6</v>
      </c>
      <c r="K185" s="132">
        <v>5</v>
      </c>
      <c r="L185" s="133">
        <v>4</v>
      </c>
      <c r="M185" s="133">
        <v>4</v>
      </c>
      <c r="N185" s="134">
        <v>5</v>
      </c>
      <c r="O185" s="131">
        <v>3</v>
      </c>
      <c r="P185" s="183">
        <v>3</v>
      </c>
      <c r="Q185" s="186">
        <v>4</v>
      </c>
      <c r="R185" s="183">
        <v>8</v>
      </c>
      <c r="S185" s="132">
        <v>8</v>
      </c>
      <c r="T185" s="133">
        <v>16</v>
      </c>
      <c r="U185" s="133">
        <v>10</v>
      </c>
      <c r="V185" s="194">
        <v>42</v>
      </c>
      <c r="W185" s="194">
        <v>43</v>
      </c>
      <c r="X185" s="208">
        <v>30</v>
      </c>
      <c r="Y185" s="194">
        <v>33</v>
      </c>
      <c r="Z185" s="194">
        <v>27</v>
      </c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208"/>
      <c r="AK185" s="121">
        <f t="shared" si="256"/>
        <v>-2</v>
      </c>
      <c r="AL185" s="121">
        <f t="shared" si="256"/>
        <v>1</v>
      </c>
      <c r="AM185" s="58">
        <f t="shared" si="257"/>
        <v>4</v>
      </c>
      <c r="AN185" s="58">
        <f t="shared" si="257"/>
        <v>-4</v>
      </c>
      <c r="AO185" s="58">
        <f t="shared" si="257"/>
        <v>-4</v>
      </c>
      <c r="AP185" s="56">
        <f t="shared" si="257"/>
        <v>-12</v>
      </c>
      <c r="AQ185" s="56">
        <f t="shared" si="257"/>
        <v>-4</v>
      </c>
      <c r="AR185" s="222">
        <f t="shared" si="257"/>
        <v>-36</v>
      </c>
      <c r="AS185" s="222">
        <f t="shared" si="257"/>
        <v>-38</v>
      </c>
      <c r="AT185" s="222">
        <f t="shared" si="257"/>
        <v>-26</v>
      </c>
      <c r="AU185" s="291">
        <f t="shared" si="258"/>
        <v>-29</v>
      </c>
      <c r="AV185" s="292">
        <f t="shared" si="259"/>
        <v>-22</v>
      </c>
    </row>
    <row r="186" spans="1:48" x14ac:dyDescent="0.25">
      <c r="A186" s="4"/>
      <c r="B186" s="36" t="s">
        <v>45</v>
      </c>
      <c r="C186" s="131">
        <v>0</v>
      </c>
      <c r="D186" s="132">
        <v>0</v>
      </c>
      <c r="E186" s="132">
        <v>0</v>
      </c>
      <c r="F186" s="132">
        <v>0</v>
      </c>
      <c r="G186" s="132">
        <v>0</v>
      </c>
      <c r="H186" s="133">
        <v>0</v>
      </c>
      <c r="I186" s="132">
        <v>0</v>
      </c>
      <c r="J186" s="133">
        <v>0</v>
      </c>
      <c r="K186" s="132">
        <v>0</v>
      </c>
      <c r="L186" s="133">
        <v>0</v>
      </c>
      <c r="M186" s="133">
        <v>0</v>
      </c>
      <c r="N186" s="134">
        <v>0</v>
      </c>
      <c r="O186" s="131">
        <v>0</v>
      </c>
      <c r="P186" s="183">
        <v>0</v>
      </c>
      <c r="Q186" s="186">
        <v>0</v>
      </c>
      <c r="R186" s="183">
        <v>0</v>
      </c>
      <c r="S186" s="132">
        <v>0</v>
      </c>
      <c r="T186" s="133">
        <v>0</v>
      </c>
      <c r="U186" s="133">
        <v>0</v>
      </c>
      <c r="V186" s="194">
        <v>0</v>
      </c>
      <c r="W186" s="194">
        <v>0</v>
      </c>
      <c r="X186" s="208">
        <v>0</v>
      </c>
      <c r="Y186" s="194">
        <v>0</v>
      </c>
      <c r="Z186" s="194">
        <v>0</v>
      </c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208"/>
      <c r="AK186" s="121">
        <f t="shared" si="256"/>
        <v>0</v>
      </c>
      <c r="AL186" s="121">
        <f t="shared" si="256"/>
        <v>0</v>
      </c>
      <c r="AM186" s="58">
        <f t="shared" si="257"/>
        <v>0</v>
      </c>
      <c r="AN186" s="58">
        <f t="shared" si="257"/>
        <v>0</v>
      </c>
      <c r="AO186" s="58">
        <f t="shared" si="257"/>
        <v>0</v>
      </c>
      <c r="AP186" s="56">
        <f t="shared" si="257"/>
        <v>0</v>
      </c>
      <c r="AQ186" s="56">
        <f t="shared" si="257"/>
        <v>0</v>
      </c>
      <c r="AR186" s="222">
        <f t="shared" si="257"/>
        <v>0</v>
      </c>
      <c r="AS186" s="222">
        <f t="shared" si="257"/>
        <v>0</v>
      </c>
      <c r="AT186" s="222">
        <f t="shared" si="257"/>
        <v>0</v>
      </c>
      <c r="AU186" s="291">
        <f t="shared" si="258"/>
        <v>0</v>
      </c>
      <c r="AV186" s="292">
        <f t="shared" si="259"/>
        <v>0</v>
      </c>
    </row>
    <row r="187" spans="1:48" ht="15.75" thickBot="1" x14ac:dyDescent="0.3">
      <c r="A187" s="4"/>
      <c r="B187" s="37" t="s">
        <v>46</v>
      </c>
      <c r="C187" s="135">
        <f>SUM(C178:C186)</f>
        <v>1202</v>
      </c>
      <c r="D187" s="136">
        <f>SUM(D178:D186)</f>
        <v>1341</v>
      </c>
      <c r="E187" s="136">
        <f t="shared" ref="E187:AK187" si="260">SUM(E178:E186)</f>
        <v>1558</v>
      </c>
      <c r="F187" s="136">
        <f t="shared" si="260"/>
        <v>1582</v>
      </c>
      <c r="G187" s="136">
        <f t="shared" si="260"/>
        <v>1619</v>
      </c>
      <c r="H187" s="136">
        <f t="shared" si="260"/>
        <v>1529</v>
      </c>
      <c r="I187" s="136">
        <f t="shared" si="260"/>
        <v>1506</v>
      </c>
      <c r="J187" s="136">
        <f t="shared" si="260"/>
        <v>1470</v>
      </c>
      <c r="K187" s="136">
        <f t="shared" si="260"/>
        <v>1282</v>
      </c>
      <c r="L187" s="136">
        <f t="shared" si="260"/>
        <v>1080</v>
      </c>
      <c r="M187" s="136">
        <f t="shared" si="260"/>
        <v>1020</v>
      </c>
      <c r="N187" s="137">
        <f t="shared" si="260"/>
        <v>1108</v>
      </c>
      <c r="O187" s="136">
        <f t="shared" si="260"/>
        <v>986</v>
      </c>
      <c r="P187" s="178">
        <f t="shared" si="260"/>
        <v>690</v>
      </c>
      <c r="Q187" s="178">
        <f t="shared" si="260"/>
        <v>595</v>
      </c>
      <c r="R187" s="178">
        <f t="shared" si="260"/>
        <v>575</v>
      </c>
      <c r="S187" s="136">
        <f t="shared" si="260"/>
        <v>551</v>
      </c>
      <c r="T187" s="136">
        <f t="shared" si="260"/>
        <v>512</v>
      </c>
      <c r="U187" s="136">
        <f>SUM(U178:U186)</f>
        <v>549</v>
      </c>
      <c r="V187" s="226">
        <f t="shared" ref="V187" si="261">SUM(V178:V186)</f>
        <v>587</v>
      </c>
      <c r="W187" s="226">
        <f>+W178+W181+W184+W185+W186</f>
        <v>730</v>
      </c>
      <c r="X187" s="202">
        <f>+X178+X181+X184+X185+X186</f>
        <v>669</v>
      </c>
      <c r="Y187" s="226">
        <f>+Y178+Y181+Y184+Y185+Y186</f>
        <v>574</v>
      </c>
      <c r="Z187" s="226">
        <f>+Z178+Z181+Z184+Z185+Z186</f>
        <v>564</v>
      </c>
      <c r="AA187" s="226"/>
      <c r="AB187" s="226"/>
      <c r="AC187" s="226"/>
      <c r="AD187" s="226"/>
      <c r="AE187" s="226"/>
      <c r="AF187" s="226"/>
      <c r="AG187" s="226"/>
      <c r="AH187" s="226"/>
      <c r="AI187" s="226"/>
      <c r="AJ187" s="275"/>
      <c r="AK187" s="242">
        <f t="shared" si="260"/>
        <v>216</v>
      </c>
      <c r="AL187" s="242">
        <f t="shared" ref="AL187" si="262">SUM(AL178:AL186)</f>
        <v>651</v>
      </c>
      <c r="AM187" s="243">
        <f t="shared" ref="AM187" si="263">SUM(AM178:AM186)</f>
        <v>963</v>
      </c>
      <c r="AN187" s="136">
        <f t="shared" ref="AN187" si="264">SUM(AN178:AN186)</f>
        <v>1007</v>
      </c>
      <c r="AO187" s="136">
        <f t="shared" ref="AO187" si="265">SUM(AO178:AO186)</f>
        <v>1068</v>
      </c>
      <c r="AP187" s="189">
        <f t="shared" ref="AP187" si="266">SUM(AP178:AP186)</f>
        <v>1017</v>
      </c>
      <c r="AQ187" s="189">
        <f>SUM(AQ178:AQ186)</f>
        <v>957</v>
      </c>
      <c r="AR187" s="226">
        <f t="shared" ref="AR187:AT187" si="267">SUM(AR178:AR186)</f>
        <v>883</v>
      </c>
      <c r="AS187" s="226">
        <f t="shared" si="267"/>
        <v>552</v>
      </c>
      <c r="AT187" s="226">
        <f t="shared" si="267"/>
        <v>411</v>
      </c>
      <c r="AU187" s="299">
        <f t="shared" ref="AU187:AV187" si="268">SUM(AU178:AU186)</f>
        <v>446</v>
      </c>
      <c r="AV187" s="300">
        <f t="shared" si="268"/>
        <v>544</v>
      </c>
    </row>
    <row r="188" spans="1:48" ht="15.75" thickTop="1" x14ac:dyDescent="0.25">
      <c r="A188" s="4"/>
    </row>
    <row r="189" spans="1:48" x14ac:dyDescent="0.25">
      <c r="B189" s="1" t="s">
        <v>27</v>
      </c>
    </row>
    <row r="190" spans="1:48" x14ac:dyDescent="0.25">
      <c r="B190" s="34" t="s">
        <v>28</v>
      </c>
    </row>
    <row r="193" spans="2:2" x14ac:dyDescent="0.25">
      <c r="B193" s="35" t="s">
        <v>26</v>
      </c>
    </row>
    <row r="194" spans="2:2" x14ac:dyDescent="0.25">
      <c r="B194" s="2" t="s">
        <v>29</v>
      </c>
    </row>
    <row r="195" spans="2:2" x14ac:dyDescent="0.25">
      <c r="B195" s="2" t="s">
        <v>30</v>
      </c>
    </row>
    <row r="196" spans="2:2" x14ac:dyDescent="0.25">
      <c r="B196" s="2" t="s">
        <v>31</v>
      </c>
    </row>
    <row r="197" spans="2:2" x14ac:dyDescent="0.25">
      <c r="B197" s="2" t="s">
        <v>32</v>
      </c>
    </row>
  </sheetData>
  <mergeCells count="6">
    <mergeCell ref="AU7:AV7"/>
    <mergeCell ref="B1:AL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51"/>
  <sheetViews>
    <sheetView zoomScale="80" zoomScaleNormal="80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Z10" sqref="Z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7" width="11.5703125" style="2" customWidth="1"/>
    <col min="28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16384" width="9.140625" style="2"/>
  </cols>
  <sheetData>
    <row r="1" spans="1:48" ht="16.5" thickTop="1" thickBot="1" x14ac:dyDescent="0.3">
      <c r="B1" s="322" t="s">
        <v>19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9"/>
      <c r="AN1" s="39"/>
      <c r="AO1" s="39"/>
      <c r="AP1" s="39"/>
      <c r="AQ1" s="39"/>
      <c r="AR1" s="39"/>
      <c r="AS1" s="39"/>
      <c r="AT1" s="40"/>
    </row>
    <row r="2" spans="1:48" ht="27.6" customHeight="1" thickTop="1" thickBot="1" x14ac:dyDescent="0.3">
      <c r="B2" s="5" t="s">
        <v>0</v>
      </c>
      <c r="C2" s="324" t="s">
        <v>50</v>
      </c>
      <c r="D2" s="325"/>
      <c r="E2" s="325"/>
      <c r="F2" s="325"/>
      <c r="G2" s="325"/>
      <c r="H2" s="325"/>
      <c r="I2" s="32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8" ht="27.6" customHeight="1" thickTop="1" thickBot="1" x14ac:dyDescent="0.3">
      <c r="B3" s="5" t="s">
        <v>1</v>
      </c>
      <c r="C3" s="324"/>
      <c r="D3" s="325"/>
      <c r="E3" s="325"/>
      <c r="F3" s="325"/>
      <c r="G3" s="325"/>
      <c r="H3" s="325"/>
      <c r="I3" s="32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8" ht="27.6" customHeight="1" thickTop="1" thickBot="1" x14ac:dyDescent="0.3">
      <c r="B4" s="5" t="s">
        <v>2</v>
      </c>
      <c r="C4" s="326" t="s">
        <v>54</v>
      </c>
      <c r="D4" s="327"/>
      <c r="E4" s="327"/>
      <c r="F4" s="327"/>
      <c r="G4" s="327"/>
      <c r="H4" s="327"/>
      <c r="I4" s="32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20">
        <v>2020</v>
      </c>
      <c r="P7" s="328"/>
      <c r="Q7" s="328"/>
      <c r="R7" s="328"/>
      <c r="S7" s="328"/>
      <c r="T7" s="328"/>
      <c r="U7" s="328"/>
      <c r="V7" s="328"/>
      <c r="W7" s="328"/>
      <c r="X7" s="328"/>
      <c r="Y7" s="328">
        <v>2021</v>
      </c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1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20" t="s">
        <v>53</v>
      </c>
      <c r="AV7" s="321"/>
    </row>
    <row r="8" spans="1:4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5" t="s">
        <v>8</v>
      </c>
      <c r="AA8" s="245" t="s">
        <v>9</v>
      </c>
      <c r="AB8" s="245" t="s">
        <v>10</v>
      </c>
      <c r="AC8" s="245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33" t="s">
        <v>6</v>
      </c>
      <c r="AU8" s="310" t="s">
        <v>7</v>
      </c>
      <c r="AV8" s="310" t="s">
        <v>8</v>
      </c>
    </row>
    <row r="9" spans="1:48" ht="15.75" thickTop="1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4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55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312"/>
      <c r="AV9" s="313"/>
    </row>
    <row r="10" spans="1:4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6">
        <v>11806</v>
      </c>
      <c r="Z10" s="222">
        <v>11806</v>
      </c>
      <c r="AA10" s="222"/>
      <c r="AB10" s="222"/>
      <c r="AC10" s="222"/>
      <c r="AD10" s="222"/>
      <c r="AE10" s="222"/>
      <c r="AF10" s="222"/>
      <c r="AG10" s="222"/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91">
        <f t="shared" ref="AU10:AU14" si="2">IF(Y10=0,0,M10-Y10)</f>
        <v>92</v>
      </c>
      <c r="AV10" s="314">
        <f t="shared" ref="AV10:AV14" si="3">IF(Z10=0,0,N10-Z10)</f>
        <v>12</v>
      </c>
    </row>
    <row r="11" spans="1:4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6">
        <v>2752</v>
      </c>
      <c r="Z11" s="222">
        <v>2752</v>
      </c>
      <c r="AA11" s="222"/>
      <c r="AB11" s="222"/>
      <c r="AC11" s="222"/>
      <c r="AD11" s="222"/>
      <c r="AE11" s="222"/>
      <c r="AF11" s="222"/>
      <c r="AG11" s="222"/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91">
        <f t="shared" si="2"/>
        <v>-202</v>
      </c>
      <c r="AV11" s="314">
        <f t="shared" si="3"/>
        <v>-112</v>
      </c>
    </row>
    <row r="12" spans="1:4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6">
        <v>1432</v>
      </c>
      <c r="Z12" s="222">
        <v>1432</v>
      </c>
      <c r="AA12" s="222"/>
      <c r="AB12" s="222"/>
      <c r="AC12" s="222"/>
      <c r="AD12" s="222"/>
      <c r="AE12" s="222"/>
      <c r="AF12" s="222"/>
      <c r="AG12" s="222"/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91">
        <f t="shared" si="2"/>
        <v>-10</v>
      </c>
      <c r="AV12" s="314">
        <f t="shared" si="3"/>
        <v>-10</v>
      </c>
    </row>
    <row r="13" spans="1:4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6">
        <v>266</v>
      </c>
      <c r="Z13" s="222">
        <v>266</v>
      </c>
      <c r="AA13" s="222"/>
      <c r="AB13" s="222"/>
      <c r="AC13" s="222"/>
      <c r="AD13" s="222"/>
      <c r="AE13" s="222"/>
      <c r="AF13" s="222"/>
      <c r="AG13" s="222"/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91">
        <f t="shared" si="2"/>
        <v>4</v>
      </c>
      <c r="AV13" s="314">
        <f t="shared" si="3"/>
        <v>5</v>
      </c>
    </row>
    <row r="14" spans="1:4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6">
        <v>27</v>
      </c>
      <c r="Z14" s="222">
        <v>27</v>
      </c>
      <c r="AA14" s="222"/>
      <c r="AB14" s="222"/>
      <c r="AC14" s="222"/>
      <c r="AD14" s="222"/>
      <c r="AE14" s="222"/>
      <c r="AF14" s="222"/>
      <c r="AG14" s="222"/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91">
        <f t="shared" si="2"/>
        <v>2</v>
      </c>
      <c r="AV14" s="314">
        <f t="shared" si="3"/>
        <v>2</v>
      </c>
    </row>
    <row r="15" spans="1:48" ht="15.75" thickBot="1" x14ac:dyDescent="0.3">
      <c r="A15" s="4"/>
      <c r="B15" s="38" t="s">
        <v>46</v>
      </c>
      <c r="C15" s="111">
        <f t="shared" ref="C15:V15" si="4">SUM(C10:C14)</f>
        <v>16073</v>
      </c>
      <c r="D15" s="60">
        <f t="shared" si="4"/>
        <v>16053</v>
      </c>
      <c r="E15" s="60">
        <f t="shared" si="4"/>
        <v>16019</v>
      </c>
      <c r="F15" s="60">
        <f t="shared" si="4"/>
        <v>16009</v>
      </c>
      <c r="G15" s="60">
        <f t="shared" si="4"/>
        <v>15998</v>
      </c>
      <c r="H15" s="60">
        <f t="shared" si="4"/>
        <v>15966</v>
      </c>
      <c r="I15" s="60">
        <f t="shared" si="4"/>
        <v>15979</v>
      </c>
      <c r="J15" s="60">
        <f t="shared" si="4"/>
        <v>16037</v>
      </c>
      <c r="K15" s="60">
        <f t="shared" si="4"/>
        <v>16120</v>
      </c>
      <c r="L15" s="60">
        <f t="shared" si="4"/>
        <v>16172</v>
      </c>
      <c r="M15" s="60">
        <f t="shared" si="4"/>
        <v>16169</v>
      </c>
      <c r="N15" s="169">
        <f t="shared" si="4"/>
        <v>16180</v>
      </c>
      <c r="O15" s="60">
        <f t="shared" si="4"/>
        <v>16188</v>
      </c>
      <c r="P15" s="60">
        <f t="shared" si="4"/>
        <v>16184</v>
      </c>
      <c r="Q15" s="60">
        <f t="shared" si="4"/>
        <v>16164</v>
      </c>
      <c r="R15" s="60">
        <f t="shared" si="4"/>
        <v>16139</v>
      </c>
      <c r="S15" s="60">
        <f t="shared" si="4"/>
        <v>16156</v>
      </c>
      <c r="T15" s="60">
        <f t="shared" si="4"/>
        <v>16164</v>
      </c>
      <c r="U15" s="60">
        <f t="shared" si="4"/>
        <v>16183</v>
      </c>
      <c r="V15" s="211">
        <f t="shared" si="4"/>
        <v>16222</v>
      </c>
      <c r="W15" s="211">
        <v>16270</v>
      </c>
      <c r="X15" s="169">
        <v>16285</v>
      </c>
      <c r="Y15" s="257">
        <v>16283</v>
      </c>
      <c r="Z15" s="211">
        <v>16283</v>
      </c>
      <c r="AA15" s="211"/>
      <c r="AB15" s="211"/>
      <c r="AC15" s="211"/>
      <c r="AD15" s="211"/>
      <c r="AE15" s="211"/>
      <c r="AF15" s="211"/>
      <c r="AG15" s="211"/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5">SUM(AM10:AM14)</f>
        <v>-145</v>
      </c>
      <c r="AN15" s="60">
        <f t="shared" si="5"/>
        <v>-130</v>
      </c>
      <c r="AO15" s="60">
        <f t="shared" si="5"/>
        <v>-158</v>
      </c>
      <c r="AP15" s="60">
        <f t="shared" si="5"/>
        <v>-198</v>
      </c>
      <c r="AQ15" s="60">
        <f>SUM(AQ10:AQ14)</f>
        <v>-204</v>
      </c>
      <c r="AR15" s="211">
        <f t="shared" ref="AR15:AT15" si="6">SUM(AR10:AR14)</f>
        <v>-185</v>
      </c>
      <c r="AS15" s="211">
        <f t="shared" si="6"/>
        <v>-150</v>
      </c>
      <c r="AT15" s="231">
        <f t="shared" si="6"/>
        <v>-113</v>
      </c>
      <c r="AU15" s="257">
        <f t="shared" ref="AU15:AV15" si="7">SUM(AU10:AU14)</f>
        <v>-114</v>
      </c>
      <c r="AV15" s="59">
        <f t="shared" si="7"/>
        <v>-103</v>
      </c>
    </row>
    <row r="16" spans="1:4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8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3"/>
      <c r="AV16" s="129"/>
    </row>
    <row r="17" spans="1:4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9">
        <v>3540</v>
      </c>
      <c r="Z17" s="204">
        <v>3378</v>
      </c>
      <c r="AA17" s="204"/>
      <c r="AB17" s="204"/>
      <c r="AC17" s="204"/>
      <c r="AD17" s="204"/>
      <c r="AE17" s="204"/>
      <c r="AF17" s="204"/>
      <c r="AG17" s="204"/>
      <c r="AH17" s="204"/>
      <c r="AI17" s="204"/>
      <c r="AJ17" s="153"/>
      <c r="AK17" s="70" t="str">
        <f t="shared" ref="AK17:AT21" si="8">IF(C17=0,"0",C17-O17)</f>
        <v>0</v>
      </c>
      <c r="AL17" s="70" t="str">
        <f t="shared" si="8"/>
        <v>0</v>
      </c>
      <c r="AM17" s="70" t="str">
        <f t="shared" si="8"/>
        <v>0</v>
      </c>
      <c r="AN17" s="70" t="str">
        <f t="shared" si="8"/>
        <v>0</v>
      </c>
      <c r="AO17" s="68" t="str">
        <f t="shared" si="8"/>
        <v>0</v>
      </c>
      <c r="AP17" s="70" t="str">
        <f t="shared" si="8"/>
        <v>0</v>
      </c>
      <c r="AQ17" s="70" t="str">
        <f t="shared" si="8"/>
        <v>0</v>
      </c>
      <c r="AR17" s="204" t="str">
        <f t="shared" si="8"/>
        <v>0</v>
      </c>
      <c r="AS17" s="204" t="str">
        <f t="shared" si="8"/>
        <v>0</v>
      </c>
      <c r="AT17" s="204" t="str">
        <f t="shared" si="8"/>
        <v>0</v>
      </c>
      <c r="AU17" s="291" t="str">
        <f t="shared" ref="AU17:AU21" si="9">IF(M17=0,"0",M17-Y17)</f>
        <v>0</v>
      </c>
      <c r="AV17" s="314" t="str">
        <f t="shared" ref="AV17:AV21" si="10">IF(N17=0,"0",N17-Z17)</f>
        <v>0</v>
      </c>
    </row>
    <row r="18" spans="1:4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9">
        <v>2167</v>
      </c>
      <c r="Z18" s="204">
        <v>2171</v>
      </c>
      <c r="AA18" s="204"/>
      <c r="AB18" s="204"/>
      <c r="AC18" s="204"/>
      <c r="AD18" s="204"/>
      <c r="AE18" s="204"/>
      <c r="AF18" s="204"/>
      <c r="AG18" s="204"/>
      <c r="AH18" s="204"/>
      <c r="AI18" s="204"/>
      <c r="AJ18" s="153"/>
      <c r="AK18" s="70" t="str">
        <f t="shared" si="8"/>
        <v>0</v>
      </c>
      <c r="AL18" s="70" t="str">
        <f t="shared" si="8"/>
        <v>0</v>
      </c>
      <c r="AM18" s="70" t="str">
        <f t="shared" si="8"/>
        <v>0</v>
      </c>
      <c r="AN18" s="70" t="str">
        <f t="shared" si="8"/>
        <v>0</v>
      </c>
      <c r="AO18" s="68" t="str">
        <f t="shared" si="8"/>
        <v>0</v>
      </c>
      <c r="AP18" s="70" t="str">
        <f t="shared" si="8"/>
        <v>0</v>
      </c>
      <c r="AQ18" s="70" t="str">
        <f t="shared" si="8"/>
        <v>0</v>
      </c>
      <c r="AR18" s="204" t="str">
        <f t="shared" si="8"/>
        <v>0</v>
      </c>
      <c r="AS18" s="204" t="str">
        <f t="shared" si="8"/>
        <v>0</v>
      </c>
      <c r="AT18" s="204" t="str">
        <f t="shared" si="8"/>
        <v>0</v>
      </c>
      <c r="AU18" s="291" t="str">
        <f t="shared" si="9"/>
        <v>0</v>
      </c>
      <c r="AV18" s="314" t="str">
        <f t="shared" si="10"/>
        <v>0</v>
      </c>
    </row>
    <row r="19" spans="1:4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9">
        <v>232</v>
      </c>
      <c r="Z19" s="204">
        <v>177</v>
      </c>
      <c r="AA19" s="204"/>
      <c r="AB19" s="204"/>
      <c r="AC19" s="204"/>
      <c r="AD19" s="204"/>
      <c r="AE19" s="204"/>
      <c r="AF19" s="204"/>
      <c r="AG19" s="204"/>
      <c r="AH19" s="204"/>
      <c r="AI19" s="204"/>
      <c r="AJ19" s="153"/>
      <c r="AK19" s="70" t="str">
        <f t="shared" si="8"/>
        <v>0</v>
      </c>
      <c r="AL19" s="70" t="str">
        <f t="shared" si="8"/>
        <v>0</v>
      </c>
      <c r="AM19" s="70" t="str">
        <f t="shared" si="8"/>
        <v>0</v>
      </c>
      <c r="AN19" s="70" t="str">
        <f t="shared" si="8"/>
        <v>0</v>
      </c>
      <c r="AO19" s="68" t="str">
        <f t="shared" si="8"/>
        <v>0</v>
      </c>
      <c r="AP19" s="70" t="str">
        <f t="shared" si="8"/>
        <v>0</v>
      </c>
      <c r="AQ19" s="70" t="str">
        <f t="shared" si="8"/>
        <v>0</v>
      </c>
      <c r="AR19" s="204" t="str">
        <f t="shared" si="8"/>
        <v>0</v>
      </c>
      <c r="AS19" s="204" t="str">
        <f t="shared" si="8"/>
        <v>0</v>
      </c>
      <c r="AT19" s="204" t="str">
        <f t="shared" si="8"/>
        <v>0</v>
      </c>
      <c r="AU19" s="291" t="str">
        <f t="shared" si="9"/>
        <v>0</v>
      </c>
      <c r="AV19" s="314" t="str">
        <f t="shared" si="10"/>
        <v>0</v>
      </c>
    </row>
    <row r="20" spans="1:4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9">
        <v>33</v>
      </c>
      <c r="Z20" s="204">
        <v>22</v>
      </c>
      <c r="AA20" s="204"/>
      <c r="AB20" s="204"/>
      <c r="AC20" s="204"/>
      <c r="AD20" s="204"/>
      <c r="AE20" s="204"/>
      <c r="AF20" s="204"/>
      <c r="AG20" s="204"/>
      <c r="AH20" s="204"/>
      <c r="AI20" s="204"/>
      <c r="AJ20" s="153"/>
      <c r="AK20" s="70" t="str">
        <f t="shared" si="8"/>
        <v>0</v>
      </c>
      <c r="AL20" s="70" t="str">
        <f t="shared" si="8"/>
        <v>0</v>
      </c>
      <c r="AM20" s="70" t="str">
        <f t="shared" si="8"/>
        <v>0</v>
      </c>
      <c r="AN20" s="70" t="str">
        <f t="shared" si="8"/>
        <v>0</v>
      </c>
      <c r="AO20" s="68" t="str">
        <f t="shared" si="8"/>
        <v>0</v>
      </c>
      <c r="AP20" s="70" t="str">
        <f t="shared" si="8"/>
        <v>0</v>
      </c>
      <c r="AQ20" s="70" t="str">
        <f t="shared" si="8"/>
        <v>0</v>
      </c>
      <c r="AR20" s="204" t="str">
        <f t="shared" si="8"/>
        <v>0</v>
      </c>
      <c r="AS20" s="204" t="str">
        <f t="shared" si="8"/>
        <v>0</v>
      </c>
      <c r="AT20" s="204" t="str">
        <f t="shared" si="8"/>
        <v>0</v>
      </c>
      <c r="AU20" s="291" t="str">
        <f t="shared" si="9"/>
        <v>0</v>
      </c>
      <c r="AV20" s="314" t="str">
        <f t="shared" si="10"/>
        <v>0</v>
      </c>
    </row>
    <row r="21" spans="1:4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9">
        <v>5</v>
      </c>
      <c r="Z21" s="204">
        <v>3</v>
      </c>
      <c r="AA21" s="204"/>
      <c r="AB21" s="204"/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si="8"/>
        <v>0</v>
      </c>
      <c r="AL21" s="70" t="str">
        <f t="shared" si="8"/>
        <v>0</v>
      </c>
      <c r="AM21" s="70" t="str">
        <f t="shared" si="8"/>
        <v>0</v>
      </c>
      <c r="AN21" s="70" t="str">
        <f t="shared" si="8"/>
        <v>0</v>
      </c>
      <c r="AO21" s="68" t="str">
        <f t="shared" si="8"/>
        <v>0</v>
      </c>
      <c r="AP21" s="70" t="str">
        <f t="shared" si="8"/>
        <v>0</v>
      </c>
      <c r="AQ21" s="70" t="str">
        <f t="shared" si="8"/>
        <v>0</v>
      </c>
      <c r="AR21" s="204" t="str">
        <f t="shared" si="8"/>
        <v>0</v>
      </c>
      <c r="AS21" s="204" t="str">
        <f t="shared" si="8"/>
        <v>0</v>
      </c>
      <c r="AT21" s="204" t="str">
        <f t="shared" si="8"/>
        <v>0</v>
      </c>
      <c r="AU21" s="291" t="str">
        <f t="shared" si="9"/>
        <v>0</v>
      </c>
      <c r="AV21" s="314" t="str">
        <f t="shared" si="10"/>
        <v>0</v>
      </c>
    </row>
    <row r="22" spans="1:4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11">SUM(O17:O21)</f>
        <v>7075</v>
      </c>
      <c r="P22" s="70">
        <f t="shared" si="11"/>
        <v>7324</v>
      </c>
      <c r="Q22" s="70">
        <f t="shared" si="11"/>
        <v>7101</v>
      </c>
      <c r="R22" s="70">
        <f t="shared" si="11"/>
        <v>6547</v>
      </c>
      <c r="S22" s="70">
        <f t="shared" si="11"/>
        <v>5999</v>
      </c>
      <c r="T22" s="70">
        <f t="shared" si="11"/>
        <v>5998</v>
      </c>
      <c r="U22" s="70">
        <f t="shared" si="11"/>
        <v>5953</v>
      </c>
      <c r="V22" s="204">
        <f t="shared" si="11"/>
        <v>5751</v>
      </c>
      <c r="W22" s="204">
        <v>5544</v>
      </c>
      <c r="X22" s="152">
        <v>5692</v>
      </c>
      <c r="Y22" s="259">
        <v>5977</v>
      </c>
      <c r="Z22" s="204">
        <v>5751</v>
      </c>
      <c r="AA22" s="204"/>
      <c r="AB22" s="204"/>
      <c r="AC22" s="204"/>
      <c r="AD22" s="204"/>
      <c r="AE22" s="204"/>
      <c r="AF22" s="204"/>
      <c r="AG22" s="204"/>
      <c r="AH22" s="204"/>
      <c r="AI22" s="204"/>
      <c r="AJ22" s="153"/>
      <c r="AK22" s="70">
        <f t="shared" ref="AK22:AS22" si="12">IF(C22=0,"0",C22-O22)</f>
        <v>-211</v>
      </c>
      <c r="AL22" s="70">
        <f t="shared" si="12"/>
        <v>-183</v>
      </c>
      <c r="AM22" s="70">
        <f t="shared" si="12"/>
        <v>-51</v>
      </c>
      <c r="AN22" s="70">
        <f t="shared" si="12"/>
        <v>381</v>
      </c>
      <c r="AO22" s="68">
        <f t="shared" si="12"/>
        <v>392</v>
      </c>
      <c r="AP22" s="70">
        <f t="shared" si="12"/>
        <v>286</v>
      </c>
      <c r="AQ22" s="70">
        <f t="shared" si="12"/>
        <v>-6</v>
      </c>
      <c r="AR22" s="204">
        <f t="shared" si="12"/>
        <v>-403</v>
      </c>
      <c r="AS22" s="204">
        <f t="shared" si="12"/>
        <v>111</v>
      </c>
      <c r="AT22" s="204">
        <f>IF(X22=0,"0",L22-X22)</f>
        <v>-107</v>
      </c>
      <c r="AU22" s="291">
        <f t="shared" ref="AU22:AV22" si="13">IF(Y22=0,"0",M22-Y22)</f>
        <v>59</v>
      </c>
      <c r="AV22" s="314">
        <f t="shared" si="13"/>
        <v>947</v>
      </c>
    </row>
    <row r="23" spans="1:4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9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8"/>
      <c r="AV23" s="126"/>
    </row>
    <row r="24" spans="1:4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9">
        <v>1333</v>
      </c>
      <c r="Z24" s="204">
        <v>1226</v>
      </c>
      <c r="AA24" s="204"/>
      <c r="AB24" s="204"/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8" si="14">IF(C24=0,"0",C24-O24)</f>
        <v>0</v>
      </c>
      <c r="AL24" s="70" t="str">
        <f t="shared" si="14"/>
        <v>0</v>
      </c>
      <c r="AM24" s="70" t="str">
        <f t="shared" si="14"/>
        <v>0</v>
      </c>
      <c r="AN24" s="70" t="str">
        <f t="shared" si="14"/>
        <v>0</v>
      </c>
      <c r="AO24" s="68" t="str">
        <f t="shared" si="14"/>
        <v>0</v>
      </c>
      <c r="AP24" s="70" t="str">
        <f t="shared" si="14"/>
        <v>0</v>
      </c>
      <c r="AQ24" s="70" t="str">
        <f t="shared" si="14"/>
        <v>0</v>
      </c>
      <c r="AR24" s="204" t="str">
        <f t="shared" si="14"/>
        <v>0</v>
      </c>
      <c r="AS24" s="204" t="str">
        <f t="shared" si="14"/>
        <v>0</v>
      </c>
      <c r="AT24" s="204" t="str">
        <f t="shared" si="14"/>
        <v>0</v>
      </c>
      <c r="AU24" s="291" t="str">
        <f t="shared" ref="AU24:AU28" si="15">IF(M24=0,"0",M24-Y24)</f>
        <v>0</v>
      </c>
      <c r="AV24" s="314" t="str">
        <f t="shared" ref="AV24:AV28" si="16">IF(N24=0,"0",N24-Z24)</f>
        <v>0</v>
      </c>
    </row>
    <row r="25" spans="1:4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9">
        <v>365</v>
      </c>
      <c r="Z25" s="204">
        <v>369</v>
      </c>
      <c r="AA25" s="204"/>
      <c r="AB25" s="204"/>
      <c r="AC25" s="204"/>
      <c r="AD25" s="204"/>
      <c r="AE25" s="204"/>
      <c r="AF25" s="204"/>
      <c r="AG25" s="204"/>
      <c r="AH25" s="204"/>
      <c r="AI25" s="204"/>
      <c r="AJ25" s="153"/>
      <c r="AK25" s="70" t="str">
        <f t="shared" si="14"/>
        <v>0</v>
      </c>
      <c r="AL25" s="70" t="str">
        <f t="shared" si="14"/>
        <v>0</v>
      </c>
      <c r="AM25" s="70" t="str">
        <f t="shared" si="14"/>
        <v>0</v>
      </c>
      <c r="AN25" s="70" t="str">
        <f t="shared" si="14"/>
        <v>0</v>
      </c>
      <c r="AO25" s="68" t="str">
        <f t="shared" si="14"/>
        <v>0</v>
      </c>
      <c r="AP25" s="70" t="str">
        <f t="shared" si="14"/>
        <v>0</v>
      </c>
      <c r="AQ25" s="70" t="str">
        <f t="shared" si="14"/>
        <v>0</v>
      </c>
      <c r="AR25" s="204" t="str">
        <f t="shared" si="14"/>
        <v>0</v>
      </c>
      <c r="AS25" s="204" t="str">
        <f t="shared" si="14"/>
        <v>0</v>
      </c>
      <c r="AT25" s="204" t="str">
        <f t="shared" si="14"/>
        <v>0</v>
      </c>
      <c r="AU25" s="291" t="str">
        <f t="shared" si="15"/>
        <v>0</v>
      </c>
      <c r="AV25" s="314" t="str">
        <f t="shared" si="16"/>
        <v>0</v>
      </c>
    </row>
    <row r="26" spans="1:4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9">
        <v>123</v>
      </c>
      <c r="Z26" s="204">
        <v>89</v>
      </c>
      <c r="AA26" s="204"/>
      <c r="AB26" s="204"/>
      <c r="AC26" s="204"/>
      <c r="AD26" s="204"/>
      <c r="AE26" s="204"/>
      <c r="AF26" s="204"/>
      <c r="AG26" s="204"/>
      <c r="AH26" s="204"/>
      <c r="AI26" s="204"/>
      <c r="AJ26" s="153"/>
      <c r="AK26" s="70" t="str">
        <f t="shared" si="14"/>
        <v>0</v>
      </c>
      <c r="AL26" s="70" t="str">
        <f t="shared" si="14"/>
        <v>0</v>
      </c>
      <c r="AM26" s="70" t="str">
        <f t="shared" si="14"/>
        <v>0</v>
      </c>
      <c r="AN26" s="70" t="str">
        <f t="shared" si="14"/>
        <v>0</v>
      </c>
      <c r="AO26" s="68" t="str">
        <f t="shared" si="14"/>
        <v>0</v>
      </c>
      <c r="AP26" s="70" t="str">
        <f t="shared" si="14"/>
        <v>0</v>
      </c>
      <c r="AQ26" s="70" t="str">
        <f t="shared" si="14"/>
        <v>0</v>
      </c>
      <c r="AR26" s="204" t="str">
        <f t="shared" si="14"/>
        <v>0</v>
      </c>
      <c r="AS26" s="204" t="str">
        <f t="shared" si="14"/>
        <v>0</v>
      </c>
      <c r="AT26" s="204" t="str">
        <f t="shared" si="14"/>
        <v>0</v>
      </c>
      <c r="AU26" s="291" t="str">
        <f t="shared" si="15"/>
        <v>0</v>
      </c>
      <c r="AV26" s="314" t="str">
        <f t="shared" si="16"/>
        <v>0</v>
      </c>
    </row>
    <row r="27" spans="1:4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9">
        <v>24</v>
      </c>
      <c r="Z27" s="204">
        <v>17</v>
      </c>
      <c r="AA27" s="204"/>
      <c r="AB27" s="204"/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si="14"/>
        <v>0</v>
      </c>
      <c r="AL27" s="70" t="str">
        <f t="shared" si="14"/>
        <v>0</v>
      </c>
      <c r="AM27" s="70" t="str">
        <f t="shared" si="14"/>
        <v>0</v>
      </c>
      <c r="AN27" s="70" t="str">
        <f t="shared" si="14"/>
        <v>0</v>
      </c>
      <c r="AO27" s="68" t="str">
        <f t="shared" si="14"/>
        <v>0</v>
      </c>
      <c r="AP27" s="70" t="str">
        <f t="shared" si="14"/>
        <v>0</v>
      </c>
      <c r="AQ27" s="70" t="str">
        <f t="shared" si="14"/>
        <v>0</v>
      </c>
      <c r="AR27" s="204" t="str">
        <f t="shared" si="14"/>
        <v>0</v>
      </c>
      <c r="AS27" s="204" t="str">
        <f t="shared" si="14"/>
        <v>0</v>
      </c>
      <c r="AT27" s="204" t="str">
        <f t="shared" si="14"/>
        <v>0</v>
      </c>
      <c r="AU27" s="291" t="str">
        <f t="shared" si="15"/>
        <v>0</v>
      </c>
      <c r="AV27" s="314" t="str">
        <f t="shared" si="16"/>
        <v>0</v>
      </c>
    </row>
    <row r="28" spans="1:4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9">
        <v>5</v>
      </c>
      <c r="Z28" s="204">
        <v>3</v>
      </c>
      <c r="AA28" s="204"/>
      <c r="AB28" s="204"/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14"/>
        <v>0</v>
      </c>
      <c r="AL28" s="70" t="str">
        <f t="shared" si="14"/>
        <v>0</v>
      </c>
      <c r="AM28" s="70" t="str">
        <f t="shared" si="14"/>
        <v>0</v>
      </c>
      <c r="AN28" s="70" t="str">
        <f t="shared" si="14"/>
        <v>0</v>
      </c>
      <c r="AO28" s="68" t="str">
        <f t="shared" si="14"/>
        <v>0</v>
      </c>
      <c r="AP28" s="70" t="str">
        <f t="shared" si="14"/>
        <v>0</v>
      </c>
      <c r="AQ28" s="70" t="str">
        <f t="shared" si="14"/>
        <v>0</v>
      </c>
      <c r="AR28" s="204" t="str">
        <f t="shared" si="14"/>
        <v>0</v>
      </c>
      <c r="AS28" s="204" t="str">
        <f t="shared" si="14"/>
        <v>0</v>
      </c>
      <c r="AT28" s="204" t="str">
        <f t="shared" si="14"/>
        <v>0</v>
      </c>
      <c r="AU28" s="291" t="str">
        <f t="shared" si="15"/>
        <v>0</v>
      </c>
      <c r="AV28" s="314" t="str">
        <f t="shared" si="16"/>
        <v>0</v>
      </c>
    </row>
    <row r="29" spans="1:4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17">SUM(O24:O28)</f>
        <v>2623</v>
      </c>
      <c r="P29" s="70">
        <f t="shared" si="17"/>
        <v>2202</v>
      </c>
      <c r="Q29" s="70">
        <f t="shared" si="17"/>
        <v>1655</v>
      </c>
      <c r="R29" s="70">
        <f t="shared" si="17"/>
        <v>1434</v>
      </c>
      <c r="S29" s="70">
        <f t="shared" si="17"/>
        <v>1375</v>
      </c>
      <c r="T29" s="70">
        <f t="shared" si="17"/>
        <v>1470</v>
      </c>
      <c r="U29" s="70">
        <f t="shared" si="17"/>
        <v>1531</v>
      </c>
      <c r="V29" s="204">
        <f t="shared" si="17"/>
        <v>1388</v>
      </c>
      <c r="W29" s="204">
        <v>1307</v>
      </c>
      <c r="X29" s="153">
        <v>1461</v>
      </c>
      <c r="Y29" s="259">
        <v>1850</v>
      </c>
      <c r="Z29" s="204">
        <v>1704</v>
      </c>
      <c r="AA29" s="204"/>
      <c r="AB29" s="204"/>
      <c r="AC29" s="204"/>
      <c r="AD29" s="204"/>
      <c r="AE29" s="204"/>
      <c r="AF29" s="204"/>
      <c r="AG29" s="204"/>
      <c r="AH29" s="204"/>
      <c r="AI29" s="204"/>
      <c r="AJ29" s="153"/>
      <c r="AK29" s="70">
        <f t="shared" ref="AK29:AS29" si="18">IF(C29=0,"0",C29-O29)</f>
        <v>-134</v>
      </c>
      <c r="AL29" s="70">
        <f t="shared" si="18"/>
        <v>309</v>
      </c>
      <c r="AM29" s="70">
        <f t="shared" si="18"/>
        <v>593</v>
      </c>
      <c r="AN29" s="70">
        <f t="shared" si="18"/>
        <v>604</v>
      </c>
      <c r="AO29" s="68">
        <f t="shared" si="18"/>
        <v>296</v>
      </c>
      <c r="AP29" s="70">
        <f t="shared" si="18"/>
        <v>321</v>
      </c>
      <c r="AQ29" s="70">
        <f t="shared" si="18"/>
        <v>262</v>
      </c>
      <c r="AR29" s="204">
        <f t="shared" si="18"/>
        <v>204</v>
      </c>
      <c r="AS29" s="204">
        <f t="shared" si="18"/>
        <v>684</v>
      </c>
      <c r="AT29" s="204">
        <f>IF(X29=0,"0",L29-X29)</f>
        <v>501</v>
      </c>
      <c r="AU29" s="291">
        <f t="shared" ref="AU29:AV29" si="19">IF(Y29=0,"0",M29-Y29)</f>
        <v>595</v>
      </c>
      <c r="AV29" s="314">
        <f t="shared" si="19"/>
        <v>1209</v>
      </c>
    </row>
    <row r="30" spans="1:4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9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91"/>
      <c r="AV30" s="314"/>
    </row>
    <row r="31" spans="1:4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9">
        <v>397</v>
      </c>
      <c r="Z31" s="204">
        <v>350</v>
      </c>
      <c r="AA31" s="204"/>
      <c r="AB31" s="204"/>
      <c r="AC31" s="204"/>
      <c r="AD31" s="204"/>
      <c r="AE31" s="204"/>
      <c r="AF31" s="204"/>
      <c r="AG31" s="204"/>
      <c r="AH31" s="204"/>
      <c r="AI31" s="204"/>
      <c r="AJ31" s="153"/>
      <c r="AK31" s="70" t="str">
        <f t="shared" ref="AK31:AT35" si="20">IF(C31=0,"0",C31-O31)</f>
        <v>0</v>
      </c>
      <c r="AL31" s="70" t="str">
        <f t="shared" si="20"/>
        <v>0</v>
      </c>
      <c r="AM31" s="70" t="str">
        <f t="shared" si="20"/>
        <v>0</v>
      </c>
      <c r="AN31" s="70" t="str">
        <f t="shared" si="20"/>
        <v>0</v>
      </c>
      <c r="AO31" s="68" t="str">
        <f t="shared" si="20"/>
        <v>0</v>
      </c>
      <c r="AP31" s="70" t="str">
        <f t="shared" si="20"/>
        <v>0</v>
      </c>
      <c r="AQ31" s="70" t="str">
        <f t="shared" si="20"/>
        <v>0</v>
      </c>
      <c r="AR31" s="204" t="str">
        <f t="shared" si="20"/>
        <v>0</v>
      </c>
      <c r="AS31" s="204" t="str">
        <f t="shared" si="20"/>
        <v>0</v>
      </c>
      <c r="AT31" s="204" t="str">
        <f t="shared" si="20"/>
        <v>0</v>
      </c>
      <c r="AU31" s="291" t="str">
        <f t="shared" ref="AU31:AU35" si="21">IF(M31=0,"0",M31-Y31)</f>
        <v>0</v>
      </c>
      <c r="AV31" s="314" t="str">
        <f t="shared" ref="AV31:AV35" si="22">IF(N31=0,"0",N31-Z31)</f>
        <v>0</v>
      </c>
    </row>
    <row r="32" spans="1:4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9">
        <v>184</v>
      </c>
      <c r="Z32" s="204">
        <v>169</v>
      </c>
      <c r="AA32" s="204"/>
      <c r="AB32" s="204"/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si="20"/>
        <v>0</v>
      </c>
      <c r="AL32" s="70" t="str">
        <f t="shared" si="20"/>
        <v>0</v>
      </c>
      <c r="AM32" s="70" t="str">
        <f t="shared" si="20"/>
        <v>0</v>
      </c>
      <c r="AN32" s="70" t="str">
        <f t="shared" si="20"/>
        <v>0</v>
      </c>
      <c r="AO32" s="68" t="str">
        <f t="shared" si="20"/>
        <v>0</v>
      </c>
      <c r="AP32" s="70" t="str">
        <f t="shared" si="20"/>
        <v>0</v>
      </c>
      <c r="AQ32" s="70" t="str">
        <f t="shared" si="20"/>
        <v>0</v>
      </c>
      <c r="AR32" s="204" t="str">
        <f t="shared" si="20"/>
        <v>0</v>
      </c>
      <c r="AS32" s="204" t="str">
        <f t="shared" si="20"/>
        <v>0</v>
      </c>
      <c r="AT32" s="204" t="str">
        <f t="shared" si="20"/>
        <v>0</v>
      </c>
      <c r="AU32" s="291" t="str">
        <f t="shared" si="21"/>
        <v>0</v>
      </c>
      <c r="AV32" s="314" t="str">
        <f t="shared" si="22"/>
        <v>0</v>
      </c>
    </row>
    <row r="33" spans="1:4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9">
        <v>27</v>
      </c>
      <c r="Z33" s="204">
        <v>14</v>
      </c>
      <c r="AA33" s="204"/>
      <c r="AB33" s="204"/>
      <c r="AC33" s="204"/>
      <c r="AD33" s="204"/>
      <c r="AE33" s="204"/>
      <c r="AF33" s="204"/>
      <c r="AG33" s="204"/>
      <c r="AH33" s="204"/>
      <c r="AI33" s="204"/>
      <c r="AJ33" s="153"/>
      <c r="AK33" s="70" t="str">
        <f t="shared" si="20"/>
        <v>0</v>
      </c>
      <c r="AL33" s="70" t="str">
        <f t="shared" si="20"/>
        <v>0</v>
      </c>
      <c r="AM33" s="70" t="str">
        <f t="shared" si="20"/>
        <v>0</v>
      </c>
      <c r="AN33" s="70" t="str">
        <f t="shared" si="20"/>
        <v>0</v>
      </c>
      <c r="AO33" s="68" t="str">
        <f t="shared" si="20"/>
        <v>0</v>
      </c>
      <c r="AP33" s="70" t="str">
        <f t="shared" si="20"/>
        <v>0</v>
      </c>
      <c r="AQ33" s="70" t="str">
        <f t="shared" si="20"/>
        <v>0</v>
      </c>
      <c r="AR33" s="204" t="str">
        <f t="shared" si="20"/>
        <v>0</v>
      </c>
      <c r="AS33" s="204" t="str">
        <f t="shared" si="20"/>
        <v>0</v>
      </c>
      <c r="AT33" s="204" t="str">
        <f t="shared" si="20"/>
        <v>0</v>
      </c>
      <c r="AU33" s="291" t="str">
        <f t="shared" si="21"/>
        <v>0</v>
      </c>
      <c r="AV33" s="314" t="str">
        <f t="shared" si="22"/>
        <v>0</v>
      </c>
    </row>
    <row r="34" spans="1:4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9">
        <v>6</v>
      </c>
      <c r="Z34" s="204">
        <v>1</v>
      </c>
      <c r="AA34" s="204"/>
      <c r="AB34" s="204"/>
      <c r="AC34" s="204"/>
      <c r="AD34" s="204"/>
      <c r="AE34" s="204"/>
      <c r="AF34" s="204"/>
      <c r="AG34" s="204"/>
      <c r="AH34" s="204"/>
      <c r="AI34" s="204"/>
      <c r="AJ34" s="153"/>
      <c r="AK34" s="70" t="str">
        <f t="shared" si="20"/>
        <v>0</v>
      </c>
      <c r="AL34" s="70" t="str">
        <f t="shared" si="20"/>
        <v>0</v>
      </c>
      <c r="AM34" s="70" t="str">
        <f t="shared" si="20"/>
        <v>0</v>
      </c>
      <c r="AN34" s="70" t="str">
        <f t="shared" si="20"/>
        <v>0</v>
      </c>
      <c r="AO34" s="68" t="str">
        <f t="shared" si="20"/>
        <v>0</v>
      </c>
      <c r="AP34" s="70" t="str">
        <f t="shared" si="20"/>
        <v>0</v>
      </c>
      <c r="AQ34" s="70" t="str">
        <f t="shared" si="20"/>
        <v>0</v>
      </c>
      <c r="AR34" s="204" t="str">
        <f t="shared" si="20"/>
        <v>0</v>
      </c>
      <c r="AS34" s="204" t="str">
        <f t="shared" si="20"/>
        <v>0</v>
      </c>
      <c r="AT34" s="204" t="str">
        <f t="shared" si="20"/>
        <v>0</v>
      </c>
      <c r="AU34" s="291" t="str">
        <f t="shared" si="21"/>
        <v>0</v>
      </c>
      <c r="AV34" s="314" t="str">
        <f t="shared" si="22"/>
        <v>0</v>
      </c>
    </row>
    <row r="35" spans="1:4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9">
        <v>0</v>
      </c>
      <c r="Z35" s="204">
        <v>0</v>
      </c>
      <c r="AA35" s="204"/>
      <c r="AB35" s="204"/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si="20"/>
        <v>0</v>
      </c>
      <c r="AL35" s="70" t="str">
        <f t="shared" si="20"/>
        <v>0</v>
      </c>
      <c r="AM35" s="70" t="str">
        <f t="shared" si="20"/>
        <v>0</v>
      </c>
      <c r="AN35" s="70" t="str">
        <f t="shared" si="20"/>
        <v>0</v>
      </c>
      <c r="AO35" s="68" t="str">
        <f t="shared" si="20"/>
        <v>0</v>
      </c>
      <c r="AP35" s="70" t="str">
        <f t="shared" si="20"/>
        <v>0</v>
      </c>
      <c r="AQ35" s="70" t="str">
        <f t="shared" si="20"/>
        <v>0</v>
      </c>
      <c r="AR35" s="204" t="str">
        <f t="shared" si="20"/>
        <v>0</v>
      </c>
      <c r="AS35" s="204" t="str">
        <f t="shared" si="20"/>
        <v>0</v>
      </c>
      <c r="AT35" s="204" t="str">
        <f t="shared" si="20"/>
        <v>0</v>
      </c>
      <c r="AU35" s="291" t="str">
        <f t="shared" si="21"/>
        <v>0</v>
      </c>
      <c r="AV35" s="314" t="str">
        <f t="shared" si="22"/>
        <v>0</v>
      </c>
    </row>
    <row r="36" spans="1:4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23">SUM(O31:O35)</f>
        <v>1489</v>
      </c>
      <c r="P36" s="70">
        <f t="shared" si="23"/>
        <v>1573</v>
      </c>
      <c r="Q36" s="70">
        <f t="shared" si="23"/>
        <v>1397</v>
      </c>
      <c r="R36" s="70">
        <f t="shared" si="23"/>
        <v>1006</v>
      </c>
      <c r="S36" s="70">
        <f t="shared" si="23"/>
        <v>846</v>
      </c>
      <c r="T36" s="70">
        <f t="shared" si="23"/>
        <v>689</v>
      </c>
      <c r="U36" s="70">
        <f t="shared" si="23"/>
        <v>727</v>
      </c>
      <c r="V36" s="204">
        <f t="shared" si="23"/>
        <v>730</v>
      </c>
      <c r="W36" s="204">
        <v>603</v>
      </c>
      <c r="X36" s="153">
        <v>595</v>
      </c>
      <c r="Y36" s="259">
        <v>614</v>
      </c>
      <c r="Z36" s="204">
        <v>534</v>
      </c>
      <c r="AA36" s="204"/>
      <c r="AB36" s="204"/>
      <c r="AC36" s="204"/>
      <c r="AD36" s="204"/>
      <c r="AE36" s="204"/>
      <c r="AF36" s="204"/>
      <c r="AG36" s="204"/>
      <c r="AH36" s="204"/>
      <c r="AI36" s="204"/>
      <c r="AJ36" s="153"/>
      <c r="AK36" s="70">
        <f t="shared" ref="AK36:AS36" si="24">IF(C36=0,"0",C36-O36)</f>
        <v>-105</v>
      </c>
      <c r="AL36" s="70">
        <f t="shared" si="24"/>
        <v>-129</v>
      </c>
      <c r="AM36" s="70">
        <f t="shared" si="24"/>
        <v>72</v>
      </c>
      <c r="AN36" s="70">
        <f t="shared" si="24"/>
        <v>229</v>
      </c>
      <c r="AO36" s="68">
        <f t="shared" si="24"/>
        <v>218</v>
      </c>
      <c r="AP36" s="70">
        <f t="shared" si="24"/>
        <v>118</v>
      </c>
      <c r="AQ36" s="70">
        <f t="shared" si="24"/>
        <v>74</v>
      </c>
      <c r="AR36" s="204">
        <f t="shared" si="24"/>
        <v>90</v>
      </c>
      <c r="AS36" s="204">
        <f t="shared" si="24"/>
        <v>109</v>
      </c>
      <c r="AT36" s="204">
        <f>IF(X36=0,"0",L36-X36)</f>
        <v>257</v>
      </c>
      <c r="AU36" s="291">
        <f t="shared" ref="AU36:AV36" si="25">IF(Y36=0,"0",M36-Y36)</f>
        <v>211</v>
      </c>
      <c r="AV36" s="314">
        <f t="shared" si="25"/>
        <v>621</v>
      </c>
    </row>
    <row r="37" spans="1:4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9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91"/>
      <c r="AV37" s="314"/>
    </row>
    <row r="38" spans="1:4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9">
        <v>1810</v>
      </c>
      <c r="Z38" s="204">
        <v>1802</v>
      </c>
      <c r="AA38" s="204"/>
      <c r="AB38" s="204"/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42" si="26">IF(C38=0,"0",C38-O38)</f>
        <v>0</v>
      </c>
      <c r="AL38" s="70" t="str">
        <f t="shared" si="26"/>
        <v>0</v>
      </c>
      <c r="AM38" s="70" t="str">
        <f t="shared" si="26"/>
        <v>0</v>
      </c>
      <c r="AN38" s="70" t="str">
        <f t="shared" si="26"/>
        <v>0</v>
      </c>
      <c r="AO38" s="68" t="str">
        <f t="shared" si="26"/>
        <v>0</v>
      </c>
      <c r="AP38" s="70" t="str">
        <f t="shared" si="26"/>
        <v>0</v>
      </c>
      <c r="AQ38" s="70" t="str">
        <f t="shared" si="26"/>
        <v>0</v>
      </c>
      <c r="AR38" s="204" t="str">
        <f t="shared" si="26"/>
        <v>0</v>
      </c>
      <c r="AS38" s="204" t="str">
        <f t="shared" si="26"/>
        <v>0</v>
      </c>
      <c r="AT38" s="204" t="str">
        <f t="shared" si="26"/>
        <v>0</v>
      </c>
      <c r="AU38" s="291" t="str">
        <f t="shared" ref="AU38:AU42" si="27">IF(M38=0,"0",M38-Y38)</f>
        <v>0</v>
      </c>
      <c r="AV38" s="314" t="str">
        <f t="shared" ref="AV38:AV42" si="28">IF(N38=0,"0",N38-Z38)</f>
        <v>0</v>
      </c>
    </row>
    <row r="39" spans="1:4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9">
        <v>1618</v>
      </c>
      <c r="Z39" s="204">
        <v>1633</v>
      </c>
      <c r="AA39" s="204"/>
      <c r="AB39" s="204"/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si="26"/>
        <v>0</v>
      </c>
      <c r="AL39" s="70" t="str">
        <f t="shared" si="26"/>
        <v>0</v>
      </c>
      <c r="AM39" s="70" t="str">
        <f t="shared" si="26"/>
        <v>0</v>
      </c>
      <c r="AN39" s="70" t="str">
        <f t="shared" si="26"/>
        <v>0</v>
      </c>
      <c r="AO39" s="68" t="str">
        <f t="shared" si="26"/>
        <v>0</v>
      </c>
      <c r="AP39" s="70" t="str">
        <f t="shared" si="26"/>
        <v>0</v>
      </c>
      <c r="AQ39" s="70" t="str">
        <f t="shared" si="26"/>
        <v>0</v>
      </c>
      <c r="AR39" s="204" t="str">
        <f t="shared" si="26"/>
        <v>0</v>
      </c>
      <c r="AS39" s="204" t="str">
        <f t="shared" si="26"/>
        <v>0</v>
      </c>
      <c r="AT39" s="204" t="str">
        <f t="shared" si="26"/>
        <v>0</v>
      </c>
      <c r="AU39" s="291" t="str">
        <f t="shared" si="27"/>
        <v>0</v>
      </c>
      <c r="AV39" s="314" t="str">
        <f t="shared" si="28"/>
        <v>0</v>
      </c>
    </row>
    <row r="40" spans="1:4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9">
        <v>82</v>
      </c>
      <c r="Z40" s="204">
        <v>74</v>
      </c>
      <c r="AA40" s="204"/>
      <c r="AB40" s="204"/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si="26"/>
        <v>0</v>
      </c>
      <c r="AL40" s="70" t="str">
        <f t="shared" si="26"/>
        <v>0</v>
      </c>
      <c r="AM40" s="70" t="str">
        <f t="shared" si="26"/>
        <v>0</v>
      </c>
      <c r="AN40" s="70" t="str">
        <f t="shared" si="26"/>
        <v>0</v>
      </c>
      <c r="AO40" s="68" t="str">
        <f t="shared" si="26"/>
        <v>0</v>
      </c>
      <c r="AP40" s="70" t="str">
        <f t="shared" si="26"/>
        <v>0</v>
      </c>
      <c r="AQ40" s="70" t="str">
        <f t="shared" si="26"/>
        <v>0</v>
      </c>
      <c r="AR40" s="204" t="str">
        <f t="shared" si="26"/>
        <v>0</v>
      </c>
      <c r="AS40" s="204" t="str">
        <f t="shared" si="26"/>
        <v>0</v>
      </c>
      <c r="AT40" s="204" t="str">
        <f t="shared" si="26"/>
        <v>0</v>
      </c>
      <c r="AU40" s="291" t="str">
        <f t="shared" si="27"/>
        <v>0</v>
      </c>
      <c r="AV40" s="314" t="str">
        <f t="shared" si="28"/>
        <v>0</v>
      </c>
    </row>
    <row r="41" spans="1:4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9">
        <v>3</v>
      </c>
      <c r="Z41" s="204">
        <v>4</v>
      </c>
      <c r="AA41" s="204"/>
      <c r="AB41" s="204"/>
      <c r="AC41" s="204"/>
      <c r="AD41" s="204"/>
      <c r="AE41" s="204"/>
      <c r="AF41" s="204"/>
      <c r="AG41" s="204"/>
      <c r="AH41" s="204"/>
      <c r="AI41" s="204"/>
      <c r="AJ41" s="153"/>
      <c r="AK41" s="70" t="str">
        <f t="shared" si="26"/>
        <v>0</v>
      </c>
      <c r="AL41" s="70" t="str">
        <f t="shared" si="26"/>
        <v>0</v>
      </c>
      <c r="AM41" s="70" t="str">
        <f t="shared" si="26"/>
        <v>0</v>
      </c>
      <c r="AN41" s="70" t="str">
        <f t="shared" si="26"/>
        <v>0</v>
      </c>
      <c r="AO41" s="68" t="str">
        <f t="shared" si="26"/>
        <v>0</v>
      </c>
      <c r="AP41" s="70" t="str">
        <f t="shared" si="26"/>
        <v>0</v>
      </c>
      <c r="AQ41" s="70" t="str">
        <f t="shared" si="26"/>
        <v>0</v>
      </c>
      <c r="AR41" s="204" t="str">
        <f t="shared" si="26"/>
        <v>0</v>
      </c>
      <c r="AS41" s="204" t="str">
        <f t="shared" si="26"/>
        <v>0</v>
      </c>
      <c r="AT41" s="204" t="str">
        <f t="shared" si="26"/>
        <v>0</v>
      </c>
      <c r="AU41" s="291" t="str">
        <f t="shared" si="27"/>
        <v>0</v>
      </c>
      <c r="AV41" s="314" t="str">
        <f t="shared" si="28"/>
        <v>0</v>
      </c>
    </row>
    <row r="42" spans="1:4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9">
        <v>0</v>
      </c>
      <c r="Z42" s="204">
        <v>0</v>
      </c>
      <c r="AA42" s="204"/>
      <c r="AB42" s="204"/>
      <c r="AC42" s="204"/>
      <c r="AD42" s="204"/>
      <c r="AE42" s="204"/>
      <c r="AF42" s="204"/>
      <c r="AG42" s="204"/>
      <c r="AH42" s="204"/>
      <c r="AI42" s="204"/>
      <c r="AJ42" s="153"/>
      <c r="AK42" s="70" t="str">
        <f t="shared" si="26"/>
        <v>0</v>
      </c>
      <c r="AL42" s="70" t="str">
        <f t="shared" si="26"/>
        <v>0</v>
      </c>
      <c r="AM42" s="70" t="str">
        <f t="shared" si="26"/>
        <v>0</v>
      </c>
      <c r="AN42" s="70" t="str">
        <f t="shared" si="26"/>
        <v>0</v>
      </c>
      <c r="AO42" s="68" t="str">
        <f t="shared" si="26"/>
        <v>0</v>
      </c>
      <c r="AP42" s="70" t="str">
        <f t="shared" si="26"/>
        <v>0</v>
      </c>
      <c r="AQ42" s="70" t="str">
        <f t="shared" si="26"/>
        <v>0</v>
      </c>
      <c r="AR42" s="204" t="str">
        <f t="shared" si="26"/>
        <v>0</v>
      </c>
      <c r="AS42" s="204" t="str">
        <f t="shared" si="26"/>
        <v>0</v>
      </c>
      <c r="AT42" s="204" t="str">
        <f t="shared" si="26"/>
        <v>0</v>
      </c>
      <c r="AU42" s="291" t="str">
        <f t="shared" si="27"/>
        <v>0</v>
      </c>
      <c r="AV42" s="314" t="str">
        <f t="shared" si="28"/>
        <v>0</v>
      </c>
    </row>
    <row r="43" spans="1:4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29">SUM(O38:O42)</f>
        <v>2963</v>
      </c>
      <c r="P43" s="60">
        <f t="shared" si="29"/>
        <v>3549</v>
      </c>
      <c r="Q43" s="60">
        <f t="shared" si="29"/>
        <v>4049</v>
      </c>
      <c r="R43" s="60">
        <f t="shared" si="29"/>
        <v>4107</v>
      </c>
      <c r="S43" s="60">
        <f t="shared" si="29"/>
        <v>3778</v>
      </c>
      <c r="T43" s="60">
        <f t="shared" si="29"/>
        <v>3839</v>
      </c>
      <c r="U43" s="60">
        <f t="shared" si="29"/>
        <v>3695</v>
      </c>
      <c r="V43" s="211">
        <f t="shared" si="29"/>
        <v>3735</v>
      </c>
      <c r="W43" s="211">
        <v>3634</v>
      </c>
      <c r="X43" s="154">
        <v>3636</v>
      </c>
      <c r="Y43" s="257">
        <v>3513</v>
      </c>
      <c r="Z43" s="211">
        <v>3513</v>
      </c>
      <c r="AA43" s="211"/>
      <c r="AB43" s="211"/>
      <c r="AC43" s="211"/>
      <c r="AD43" s="211"/>
      <c r="AE43" s="211"/>
      <c r="AF43" s="211"/>
      <c r="AG43" s="211"/>
      <c r="AH43" s="211"/>
      <c r="AI43" s="211"/>
      <c r="AJ43" s="154"/>
      <c r="AK43" s="60">
        <f t="shared" ref="AK43:AS43" si="30">IF(C43=0,"0",C43-O43)</f>
        <v>28</v>
      </c>
      <c r="AL43" s="179">
        <f t="shared" si="30"/>
        <v>-363</v>
      </c>
      <c r="AM43" s="179">
        <f t="shared" si="30"/>
        <v>-716</v>
      </c>
      <c r="AN43" s="179">
        <f t="shared" si="30"/>
        <v>-452</v>
      </c>
      <c r="AO43" s="179">
        <f t="shared" si="30"/>
        <v>-122</v>
      </c>
      <c r="AP43" s="179">
        <f t="shared" si="30"/>
        <v>-153</v>
      </c>
      <c r="AQ43" s="179">
        <f t="shared" si="30"/>
        <v>-342</v>
      </c>
      <c r="AR43" s="231">
        <f t="shared" si="30"/>
        <v>-799</v>
      </c>
      <c r="AS43" s="231">
        <f t="shared" si="30"/>
        <v>-682</v>
      </c>
      <c r="AT43" s="231">
        <f>IF(X43=0,"0",L43-X43)</f>
        <v>-865</v>
      </c>
      <c r="AU43" s="257">
        <f t="shared" ref="AU43:AV43" si="31">IF(Y43=0,"0",M43-Y43)</f>
        <v>-747</v>
      </c>
      <c r="AV43" s="59">
        <f t="shared" si="31"/>
        <v>-883</v>
      </c>
    </row>
    <row r="44" spans="1:4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60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6"/>
      <c r="AU44" s="278"/>
      <c r="AV44" s="315"/>
    </row>
    <row r="45" spans="1:4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1">
        <v>535896.01000000036</v>
      </c>
      <c r="Z45" s="99">
        <v>561751.22999999986</v>
      </c>
      <c r="AA45" s="99"/>
      <c r="AB45" s="99"/>
      <c r="AC45" s="99"/>
      <c r="AD45" s="99"/>
      <c r="AE45" s="99"/>
      <c r="AF45" s="99"/>
      <c r="AG45" s="99"/>
      <c r="AH45" s="99"/>
      <c r="AI45" s="99"/>
      <c r="AJ45" s="156"/>
      <c r="AK45" s="75">
        <f t="shared" ref="AK45:AT49" si="32">IF(C45=0,0,C45-O45)</f>
        <v>0</v>
      </c>
      <c r="AL45" s="75">
        <f t="shared" si="32"/>
        <v>0</v>
      </c>
      <c r="AM45" s="75">
        <f t="shared" si="32"/>
        <v>0</v>
      </c>
      <c r="AN45" s="75">
        <f t="shared" si="32"/>
        <v>0</v>
      </c>
      <c r="AO45" s="74">
        <f t="shared" si="32"/>
        <v>0</v>
      </c>
      <c r="AP45" s="75">
        <f t="shared" si="32"/>
        <v>0</v>
      </c>
      <c r="AQ45" s="75">
        <f t="shared" si="32"/>
        <v>0</v>
      </c>
      <c r="AR45" s="99">
        <f t="shared" si="32"/>
        <v>0</v>
      </c>
      <c r="AS45" s="99">
        <f t="shared" si="32"/>
        <v>0</v>
      </c>
      <c r="AT45" s="99">
        <f t="shared" si="32"/>
        <v>0</v>
      </c>
      <c r="AU45" s="278">
        <f t="shared" ref="AU45:AU49" si="33">IF(M45=0,0,M45-Y45)</f>
        <v>0</v>
      </c>
      <c r="AV45" s="315">
        <f t="shared" ref="AV45:AV49" si="34">IF(N45=0,0,N45-Z45)</f>
        <v>0</v>
      </c>
    </row>
    <row r="46" spans="1:4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1">
        <v>310270.86000000028</v>
      </c>
      <c r="Z46" s="99">
        <v>336341.45000000059</v>
      </c>
      <c r="AA46" s="99"/>
      <c r="AB46" s="99"/>
      <c r="AC46" s="99"/>
      <c r="AD46" s="99"/>
      <c r="AE46" s="99"/>
      <c r="AF46" s="99"/>
      <c r="AG46" s="99"/>
      <c r="AH46" s="99"/>
      <c r="AI46" s="99"/>
      <c r="AJ46" s="156"/>
      <c r="AK46" s="75">
        <f t="shared" si="32"/>
        <v>0</v>
      </c>
      <c r="AL46" s="75">
        <f t="shared" si="32"/>
        <v>0</v>
      </c>
      <c r="AM46" s="75">
        <f t="shared" si="32"/>
        <v>0</v>
      </c>
      <c r="AN46" s="75">
        <f t="shared" si="32"/>
        <v>0</v>
      </c>
      <c r="AO46" s="74">
        <f t="shared" si="32"/>
        <v>0</v>
      </c>
      <c r="AP46" s="75">
        <f t="shared" si="32"/>
        <v>0</v>
      </c>
      <c r="AQ46" s="75">
        <f t="shared" si="32"/>
        <v>0</v>
      </c>
      <c r="AR46" s="99">
        <f t="shared" si="32"/>
        <v>0</v>
      </c>
      <c r="AS46" s="99">
        <f t="shared" si="32"/>
        <v>0</v>
      </c>
      <c r="AT46" s="99">
        <f t="shared" si="32"/>
        <v>0</v>
      </c>
      <c r="AU46" s="278">
        <f t="shared" si="33"/>
        <v>0</v>
      </c>
      <c r="AV46" s="315">
        <f t="shared" si="34"/>
        <v>0</v>
      </c>
    </row>
    <row r="47" spans="1:4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1">
        <v>60517.279999999999</v>
      </c>
      <c r="Z47" s="99">
        <v>47721.50999999998</v>
      </c>
      <c r="AA47" s="99"/>
      <c r="AB47" s="99"/>
      <c r="AC47" s="99"/>
      <c r="AD47" s="99"/>
      <c r="AE47" s="99"/>
      <c r="AF47" s="99"/>
      <c r="AG47" s="99"/>
      <c r="AH47" s="99"/>
      <c r="AI47" s="99"/>
      <c r="AJ47" s="156"/>
      <c r="AK47" s="75">
        <f t="shared" si="32"/>
        <v>0</v>
      </c>
      <c r="AL47" s="75">
        <f t="shared" si="32"/>
        <v>0</v>
      </c>
      <c r="AM47" s="75">
        <f t="shared" si="32"/>
        <v>0</v>
      </c>
      <c r="AN47" s="75">
        <f t="shared" si="32"/>
        <v>0</v>
      </c>
      <c r="AO47" s="74">
        <f t="shared" si="32"/>
        <v>0</v>
      </c>
      <c r="AP47" s="75">
        <f t="shared" si="32"/>
        <v>0</v>
      </c>
      <c r="AQ47" s="75">
        <f t="shared" si="32"/>
        <v>0</v>
      </c>
      <c r="AR47" s="99">
        <f t="shared" si="32"/>
        <v>0</v>
      </c>
      <c r="AS47" s="99">
        <f t="shared" si="32"/>
        <v>0</v>
      </c>
      <c r="AT47" s="99">
        <f t="shared" si="32"/>
        <v>0</v>
      </c>
      <c r="AU47" s="278">
        <f t="shared" si="33"/>
        <v>0</v>
      </c>
      <c r="AV47" s="315">
        <f t="shared" si="34"/>
        <v>0</v>
      </c>
    </row>
    <row r="48" spans="1:4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1">
        <v>83145.22</v>
      </c>
      <c r="Z48" s="99">
        <v>52781.880000000005</v>
      </c>
      <c r="AA48" s="99"/>
      <c r="AB48" s="99"/>
      <c r="AC48" s="99"/>
      <c r="AD48" s="99"/>
      <c r="AE48" s="99"/>
      <c r="AF48" s="99"/>
      <c r="AG48" s="99"/>
      <c r="AH48" s="99"/>
      <c r="AI48" s="99"/>
      <c r="AJ48" s="156"/>
      <c r="AK48" s="75">
        <f t="shared" si="32"/>
        <v>0</v>
      </c>
      <c r="AL48" s="75">
        <f t="shared" si="32"/>
        <v>0</v>
      </c>
      <c r="AM48" s="75">
        <f t="shared" si="32"/>
        <v>0</v>
      </c>
      <c r="AN48" s="75">
        <f t="shared" si="32"/>
        <v>0</v>
      </c>
      <c r="AO48" s="74">
        <f t="shared" si="32"/>
        <v>0</v>
      </c>
      <c r="AP48" s="75">
        <f t="shared" si="32"/>
        <v>0</v>
      </c>
      <c r="AQ48" s="75">
        <f t="shared" si="32"/>
        <v>0</v>
      </c>
      <c r="AR48" s="99">
        <f t="shared" si="32"/>
        <v>0</v>
      </c>
      <c r="AS48" s="99">
        <f t="shared" si="32"/>
        <v>0</v>
      </c>
      <c r="AT48" s="99">
        <f t="shared" si="32"/>
        <v>0</v>
      </c>
      <c r="AU48" s="278">
        <f t="shared" si="33"/>
        <v>0</v>
      </c>
      <c r="AV48" s="315">
        <f t="shared" si="34"/>
        <v>0</v>
      </c>
    </row>
    <row r="49" spans="1:4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1">
        <v>111081.95</v>
      </c>
      <c r="Z49" s="99">
        <v>34385.75</v>
      </c>
      <c r="AA49" s="99"/>
      <c r="AB49" s="99"/>
      <c r="AC49" s="99"/>
      <c r="AD49" s="99"/>
      <c r="AE49" s="99"/>
      <c r="AF49" s="99"/>
      <c r="AG49" s="99"/>
      <c r="AH49" s="99"/>
      <c r="AI49" s="99"/>
      <c r="AJ49" s="156"/>
      <c r="AK49" s="75">
        <f t="shared" si="32"/>
        <v>0</v>
      </c>
      <c r="AL49" s="75">
        <f t="shared" si="32"/>
        <v>0</v>
      </c>
      <c r="AM49" s="75">
        <f t="shared" si="32"/>
        <v>0</v>
      </c>
      <c r="AN49" s="75">
        <f t="shared" si="32"/>
        <v>0</v>
      </c>
      <c r="AO49" s="74">
        <f t="shared" si="32"/>
        <v>0</v>
      </c>
      <c r="AP49" s="75">
        <f t="shared" si="32"/>
        <v>0</v>
      </c>
      <c r="AQ49" s="75">
        <f t="shared" si="32"/>
        <v>0</v>
      </c>
      <c r="AR49" s="99">
        <f t="shared" si="32"/>
        <v>0</v>
      </c>
      <c r="AS49" s="99">
        <f t="shared" si="32"/>
        <v>0</v>
      </c>
      <c r="AT49" s="99">
        <f t="shared" si="32"/>
        <v>0</v>
      </c>
      <c r="AU49" s="278">
        <f t="shared" si="33"/>
        <v>0</v>
      </c>
      <c r="AV49" s="315">
        <f t="shared" si="34"/>
        <v>0</v>
      </c>
    </row>
    <row r="50" spans="1:4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35">SUM(O45:O49)</f>
        <v>1594233.0899999996</v>
      </c>
      <c r="P50" s="75">
        <f t="shared" si="35"/>
        <v>1479918.8299999991</v>
      </c>
      <c r="Q50" s="75">
        <f t="shared" si="35"/>
        <v>1003653.07</v>
      </c>
      <c r="R50" s="75">
        <f t="shared" si="35"/>
        <v>725561.95999999973</v>
      </c>
      <c r="S50" s="75">
        <f t="shared" si="35"/>
        <v>327820.3899999999</v>
      </c>
      <c r="T50" s="75">
        <f t="shared" si="35"/>
        <v>238237.98999999903</v>
      </c>
      <c r="U50" s="75">
        <f t="shared" si="35"/>
        <v>209203.21000000002</v>
      </c>
      <c r="V50" s="99">
        <f t="shared" si="35"/>
        <v>236619.33000000007</v>
      </c>
      <c r="W50" s="99">
        <v>320165.78999999957</v>
      </c>
      <c r="X50" s="156">
        <v>555655.32999999926</v>
      </c>
      <c r="Y50" s="261">
        <v>1100911.3200000005</v>
      </c>
      <c r="Z50" s="99">
        <v>1032981.8200000004</v>
      </c>
      <c r="AA50" s="99"/>
      <c r="AB50" s="99"/>
      <c r="AC50" s="99"/>
      <c r="AD50" s="99"/>
      <c r="AE50" s="99"/>
      <c r="AF50" s="99"/>
      <c r="AG50" s="99"/>
      <c r="AH50" s="99"/>
      <c r="AI50" s="99"/>
      <c r="AJ50" s="156"/>
      <c r="AK50" s="75">
        <f t="shared" ref="AK50:AS50" si="36">IF(C50=0,0,C50-O50)</f>
        <v>61813.910000000382</v>
      </c>
      <c r="AL50" s="75">
        <f t="shared" si="36"/>
        <v>128913.28000000096</v>
      </c>
      <c r="AM50" s="75">
        <f t="shared" si="36"/>
        <v>77828.939999997267</v>
      </c>
      <c r="AN50" s="75">
        <f t="shared" si="36"/>
        <v>-17394.180000000051</v>
      </c>
      <c r="AO50" s="74">
        <f t="shared" si="36"/>
        <v>80756.029999996012</v>
      </c>
      <c r="AP50" s="75">
        <f t="shared" si="36"/>
        <v>12171.499999999854</v>
      </c>
      <c r="AQ50" s="75">
        <f t="shared" si="36"/>
        <v>7.849999999802094</v>
      </c>
      <c r="AR50" s="99">
        <f t="shared" si="36"/>
        <v>-20506.080000002403</v>
      </c>
      <c r="AS50" s="99">
        <f t="shared" si="36"/>
        <v>-33897.390000000421</v>
      </c>
      <c r="AT50" s="99">
        <f>IF(X50=0,0,L50-X50)</f>
        <v>860.90000000421423</v>
      </c>
      <c r="AU50" s="278">
        <f t="shared" ref="AU50:AV50" si="37">IF(Y50=0,0,M50-Y50)</f>
        <v>-56812.250000000349</v>
      </c>
      <c r="AV50" s="315">
        <f t="shared" si="37"/>
        <v>424086.91999999562</v>
      </c>
    </row>
    <row r="51" spans="1:4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1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8"/>
      <c r="AV51" s="315"/>
    </row>
    <row r="52" spans="1:4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1">
        <v>183068.32999999984</v>
      </c>
      <c r="Z52" s="99">
        <v>186203.3299999999</v>
      </c>
      <c r="AA52" s="99"/>
      <c r="AB52" s="99"/>
      <c r="AC52" s="99"/>
      <c r="AD52" s="99"/>
      <c r="AE52" s="99"/>
      <c r="AF52" s="99"/>
      <c r="AG52" s="99"/>
      <c r="AH52" s="99"/>
      <c r="AI52" s="99"/>
      <c r="AJ52" s="156"/>
      <c r="AK52" s="75">
        <f t="shared" ref="AK52:AT56" si="38">IF(C52=0,0,C52-O52)</f>
        <v>0</v>
      </c>
      <c r="AL52" s="75">
        <f t="shared" si="38"/>
        <v>0</v>
      </c>
      <c r="AM52" s="75">
        <f t="shared" si="38"/>
        <v>0</v>
      </c>
      <c r="AN52" s="75">
        <f t="shared" si="38"/>
        <v>0</v>
      </c>
      <c r="AO52" s="74">
        <f t="shared" si="38"/>
        <v>0</v>
      </c>
      <c r="AP52" s="75">
        <f t="shared" si="38"/>
        <v>0</v>
      </c>
      <c r="AQ52" s="75">
        <f t="shared" si="38"/>
        <v>0</v>
      </c>
      <c r="AR52" s="99">
        <f t="shared" si="38"/>
        <v>0</v>
      </c>
      <c r="AS52" s="99">
        <f t="shared" si="38"/>
        <v>0</v>
      </c>
      <c r="AT52" s="99">
        <f t="shared" si="38"/>
        <v>0</v>
      </c>
      <c r="AU52" s="278">
        <f t="shared" ref="AU52:AU56" si="39">IF(M52=0,0,M52-Y52)</f>
        <v>0</v>
      </c>
      <c r="AV52" s="315">
        <f t="shared" ref="AV52:AV56" si="40">IF(N52=0,0,N52-Z52)</f>
        <v>0</v>
      </c>
    </row>
    <row r="53" spans="1:4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1">
        <v>138917.54999999993</v>
      </c>
      <c r="Z53" s="99">
        <v>147784.16999999998</v>
      </c>
      <c r="AA53" s="99"/>
      <c r="AB53" s="99"/>
      <c r="AC53" s="99"/>
      <c r="AD53" s="99"/>
      <c r="AE53" s="99"/>
      <c r="AF53" s="99"/>
      <c r="AG53" s="99"/>
      <c r="AH53" s="99"/>
      <c r="AI53" s="99"/>
      <c r="AJ53" s="156"/>
      <c r="AK53" s="75">
        <f t="shared" si="38"/>
        <v>0</v>
      </c>
      <c r="AL53" s="75">
        <f t="shared" si="38"/>
        <v>0</v>
      </c>
      <c r="AM53" s="75">
        <f t="shared" si="38"/>
        <v>0</v>
      </c>
      <c r="AN53" s="75">
        <f t="shared" si="38"/>
        <v>0</v>
      </c>
      <c r="AO53" s="74">
        <f t="shared" si="38"/>
        <v>0</v>
      </c>
      <c r="AP53" s="75">
        <f t="shared" si="38"/>
        <v>0</v>
      </c>
      <c r="AQ53" s="75">
        <f t="shared" si="38"/>
        <v>0</v>
      </c>
      <c r="AR53" s="99">
        <f t="shared" si="38"/>
        <v>0</v>
      </c>
      <c r="AS53" s="99">
        <f t="shared" si="38"/>
        <v>0</v>
      </c>
      <c r="AT53" s="99">
        <f t="shared" si="38"/>
        <v>0</v>
      </c>
      <c r="AU53" s="278">
        <f t="shared" si="39"/>
        <v>0</v>
      </c>
      <c r="AV53" s="315">
        <f t="shared" si="40"/>
        <v>0</v>
      </c>
    </row>
    <row r="54" spans="1:4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1">
        <v>9834.6999999999971</v>
      </c>
      <c r="Z54" s="99">
        <v>8530.1199999999953</v>
      </c>
      <c r="AA54" s="99"/>
      <c r="AB54" s="99"/>
      <c r="AC54" s="99"/>
      <c r="AD54" s="99"/>
      <c r="AE54" s="99"/>
      <c r="AF54" s="99"/>
      <c r="AG54" s="99"/>
      <c r="AH54" s="99"/>
      <c r="AI54" s="99"/>
      <c r="AJ54" s="156"/>
      <c r="AK54" s="75">
        <f t="shared" si="38"/>
        <v>0</v>
      </c>
      <c r="AL54" s="75">
        <f t="shared" si="38"/>
        <v>0</v>
      </c>
      <c r="AM54" s="75">
        <f t="shared" si="38"/>
        <v>0</v>
      </c>
      <c r="AN54" s="75">
        <f t="shared" si="38"/>
        <v>0</v>
      </c>
      <c r="AO54" s="74">
        <f t="shared" si="38"/>
        <v>0</v>
      </c>
      <c r="AP54" s="75">
        <f t="shared" si="38"/>
        <v>0</v>
      </c>
      <c r="AQ54" s="75">
        <f t="shared" si="38"/>
        <v>0</v>
      </c>
      <c r="AR54" s="99">
        <f t="shared" si="38"/>
        <v>0</v>
      </c>
      <c r="AS54" s="99">
        <f t="shared" si="38"/>
        <v>0</v>
      </c>
      <c r="AT54" s="99">
        <f t="shared" si="38"/>
        <v>0</v>
      </c>
      <c r="AU54" s="278">
        <f t="shared" si="39"/>
        <v>0</v>
      </c>
      <c r="AV54" s="315">
        <f t="shared" si="40"/>
        <v>0</v>
      </c>
    </row>
    <row r="55" spans="1:4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1">
        <v>6606.6799999999994</v>
      </c>
      <c r="Z55" s="99">
        <v>1661.42</v>
      </c>
      <c r="AA55" s="99"/>
      <c r="AB55" s="99"/>
      <c r="AC55" s="99"/>
      <c r="AD55" s="99"/>
      <c r="AE55" s="99"/>
      <c r="AF55" s="99"/>
      <c r="AG55" s="99"/>
      <c r="AH55" s="99"/>
      <c r="AI55" s="99"/>
      <c r="AJ55" s="156"/>
      <c r="AK55" s="75">
        <f t="shared" si="38"/>
        <v>0</v>
      </c>
      <c r="AL55" s="75">
        <f t="shared" si="38"/>
        <v>0</v>
      </c>
      <c r="AM55" s="75">
        <f t="shared" si="38"/>
        <v>0</v>
      </c>
      <c r="AN55" s="75">
        <f t="shared" si="38"/>
        <v>0</v>
      </c>
      <c r="AO55" s="74">
        <f t="shared" si="38"/>
        <v>0</v>
      </c>
      <c r="AP55" s="75">
        <f t="shared" si="38"/>
        <v>0</v>
      </c>
      <c r="AQ55" s="75">
        <f t="shared" si="38"/>
        <v>0</v>
      </c>
      <c r="AR55" s="99">
        <f t="shared" si="38"/>
        <v>0</v>
      </c>
      <c r="AS55" s="99">
        <f t="shared" si="38"/>
        <v>0</v>
      </c>
      <c r="AT55" s="99">
        <f t="shared" si="38"/>
        <v>0</v>
      </c>
      <c r="AU55" s="278">
        <f t="shared" si="39"/>
        <v>0</v>
      </c>
      <c r="AV55" s="315">
        <f t="shared" si="40"/>
        <v>0</v>
      </c>
    </row>
    <row r="56" spans="1:4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1">
        <v>0</v>
      </c>
      <c r="Z56" s="99">
        <v>0</v>
      </c>
      <c r="AA56" s="99"/>
      <c r="AB56" s="99"/>
      <c r="AC56" s="99"/>
      <c r="AD56" s="99"/>
      <c r="AE56" s="99"/>
      <c r="AF56" s="99"/>
      <c r="AG56" s="99"/>
      <c r="AH56" s="99"/>
      <c r="AI56" s="99"/>
      <c r="AJ56" s="156"/>
      <c r="AK56" s="75">
        <f t="shared" si="38"/>
        <v>0</v>
      </c>
      <c r="AL56" s="75">
        <f t="shared" si="38"/>
        <v>0</v>
      </c>
      <c r="AM56" s="75">
        <f t="shared" si="38"/>
        <v>0</v>
      </c>
      <c r="AN56" s="75">
        <f t="shared" si="38"/>
        <v>0</v>
      </c>
      <c r="AO56" s="74">
        <f t="shared" si="38"/>
        <v>0</v>
      </c>
      <c r="AP56" s="75">
        <f t="shared" si="38"/>
        <v>0</v>
      </c>
      <c r="AQ56" s="75">
        <f t="shared" si="38"/>
        <v>0</v>
      </c>
      <c r="AR56" s="99">
        <f t="shared" si="38"/>
        <v>0</v>
      </c>
      <c r="AS56" s="99">
        <f t="shared" si="38"/>
        <v>0</v>
      </c>
      <c r="AT56" s="99">
        <f t="shared" si="38"/>
        <v>0</v>
      </c>
      <c r="AU56" s="278">
        <f t="shared" si="39"/>
        <v>0</v>
      </c>
      <c r="AV56" s="315">
        <f t="shared" si="40"/>
        <v>0</v>
      </c>
    </row>
    <row r="57" spans="1:4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41">SUM(O52:O56)</f>
        <v>903001.4800000008</v>
      </c>
      <c r="P57" s="75">
        <f t="shared" si="41"/>
        <v>967211.19</v>
      </c>
      <c r="Q57" s="75">
        <f t="shared" si="41"/>
        <v>936289.85999999824</v>
      </c>
      <c r="R57" s="75">
        <f t="shared" si="41"/>
        <v>641790.48999999953</v>
      </c>
      <c r="S57" s="75">
        <f t="shared" si="41"/>
        <v>466061.15999999922</v>
      </c>
      <c r="T57" s="75">
        <f t="shared" si="41"/>
        <v>231933.2500000002</v>
      </c>
      <c r="U57" s="75">
        <f t="shared" si="41"/>
        <v>155015.17999999938</v>
      </c>
      <c r="V57" s="99">
        <f t="shared" si="41"/>
        <v>127679.31999999986</v>
      </c>
      <c r="W57" s="99">
        <v>151234.39999999967</v>
      </c>
      <c r="X57" s="156">
        <v>191487.65999999997</v>
      </c>
      <c r="Y57" s="261">
        <v>338427.25999999978</v>
      </c>
      <c r="Z57" s="99">
        <v>344179.03999999986</v>
      </c>
      <c r="AA57" s="99"/>
      <c r="AB57" s="99"/>
      <c r="AC57" s="99"/>
      <c r="AD57" s="99"/>
      <c r="AE57" s="99"/>
      <c r="AF57" s="99"/>
      <c r="AG57" s="99"/>
      <c r="AH57" s="99"/>
      <c r="AI57" s="99"/>
      <c r="AJ57" s="156"/>
      <c r="AK57" s="75">
        <f t="shared" ref="AK57:AS57" si="42">IF(C57=0,0,C57-O57)</f>
        <v>-117355.4800000008</v>
      </c>
      <c r="AL57" s="75">
        <f t="shared" si="42"/>
        <v>-84611.019999999087</v>
      </c>
      <c r="AM57" s="75">
        <f t="shared" si="42"/>
        <v>-38478.489999997546</v>
      </c>
      <c r="AN57" s="75">
        <f t="shared" si="42"/>
        <v>26914.180000001681</v>
      </c>
      <c r="AO57" s="74">
        <f t="shared" si="42"/>
        <v>-32101.010000000242</v>
      </c>
      <c r="AP57" s="75">
        <f t="shared" si="42"/>
        <v>-24702.709999999119</v>
      </c>
      <c r="AQ57" s="75">
        <f t="shared" si="42"/>
        <v>-15102.639999999548</v>
      </c>
      <c r="AR57" s="99">
        <f t="shared" si="42"/>
        <v>-19633.399999999543</v>
      </c>
      <c r="AS57" s="99">
        <f t="shared" si="42"/>
        <v>-49439.730000000054</v>
      </c>
      <c r="AT57" s="99">
        <f>IF(X57=0,0,L57-X57)</f>
        <v>-50083.869999999821</v>
      </c>
      <c r="AU57" s="278">
        <f t="shared" ref="AU57:AV57" si="43">IF(Y57=0,0,M57-Y57)</f>
        <v>-44264.790000000212</v>
      </c>
      <c r="AV57" s="315">
        <f t="shared" si="43"/>
        <v>225963.35999999981</v>
      </c>
    </row>
    <row r="58" spans="1:4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1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8"/>
      <c r="AV58" s="315"/>
    </row>
    <row r="59" spans="1:4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1">
        <v>1393558.4100000013</v>
      </c>
      <c r="Z59" s="99">
        <v>1419067.48</v>
      </c>
      <c r="AA59" s="99"/>
      <c r="AB59" s="99"/>
      <c r="AC59" s="99"/>
      <c r="AD59" s="99"/>
      <c r="AE59" s="99"/>
      <c r="AF59" s="99"/>
      <c r="AG59" s="99"/>
      <c r="AH59" s="99"/>
      <c r="AI59" s="99"/>
      <c r="AJ59" s="156"/>
      <c r="AK59" s="75">
        <f t="shared" ref="AK59:AT63" si="44">IF(C59=0,0,C59-O59)</f>
        <v>0</v>
      </c>
      <c r="AL59" s="75">
        <f t="shared" si="44"/>
        <v>0</v>
      </c>
      <c r="AM59" s="75">
        <f t="shared" si="44"/>
        <v>0</v>
      </c>
      <c r="AN59" s="75">
        <f t="shared" si="44"/>
        <v>0</v>
      </c>
      <c r="AO59" s="74">
        <f t="shared" si="44"/>
        <v>0</v>
      </c>
      <c r="AP59" s="75">
        <f t="shared" si="44"/>
        <v>0</v>
      </c>
      <c r="AQ59" s="75">
        <f t="shared" si="44"/>
        <v>0</v>
      </c>
      <c r="AR59" s="99">
        <f t="shared" si="44"/>
        <v>0</v>
      </c>
      <c r="AS59" s="99">
        <f t="shared" si="44"/>
        <v>0</v>
      </c>
      <c r="AT59" s="99">
        <f t="shared" si="44"/>
        <v>0</v>
      </c>
      <c r="AU59" s="278">
        <f t="shared" ref="AU59:AU63" si="45">IF(M59=0,0,M59-Y59)</f>
        <v>0</v>
      </c>
      <c r="AV59" s="315">
        <f t="shared" ref="AV59:AV63" si="46">IF(N59=0,0,N59-Z59)</f>
        <v>0</v>
      </c>
    </row>
    <row r="60" spans="1:4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1">
        <v>2189151.2200000039</v>
      </c>
      <c r="Z60" s="99">
        <v>2230161.0800000033</v>
      </c>
      <c r="AA60" s="99"/>
      <c r="AB60" s="99"/>
      <c r="AC60" s="99"/>
      <c r="AD60" s="99"/>
      <c r="AE60" s="99"/>
      <c r="AF60" s="99"/>
      <c r="AG60" s="99"/>
      <c r="AH60" s="99"/>
      <c r="AI60" s="99"/>
      <c r="AJ60" s="156"/>
      <c r="AK60" s="75">
        <f t="shared" si="44"/>
        <v>0</v>
      </c>
      <c r="AL60" s="75">
        <f t="shared" si="44"/>
        <v>0</v>
      </c>
      <c r="AM60" s="75">
        <f t="shared" si="44"/>
        <v>0</v>
      </c>
      <c r="AN60" s="75">
        <f t="shared" si="44"/>
        <v>0</v>
      </c>
      <c r="AO60" s="74">
        <f t="shared" si="44"/>
        <v>0</v>
      </c>
      <c r="AP60" s="75">
        <f t="shared" si="44"/>
        <v>0</v>
      </c>
      <c r="AQ60" s="75">
        <f t="shared" si="44"/>
        <v>0</v>
      </c>
      <c r="AR60" s="99">
        <f t="shared" si="44"/>
        <v>0</v>
      </c>
      <c r="AS60" s="99">
        <f t="shared" si="44"/>
        <v>0</v>
      </c>
      <c r="AT60" s="99">
        <f t="shared" si="44"/>
        <v>0</v>
      </c>
      <c r="AU60" s="278">
        <f t="shared" si="45"/>
        <v>0</v>
      </c>
      <c r="AV60" s="315">
        <f t="shared" si="46"/>
        <v>0</v>
      </c>
    </row>
    <row r="61" spans="1:4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1">
        <v>78421.509999999966</v>
      </c>
      <c r="Z61" s="99">
        <v>74903.259999999966</v>
      </c>
      <c r="AA61" s="99"/>
      <c r="AB61" s="99"/>
      <c r="AC61" s="99"/>
      <c r="AD61" s="99"/>
      <c r="AE61" s="99"/>
      <c r="AF61" s="99"/>
      <c r="AG61" s="99"/>
      <c r="AH61" s="99"/>
      <c r="AI61" s="99"/>
      <c r="AJ61" s="156"/>
      <c r="AK61" s="75">
        <f t="shared" si="44"/>
        <v>0</v>
      </c>
      <c r="AL61" s="75">
        <f t="shared" si="44"/>
        <v>0</v>
      </c>
      <c r="AM61" s="75">
        <f t="shared" si="44"/>
        <v>0</v>
      </c>
      <c r="AN61" s="75">
        <f t="shared" si="44"/>
        <v>0</v>
      </c>
      <c r="AO61" s="74">
        <f t="shared" si="44"/>
        <v>0</v>
      </c>
      <c r="AP61" s="75">
        <f t="shared" si="44"/>
        <v>0</v>
      </c>
      <c r="AQ61" s="75">
        <f t="shared" si="44"/>
        <v>0</v>
      </c>
      <c r="AR61" s="99">
        <f t="shared" si="44"/>
        <v>0</v>
      </c>
      <c r="AS61" s="99">
        <f t="shared" si="44"/>
        <v>0</v>
      </c>
      <c r="AT61" s="99">
        <f t="shared" si="44"/>
        <v>0</v>
      </c>
      <c r="AU61" s="278">
        <f t="shared" si="45"/>
        <v>0</v>
      </c>
      <c r="AV61" s="315">
        <f t="shared" si="46"/>
        <v>0</v>
      </c>
    </row>
    <row r="62" spans="1:4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1">
        <v>6844.49</v>
      </c>
      <c r="Z62" s="99">
        <v>9070.0999999999985</v>
      </c>
      <c r="AA62" s="99"/>
      <c r="AB62" s="99"/>
      <c r="AC62" s="99"/>
      <c r="AD62" s="99"/>
      <c r="AE62" s="99"/>
      <c r="AF62" s="99"/>
      <c r="AG62" s="99"/>
      <c r="AH62" s="99"/>
      <c r="AI62" s="99"/>
      <c r="AJ62" s="156"/>
      <c r="AK62" s="75">
        <f t="shared" si="44"/>
        <v>0</v>
      </c>
      <c r="AL62" s="75">
        <f t="shared" si="44"/>
        <v>0</v>
      </c>
      <c r="AM62" s="75">
        <f t="shared" si="44"/>
        <v>0</v>
      </c>
      <c r="AN62" s="75">
        <f t="shared" si="44"/>
        <v>0</v>
      </c>
      <c r="AO62" s="74">
        <f t="shared" si="44"/>
        <v>0</v>
      </c>
      <c r="AP62" s="75">
        <f t="shared" si="44"/>
        <v>0</v>
      </c>
      <c r="AQ62" s="75">
        <f t="shared" si="44"/>
        <v>0</v>
      </c>
      <c r="AR62" s="99">
        <f t="shared" si="44"/>
        <v>0</v>
      </c>
      <c r="AS62" s="99">
        <f t="shared" si="44"/>
        <v>0</v>
      </c>
      <c r="AT62" s="99">
        <f t="shared" si="44"/>
        <v>0</v>
      </c>
      <c r="AU62" s="278">
        <f t="shared" si="45"/>
        <v>0</v>
      </c>
      <c r="AV62" s="315">
        <f t="shared" si="46"/>
        <v>0</v>
      </c>
    </row>
    <row r="63" spans="1:4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1">
        <v>0</v>
      </c>
      <c r="Z63" s="99">
        <v>0</v>
      </c>
      <c r="AA63" s="99"/>
      <c r="AB63" s="99"/>
      <c r="AC63" s="99"/>
      <c r="AD63" s="99"/>
      <c r="AE63" s="99"/>
      <c r="AF63" s="99"/>
      <c r="AG63" s="99"/>
      <c r="AH63" s="99"/>
      <c r="AI63" s="99"/>
      <c r="AJ63" s="156"/>
      <c r="AK63" s="75">
        <f t="shared" si="44"/>
        <v>0</v>
      </c>
      <c r="AL63" s="75">
        <f t="shared" si="44"/>
        <v>0</v>
      </c>
      <c r="AM63" s="75">
        <f t="shared" si="44"/>
        <v>0</v>
      </c>
      <c r="AN63" s="75">
        <f t="shared" si="44"/>
        <v>0</v>
      </c>
      <c r="AO63" s="74">
        <f t="shared" si="44"/>
        <v>0</v>
      </c>
      <c r="AP63" s="75">
        <f t="shared" si="44"/>
        <v>0</v>
      </c>
      <c r="AQ63" s="75">
        <f t="shared" si="44"/>
        <v>0</v>
      </c>
      <c r="AR63" s="99">
        <f t="shared" si="44"/>
        <v>0</v>
      </c>
      <c r="AS63" s="99">
        <f t="shared" si="44"/>
        <v>0</v>
      </c>
      <c r="AT63" s="99">
        <f t="shared" si="44"/>
        <v>0</v>
      </c>
      <c r="AU63" s="278">
        <f t="shared" si="45"/>
        <v>0</v>
      </c>
      <c r="AV63" s="315">
        <f t="shared" si="46"/>
        <v>0</v>
      </c>
    </row>
    <row r="64" spans="1:4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47">SUM(O59:O63)</f>
        <v>2843978.750000007</v>
      </c>
      <c r="P64" s="75">
        <f t="shared" si="47"/>
        <v>3250965.3800000004</v>
      </c>
      <c r="Q64" s="75">
        <f t="shared" si="47"/>
        <v>3726159.1099999975</v>
      </c>
      <c r="R64" s="75">
        <f t="shared" si="47"/>
        <v>3984130.16</v>
      </c>
      <c r="S64" s="75">
        <f t="shared" si="47"/>
        <v>3957093.3099999959</v>
      </c>
      <c r="T64" s="75">
        <f t="shared" si="47"/>
        <v>4075498.4799999963</v>
      </c>
      <c r="U64" s="75">
        <f t="shared" si="47"/>
        <v>3989896.42</v>
      </c>
      <c r="V64" s="99">
        <f t="shared" si="47"/>
        <v>3878225.74</v>
      </c>
      <c r="W64" s="99">
        <v>3791454.0800000005</v>
      </c>
      <c r="X64" s="156">
        <v>3775995.3499999996</v>
      </c>
      <c r="Y64" s="261">
        <v>3667975.6300000055</v>
      </c>
      <c r="Z64" s="99">
        <v>3733201.9200000032</v>
      </c>
      <c r="AA64" s="99"/>
      <c r="AB64" s="99"/>
      <c r="AC64" s="99"/>
      <c r="AD64" s="99"/>
      <c r="AE64" s="99"/>
      <c r="AF64" s="99"/>
      <c r="AG64" s="99"/>
      <c r="AH64" s="99"/>
      <c r="AI64" s="99"/>
      <c r="AJ64" s="156"/>
      <c r="AK64" s="75">
        <f t="shared" ref="AK64:AS64" si="48">IF(C64=0,0,C64-O64)</f>
        <v>-48342.750000006985</v>
      </c>
      <c r="AL64" s="75">
        <f t="shared" si="48"/>
        <v>-130128.09999999683</v>
      </c>
      <c r="AM64" s="75">
        <f t="shared" si="48"/>
        <v>-313281.9500000081</v>
      </c>
      <c r="AN64" s="75">
        <f t="shared" si="48"/>
        <v>-193099.60999999754</v>
      </c>
      <c r="AO64" s="74">
        <f t="shared" si="48"/>
        <v>-117151.61999999685</v>
      </c>
      <c r="AP64" s="75">
        <f t="shared" si="48"/>
        <v>-358614.55000000168</v>
      </c>
      <c r="AQ64" s="75">
        <f t="shared" si="48"/>
        <v>-599620.62000000523</v>
      </c>
      <c r="AR64" s="99">
        <f t="shared" si="48"/>
        <v>-838010.7900000019</v>
      </c>
      <c r="AS64" s="99">
        <f t="shared" si="48"/>
        <v>-910515.93000000063</v>
      </c>
      <c r="AT64" s="99">
        <f>IF(X64=0,0,L64-X64)</f>
        <v>-1058313.6299999966</v>
      </c>
      <c r="AU64" s="278">
        <f t="shared" ref="AU64:AV64" si="49">IF(Y64=0,0,M64-Y64)</f>
        <v>-1072432.7100000069</v>
      </c>
      <c r="AV64" s="315">
        <f t="shared" si="49"/>
        <v>-1160626.7599999993</v>
      </c>
    </row>
    <row r="65" spans="1:4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1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8"/>
      <c r="AV65" s="315"/>
    </row>
    <row r="66" spans="1:4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1">
        <v>2112522.7500000014</v>
      </c>
      <c r="Z66" s="99">
        <v>2167022.0399999996</v>
      </c>
      <c r="AA66" s="99"/>
      <c r="AB66" s="99"/>
      <c r="AC66" s="99"/>
      <c r="AD66" s="99"/>
      <c r="AE66" s="99"/>
      <c r="AF66" s="99"/>
      <c r="AG66" s="99"/>
      <c r="AH66" s="99"/>
      <c r="AI66" s="99"/>
      <c r="AJ66" s="156"/>
      <c r="AK66" s="75">
        <f t="shared" ref="AK66:AT70" si="50">IF(C66=0,0,C66-O66)</f>
        <v>0</v>
      </c>
      <c r="AL66" s="74">
        <f t="shared" si="50"/>
        <v>0</v>
      </c>
      <c r="AM66" s="74">
        <f t="shared" si="50"/>
        <v>0</v>
      </c>
      <c r="AN66" s="74">
        <f t="shared" si="50"/>
        <v>0</v>
      </c>
      <c r="AO66" s="74">
        <f t="shared" si="50"/>
        <v>0</v>
      </c>
      <c r="AP66" s="74">
        <f t="shared" si="50"/>
        <v>0</v>
      </c>
      <c r="AQ66" s="74">
        <f t="shared" si="50"/>
        <v>0</v>
      </c>
      <c r="AR66" s="232">
        <f t="shared" si="50"/>
        <v>0</v>
      </c>
      <c r="AS66" s="232">
        <f t="shared" si="50"/>
        <v>0</v>
      </c>
      <c r="AT66" s="232">
        <f t="shared" si="50"/>
        <v>0</v>
      </c>
      <c r="AU66" s="278">
        <f t="shared" ref="AU66:AU70" si="51">IF(M66=0,0,M66-Y66)</f>
        <v>0</v>
      </c>
      <c r="AV66" s="315">
        <f t="shared" ref="AV66:AV70" si="52">IF(N66=0,0,N66-Z66)</f>
        <v>0</v>
      </c>
    </row>
    <row r="67" spans="1:4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1">
        <v>2638339.6300000041</v>
      </c>
      <c r="Z67" s="99">
        <v>2714286.7000000039</v>
      </c>
      <c r="AA67" s="99"/>
      <c r="AB67" s="99"/>
      <c r="AC67" s="99"/>
      <c r="AD67" s="99"/>
      <c r="AE67" s="99"/>
      <c r="AF67" s="99"/>
      <c r="AG67" s="99"/>
      <c r="AH67" s="99"/>
      <c r="AI67" s="99"/>
      <c r="AJ67" s="156"/>
      <c r="AK67" s="75">
        <f t="shared" si="50"/>
        <v>0</v>
      </c>
      <c r="AL67" s="74">
        <f t="shared" si="50"/>
        <v>0</v>
      </c>
      <c r="AM67" s="74">
        <f t="shared" si="50"/>
        <v>0</v>
      </c>
      <c r="AN67" s="74">
        <f t="shared" si="50"/>
        <v>0</v>
      </c>
      <c r="AO67" s="74">
        <f t="shared" si="50"/>
        <v>0</v>
      </c>
      <c r="AP67" s="74">
        <f t="shared" si="50"/>
        <v>0</v>
      </c>
      <c r="AQ67" s="74">
        <f t="shared" si="50"/>
        <v>0</v>
      </c>
      <c r="AR67" s="232">
        <f t="shared" si="50"/>
        <v>0</v>
      </c>
      <c r="AS67" s="232">
        <f t="shared" si="50"/>
        <v>0</v>
      </c>
      <c r="AT67" s="232">
        <f t="shared" si="50"/>
        <v>0</v>
      </c>
      <c r="AU67" s="278">
        <f t="shared" si="51"/>
        <v>0</v>
      </c>
      <c r="AV67" s="315">
        <f t="shared" si="52"/>
        <v>0</v>
      </c>
    </row>
    <row r="68" spans="1:4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1">
        <v>148773.48999999996</v>
      </c>
      <c r="Z68" s="99">
        <v>131154.88999999996</v>
      </c>
      <c r="AA68" s="99"/>
      <c r="AB68" s="99"/>
      <c r="AC68" s="99"/>
      <c r="AD68" s="99"/>
      <c r="AE68" s="99"/>
      <c r="AF68" s="99"/>
      <c r="AG68" s="99"/>
      <c r="AH68" s="99"/>
      <c r="AI68" s="99"/>
      <c r="AJ68" s="156"/>
      <c r="AK68" s="75">
        <f t="shared" si="50"/>
        <v>0</v>
      </c>
      <c r="AL68" s="74">
        <f t="shared" si="50"/>
        <v>0</v>
      </c>
      <c r="AM68" s="74">
        <f t="shared" si="50"/>
        <v>0</v>
      </c>
      <c r="AN68" s="74">
        <f t="shared" si="50"/>
        <v>0</v>
      </c>
      <c r="AO68" s="74">
        <f t="shared" si="50"/>
        <v>0</v>
      </c>
      <c r="AP68" s="74">
        <f t="shared" si="50"/>
        <v>0</v>
      </c>
      <c r="AQ68" s="74">
        <f t="shared" si="50"/>
        <v>0</v>
      </c>
      <c r="AR68" s="232">
        <f t="shared" si="50"/>
        <v>0</v>
      </c>
      <c r="AS68" s="232">
        <f t="shared" si="50"/>
        <v>0</v>
      </c>
      <c r="AT68" s="232">
        <f t="shared" si="50"/>
        <v>0</v>
      </c>
      <c r="AU68" s="278">
        <f t="shared" si="51"/>
        <v>0</v>
      </c>
      <c r="AV68" s="315">
        <f t="shared" si="52"/>
        <v>0</v>
      </c>
    </row>
    <row r="69" spans="1:4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1">
        <v>96596.39</v>
      </c>
      <c r="Z69" s="99">
        <v>63513.4</v>
      </c>
      <c r="AA69" s="99"/>
      <c r="AB69" s="99"/>
      <c r="AC69" s="99"/>
      <c r="AD69" s="99"/>
      <c r="AE69" s="99"/>
      <c r="AF69" s="99"/>
      <c r="AG69" s="99"/>
      <c r="AH69" s="99"/>
      <c r="AI69" s="99"/>
      <c r="AJ69" s="156"/>
      <c r="AK69" s="75">
        <f t="shared" si="50"/>
        <v>0</v>
      </c>
      <c r="AL69" s="74">
        <f t="shared" si="50"/>
        <v>0</v>
      </c>
      <c r="AM69" s="74">
        <f t="shared" si="50"/>
        <v>0</v>
      </c>
      <c r="AN69" s="74">
        <f t="shared" si="50"/>
        <v>0</v>
      </c>
      <c r="AO69" s="74">
        <f t="shared" si="50"/>
        <v>0</v>
      </c>
      <c r="AP69" s="74">
        <f t="shared" si="50"/>
        <v>0</v>
      </c>
      <c r="AQ69" s="74">
        <f t="shared" si="50"/>
        <v>0</v>
      </c>
      <c r="AR69" s="232">
        <f t="shared" si="50"/>
        <v>0</v>
      </c>
      <c r="AS69" s="232">
        <f t="shared" si="50"/>
        <v>0</v>
      </c>
      <c r="AT69" s="232">
        <f t="shared" si="50"/>
        <v>0</v>
      </c>
      <c r="AU69" s="278">
        <f t="shared" si="51"/>
        <v>0</v>
      </c>
      <c r="AV69" s="315">
        <f t="shared" si="52"/>
        <v>0</v>
      </c>
    </row>
    <row r="70" spans="1:4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1">
        <v>111081.95</v>
      </c>
      <c r="Z70" s="99">
        <v>34385.75</v>
      </c>
      <c r="AA70" s="99"/>
      <c r="AB70" s="99"/>
      <c r="AC70" s="99"/>
      <c r="AD70" s="99"/>
      <c r="AE70" s="99"/>
      <c r="AF70" s="99"/>
      <c r="AG70" s="99"/>
      <c r="AH70" s="99"/>
      <c r="AI70" s="99"/>
      <c r="AJ70" s="156"/>
      <c r="AK70" s="75">
        <f t="shared" si="50"/>
        <v>0</v>
      </c>
      <c r="AL70" s="74">
        <f t="shared" si="50"/>
        <v>0</v>
      </c>
      <c r="AM70" s="74">
        <f t="shared" si="50"/>
        <v>0</v>
      </c>
      <c r="AN70" s="74">
        <f t="shared" si="50"/>
        <v>0</v>
      </c>
      <c r="AO70" s="74">
        <f t="shared" si="50"/>
        <v>0</v>
      </c>
      <c r="AP70" s="74">
        <f t="shared" si="50"/>
        <v>0</v>
      </c>
      <c r="AQ70" s="74">
        <f t="shared" si="50"/>
        <v>0</v>
      </c>
      <c r="AR70" s="232">
        <f t="shared" si="50"/>
        <v>0</v>
      </c>
      <c r="AS70" s="232">
        <f t="shared" si="50"/>
        <v>0</v>
      </c>
      <c r="AT70" s="232">
        <f t="shared" si="50"/>
        <v>0</v>
      </c>
      <c r="AU70" s="278">
        <f t="shared" si="51"/>
        <v>0</v>
      </c>
      <c r="AV70" s="315">
        <f t="shared" si="52"/>
        <v>0</v>
      </c>
    </row>
    <row r="71" spans="1:48" ht="15.75" thickBot="1" x14ac:dyDescent="0.3">
      <c r="A71" s="4"/>
      <c r="B71" s="38" t="s">
        <v>46</v>
      </c>
      <c r="C71" s="92">
        <f t="shared" ref="C71:N71" si="53">+C64+C57+C50</f>
        <v>5237329</v>
      </c>
      <c r="D71" s="77">
        <f t="shared" si="53"/>
        <v>5612269.5600000042</v>
      </c>
      <c r="E71" s="77">
        <f t="shared" si="53"/>
        <v>5392170.539999987</v>
      </c>
      <c r="F71" s="77">
        <f t="shared" si="53"/>
        <v>5167903.0000000028</v>
      </c>
      <c r="G71" s="77">
        <f t="shared" si="53"/>
        <v>4682478.2599999942</v>
      </c>
      <c r="H71" s="77">
        <f t="shared" si="53"/>
        <v>4174523.9599999944</v>
      </c>
      <c r="I71" s="77">
        <f t="shared" si="53"/>
        <v>3739399.3999999948</v>
      </c>
      <c r="J71" s="77">
        <f t="shared" si="53"/>
        <v>3364374.1199999964</v>
      </c>
      <c r="K71" s="77">
        <f t="shared" si="53"/>
        <v>3269001.2199999983</v>
      </c>
      <c r="L71" s="77">
        <f t="shared" si="53"/>
        <v>3415601.7400000067</v>
      </c>
      <c r="M71" s="77">
        <f t="shared" si="53"/>
        <v>3933804.4599999986</v>
      </c>
      <c r="N71" s="157">
        <f t="shared" si="53"/>
        <v>4599786.2999999989</v>
      </c>
      <c r="O71" s="77">
        <f t="shared" ref="O71:V71" si="54">SUM(O66:O70)</f>
        <v>5341213.320000005</v>
      </c>
      <c r="P71" s="77">
        <f t="shared" si="54"/>
        <v>5698095.3999999994</v>
      </c>
      <c r="Q71" s="77">
        <f t="shared" si="54"/>
        <v>5666102.0400000094</v>
      </c>
      <c r="R71" s="77">
        <f t="shared" si="54"/>
        <v>5351482.6099999994</v>
      </c>
      <c r="S71" s="77">
        <f t="shared" si="54"/>
        <v>4750974.8599999947</v>
      </c>
      <c r="T71" s="77">
        <f t="shared" si="54"/>
        <v>4545669.7199999942</v>
      </c>
      <c r="U71" s="77">
        <f t="shared" si="54"/>
        <v>4354114.8099999996</v>
      </c>
      <c r="V71" s="143">
        <f t="shared" si="54"/>
        <v>4242524.3900000006</v>
      </c>
      <c r="W71" s="143">
        <v>4262854.2699999996</v>
      </c>
      <c r="X71" s="157">
        <v>4523138.3399999989</v>
      </c>
      <c r="Y71" s="262">
        <v>5107314.2100000056</v>
      </c>
      <c r="Z71" s="143">
        <v>5110362.780000004</v>
      </c>
      <c r="AA71" s="143"/>
      <c r="AB71" s="143"/>
      <c r="AC71" s="143"/>
      <c r="AD71" s="143"/>
      <c r="AE71" s="143"/>
      <c r="AF71" s="143"/>
      <c r="AG71" s="143"/>
      <c r="AH71" s="143"/>
      <c r="AI71" s="143"/>
      <c r="AJ71" s="157"/>
      <c r="AK71" s="77">
        <f t="shared" ref="AK71:AS71" si="55">IF(C71=0,0,C71-O71)</f>
        <v>-103884.32000000495</v>
      </c>
      <c r="AL71" s="180">
        <f t="shared" si="55"/>
        <v>-85825.839999995194</v>
      </c>
      <c r="AM71" s="180">
        <f t="shared" si="55"/>
        <v>-273931.50000002235</v>
      </c>
      <c r="AN71" s="180">
        <f t="shared" si="55"/>
        <v>-183579.60999999661</v>
      </c>
      <c r="AO71" s="180">
        <f t="shared" si="55"/>
        <v>-68496.600000000559</v>
      </c>
      <c r="AP71" s="180">
        <f t="shared" si="55"/>
        <v>-371145.75999999978</v>
      </c>
      <c r="AQ71" s="180">
        <f t="shared" si="55"/>
        <v>-614715.41000000481</v>
      </c>
      <c r="AR71" s="233">
        <f t="shared" si="55"/>
        <v>-878150.27000000421</v>
      </c>
      <c r="AS71" s="233">
        <f t="shared" si="55"/>
        <v>-993853.05000000121</v>
      </c>
      <c r="AT71" s="233">
        <f>IF(X71=0,0,L71-X71)</f>
        <v>-1107536.5999999922</v>
      </c>
      <c r="AU71" s="262">
        <f t="shared" ref="AU71:AV71" si="56">IF(Y71=0,0,M71-Y71)</f>
        <v>-1173509.750000007</v>
      </c>
      <c r="AV71" s="76">
        <f t="shared" si="56"/>
        <v>-510576.4800000051</v>
      </c>
    </row>
    <row r="72" spans="1:4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8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3"/>
      <c r="AV72" s="316"/>
    </row>
    <row r="73" spans="1:4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3">
        <v>1363751.48</v>
      </c>
      <c r="Z73" s="184">
        <v>448529.27</v>
      </c>
      <c r="AA73" s="184"/>
      <c r="AB73" s="184"/>
      <c r="AC73" s="184"/>
      <c r="AD73" s="184"/>
      <c r="AE73" s="184"/>
      <c r="AF73" s="184"/>
      <c r="AG73" s="184"/>
      <c r="AH73" s="184"/>
      <c r="AI73" s="184"/>
      <c r="AJ73" s="159"/>
      <c r="AK73" s="78">
        <f t="shared" ref="AK73:AL77" si="57">C73-O73</f>
        <v>161203.53000000003</v>
      </c>
      <c r="AL73" s="78">
        <f t="shared" si="57"/>
        <v>94488.680000000051</v>
      </c>
      <c r="AM73" s="78">
        <f t="shared" ref="AM73:AT77" si="58">IF(Q73=0,0,E73-Q73)</f>
        <v>-128176.0799999999</v>
      </c>
      <c r="AN73" s="78">
        <f t="shared" si="58"/>
        <v>-22021.5</v>
      </c>
      <c r="AO73" s="78">
        <f t="shared" si="58"/>
        <v>5704.8000000000175</v>
      </c>
      <c r="AP73" s="78">
        <f t="shared" si="58"/>
        <v>2916.0500000000175</v>
      </c>
      <c r="AQ73" s="78">
        <f t="shared" si="58"/>
        <v>-27219.160000000033</v>
      </c>
      <c r="AR73" s="184">
        <f t="shared" si="58"/>
        <v>40583.250000000058</v>
      </c>
      <c r="AS73" s="184">
        <f t="shared" si="58"/>
        <v>74595.109999999986</v>
      </c>
      <c r="AT73" s="213">
        <f t="shared" si="58"/>
        <v>210647.35000000009</v>
      </c>
      <c r="AU73" s="291">
        <f t="shared" ref="AU73:AU77" si="59">IF(Y73=0,0,M73-Y73)</f>
        <v>50763.170000000158</v>
      </c>
      <c r="AV73" s="314">
        <f t="shared" ref="AV73:AV77" si="60">IF(Z73=0,0,N73-Z73)</f>
        <v>950153.91000000015</v>
      </c>
    </row>
    <row r="74" spans="1:4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3">
        <v>311858.28000000003</v>
      </c>
      <c r="Z74" s="184">
        <v>131164.72</v>
      </c>
      <c r="AA74" s="184"/>
      <c r="AB74" s="184"/>
      <c r="AC74" s="184"/>
      <c r="AD74" s="184"/>
      <c r="AE74" s="184"/>
      <c r="AF74" s="184"/>
      <c r="AG74" s="184"/>
      <c r="AH74" s="184"/>
      <c r="AI74" s="184"/>
      <c r="AJ74" s="159"/>
      <c r="AK74" s="78">
        <f t="shared" si="57"/>
        <v>78266.700000000012</v>
      </c>
      <c r="AL74" s="78">
        <f t="shared" si="57"/>
        <v>34139.339999999997</v>
      </c>
      <c r="AM74" s="78">
        <f t="shared" si="58"/>
        <v>-11303.790000000008</v>
      </c>
      <c r="AN74" s="78">
        <f t="shared" si="58"/>
        <v>13188.62999999999</v>
      </c>
      <c r="AO74" s="78">
        <f t="shared" si="58"/>
        <v>-912.72999999999593</v>
      </c>
      <c r="AP74" s="78">
        <f t="shared" si="58"/>
        <v>-275.81999999999971</v>
      </c>
      <c r="AQ74" s="78">
        <f t="shared" si="58"/>
        <v>-6730.5899999999965</v>
      </c>
      <c r="AR74" s="184">
        <f t="shared" si="58"/>
        <v>1748.5399999999936</v>
      </c>
      <c r="AS74" s="184">
        <f t="shared" si="58"/>
        <v>-340.80999999998312</v>
      </c>
      <c r="AT74" s="213">
        <f t="shared" si="58"/>
        <v>21295.850000000006</v>
      </c>
      <c r="AU74" s="291">
        <f t="shared" si="59"/>
        <v>-5589.2399999999907</v>
      </c>
      <c r="AV74" s="314">
        <f t="shared" si="60"/>
        <v>190533.10999999996</v>
      </c>
    </row>
    <row r="75" spans="1:4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3">
        <v>433839.35999999999</v>
      </c>
      <c r="Z75" s="184">
        <v>67388.2</v>
      </c>
      <c r="AA75" s="184"/>
      <c r="AB75" s="184"/>
      <c r="AC75" s="184"/>
      <c r="AD75" s="184"/>
      <c r="AE75" s="184"/>
      <c r="AF75" s="184"/>
      <c r="AG75" s="184"/>
      <c r="AH75" s="184"/>
      <c r="AI75" s="184"/>
      <c r="AJ75" s="159"/>
      <c r="AK75" s="78">
        <f t="shared" si="57"/>
        <v>102825.71000000002</v>
      </c>
      <c r="AL75" s="78">
        <f t="shared" si="57"/>
        <v>60631.869999999937</v>
      </c>
      <c r="AM75" s="78">
        <f t="shared" si="58"/>
        <v>7564.7200000000012</v>
      </c>
      <c r="AN75" s="78">
        <f t="shared" si="58"/>
        <v>28423.749999999993</v>
      </c>
      <c r="AO75" s="78">
        <f t="shared" si="58"/>
        <v>15618.029999999999</v>
      </c>
      <c r="AP75" s="78">
        <f t="shared" si="58"/>
        <v>9457.3799999999974</v>
      </c>
      <c r="AQ75" s="78">
        <f t="shared" si="58"/>
        <v>-3394.9099999999962</v>
      </c>
      <c r="AR75" s="184">
        <f t="shared" si="58"/>
        <v>16649.699999999997</v>
      </c>
      <c r="AS75" s="184">
        <f t="shared" si="58"/>
        <v>48186.349999999977</v>
      </c>
      <c r="AT75" s="213">
        <f t="shared" si="58"/>
        <v>60119.73000000004</v>
      </c>
      <c r="AU75" s="291">
        <f t="shared" si="59"/>
        <v>43683.5</v>
      </c>
      <c r="AV75" s="314">
        <f t="shared" si="60"/>
        <v>404711.16</v>
      </c>
    </row>
    <row r="76" spans="1:4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3">
        <v>850713.18400000012</v>
      </c>
      <c r="Z76" s="184">
        <v>131954.56299999999</v>
      </c>
      <c r="AA76" s="184"/>
      <c r="AB76" s="184"/>
      <c r="AC76" s="184"/>
      <c r="AD76" s="184"/>
      <c r="AE76" s="184"/>
      <c r="AF76" s="184"/>
      <c r="AG76" s="184"/>
      <c r="AH76" s="184"/>
      <c r="AI76" s="184"/>
      <c r="AJ76" s="159"/>
      <c r="AK76" s="78">
        <f t="shared" si="57"/>
        <v>139293.75699999998</v>
      </c>
      <c r="AL76" s="78">
        <f t="shared" si="57"/>
        <v>115621.57</v>
      </c>
      <c r="AM76" s="78">
        <f t="shared" si="58"/>
        <v>7641.7829999999958</v>
      </c>
      <c r="AN76" s="78">
        <f t="shared" si="58"/>
        <v>21301.594000000012</v>
      </c>
      <c r="AO76" s="78">
        <f t="shared" si="58"/>
        <v>14341.513999999996</v>
      </c>
      <c r="AP76" s="78">
        <f t="shared" si="58"/>
        <v>9928.1860000000015</v>
      </c>
      <c r="AQ76" s="78">
        <f t="shared" si="58"/>
        <v>-22519.489000000001</v>
      </c>
      <c r="AR76" s="184">
        <f t="shared" si="58"/>
        <v>20369.138999999996</v>
      </c>
      <c r="AS76" s="184">
        <f t="shared" si="58"/>
        <v>75380.850999999966</v>
      </c>
      <c r="AT76" s="213">
        <f t="shared" si="58"/>
        <v>75198.280999999959</v>
      </c>
      <c r="AU76" s="291">
        <f t="shared" si="59"/>
        <v>37847.039999999804</v>
      </c>
      <c r="AV76" s="314">
        <f t="shared" si="60"/>
        <v>766244.30700000003</v>
      </c>
    </row>
    <row r="77" spans="1:4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3">
        <v>663018.48</v>
      </c>
      <c r="Z77" s="184">
        <v>12418.34</v>
      </c>
      <c r="AA77" s="184"/>
      <c r="AB77" s="184"/>
      <c r="AC77" s="184"/>
      <c r="AD77" s="184"/>
      <c r="AE77" s="184"/>
      <c r="AF77" s="184"/>
      <c r="AG77" s="184"/>
      <c r="AH77" s="184"/>
      <c r="AI77" s="184"/>
      <c r="AJ77" s="159"/>
      <c r="AK77" s="78">
        <f t="shared" si="57"/>
        <v>164133.64999999991</v>
      </c>
      <c r="AL77" s="78">
        <f t="shared" si="57"/>
        <v>-43030.160000000033</v>
      </c>
      <c r="AM77" s="78">
        <f t="shared" si="58"/>
        <v>-7737.7000000000698</v>
      </c>
      <c r="AN77" s="78">
        <f t="shared" si="58"/>
        <v>488202.11000000004</v>
      </c>
      <c r="AO77" s="78">
        <f t="shared" si="58"/>
        <v>515157.87000000005</v>
      </c>
      <c r="AP77" s="78">
        <f t="shared" si="58"/>
        <v>478005.41000000003</v>
      </c>
      <c r="AQ77" s="78">
        <f t="shared" si="58"/>
        <v>424376.48000000004</v>
      </c>
      <c r="AR77" s="184">
        <f t="shared" si="58"/>
        <v>566821.12999999989</v>
      </c>
      <c r="AS77" s="184">
        <f t="shared" si="58"/>
        <v>588152.25</v>
      </c>
      <c r="AT77" s="213">
        <f t="shared" si="58"/>
        <v>687217.75</v>
      </c>
      <c r="AU77" s="291">
        <f t="shared" si="59"/>
        <v>614612.72</v>
      </c>
      <c r="AV77" s="314">
        <f t="shared" si="60"/>
        <v>1355012.2699999998</v>
      </c>
    </row>
    <row r="78" spans="1:48" x14ac:dyDescent="0.25">
      <c r="A78" s="4"/>
      <c r="B78" s="36" t="s">
        <v>46</v>
      </c>
      <c r="C78" s="119">
        <f t="shared" ref="C78:V78" si="61">SUM(C73:C77)</f>
        <v>4437631.0310000004</v>
      </c>
      <c r="D78" s="70">
        <f t="shared" si="61"/>
        <v>2981127.1710000001</v>
      </c>
      <c r="E78" s="70">
        <f t="shared" si="61"/>
        <v>2026320.0329999998</v>
      </c>
      <c r="F78" s="70">
        <f t="shared" si="61"/>
        <v>1324674.8149999999</v>
      </c>
      <c r="G78" s="70">
        <f t="shared" si="61"/>
        <v>1153940.0410000002</v>
      </c>
      <c r="H78" s="70">
        <f t="shared" si="61"/>
        <v>1043484.54</v>
      </c>
      <c r="I78" s="70">
        <f t="shared" si="61"/>
        <v>1046078.638</v>
      </c>
      <c r="J78" s="70">
        <f t="shared" si="61"/>
        <v>1532868.926</v>
      </c>
      <c r="K78" s="70">
        <f t="shared" si="61"/>
        <v>2560191.628</v>
      </c>
      <c r="L78" s="70">
        <f t="shared" si="61"/>
        <v>3989496.2139999997</v>
      </c>
      <c r="M78" s="70">
        <f t="shared" si="61"/>
        <v>4364497.9740000004</v>
      </c>
      <c r="N78" s="152">
        <f t="shared" si="61"/>
        <v>4458109.8499999996</v>
      </c>
      <c r="O78" s="204">
        <f t="shared" si="61"/>
        <v>3791907.6840000004</v>
      </c>
      <c r="P78" s="78">
        <f t="shared" si="61"/>
        <v>2719275.8709999998</v>
      </c>
      <c r="Q78" s="78">
        <f t="shared" si="61"/>
        <v>2158331.1</v>
      </c>
      <c r="R78" s="78">
        <f t="shared" si="61"/>
        <v>795580.23100000015</v>
      </c>
      <c r="S78" s="78">
        <f t="shared" si="61"/>
        <v>604030.55700000003</v>
      </c>
      <c r="T78" s="78">
        <f t="shared" si="61"/>
        <v>543453.33400000003</v>
      </c>
      <c r="U78" s="78">
        <f t="shared" si="61"/>
        <v>681566.30700000003</v>
      </c>
      <c r="V78" s="184">
        <f t="shared" si="61"/>
        <v>886697.16700000013</v>
      </c>
      <c r="W78" s="184">
        <v>1774217.8770000001</v>
      </c>
      <c r="X78" s="159">
        <v>2935017.2530000005</v>
      </c>
      <c r="Y78" s="263">
        <v>3623180.7840000005</v>
      </c>
      <c r="Z78" s="184">
        <v>791455.09299999988</v>
      </c>
      <c r="AA78" s="184"/>
      <c r="AB78" s="184"/>
      <c r="AC78" s="184"/>
      <c r="AD78" s="184"/>
      <c r="AE78" s="184"/>
      <c r="AF78" s="184"/>
      <c r="AG78" s="184"/>
      <c r="AH78" s="184"/>
      <c r="AI78" s="184"/>
      <c r="AJ78" s="159"/>
      <c r="AK78" s="78">
        <f>SUM(AK73:AK77)</f>
        <v>645723.34699999995</v>
      </c>
      <c r="AL78" s="78">
        <f t="shared" ref="AL78:AP78" si="62">SUM(AL73:AL77)</f>
        <v>261851.29999999993</v>
      </c>
      <c r="AM78" s="78">
        <f t="shared" si="62"/>
        <v>-132011.06699999998</v>
      </c>
      <c r="AN78" s="78">
        <f t="shared" si="62"/>
        <v>529094.58400000003</v>
      </c>
      <c r="AO78" s="78">
        <f t="shared" si="62"/>
        <v>549909.48400000005</v>
      </c>
      <c r="AP78" s="78">
        <f t="shared" si="62"/>
        <v>500031.20600000006</v>
      </c>
      <c r="AQ78" s="78">
        <f>SUM(AQ73:AQ77)</f>
        <v>364512.33100000001</v>
      </c>
      <c r="AR78" s="184">
        <f t="shared" ref="AR78:AT78" si="63">SUM(AR73:AR77)</f>
        <v>646171.75899999996</v>
      </c>
      <c r="AS78" s="184">
        <f t="shared" si="63"/>
        <v>785973.75099999993</v>
      </c>
      <c r="AT78" s="213">
        <f t="shared" si="63"/>
        <v>1054478.9610000001</v>
      </c>
      <c r="AU78" s="291">
        <f t="shared" ref="AU78:AV78" si="64">SUM(AU73:AU77)</f>
        <v>741317.19</v>
      </c>
      <c r="AV78" s="314">
        <f t="shared" si="64"/>
        <v>3666654.7569999993</v>
      </c>
    </row>
    <row r="79" spans="1:4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4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7"/>
      <c r="AU79" s="273"/>
      <c r="AV79" s="316"/>
    </row>
    <row r="80" spans="1:4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5">
        <v>2775299.3400002476</v>
      </c>
      <c r="Z80" s="90">
        <v>900313.2500002475</v>
      </c>
      <c r="AA80" s="90"/>
      <c r="AB80" s="90"/>
      <c r="AC80" s="90"/>
      <c r="AD80" s="90"/>
      <c r="AE80" s="90"/>
      <c r="AF80" s="90"/>
      <c r="AG80" s="90"/>
      <c r="AH80" s="90"/>
      <c r="AI80" s="90"/>
      <c r="AJ80" s="161"/>
      <c r="AK80" s="75">
        <f t="shared" ref="AK80:AL84" si="65">C80-O80</f>
        <v>291821.6100000001</v>
      </c>
      <c r="AL80" s="75">
        <f t="shared" si="65"/>
        <v>167048.56000000029</v>
      </c>
      <c r="AM80" s="75">
        <f t="shared" ref="AM80:AT84" si="66">IF(Q80=0,0,E80-Q80)</f>
        <v>-228603.20999999973</v>
      </c>
      <c r="AN80" s="75">
        <f t="shared" si="66"/>
        <v>-61766.124697960156</v>
      </c>
      <c r="AO80" s="75">
        <f t="shared" si="66"/>
        <v>1335.3499997527688</v>
      </c>
      <c r="AP80" s="75">
        <f t="shared" si="66"/>
        <v>1240.619999752671</v>
      </c>
      <c r="AQ80" s="75">
        <f t="shared" si="66"/>
        <v>-44644.340000247292</v>
      </c>
      <c r="AR80" s="90">
        <f t="shared" si="66"/>
        <v>56456.179999752669</v>
      </c>
      <c r="AS80" s="90">
        <f t="shared" si="66"/>
        <v>50240.189999752212</v>
      </c>
      <c r="AT80" s="218">
        <f t="shared" si="66"/>
        <v>74627.219999752007</v>
      </c>
      <c r="AU80" s="278">
        <f t="shared" ref="AU80:AU84" si="67">IF(Y80=0,0,M80-Y80)</f>
        <v>-283642.99000024749</v>
      </c>
      <c r="AV80" s="315">
        <f t="shared" ref="AV80:AV84" si="68">IF(Z80=0,0,N80-Z80)</f>
        <v>1527460.2499997525</v>
      </c>
    </row>
    <row r="81" spans="1:4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5">
        <v>623241.09999999986</v>
      </c>
      <c r="Z81" s="90">
        <v>261399.55</v>
      </c>
      <c r="AA81" s="90"/>
      <c r="AB81" s="90"/>
      <c r="AC81" s="90"/>
      <c r="AD81" s="90"/>
      <c r="AE81" s="90"/>
      <c r="AF81" s="90"/>
      <c r="AG81" s="90"/>
      <c r="AH81" s="90"/>
      <c r="AI81" s="90"/>
      <c r="AJ81" s="161"/>
      <c r="AK81" s="75">
        <f t="shared" si="65"/>
        <v>122535.96999999986</v>
      </c>
      <c r="AL81" s="75">
        <f t="shared" si="65"/>
        <v>47887.079999999958</v>
      </c>
      <c r="AM81" s="75">
        <f t="shared" si="66"/>
        <v>-24866.160000000091</v>
      </c>
      <c r="AN81" s="75">
        <f t="shared" si="66"/>
        <v>16420.459999999992</v>
      </c>
      <c r="AO81" s="75">
        <f t="shared" si="66"/>
        <v>-4672.0599999999977</v>
      </c>
      <c r="AP81" s="75">
        <f t="shared" si="66"/>
        <v>-3885.1100000000151</v>
      </c>
      <c r="AQ81" s="75">
        <f t="shared" si="66"/>
        <v>-13968.820000000007</v>
      </c>
      <c r="AR81" s="90">
        <f t="shared" si="66"/>
        <v>-2791.789999999979</v>
      </c>
      <c r="AS81" s="90">
        <f t="shared" si="66"/>
        <v>-23116.979999999923</v>
      </c>
      <c r="AT81" s="218">
        <f t="shared" si="66"/>
        <v>-35338.249999999942</v>
      </c>
      <c r="AU81" s="278">
        <f t="shared" si="67"/>
        <v>-99844.059999999765</v>
      </c>
      <c r="AV81" s="315">
        <f t="shared" si="68"/>
        <v>283165.2900000001</v>
      </c>
    </row>
    <row r="82" spans="1:4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5">
        <v>739241.24</v>
      </c>
      <c r="Z82" s="90">
        <v>108681.58999999997</v>
      </c>
      <c r="AA82" s="90"/>
      <c r="AB82" s="90"/>
      <c r="AC82" s="90"/>
      <c r="AD82" s="90"/>
      <c r="AE82" s="90"/>
      <c r="AF82" s="90"/>
      <c r="AG82" s="90"/>
      <c r="AH82" s="90"/>
      <c r="AI82" s="90"/>
      <c r="AJ82" s="161"/>
      <c r="AK82" s="75">
        <f t="shared" si="65"/>
        <v>146031.94999999972</v>
      </c>
      <c r="AL82" s="75">
        <f t="shared" si="65"/>
        <v>85435.440000000119</v>
      </c>
      <c r="AM82" s="75">
        <f t="shared" si="66"/>
        <v>146.29999999995925</v>
      </c>
      <c r="AN82" s="75">
        <f t="shared" si="66"/>
        <v>30714.729999999996</v>
      </c>
      <c r="AO82" s="75">
        <f t="shared" si="66"/>
        <v>14739.959999999963</v>
      </c>
      <c r="AP82" s="75">
        <f t="shared" si="66"/>
        <v>10848.100000000035</v>
      </c>
      <c r="AQ82" s="75">
        <f t="shared" si="66"/>
        <v>-3924.4400000000169</v>
      </c>
      <c r="AR82" s="99">
        <f t="shared" si="66"/>
        <v>19119.789999999979</v>
      </c>
      <c r="AS82" s="99">
        <f t="shared" si="66"/>
        <v>47511.479999999981</v>
      </c>
      <c r="AT82" s="232">
        <f t="shared" si="66"/>
        <v>17915.969999999739</v>
      </c>
      <c r="AU82" s="278">
        <f t="shared" si="67"/>
        <v>-25095.059999999939</v>
      </c>
      <c r="AV82" s="315">
        <f t="shared" si="68"/>
        <v>586108.18000000005</v>
      </c>
    </row>
    <row r="83" spans="1:4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5">
        <v>878492.77000000014</v>
      </c>
      <c r="Z83" s="90">
        <v>141058.99999999997</v>
      </c>
      <c r="AA83" s="90"/>
      <c r="AB83" s="90"/>
      <c r="AC83" s="90"/>
      <c r="AD83" s="90"/>
      <c r="AE83" s="90"/>
      <c r="AF83" s="90"/>
      <c r="AG83" s="90"/>
      <c r="AH83" s="90"/>
      <c r="AI83" s="90"/>
      <c r="AJ83" s="161"/>
      <c r="AK83" s="75">
        <f t="shared" si="65"/>
        <v>129603.16000000003</v>
      </c>
      <c r="AL83" s="75">
        <f t="shared" si="65"/>
        <v>107308.30999999994</v>
      </c>
      <c r="AM83" s="75">
        <f t="shared" si="66"/>
        <v>-2244.2698630908271</v>
      </c>
      <c r="AN83" s="75">
        <f t="shared" si="66"/>
        <v>11882.735878657171</v>
      </c>
      <c r="AO83" s="75">
        <f t="shared" si="66"/>
        <v>9609.3099999999977</v>
      </c>
      <c r="AP83" s="75">
        <f t="shared" si="66"/>
        <v>4484.7999999999884</v>
      </c>
      <c r="AQ83" s="75">
        <f t="shared" si="66"/>
        <v>-18774.119999999981</v>
      </c>
      <c r="AR83" s="90">
        <f t="shared" si="66"/>
        <v>9017.1900000000605</v>
      </c>
      <c r="AS83" s="90">
        <f t="shared" si="66"/>
        <v>25780.310000000056</v>
      </c>
      <c r="AT83" s="90">
        <f t="shared" si="66"/>
        <v>-18651.050000000047</v>
      </c>
      <c r="AU83" s="278">
        <f t="shared" si="67"/>
        <v>-76691.820000000182</v>
      </c>
      <c r="AV83" s="315">
        <f t="shared" si="68"/>
        <v>652146.36999999988</v>
      </c>
    </row>
    <row r="84" spans="1:4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5">
        <v>497450.12999999995</v>
      </c>
      <c r="Z84" s="90">
        <v>13424.99</v>
      </c>
      <c r="AA84" s="90"/>
      <c r="AB84" s="90"/>
      <c r="AC84" s="90"/>
      <c r="AD84" s="90"/>
      <c r="AE84" s="90"/>
      <c r="AF84" s="90"/>
      <c r="AG84" s="90"/>
      <c r="AH84" s="90"/>
      <c r="AI84" s="90"/>
      <c r="AJ84" s="161"/>
      <c r="AK84" s="75">
        <f t="shared" si="65"/>
        <v>18496.519999999902</v>
      </c>
      <c r="AL84" s="75">
        <f t="shared" si="65"/>
        <v>-29688.560000000056</v>
      </c>
      <c r="AM84" s="75">
        <f t="shared" si="66"/>
        <v>-9721.9299999999348</v>
      </c>
      <c r="AN84" s="75">
        <f t="shared" si="66"/>
        <v>422.70999999999185</v>
      </c>
      <c r="AO84" s="75">
        <f t="shared" si="66"/>
        <v>8341.9800000000105</v>
      </c>
      <c r="AP84" s="75">
        <f t="shared" si="66"/>
        <v>24966.399999999994</v>
      </c>
      <c r="AQ84" s="75">
        <f t="shared" si="66"/>
        <v>-13203.399999999994</v>
      </c>
      <c r="AR84" s="90">
        <f t="shared" si="66"/>
        <v>35792.770000000019</v>
      </c>
      <c r="AS84" s="90">
        <f t="shared" si="66"/>
        <v>10174.609999999928</v>
      </c>
      <c r="AT84" s="90">
        <f t="shared" si="66"/>
        <v>25020.400000000081</v>
      </c>
      <c r="AU84" s="278">
        <f t="shared" si="67"/>
        <v>-5154.3400000000256</v>
      </c>
      <c r="AV84" s="315">
        <f t="shared" si="68"/>
        <v>493817.92999999993</v>
      </c>
    </row>
    <row r="85" spans="1:48" x14ac:dyDescent="0.25">
      <c r="A85" s="4"/>
      <c r="B85" s="36" t="s">
        <v>46</v>
      </c>
      <c r="C85" s="89">
        <f t="shared" ref="C85:V85" si="69">SUM(C80:C84)</f>
        <v>4952031.7500000009</v>
      </c>
      <c r="D85" s="90">
        <f t="shared" si="69"/>
        <v>3389849.1199999996</v>
      </c>
      <c r="E85" s="90">
        <f t="shared" si="69"/>
        <v>2006628.0701369089</v>
      </c>
      <c r="F85" s="90">
        <f t="shared" si="69"/>
        <v>1176026.3258786572</v>
      </c>
      <c r="G85" s="90">
        <f t="shared" si="69"/>
        <v>935441</v>
      </c>
      <c r="H85" s="90">
        <f t="shared" si="69"/>
        <v>859395.35000000009</v>
      </c>
      <c r="I85" s="90">
        <f t="shared" si="69"/>
        <v>863121.55</v>
      </c>
      <c r="J85" s="90">
        <f t="shared" si="69"/>
        <v>1292087.3999999999</v>
      </c>
      <c r="K85" s="90">
        <f t="shared" si="69"/>
        <v>2496191.67</v>
      </c>
      <c r="L85" s="90">
        <f t="shared" si="69"/>
        <v>4476190.0299999993</v>
      </c>
      <c r="M85" s="90">
        <f t="shared" si="69"/>
        <v>5023296.3100000005</v>
      </c>
      <c r="N85" s="161">
        <f t="shared" si="69"/>
        <v>4967576.3999999994</v>
      </c>
      <c r="O85" s="90">
        <f t="shared" si="69"/>
        <v>4243542.54</v>
      </c>
      <c r="P85" s="90">
        <f t="shared" si="69"/>
        <v>3011858.2899999996</v>
      </c>
      <c r="Q85" s="83">
        <f t="shared" si="69"/>
        <v>2271917.3399999994</v>
      </c>
      <c r="R85" s="83">
        <f t="shared" si="69"/>
        <v>1178351.8146979602</v>
      </c>
      <c r="S85" s="83">
        <f t="shared" si="69"/>
        <v>906086.46000024723</v>
      </c>
      <c r="T85" s="83">
        <f t="shared" si="69"/>
        <v>821740.5400002473</v>
      </c>
      <c r="U85" s="83">
        <f t="shared" si="69"/>
        <v>957636.67000024731</v>
      </c>
      <c r="V85" s="90">
        <f t="shared" si="69"/>
        <v>1174493.2600002475</v>
      </c>
      <c r="W85" s="90">
        <v>2385602.0600002478</v>
      </c>
      <c r="X85" s="161">
        <v>4412615.740000248</v>
      </c>
      <c r="Y85" s="265">
        <v>5513724.5800002478</v>
      </c>
      <c r="Z85" s="90">
        <v>1424878.3800002474</v>
      </c>
      <c r="AA85" s="90"/>
      <c r="AB85" s="90"/>
      <c r="AC85" s="90"/>
      <c r="AD85" s="90"/>
      <c r="AE85" s="90"/>
      <c r="AF85" s="90"/>
      <c r="AG85" s="90"/>
      <c r="AH85" s="90"/>
      <c r="AI85" s="90"/>
      <c r="AJ85" s="161"/>
      <c r="AK85" s="83">
        <f>SUM(AK80:AK84)</f>
        <v>708489.20999999961</v>
      </c>
      <c r="AL85" s="83">
        <f t="shared" ref="AL85:AP85" si="70">SUM(AL80:AL84)</f>
        <v>377990.83000000025</v>
      </c>
      <c r="AM85" s="83">
        <f t="shared" si="70"/>
        <v>-265289.26986309059</v>
      </c>
      <c r="AN85" s="83">
        <f t="shared" si="70"/>
        <v>-2325.4888193030056</v>
      </c>
      <c r="AO85" s="83">
        <f t="shared" si="70"/>
        <v>29354.539999752742</v>
      </c>
      <c r="AP85" s="83">
        <f t="shared" si="70"/>
        <v>37654.809999752673</v>
      </c>
      <c r="AQ85" s="83">
        <f>SUM(AQ80:AQ84)</f>
        <v>-94515.120000247291</v>
      </c>
      <c r="AR85" s="90">
        <f t="shared" ref="AR85:AT85" si="71">SUM(AR80:AR84)</f>
        <v>117594.13999975275</v>
      </c>
      <c r="AS85" s="90">
        <f t="shared" si="71"/>
        <v>110589.60999975225</v>
      </c>
      <c r="AT85" s="99">
        <f t="shared" si="71"/>
        <v>63574.28999975184</v>
      </c>
      <c r="AU85" s="278">
        <f t="shared" ref="AU85:AV85" si="72">SUM(AU80:AU84)</f>
        <v>-490428.2700002474</v>
      </c>
      <c r="AV85" s="315">
        <f t="shared" si="72"/>
        <v>3542698.0199997518</v>
      </c>
    </row>
    <row r="86" spans="1:4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6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3"/>
      <c r="AV86" s="316"/>
    </row>
    <row r="87" spans="1:4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7">
        <v>0</v>
      </c>
      <c r="Z87" s="234">
        <v>0</v>
      </c>
      <c r="AA87" s="234"/>
      <c r="AB87" s="234"/>
      <c r="AC87" s="234"/>
      <c r="AD87" s="234"/>
      <c r="AE87" s="234"/>
      <c r="AF87" s="234"/>
      <c r="AG87" s="234"/>
      <c r="AH87" s="234"/>
      <c r="AI87" s="234"/>
      <c r="AJ87" s="174"/>
      <c r="AK87" s="78">
        <f t="shared" ref="AK87:AL91" si="73">C87-O87</f>
        <v>0</v>
      </c>
      <c r="AL87" s="78">
        <f t="shared" si="73"/>
        <v>0</v>
      </c>
      <c r="AM87" s="78">
        <f t="shared" ref="AM87:AT91" si="74">IF(Q87=0,0,E87-Q87)</f>
        <v>0</v>
      </c>
      <c r="AN87" s="78">
        <f t="shared" si="74"/>
        <v>0</v>
      </c>
      <c r="AO87" s="78">
        <f t="shared" si="74"/>
        <v>0</v>
      </c>
      <c r="AP87" s="78">
        <f t="shared" si="74"/>
        <v>0</v>
      </c>
      <c r="AQ87" s="78">
        <f t="shared" si="74"/>
        <v>0</v>
      </c>
      <c r="AR87" s="184">
        <f t="shared" si="74"/>
        <v>0</v>
      </c>
      <c r="AS87" s="184">
        <f t="shared" si="74"/>
        <v>0</v>
      </c>
      <c r="AT87" s="213">
        <f t="shared" si="74"/>
        <v>0</v>
      </c>
      <c r="AU87" s="291">
        <f t="shared" ref="AU87:AU91" si="75">IF(Y87=0,0,M87-Y87)</f>
        <v>0</v>
      </c>
      <c r="AV87" s="314">
        <f t="shared" ref="AV87:AV91" si="76">IF(Z87=0,0,N87-Z87)</f>
        <v>0</v>
      </c>
    </row>
    <row r="88" spans="1:4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7">
        <v>0</v>
      </c>
      <c r="Z88" s="234">
        <v>0</v>
      </c>
      <c r="AA88" s="234"/>
      <c r="AB88" s="234"/>
      <c r="AC88" s="234"/>
      <c r="AD88" s="234"/>
      <c r="AE88" s="234"/>
      <c r="AF88" s="234"/>
      <c r="AG88" s="234"/>
      <c r="AH88" s="234"/>
      <c r="AI88" s="234"/>
      <c r="AJ88" s="174"/>
      <c r="AK88" s="78">
        <f t="shared" si="73"/>
        <v>0</v>
      </c>
      <c r="AL88" s="78">
        <f t="shared" si="73"/>
        <v>0</v>
      </c>
      <c r="AM88" s="78">
        <f t="shared" si="74"/>
        <v>0</v>
      </c>
      <c r="AN88" s="78">
        <f t="shared" si="74"/>
        <v>0</v>
      </c>
      <c r="AO88" s="78">
        <f t="shared" si="74"/>
        <v>0</v>
      </c>
      <c r="AP88" s="78">
        <f t="shared" si="74"/>
        <v>0</v>
      </c>
      <c r="AQ88" s="78">
        <f t="shared" si="74"/>
        <v>0</v>
      </c>
      <c r="AR88" s="184">
        <f t="shared" si="74"/>
        <v>0</v>
      </c>
      <c r="AS88" s="184">
        <f t="shared" si="74"/>
        <v>0</v>
      </c>
      <c r="AT88" s="213">
        <f t="shared" si="74"/>
        <v>0</v>
      </c>
      <c r="AU88" s="291">
        <f t="shared" si="75"/>
        <v>0</v>
      </c>
      <c r="AV88" s="314">
        <f t="shared" si="76"/>
        <v>0</v>
      </c>
    </row>
    <row r="89" spans="1:4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7">
        <v>0</v>
      </c>
      <c r="Z89" s="234">
        <v>0</v>
      </c>
      <c r="AA89" s="234"/>
      <c r="AB89" s="234"/>
      <c r="AC89" s="234"/>
      <c r="AD89" s="234"/>
      <c r="AE89" s="234"/>
      <c r="AF89" s="234"/>
      <c r="AG89" s="234"/>
      <c r="AH89" s="234"/>
      <c r="AI89" s="234"/>
      <c r="AJ89" s="174"/>
      <c r="AK89" s="78">
        <f t="shared" si="73"/>
        <v>0</v>
      </c>
      <c r="AL89" s="78">
        <f t="shared" si="73"/>
        <v>0</v>
      </c>
      <c r="AM89" s="78">
        <f t="shared" si="74"/>
        <v>0</v>
      </c>
      <c r="AN89" s="78">
        <f t="shared" si="74"/>
        <v>0</v>
      </c>
      <c r="AO89" s="78">
        <f t="shared" si="74"/>
        <v>0</v>
      </c>
      <c r="AP89" s="78">
        <f t="shared" si="74"/>
        <v>0</v>
      </c>
      <c r="AQ89" s="78">
        <f t="shared" si="74"/>
        <v>0</v>
      </c>
      <c r="AR89" s="184">
        <f t="shared" si="74"/>
        <v>0</v>
      </c>
      <c r="AS89" s="184">
        <f t="shared" si="74"/>
        <v>0</v>
      </c>
      <c r="AT89" s="213">
        <f t="shared" si="74"/>
        <v>0</v>
      </c>
      <c r="AU89" s="291">
        <f t="shared" si="75"/>
        <v>0</v>
      </c>
      <c r="AV89" s="314">
        <f t="shared" si="76"/>
        <v>0</v>
      </c>
    </row>
    <row r="90" spans="1:4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7">
        <v>0</v>
      </c>
      <c r="Z90" s="234">
        <v>0</v>
      </c>
      <c r="AA90" s="234"/>
      <c r="AB90" s="234"/>
      <c r="AC90" s="234"/>
      <c r="AD90" s="234"/>
      <c r="AE90" s="234"/>
      <c r="AF90" s="234"/>
      <c r="AG90" s="234"/>
      <c r="AH90" s="234"/>
      <c r="AI90" s="234"/>
      <c r="AJ90" s="174"/>
      <c r="AK90" s="78">
        <f t="shared" si="73"/>
        <v>0</v>
      </c>
      <c r="AL90" s="78">
        <f t="shared" si="73"/>
        <v>0</v>
      </c>
      <c r="AM90" s="78">
        <f t="shared" si="74"/>
        <v>0</v>
      </c>
      <c r="AN90" s="78">
        <f t="shared" si="74"/>
        <v>0</v>
      </c>
      <c r="AO90" s="78">
        <f t="shared" si="74"/>
        <v>0</v>
      </c>
      <c r="AP90" s="78">
        <f t="shared" si="74"/>
        <v>0</v>
      </c>
      <c r="AQ90" s="78">
        <f t="shared" si="74"/>
        <v>0</v>
      </c>
      <c r="AR90" s="184">
        <f t="shared" si="74"/>
        <v>0</v>
      </c>
      <c r="AS90" s="184">
        <f t="shared" si="74"/>
        <v>0</v>
      </c>
      <c r="AT90" s="213">
        <f t="shared" si="74"/>
        <v>0</v>
      </c>
      <c r="AU90" s="291">
        <f t="shared" si="75"/>
        <v>0</v>
      </c>
      <c r="AV90" s="314">
        <f t="shared" si="76"/>
        <v>0</v>
      </c>
    </row>
    <row r="91" spans="1:4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7">
        <v>0</v>
      </c>
      <c r="Z91" s="234">
        <v>0</v>
      </c>
      <c r="AA91" s="234"/>
      <c r="AB91" s="234"/>
      <c r="AC91" s="234"/>
      <c r="AD91" s="234"/>
      <c r="AE91" s="234"/>
      <c r="AF91" s="234"/>
      <c r="AG91" s="234"/>
      <c r="AH91" s="234"/>
      <c r="AI91" s="234"/>
      <c r="AJ91" s="174"/>
      <c r="AK91" s="78">
        <f t="shared" si="73"/>
        <v>0</v>
      </c>
      <c r="AL91" s="78">
        <f t="shared" si="73"/>
        <v>0</v>
      </c>
      <c r="AM91" s="78">
        <f t="shared" si="74"/>
        <v>0</v>
      </c>
      <c r="AN91" s="78">
        <f t="shared" si="74"/>
        <v>0</v>
      </c>
      <c r="AO91" s="78">
        <f t="shared" si="74"/>
        <v>0</v>
      </c>
      <c r="AP91" s="78">
        <f t="shared" si="74"/>
        <v>0</v>
      </c>
      <c r="AQ91" s="78">
        <f t="shared" si="74"/>
        <v>0</v>
      </c>
      <c r="AR91" s="184">
        <f t="shared" si="74"/>
        <v>0</v>
      </c>
      <c r="AS91" s="184">
        <f t="shared" si="74"/>
        <v>0</v>
      </c>
      <c r="AT91" s="213">
        <f t="shared" si="74"/>
        <v>0</v>
      </c>
      <c r="AU91" s="291">
        <f t="shared" si="75"/>
        <v>0</v>
      </c>
      <c r="AV91" s="314">
        <f t="shared" si="76"/>
        <v>0</v>
      </c>
    </row>
    <row r="92" spans="1:48" x14ac:dyDescent="0.25">
      <c r="A92" s="4"/>
      <c r="B92" s="36" t="s">
        <v>46</v>
      </c>
      <c r="C92" s="140">
        <f t="shared" ref="C92:V92" si="77">SUM(C87:C91)</f>
        <v>0</v>
      </c>
      <c r="D92" s="173">
        <f t="shared" si="77"/>
        <v>0</v>
      </c>
      <c r="E92" s="173">
        <f t="shared" si="77"/>
        <v>0</v>
      </c>
      <c r="F92" s="173">
        <f t="shared" si="77"/>
        <v>0</v>
      </c>
      <c r="G92" s="173">
        <f t="shared" si="77"/>
        <v>0</v>
      </c>
      <c r="H92" s="173">
        <f t="shared" si="77"/>
        <v>0</v>
      </c>
      <c r="I92" s="173">
        <f t="shared" si="77"/>
        <v>0</v>
      </c>
      <c r="J92" s="173">
        <f t="shared" si="77"/>
        <v>0</v>
      </c>
      <c r="K92" s="173">
        <f t="shared" si="77"/>
        <v>0</v>
      </c>
      <c r="L92" s="173">
        <f t="shared" si="77"/>
        <v>0</v>
      </c>
      <c r="M92" s="173">
        <f t="shared" si="77"/>
        <v>0</v>
      </c>
      <c r="N92" s="174">
        <f t="shared" si="77"/>
        <v>0</v>
      </c>
      <c r="O92" s="173">
        <f t="shared" si="77"/>
        <v>0</v>
      </c>
      <c r="P92" s="173">
        <f t="shared" si="77"/>
        <v>0</v>
      </c>
      <c r="Q92" s="173">
        <f t="shared" si="77"/>
        <v>0</v>
      </c>
      <c r="R92" s="173">
        <f t="shared" si="77"/>
        <v>0</v>
      </c>
      <c r="S92" s="173">
        <f t="shared" si="77"/>
        <v>0</v>
      </c>
      <c r="T92" s="173">
        <f t="shared" si="77"/>
        <v>0</v>
      </c>
      <c r="U92" s="173">
        <f t="shared" si="77"/>
        <v>0</v>
      </c>
      <c r="V92" s="234">
        <f t="shared" si="77"/>
        <v>0</v>
      </c>
      <c r="W92" s="234">
        <v>0</v>
      </c>
      <c r="X92" s="174">
        <v>0</v>
      </c>
      <c r="Y92" s="277">
        <v>0</v>
      </c>
      <c r="Z92" s="234">
        <v>0</v>
      </c>
      <c r="AA92" s="234"/>
      <c r="AB92" s="234"/>
      <c r="AC92" s="234"/>
      <c r="AD92" s="234"/>
      <c r="AE92" s="234"/>
      <c r="AF92" s="234"/>
      <c r="AG92" s="234"/>
      <c r="AH92" s="234"/>
      <c r="AI92" s="234"/>
      <c r="AJ92" s="174"/>
      <c r="AK92" s="173">
        <f t="shared" ref="AK92:AQ92" si="78">SUM(AK87:AK91)</f>
        <v>0</v>
      </c>
      <c r="AL92" s="173">
        <f t="shared" si="78"/>
        <v>0</v>
      </c>
      <c r="AM92" s="173">
        <f t="shared" si="78"/>
        <v>0</v>
      </c>
      <c r="AN92" s="173">
        <f t="shared" si="78"/>
        <v>0</v>
      </c>
      <c r="AO92" s="173">
        <f t="shared" si="78"/>
        <v>0</v>
      </c>
      <c r="AP92" s="173">
        <f t="shared" si="78"/>
        <v>0</v>
      </c>
      <c r="AQ92" s="173">
        <f t="shared" si="78"/>
        <v>0</v>
      </c>
      <c r="AR92" s="234">
        <f t="shared" ref="AR92:AT92" si="79">SUM(AR87:AR91)</f>
        <v>0</v>
      </c>
      <c r="AS92" s="234">
        <f t="shared" si="79"/>
        <v>0</v>
      </c>
      <c r="AT92" s="213">
        <f t="shared" si="79"/>
        <v>0</v>
      </c>
      <c r="AU92" s="291">
        <f t="shared" ref="AU92:AV92" si="80">SUM(AU87:AU91)</f>
        <v>0</v>
      </c>
      <c r="AV92" s="314">
        <f t="shared" si="80"/>
        <v>0</v>
      </c>
    </row>
    <row r="93" spans="1:4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6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3"/>
      <c r="AV93" s="129"/>
    </row>
    <row r="94" spans="1:48" x14ac:dyDescent="0.25">
      <c r="A94" s="4"/>
      <c r="B94" s="36" t="s">
        <v>41</v>
      </c>
      <c r="C94" s="89">
        <f t="shared" ref="C94:Q94" si="81">C80+C87</f>
        <v>2367565.7100000004</v>
      </c>
      <c r="D94" s="90">
        <f t="shared" si="81"/>
        <v>1651364.49</v>
      </c>
      <c r="E94" s="90">
        <f t="shared" si="81"/>
        <v>889563.09999999986</v>
      </c>
      <c r="F94" s="90">
        <f t="shared" si="81"/>
        <v>485314.14999999997</v>
      </c>
      <c r="G94" s="90">
        <f t="shared" si="81"/>
        <v>379992.28</v>
      </c>
      <c r="H94" s="90">
        <f t="shared" si="81"/>
        <v>348151.33999999997</v>
      </c>
      <c r="I94" s="90">
        <f t="shared" si="81"/>
        <v>357205.99</v>
      </c>
      <c r="J94" s="90">
        <f t="shared" si="81"/>
        <v>569196.15</v>
      </c>
      <c r="K94" s="90">
        <f t="shared" si="81"/>
        <v>1151428.0799999998</v>
      </c>
      <c r="L94" s="90">
        <f t="shared" si="81"/>
        <v>2231660.17</v>
      </c>
      <c r="M94" s="90">
        <f t="shared" si="81"/>
        <v>2491656.35</v>
      </c>
      <c r="N94" s="161">
        <f t="shared" si="81"/>
        <v>2427773.5</v>
      </c>
      <c r="O94" s="90">
        <f t="shared" si="81"/>
        <v>2075744.1000000003</v>
      </c>
      <c r="P94" s="90">
        <f t="shared" si="81"/>
        <v>1484315.9299999997</v>
      </c>
      <c r="Q94" s="90">
        <f t="shared" si="81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82">U80+U87</f>
        <v>401850.33000024728</v>
      </c>
      <c r="V94" s="90">
        <f t="shared" si="82"/>
        <v>512739.97000024735</v>
      </c>
      <c r="W94" s="90">
        <v>1101187.8900002476</v>
      </c>
      <c r="X94" s="161">
        <v>2157032.9500002479</v>
      </c>
      <c r="Y94" s="265">
        <v>2775299.3400002476</v>
      </c>
      <c r="Z94" s="90">
        <v>900313.2500002475</v>
      </c>
      <c r="AA94" s="90"/>
      <c r="AB94" s="90"/>
      <c r="AC94" s="90"/>
      <c r="AD94" s="90"/>
      <c r="AE94" s="90"/>
      <c r="AF94" s="90"/>
      <c r="AG94" s="90"/>
      <c r="AH94" s="90"/>
      <c r="AI94" s="90"/>
      <c r="AJ94" s="161"/>
      <c r="AK94" s="83">
        <f t="shared" ref="AK94:AL98" si="83">C94-O94</f>
        <v>291821.6100000001</v>
      </c>
      <c r="AL94" s="83">
        <f t="shared" si="83"/>
        <v>167048.56000000029</v>
      </c>
      <c r="AM94" s="75">
        <f t="shared" ref="AM94:AT98" si="84">IF(Q94=0,0,E94-Q94)</f>
        <v>-228603.20999999973</v>
      </c>
      <c r="AN94" s="75">
        <f t="shared" si="84"/>
        <v>-61766.124697960156</v>
      </c>
      <c r="AO94" s="75">
        <f t="shared" si="84"/>
        <v>1335.3499997527688</v>
      </c>
      <c r="AP94" s="75">
        <f t="shared" si="84"/>
        <v>1240.619999752671</v>
      </c>
      <c r="AQ94" s="75">
        <f t="shared" si="84"/>
        <v>-44644.340000247292</v>
      </c>
      <c r="AR94" s="90">
        <f t="shared" si="84"/>
        <v>56456.179999752669</v>
      </c>
      <c r="AS94" s="90">
        <f t="shared" si="84"/>
        <v>50240.189999752212</v>
      </c>
      <c r="AT94" s="218">
        <f t="shared" si="84"/>
        <v>74627.219999752007</v>
      </c>
      <c r="AU94" s="278">
        <f t="shared" ref="AU94:AU98" si="85">IF(Y94=0,0,M94-Y94)</f>
        <v>-283642.99000024749</v>
      </c>
      <c r="AV94" s="315">
        <f t="shared" ref="AV94:AV98" si="86">IF(Z94=0,0,N94-Z94)</f>
        <v>1527460.2499997525</v>
      </c>
    </row>
    <row r="95" spans="1:48" x14ac:dyDescent="0.25">
      <c r="A95" s="4"/>
      <c r="B95" s="36" t="s">
        <v>42</v>
      </c>
      <c r="C95" s="89">
        <f t="shared" ref="C95:Q95" si="87">C81+C88</f>
        <v>635533.52</v>
      </c>
      <c r="D95" s="90">
        <f t="shared" si="87"/>
        <v>432062.68</v>
      </c>
      <c r="E95" s="90">
        <f t="shared" si="87"/>
        <v>272954.15999999992</v>
      </c>
      <c r="F95" s="90">
        <f t="shared" si="87"/>
        <v>161595.31</v>
      </c>
      <c r="G95" s="90">
        <f t="shared" si="87"/>
        <v>98343.26999999999</v>
      </c>
      <c r="H95" s="90">
        <f t="shared" si="87"/>
        <v>77631.549999999988</v>
      </c>
      <c r="I95" s="90">
        <f t="shared" si="87"/>
        <v>78648.47</v>
      </c>
      <c r="J95" s="90">
        <f t="shared" si="87"/>
        <v>114946.90000000001</v>
      </c>
      <c r="K95" s="90">
        <f t="shared" si="87"/>
        <v>221547.46000000002</v>
      </c>
      <c r="L95" s="90">
        <f t="shared" si="87"/>
        <v>438648.32000000001</v>
      </c>
      <c r="M95" s="90">
        <f t="shared" si="87"/>
        <v>523397.0400000001</v>
      </c>
      <c r="N95" s="161">
        <f t="shared" si="87"/>
        <v>544564.84000000008</v>
      </c>
      <c r="O95" s="90">
        <f t="shared" si="87"/>
        <v>512997.55000000016</v>
      </c>
      <c r="P95" s="90">
        <f t="shared" si="87"/>
        <v>384175.60000000003</v>
      </c>
      <c r="Q95" s="90">
        <f t="shared" si="87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82"/>
        <v>92617.290000000008</v>
      </c>
      <c r="V95" s="90">
        <f t="shared" si="82"/>
        <v>117738.68999999999</v>
      </c>
      <c r="W95" s="90">
        <v>244664.43999999994</v>
      </c>
      <c r="X95" s="161">
        <v>473986.56999999995</v>
      </c>
      <c r="Y95" s="265">
        <v>623241.09999999986</v>
      </c>
      <c r="Z95" s="90">
        <v>261399.55</v>
      </c>
      <c r="AA95" s="90"/>
      <c r="AB95" s="90"/>
      <c r="AC95" s="90"/>
      <c r="AD95" s="90"/>
      <c r="AE95" s="90"/>
      <c r="AF95" s="90"/>
      <c r="AG95" s="90"/>
      <c r="AH95" s="90"/>
      <c r="AI95" s="90"/>
      <c r="AJ95" s="161"/>
      <c r="AK95" s="83">
        <f t="shared" si="83"/>
        <v>122535.96999999986</v>
      </c>
      <c r="AL95" s="83">
        <f t="shared" si="83"/>
        <v>47887.079999999958</v>
      </c>
      <c r="AM95" s="75">
        <f t="shared" si="84"/>
        <v>-24866.160000000091</v>
      </c>
      <c r="AN95" s="75">
        <f t="shared" si="84"/>
        <v>16420.459999999992</v>
      </c>
      <c r="AO95" s="75">
        <f t="shared" si="84"/>
        <v>-4672.0599999999977</v>
      </c>
      <c r="AP95" s="75">
        <f t="shared" si="84"/>
        <v>-3885.1100000000151</v>
      </c>
      <c r="AQ95" s="75">
        <f t="shared" si="84"/>
        <v>-13968.820000000007</v>
      </c>
      <c r="AR95" s="90">
        <f t="shared" si="84"/>
        <v>-2791.789999999979</v>
      </c>
      <c r="AS95" s="90">
        <f t="shared" si="84"/>
        <v>-23116.979999999923</v>
      </c>
      <c r="AT95" s="218">
        <f t="shared" si="84"/>
        <v>-35338.249999999942</v>
      </c>
      <c r="AU95" s="278">
        <f t="shared" si="85"/>
        <v>-99844.059999999765</v>
      </c>
      <c r="AV95" s="315">
        <f t="shared" si="86"/>
        <v>283165.2900000001</v>
      </c>
    </row>
    <row r="96" spans="1:48" x14ac:dyDescent="0.25">
      <c r="A96" s="4"/>
      <c r="B96" s="36" t="s">
        <v>43</v>
      </c>
      <c r="C96" s="89">
        <f t="shared" ref="C96:Q96" si="88">C82+C89</f>
        <v>712434.25999999989</v>
      </c>
      <c r="D96" s="90">
        <f t="shared" si="88"/>
        <v>444841.1999999999</v>
      </c>
      <c r="E96" s="90">
        <f t="shared" si="88"/>
        <v>250033.72999999998</v>
      </c>
      <c r="F96" s="90">
        <f t="shared" si="88"/>
        <v>142353.09999999998</v>
      </c>
      <c r="G96" s="90">
        <f t="shared" si="88"/>
        <v>103311.49999999999</v>
      </c>
      <c r="H96" s="90">
        <f t="shared" si="88"/>
        <v>94463.380000000034</v>
      </c>
      <c r="I96" s="90">
        <f t="shared" si="88"/>
        <v>92883.989999999976</v>
      </c>
      <c r="J96" s="90">
        <f t="shared" si="88"/>
        <v>140774.43999999997</v>
      </c>
      <c r="K96" s="90">
        <f t="shared" si="88"/>
        <v>322247.51999999996</v>
      </c>
      <c r="L96" s="90">
        <f t="shared" si="88"/>
        <v>592023.62999999989</v>
      </c>
      <c r="M96" s="90">
        <f t="shared" si="88"/>
        <v>714146.18</v>
      </c>
      <c r="N96" s="161">
        <f t="shared" si="88"/>
        <v>694789.77</v>
      </c>
      <c r="O96" s="90">
        <f t="shared" si="88"/>
        <v>566402.31000000017</v>
      </c>
      <c r="P96" s="90">
        <f t="shared" si="88"/>
        <v>359405.75999999978</v>
      </c>
      <c r="Q96" s="90">
        <f t="shared" si="88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82"/>
        <v>96808.43</v>
      </c>
      <c r="V96" s="90">
        <f t="shared" si="82"/>
        <v>121654.65</v>
      </c>
      <c r="W96" s="90">
        <v>274736.03999999998</v>
      </c>
      <c r="X96" s="161">
        <v>574107.66000000015</v>
      </c>
      <c r="Y96" s="265">
        <v>739241.24</v>
      </c>
      <c r="Z96" s="90">
        <v>108681.58999999997</v>
      </c>
      <c r="AA96" s="90"/>
      <c r="AB96" s="90"/>
      <c r="AC96" s="90"/>
      <c r="AD96" s="90"/>
      <c r="AE96" s="90"/>
      <c r="AF96" s="90"/>
      <c r="AG96" s="90"/>
      <c r="AH96" s="90"/>
      <c r="AI96" s="90"/>
      <c r="AJ96" s="161"/>
      <c r="AK96" s="83">
        <f t="shared" si="83"/>
        <v>146031.94999999972</v>
      </c>
      <c r="AL96" s="83">
        <f t="shared" si="83"/>
        <v>85435.440000000119</v>
      </c>
      <c r="AM96" s="75">
        <f t="shared" si="84"/>
        <v>146.29999999995925</v>
      </c>
      <c r="AN96" s="75">
        <f t="shared" si="84"/>
        <v>30714.729999999996</v>
      </c>
      <c r="AO96" s="75">
        <f t="shared" si="84"/>
        <v>14739.959999999963</v>
      </c>
      <c r="AP96" s="75">
        <f t="shared" si="84"/>
        <v>10848.100000000035</v>
      </c>
      <c r="AQ96" s="75">
        <f t="shared" si="84"/>
        <v>-3924.4400000000169</v>
      </c>
      <c r="AR96" s="99">
        <f t="shared" si="84"/>
        <v>19119.789999999979</v>
      </c>
      <c r="AS96" s="99">
        <f t="shared" si="84"/>
        <v>47511.479999999981</v>
      </c>
      <c r="AT96" s="232">
        <f t="shared" si="84"/>
        <v>17915.969999999739</v>
      </c>
      <c r="AU96" s="278">
        <f t="shared" si="85"/>
        <v>-25095.059999999939</v>
      </c>
      <c r="AV96" s="315">
        <f t="shared" si="86"/>
        <v>586108.18000000005</v>
      </c>
    </row>
    <row r="97" spans="1:48" x14ac:dyDescent="0.25">
      <c r="A97" s="4"/>
      <c r="B97" s="36" t="s">
        <v>44</v>
      </c>
      <c r="C97" s="89">
        <f t="shared" ref="C97:Q97" si="89">C83+C90</f>
        <v>786208.4</v>
      </c>
      <c r="D97" s="90">
        <f t="shared" si="89"/>
        <v>540445.92000000004</v>
      </c>
      <c r="E97" s="90">
        <f t="shared" si="89"/>
        <v>308455.7001369092</v>
      </c>
      <c r="F97" s="90">
        <f t="shared" si="89"/>
        <v>162667.03587865719</v>
      </c>
      <c r="G97" s="90">
        <f t="shared" si="89"/>
        <v>130511.87999999999</v>
      </c>
      <c r="H97" s="90">
        <f t="shared" si="89"/>
        <v>116719.9</v>
      </c>
      <c r="I97" s="90">
        <f t="shared" si="89"/>
        <v>122037.17</v>
      </c>
      <c r="J97" s="90">
        <f t="shared" si="89"/>
        <v>195281.24000000005</v>
      </c>
      <c r="K97" s="90">
        <f t="shared" si="89"/>
        <v>414458.65000000014</v>
      </c>
      <c r="L97" s="90">
        <f t="shared" si="89"/>
        <v>708660.29999999993</v>
      </c>
      <c r="M97" s="90">
        <f t="shared" si="89"/>
        <v>801800.95</v>
      </c>
      <c r="N97" s="161">
        <f t="shared" si="89"/>
        <v>793205.36999999988</v>
      </c>
      <c r="O97" s="90">
        <f t="shared" si="89"/>
        <v>656605.24</v>
      </c>
      <c r="P97" s="90">
        <f t="shared" si="89"/>
        <v>433137.6100000001</v>
      </c>
      <c r="Q97" s="90">
        <f t="shared" si="89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82"/>
        <v>140811.28999999998</v>
      </c>
      <c r="V97" s="90">
        <f t="shared" si="82"/>
        <v>186264.05</v>
      </c>
      <c r="W97" s="90">
        <v>388678.34000000008</v>
      </c>
      <c r="X97" s="161">
        <v>727311.35</v>
      </c>
      <c r="Y97" s="265">
        <v>878492.77000000014</v>
      </c>
      <c r="Z97" s="90">
        <v>141058.99999999997</v>
      </c>
      <c r="AA97" s="90"/>
      <c r="AB97" s="90"/>
      <c r="AC97" s="90"/>
      <c r="AD97" s="90"/>
      <c r="AE97" s="90"/>
      <c r="AF97" s="90"/>
      <c r="AG97" s="90"/>
      <c r="AH97" s="90"/>
      <c r="AI97" s="90"/>
      <c r="AJ97" s="161"/>
      <c r="AK97" s="83">
        <f t="shared" si="83"/>
        <v>129603.16000000003</v>
      </c>
      <c r="AL97" s="83">
        <f t="shared" si="83"/>
        <v>107308.30999999994</v>
      </c>
      <c r="AM97" s="75">
        <f t="shared" si="84"/>
        <v>-2244.2698630908271</v>
      </c>
      <c r="AN97" s="75">
        <f t="shared" si="84"/>
        <v>11882.735878657171</v>
      </c>
      <c r="AO97" s="75">
        <f t="shared" si="84"/>
        <v>9609.3099999999977</v>
      </c>
      <c r="AP97" s="75">
        <f t="shared" si="84"/>
        <v>4484.7999999999884</v>
      </c>
      <c r="AQ97" s="75">
        <f t="shared" si="84"/>
        <v>-18774.119999999981</v>
      </c>
      <c r="AR97" s="90">
        <f t="shared" si="84"/>
        <v>9017.1900000000605</v>
      </c>
      <c r="AS97" s="90">
        <f t="shared" si="84"/>
        <v>25780.310000000056</v>
      </c>
      <c r="AT97" s="218">
        <f t="shared" si="84"/>
        <v>-18651.050000000047</v>
      </c>
      <c r="AU97" s="278">
        <f t="shared" si="85"/>
        <v>-76691.820000000182</v>
      </c>
      <c r="AV97" s="315">
        <f t="shared" si="86"/>
        <v>652146.36999999988</v>
      </c>
    </row>
    <row r="98" spans="1:48" x14ac:dyDescent="0.25">
      <c r="A98" s="4"/>
      <c r="B98" s="36" t="s">
        <v>45</v>
      </c>
      <c r="C98" s="89">
        <f t="shared" ref="C98:Q98" si="90">C84+C91</f>
        <v>450289.86</v>
      </c>
      <c r="D98" s="90">
        <f t="shared" si="90"/>
        <v>321134.82999999996</v>
      </c>
      <c r="E98" s="90">
        <f t="shared" si="90"/>
        <v>285621.38</v>
      </c>
      <c r="F98" s="90">
        <f t="shared" si="90"/>
        <v>224096.72999999998</v>
      </c>
      <c r="G98" s="90">
        <f t="shared" si="90"/>
        <v>223282.06999999998</v>
      </c>
      <c r="H98" s="90">
        <f t="shared" si="90"/>
        <v>222429.18</v>
      </c>
      <c r="I98" s="90">
        <f t="shared" si="90"/>
        <v>212345.93</v>
      </c>
      <c r="J98" s="90">
        <f t="shared" si="90"/>
        <v>271888.67000000004</v>
      </c>
      <c r="K98" s="90">
        <f t="shared" si="90"/>
        <v>386509.95999999996</v>
      </c>
      <c r="L98" s="90">
        <f t="shared" si="90"/>
        <v>505197.61</v>
      </c>
      <c r="M98" s="90">
        <f t="shared" si="90"/>
        <v>492295.78999999992</v>
      </c>
      <c r="N98" s="161">
        <f t="shared" si="90"/>
        <v>507242.91999999993</v>
      </c>
      <c r="O98" s="90">
        <f t="shared" si="90"/>
        <v>431793.34000000008</v>
      </c>
      <c r="P98" s="90">
        <f t="shared" si="90"/>
        <v>350823.39</v>
      </c>
      <c r="Q98" s="90">
        <f t="shared" si="90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82"/>
        <v>225549.33</v>
      </c>
      <c r="V98" s="90">
        <f t="shared" si="82"/>
        <v>236095.90000000002</v>
      </c>
      <c r="W98" s="90">
        <v>376335.35000000003</v>
      </c>
      <c r="X98" s="161">
        <v>480177.2099999999</v>
      </c>
      <c r="Y98" s="265">
        <v>497450.12999999995</v>
      </c>
      <c r="Z98" s="90">
        <v>13424.99</v>
      </c>
      <c r="AA98" s="90"/>
      <c r="AB98" s="90"/>
      <c r="AC98" s="90"/>
      <c r="AD98" s="90"/>
      <c r="AE98" s="90"/>
      <c r="AF98" s="90"/>
      <c r="AG98" s="90"/>
      <c r="AH98" s="90"/>
      <c r="AI98" s="90"/>
      <c r="AJ98" s="161"/>
      <c r="AK98" s="83">
        <f t="shared" si="83"/>
        <v>18496.519999999902</v>
      </c>
      <c r="AL98" s="83">
        <f t="shared" si="83"/>
        <v>-29688.560000000056</v>
      </c>
      <c r="AM98" s="75">
        <f t="shared" si="84"/>
        <v>-9721.9299999999348</v>
      </c>
      <c r="AN98" s="75">
        <f t="shared" si="84"/>
        <v>422.70999999999185</v>
      </c>
      <c r="AO98" s="75">
        <f t="shared" si="84"/>
        <v>8341.9800000000105</v>
      </c>
      <c r="AP98" s="75">
        <f t="shared" si="84"/>
        <v>24966.399999999994</v>
      </c>
      <c r="AQ98" s="75">
        <f t="shared" si="84"/>
        <v>-13203.399999999994</v>
      </c>
      <c r="AR98" s="90">
        <f t="shared" si="84"/>
        <v>35792.770000000019</v>
      </c>
      <c r="AS98" s="90">
        <f t="shared" si="84"/>
        <v>10174.609999999928</v>
      </c>
      <c r="AT98" s="218">
        <f t="shared" si="84"/>
        <v>25020.400000000081</v>
      </c>
      <c r="AU98" s="278">
        <f t="shared" si="85"/>
        <v>-5154.3400000000256</v>
      </c>
      <c r="AV98" s="315">
        <f t="shared" si="86"/>
        <v>493817.92999999993</v>
      </c>
    </row>
    <row r="99" spans="1:48" ht="15.75" thickBot="1" x14ac:dyDescent="0.3">
      <c r="A99" s="4"/>
      <c r="B99" s="38" t="s">
        <v>46</v>
      </c>
      <c r="C99" s="92">
        <f t="shared" ref="C99:V99" si="91">SUM(C94:C98)</f>
        <v>4952031.7500000009</v>
      </c>
      <c r="D99" s="143">
        <f t="shared" si="91"/>
        <v>3389849.1199999996</v>
      </c>
      <c r="E99" s="143">
        <f t="shared" si="91"/>
        <v>2006628.0701369089</v>
      </c>
      <c r="F99" s="143">
        <f t="shared" si="91"/>
        <v>1176026.3258786572</v>
      </c>
      <c r="G99" s="143">
        <f t="shared" si="91"/>
        <v>935441</v>
      </c>
      <c r="H99" s="143">
        <f t="shared" si="91"/>
        <v>859395.35000000009</v>
      </c>
      <c r="I99" s="143">
        <f t="shared" si="91"/>
        <v>863121.55</v>
      </c>
      <c r="J99" s="143">
        <f t="shared" si="91"/>
        <v>1292087.3999999999</v>
      </c>
      <c r="K99" s="143">
        <f t="shared" si="91"/>
        <v>2496191.67</v>
      </c>
      <c r="L99" s="143">
        <f t="shared" si="91"/>
        <v>4476190.0299999993</v>
      </c>
      <c r="M99" s="143">
        <f t="shared" si="91"/>
        <v>5023296.3100000005</v>
      </c>
      <c r="N99" s="157">
        <f t="shared" si="91"/>
        <v>4967576.3999999994</v>
      </c>
      <c r="O99" s="143">
        <f t="shared" si="91"/>
        <v>4243542.54</v>
      </c>
      <c r="P99" s="143">
        <f t="shared" si="91"/>
        <v>3011858.2899999996</v>
      </c>
      <c r="Q99" s="143">
        <f t="shared" si="91"/>
        <v>2271917.3399999994</v>
      </c>
      <c r="R99" s="143">
        <f t="shared" si="91"/>
        <v>1178351.8146979602</v>
      </c>
      <c r="S99" s="143">
        <f t="shared" si="91"/>
        <v>906086.46000024723</v>
      </c>
      <c r="T99" s="143">
        <f t="shared" si="91"/>
        <v>821740.5400002473</v>
      </c>
      <c r="U99" s="143">
        <f t="shared" si="91"/>
        <v>957636.67000024731</v>
      </c>
      <c r="V99" s="143">
        <f t="shared" si="91"/>
        <v>1174493.2600002475</v>
      </c>
      <c r="W99" s="143">
        <v>2385602.0600002478</v>
      </c>
      <c r="X99" s="157">
        <v>4412615.740000248</v>
      </c>
      <c r="Y99" s="262">
        <v>5513724.5800002478</v>
      </c>
      <c r="Z99" s="143">
        <v>1424878.3800002474</v>
      </c>
      <c r="AA99" s="143"/>
      <c r="AB99" s="143"/>
      <c r="AC99" s="143"/>
      <c r="AD99" s="143"/>
      <c r="AE99" s="143"/>
      <c r="AF99" s="143"/>
      <c r="AG99" s="143"/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92">SUM(AM94:AM98)</f>
        <v>-265289.26986309059</v>
      </c>
      <c r="AN99" s="77">
        <f t="shared" si="92"/>
        <v>-2325.4888193030056</v>
      </c>
      <c r="AO99" s="77">
        <f t="shared" si="92"/>
        <v>29354.539999752742</v>
      </c>
      <c r="AP99" s="77">
        <f t="shared" si="92"/>
        <v>37654.809999752673</v>
      </c>
      <c r="AQ99" s="77">
        <f>SUM(AQ94:AQ98)</f>
        <v>-94515.120000247291</v>
      </c>
      <c r="AR99" s="143">
        <f t="shared" ref="AR99:AT99" si="93">SUM(AR94:AR98)</f>
        <v>117594.13999975275</v>
      </c>
      <c r="AS99" s="143">
        <f t="shared" si="93"/>
        <v>110589.60999975225</v>
      </c>
      <c r="AT99" s="233">
        <f t="shared" si="93"/>
        <v>63574.28999975184</v>
      </c>
      <c r="AU99" s="262">
        <f t="shared" ref="AU99:AV99" si="94">SUM(AU94:AU98)</f>
        <v>-490428.2700002474</v>
      </c>
      <c r="AV99" s="76">
        <f t="shared" si="94"/>
        <v>3542698.0199997518</v>
      </c>
    </row>
    <row r="100" spans="1:4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8"/>
      <c r="Z100" s="276"/>
      <c r="AA100" s="276"/>
      <c r="AB100" s="276"/>
      <c r="AC100" s="276"/>
      <c r="AD100" s="276"/>
      <c r="AE100" s="276"/>
      <c r="AF100" s="276"/>
      <c r="AG100" s="276"/>
      <c r="AH100" s="276"/>
      <c r="AI100" s="276"/>
      <c r="AJ100" s="279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11"/>
      <c r="AV100" s="317"/>
    </row>
    <row r="101" spans="1:4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5">
        <v>1752867.32</v>
      </c>
      <c r="Z101" s="90">
        <v>852535.23000000208</v>
      </c>
      <c r="AA101" s="90"/>
      <c r="AB101" s="90"/>
      <c r="AC101" s="90"/>
      <c r="AD101" s="90"/>
      <c r="AE101" s="90"/>
      <c r="AF101" s="90"/>
      <c r="AG101" s="90"/>
      <c r="AH101" s="90"/>
      <c r="AI101" s="90"/>
      <c r="AJ101" s="161"/>
      <c r="AK101" s="83">
        <f t="shared" ref="AK101:AL105" si="95">C101-O101</f>
        <v>399871.29999999981</v>
      </c>
      <c r="AL101" s="83">
        <f t="shared" si="95"/>
        <v>336359.89999999013</v>
      </c>
      <c r="AM101" s="75">
        <f t="shared" ref="AM101:AT105" si="96">IF(Q101=0,0,E101-Q101)</f>
        <v>162248.65999999992</v>
      </c>
      <c r="AN101" s="75">
        <f t="shared" si="96"/>
        <v>-111651.2300000072</v>
      </c>
      <c r="AO101" s="75">
        <f t="shared" si="96"/>
        <v>-16781.54000000353</v>
      </c>
      <c r="AP101" s="75">
        <f t="shared" si="96"/>
        <v>-14570.990000004938</v>
      </c>
      <c r="AQ101" s="75">
        <f t="shared" si="96"/>
        <v>-46948.790000000386</v>
      </c>
      <c r="AR101" s="99">
        <f t="shared" si="96"/>
        <v>-28333.33000000834</v>
      </c>
      <c r="AS101" s="99">
        <f t="shared" si="96"/>
        <v>-84296.779999999097</v>
      </c>
      <c r="AT101" s="99">
        <f t="shared" si="96"/>
        <v>61876.330000001937</v>
      </c>
      <c r="AU101" s="278">
        <f t="shared" ref="AU101:AU105" si="97">IF(Y101=0,0,M101-Y101)</f>
        <v>-52876.390000000363</v>
      </c>
      <c r="AV101" s="315">
        <f t="shared" ref="AV101:AV105" si="98">IF(Z101=0,0,N101-Z101)</f>
        <v>983842.13000000734</v>
      </c>
    </row>
    <row r="102" spans="1:4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5">
        <v>278573.2</v>
      </c>
      <c r="Z102" s="90">
        <v>103807.84</v>
      </c>
      <c r="AA102" s="90"/>
      <c r="AB102" s="90"/>
      <c r="AC102" s="90"/>
      <c r="AD102" s="90"/>
      <c r="AE102" s="90"/>
      <c r="AF102" s="90"/>
      <c r="AG102" s="90"/>
      <c r="AH102" s="90"/>
      <c r="AI102" s="90"/>
      <c r="AJ102" s="161"/>
      <c r="AK102" s="83">
        <f t="shared" si="95"/>
        <v>148795.02000000002</v>
      </c>
      <c r="AL102" s="83">
        <f t="shared" si="95"/>
        <v>64963.510000000009</v>
      </c>
      <c r="AM102" s="75">
        <f t="shared" si="96"/>
        <v>185412.92</v>
      </c>
      <c r="AN102" s="75">
        <f t="shared" si="96"/>
        <v>-249676.07000000097</v>
      </c>
      <c r="AO102" s="75">
        <f t="shared" si="96"/>
        <v>-446794.87000000005</v>
      </c>
      <c r="AP102" s="75">
        <f t="shared" si="96"/>
        <v>39718.909999999902</v>
      </c>
      <c r="AQ102" s="75">
        <f t="shared" si="96"/>
        <v>217385.59000000003</v>
      </c>
      <c r="AR102" s="99">
        <f t="shared" si="96"/>
        <v>47497.020000000004</v>
      </c>
      <c r="AS102" s="99">
        <f t="shared" si="96"/>
        <v>4044.8899999999994</v>
      </c>
      <c r="AT102" s="99">
        <f t="shared" si="96"/>
        <v>11134.650000000111</v>
      </c>
      <c r="AU102" s="278">
        <f t="shared" si="97"/>
        <v>-110566.29000000001</v>
      </c>
      <c r="AV102" s="315">
        <f t="shared" si="98"/>
        <v>92557.110000000015</v>
      </c>
    </row>
    <row r="103" spans="1:4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5">
        <v>595306.94999999995</v>
      </c>
      <c r="Z103" s="90">
        <v>309945.15000000002</v>
      </c>
      <c r="AA103" s="90"/>
      <c r="AB103" s="90"/>
      <c r="AC103" s="90"/>
      <c r="AD103" s="90"/>
      <c r="AE103" s="90"/>
      <c r="AF103" s="90"/>
      <c r="AG103" s="90"/>
      <c r="AH103" s="90"/>
      <c r="AI103" s="90"/>
      <c r="AJ103" s="161"/>
      <c r="AK103" s="83">
        <f t="shared" si="95"/>
        <v>130179.400000002</v>
      </c>
      <c r="AL103" s="83">
        <f t="shared" si="95"/>
        <v>136689.39000000106</v>
      </c>
      <c r="AM103" s="75">
        <f t="shared" si="96"/>
        <v>52933.359999999986</v>
      </c>
      <c r="AN103" s="75">
        <f t="shared" si="96"/>
        <v>-21722.309999999998</v>
      </c>
      <c r="AO103" s="75">
        <f t="shared" si="96"/>
        <v>14083.609999999899</v>
      </c>
      <c r="AP103" s="75">
        <f t="shared" si="96"/>
        <v>18805.330000000002</v>
      </c>
      <c r="AQ103" s="75">
        <f t="shared" si="96"/>
        <v>14141.839999999997</v>
      </c>
      <c r="AR103" s="99">
        <f t="shared" si="96"/>
        <v>-4712.4199999999983</v>
      </c>
      <c r="AS103" s="99">
        <f t="shared" si="96"/>
        <v>7503.799999999901</v>
      </c>
      <c r="AT103" s="99">
        <f t="shared" si="96"/>
        <v>83606.020000000019</v>
      </c>
      <c r="AU103" s="278">
        <f t="shared" si="97"/>
        <v>22337.400000000023</v>
      </c>
      <c r="AV103" s="315">
        <f t="shared" si="98"/>
        <v>345622.58999999997</v>
      </c>
    </row>
    <row r="104" spans="1:4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5">
        <v>744042.13</v>
      </c>
      <c r="Z104" s="90">
        <v>401180.65</v>
      </c>
      <c r="AA104" s="90"/>
      <c r="AB104" s="90"/>
      <c r="AC104" s="90"/>
      <c r="AD104" s="90"/>
      <c r="AE104" s="90"/>
      <c r="AF104" s="90"/>
      <c r="AG104" s="90"/>
      <c r="AH104" s="90"/>
      <c r="AI104" s="90"/>
      <c r="AJ104" s="161"/>
      <c r="AK104" s="83">
        <f t="shared" si="95"/>
        <v>37987.669999999925</v>
      </c>
      <c r="AL104" s="83">
        <f t="shared" si="95"/>
        <v>264031.82000000007</v>
      </c>
      <c r="AM104" s="75">
        <f t="shared" si="96"/>
        <v>38713.709999999963</v>
      </c>
      <c r="AN104" s="75">
        <f t="shared" si="96"/>
        <v>229.80999999999767</v>
      </c>
      <c r="AO104" s="75">
        <f t="shared" si="96"/>
        <v>-43397.500000000116</v>
      </c>
      <c r="AP104" s="75">
        <f t="shared" si="96"/>
        <v>15976.979999999996</v>
      </c>
      <c r="AQ104" s="75">
        <f t="shared" si="96"/>
        <v>-3157.710000000021</v>
      </c>
      <c r="AR104" s="99">
        <f t="shared" si="96"/>
        <v>-18965.049999999988</v>
      </c>
      <c r="AS104" s="99">
        <f t="shared" si="96"/>
        <v>-14069.809999999998</v>
      </c>
      <c r="AT104" s="99">
        <f t="shared" si="96"/>
        <v>85376.75</v>
      </c>
      <c r="AU104" s="278">
        <f t="shared" si="97"/>
        <v>-8061.3299999999581</v>
      </c>
      <c r="AV104" s="315">
        <f t="shared" si="98"/>
        <v>331464.77</v>
      </c>
    </row>
    <row r="105" spans="1:4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5">
        <v>413749.87</v>
      </c>
      <c r="Z105" s="90">
        <v>194971.28</v>
      </c>
      <c r="AA105" s="90"/>
      <c r="AB105" s="90"/>
      <c r="AC105" s="90"/>
      <c r="AD105" s="90"/>
      <c r="AE105" s="90"/>
      <c r="AF105" s="90"/>
      <c r="AG105" s="90"/>
      <c r="AH105" s="90"/>
      <c r="AI105" s="90"/>
      <c r="AJ105" s="161"/>
      <c r="AK105" s="83">
        <f t="shared" si="95"/>
        <v>152674.45000000007</v>
      </c>
      <c r="AL105" s="83">
        <f t="shared" si="95"/>
        <v>-209555.29999999993</v>
      </c>
      <c r="AM105" s="75">
        <f t="shared" si="96"/>
        <v>33193.350000000035</v>
      </c>
      <c r="AN105" s="75">
        <f t="shared" si="96"/>
        <v>-76882.540000000008</v>
      </c>
      <c r="AO105" s="75">
        <f t="shared" si="96"/>
        <v>2445.9500000000407</v>
      </c>
      <c r="AP105" s="75">
        <f t="shared" si="96"/>
        <v>105069.21000000002</v>
      </c>
      <c r="AQ105" s="75">
        <f t="shared" si="96"/>
        <v>10743.150000000023</v>
      </c>
      <c r="AR105" s="99">
        <f t="shared" si="96"/>
        <v>-24535.02999999997</v>
      </c>
      <c r="AS105" s="99">
        <f t="shared" si="96"/>
        <v>110331.72999999998</v>
      </c>
      <c r="AT105" s="99">
        <f t="shared" si="96"/>
        <v>-35101.290000000095</v>
      </c>
      <c r="AU105" s="278">
        <f t="shared" si="97"/>
        <v>71010.239999999991</v>
      </c>
      <c r="AV105" s="315">
        <f t="shared" si="98"/>
        <v>195789.66</v>
      </c>
    </row>
    <row r="106" spans="1:48" x14ac:dyDescent="0.25">
      <c r="A106" s="4"/>
      <c r="B106" s="36" t="s">
        <v>46</v>
      </c>
      <c r="C106" s="98">
        <f t="shared" ref="C106:AP106" si="99">SUM(C101:C105)</f>
        <v>4669267.4700000016</v>
      </c>
      <c r="D106" s="75">
        <f t="shared" si="99"/>
        <v>4236161.0799999908</v>
      </c>
      <c r="E106" s="99">
        <f t="shared" si="99"/>
        <v>3210630.09</v>
      </c>
      <c r="F106" s="99">
        <f t="shared" si="99"/>
        <v>1952372.7199999962</v>
      </c>
      <c r="G106" s="75">
        <f t="shared" si="99"/>
        <v>1371681.1299999978</v>
      </c>
      <c r="H106" s="99">
        <f t="shared" si="99"/>
        <v>1187867.169999999</v>
      </c>
      <c r="I106" s="99">
        <f t="shared" si="99"/>
        <v>1231898.0399999998</v>
      </c>
      <c r="J106" s="99">
        <f t="shared" si="99"/>
        <v>1071023.2399999916</v>
      </c>
      <c r="K106" s="99">
        <f t="shared" si="99"/>
        <v>1271698.2300000009</v>
      </c>
      <c r="L106" s="75">
        <f t="shared" si="99"/>
        <v>2461460.11</v>
      </c>
      <c r="M106" s="75">
        <f t="shared" si="99"/>
        <v>3706383.0999999992</v>
      </c>
      <c r="N106" s="161">
        <f t="shared" si="99"/>
        <v>3811716.410000009</v>
      </c>
      <c r="O106" s="99">
        <f t="shared" si="99"/>
        <v>3799759.63</v>
      </c>
      <c r="P106" s="90">
        <f t="shared" si="99"/>
        <v>3643671.76</v>
      </c>
      <c r="Q106" s="99">
        <f t="shared" si="99"/>
        <v>2738128.09</v>
      </c>
      <c r="R106" s="90">
        <f t="shared" si="99"/>
        <v>2412075.0600000042</v>
      </c>
      <c r="S106" s="99">
        <f t="shared" si="99"/>
        <v>1862125.4800000018</v>
      </c>
      <c r="T106" s="75">
        <f t="shared" si="99"/>
        <v>1022867.7300000042</v>
      </c>
      <c r="U106" s="75">
        <f t="shared" si="99"/>
        <v>1039733.9600000004</v>
      </c>
      <c r="V106" s="90">
        <f t="shared" si="99"/>
        <v>1100072.0499999998</v>
      </c>
      <c r="W106" s="90">
        <f t="shared" si="99"/>
        <v>1248184.4000000001</v>
      </c>
      <c r="X106" s="161">
        <f t="shared" si="99"/>
        <v>2254567.649999998</v>
      </c>
      <c r="Y106" s="265">
        <f t="shared" si="99"/>
        <v>3784539.4699999997</v>
      </c>
      <c r="Z106" s="276">
        <f t="shared" si="99"/>
        <v>1862440.150000002</v>
      </c>
      <c r="AA106" s="276">
        <f t="shared" si="99"/>
        <v>0</v>
      </c>
      <c r="AB106" s="276">
        <f t="shared" si="99"/>
        <v>0</v>
      </c>
      <c r="AC106" s="276">
        <f t="shared" si="99"/>
        <v>0</v>
      </c>
      <c r="AD106" s="276">
        <f t="shared" si="99"/>
        <v>0</v>
      </c>
      <c r="AE106" s="276">
        <f t="shared" si="99"/>
        <v>0</v>
      </c>
      <c r="AF106" s="276">
        <f t="shared" si="99"/>
        <v>0</v>
      </c>
      <c r="AG106" s="276">
        <f t="shared" si="99"/>
        <v>0</v>
      </c>
      <c r="AH106" s="276">
        <f t="shared" si="99"/>
        <v>0</v>
      </c>
      <c r="AI106" s="276">
        <f t="shared" si="99"/>
        <v>0</v>
      </c>
      <c r="AJ106" s="279">
        <f t="shared" si="99"/>
        <v>0</v>
      </c>
      <c r="AK106" s="99">
        <f t="shared" si="99"/>
        <v>869507.84000000183</v>
      </c>
      <c r="AL106" s="75">
        <f t="shared" si="99"/>
        <v>592489.31999999133</v>
      </c>
      <c r="AM106" s="74">
        <f t="shared" si="99"/>
        <v>472501.99999999994</v>
      </c>
      <c r="AN106" s="74">
        <f t="shared" si="99"/>
        <v>-459702.34000000823</v>
      </c>
      <c r="AO106" s="74">
        <f t="shared" si="99"/>
        <v>-490444.3500000037</v>
      </c>
      <c r="AP106" s="99">
        <f t="shared" si="99"/>
        <v>164999.439999995</v>
      </c>
      <c r="AQ106" s="99">
        <f t="shared" ref="AQ106:AT106" si="100">SUM(AQ101:AQ105)</f>
        <v>192164.07999999964</v>
      </c>
      <c r="AR106" s="99">
        <f t="shared" si="100"/>
        <v>-29048.810000008292</v>
      </c>
      <c r="AS106" s="99">
        <f t="shared" si="100"/>
        <v>23513.830000000788</v>
      </c>
      <c r="AT106" s="99">
        <f t="shared" si="100"/>
        <v>206892.46000000197</v>
      </c>
      <c r="AU106" s="278">
        <f t="shared" ref="AU106:AV106" si="101">SUM(AU101:AU105)</f>
        <v>-78156.370000000315</v>
      </c>
      <c r="AV106" s="315">
        <f t="shared" si="101"/>
        <v>1949276.2600000075</v>
      </c>
    </row>
    <row r="107" spans="1:4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9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70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6"/>
      <c r="AV107" s="318"/>
    </row>
    <row r="108" spans="1:4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1">
        <v>10896</v>
      </c>
      <c r="Z108" s="249">
        <v>4557</v>
      </c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72"/>
      <c r="AK108" s="109">
        <f t="shared" ref="AK108:AL112" si="102">C108-O108</f>
        <v>648</v>
      </c>
      <c r="AL108" s="109">
        <f t="shared" si="102"/>
        <v>291</v>
      </c>
      <c r="AM108" s="58">
        <f t="shared" ref="AM108:AT112" si="103">IF(Q108=0,0,E108-Q108)</f>
        <v>666</v>
      </c>
      <c r="AN108" s="58">
        <f t="shared" si="103"/>
        <v>-184</v>
      </c>
      <c r="AO108" s="58">
        <f t="shared" si="103"/>
        <v>196</v>
      </c>
      <c r="AP108" s="58">
        <f t="shared" si="103"/>
        <v>636</v>
      </c>
      <c r="AQ108" s="58">
        <f t="shared" si="103"/>
        <v>415</v>
      </c>
      <c r="AR108" s="222">
        <f t="shared" si="103"/>
        <v>838</v>
      </c>
      <c r="AS108" s="222">
        <f t="shared" si="103"/>
        <v>15</v>
      </c>
      <c r="AT108" s="222">
        <f t="shared" si="103"/>
        <v>891</v>
      </c>
      <c r="AU108" s="291">
        <f t="shared" ref="AU108:AU112" si="104">IF(Y108=0,0,M108-Y108)</f>
        <v>755</v>
      </c>
      <c r="AV108" s="314">
        <f t="shared" ref="AV108:AV112" si="105">IF(Z108=0,0,N108-Z108)</f>
        <v>6738</v>
      </c>
    </row>
    <row r="109" spans="1:4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1">
        <v>2246</v>
      </c>
      <c r="Z109" s="249">
        <v>984</v>
      </c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72"/>
      <c r="AK109" s="109">
        <f t="shared" si="102"/>
        <v>717</v>
      </c>
      <c r="AL109" s="109">
        <f t="shared" si="102"/>
        <v>414</v>
      </c>
      <c r="AM109" s="58">
        <f t="shared" si="103"/>
        <v>1319</v>
      </c>
      <c r="AN109" s="58">
        <f t="shared" si="103"/>
        <v>174</v>
      </c>
      <c r="AO109" s="58">
        <f t="shared" si="103"/>
        <v>-810</v>
      </c>
      <c r="AP109" s="58">
        <f t="shared" si="103"/>
        <v>471</v>
      </c>
      <c r="AQ109" s="58">
        <f t="shared" si="103"/>
        <v>1126</v>
      </c>
      <c r="AR109" s="222">
        <f t="shared" si="103"/>
        <v>553</v>
      </c>
      <c r="AS109" s="222">
        <f t="shared" si="103"/>
        <v>-227</v>
      </c>
      <c r="AT109" s="222">
        <f t="shared" si="103"/>
        <v>253</v>
      </c>
      <c r="AU109" s="291">
        <f t="shared" si="104"/>
        <v>-224</v>
      </c>
      <c r="AV109" s="314">
        <f t="shared" si="105"/>
        <v>984</v>
      </c>
    </row>
    <row r="110" spans="1:4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1">
        <v>1470</v>
      </c>
      <c r="Z110" s="249">
        <v>599</v>
      </c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72"/>
      <c r="AK110" s="109">
        <f t="shared" si="102"/>
        <v>122</v>
      </c>
      <c r="AL110" s="109">
        <f t="shared" si="102"/>
        <v>173</v>
      </c>
      <c r="AM110" s="58">
        <f t="shared" si="103"/>
        <v>93</v>
      </c>
      <c r="AN110" s="58">
        <f t="shared" si="103"/>
        <v>34</v>
      </c>
      <c r="AO110" s="58">
        <f t="shared" si="103"/>
        <v>-11</v>
      </c>
      <c r="AP110" s="58">
        <f t="shared" si="103"/>
        <v>56</v>
      </c>
      <c r="AQ110" s="58">
        <f t="shared" si="103"/>
        <v>68</v>
      </c>
      <c r="AR110" s="222">
        <f t="shared" si="103"/>
        <v>-28</v>
      </c>
      <c r="AS110" s="222">
        <f t="shared" si="103"/>
        <v>-23</v>
      </c>
      <c r="AT110" s="222">
        <f t="shared" si="103"/>
        <v>120</v>
      </c>
      <c r="AU110" s="291">
        <f t="shared" si="104"/>
        <v>-25</v>
      </c>
      <c r="AV110" s="314">
        <f t="shared" si="105"/>
        <v>766</v>
      </c>
    </row>
    <row r="111" spans="1:4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1">
        <v>498</v>
      </c>
      <c r="Z111" s="249">
        <v>219</v>
      </c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72"/>
      <c r="AK111" s="109">
        <f t="shared" si="102"/>
        <v>33</v>
      </c>
      <c r="AL111" s="109">
        <f t="shared" si="102"/>
        <v>83</v>
      </c>
      <c r="AM111" s="58">
        <f t="shared" si="103"/>
        <v>-3</v>
      </c>
      <c r="AN111" s="58">
        <f t="shared" si="103"/>
        <v>13</v>
      </c>
      <c r="AO111" s="58">
        <f t="shared" si="103"/>
        <v>-3</v>
      </c>
      <c r="AP111" s="58">
        <f t="shared" si="103"/>
        <v>12</v>
      </c>
      <c r="AQ111" s="58">
        <f t="shared" si="103"/>
        <v>44</v>
      </c>
      <c r="AR111" s="222">
        <f t="shared" si="103"/>
        <v>-35</v>
      </c>
      <c r="AS111" s="222">
        <f t="shared" si="103"/>
        <v>-22</v>
      </c>
      <c r="AT111" s="222">
        <f t="shared" si="103"/>
        <v>76</v>
      </c>
      <c r="AU111" s="291">
        <f t="shared" si="104"/>
        <v>24</v>
      </c>
      <c r="AV111" s="314">
        <f t="shared" si="105"/>
        <v>227</v>
      </c>
    </row>
    <row r="112" spans="1:4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1">
        <v>28</v>
      </c>
      <c r="Z112" s="249">
        <v>7</v>
      </c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72"/>
      <c r="AK112" s="109">
        <f t="shared" si="102"/>
        <v>3</v>
      </c>
      <c r="AL112" s="109">
        <f t="shared" si="102"/>
        <v>1</v>
      </c>
      <c r="AM112" s="58">
        <f t="shared" si="103"/>
        <v>-7</v>
      </c>
      <c r="AN112" s="58">
        <f t="shared" si="103"/>
        <v>-3</v>
      </c>
      <c r="AO112" s="58">
        <f t="shared" si="103"/>
        <v>-2</v>
      </c>
      <c r="AP112" s="58">
        <f t="shared" si="103"/>
        <v>2</v>
      </c>
      <c r="AQ112" s="58">
        <f t="shared" si="103"/>
        <v>-5</v>
      </c>
      <c r="AR112" s="222">
        <f t="shared" si="103"/>
        <v>2</v>
      </c>
      <c r="AS112" s="222">
        <f t="shared" si="103"/>
        <v>4</v>
      </c>
      <c r="AT112" s="222">
        <f t="shared" si="103"/>
        <v>-5</v>
      </c>
      <c r="AU112" s="291">
        <f t="shared" si="104"/>
        <v>2</v>
      </c>
      <c r="AV112" s="314">
        <f t="shared" si="105"/>
        <v>19</v>
      </c>
    </row>
    <row r="113" spans="1:48" ht="15.75" thickBot="1" x14ac:dyDescent="0.3">
      <c r="A113" s="4"/>
      <c r="B113" s="38" t="s">
        <v>46</v>
      </c>
      <c r="C113" s="111">
        <f t="shared" ref="C113:AL113" si="106">SUM(C108:C112)</f>
        <v>16503</v>
      </c>
      <c r="D113" s="60">
        <f t="shared" si="106"/>
        <v>15999</v>
      </c>
      <c r="E113" s="60">
        <f t="shared" si="106"/>
        <v>16349</v>
      </c>
      <c r="F113" s="60">
        <f t="shared" si="106"/>
        <v>15331</v>
      </c>
      <c r="G113" s="60">
        <f t="shared" si="106"/>
        <v>15085</v>
      </c>
      <c r="H113" s="60">
        <f t="shared" si="106"/>
        <v>14823</v>
      </c>
      <c r="I113" s="60">
        <f t="shared" si="106"/>
        <v>15772</v>
      </c>
      <c r="J113" s="60">
        <f t="shared" si="106"/>
        <v>15719</v>
      </c>
      <c r="K113" s="60">
        <f t="shared" si="106"/>
        <v>13958</v>
      </c>
      <c r="L113" s="60">
        <f t="shared" si="106"/>
        <v>15552</v>
      </c>
      <c r="M113" s="60">
        <f t="shared" si="106"/>
        <v>15670</v>
      </c>
      <c r="N113" s="154">
        <f t="shared" si="106"/>
        <v>15100</v>
      </c>
      <c r="O113" s="60">
        <f t="shared" si="106"/>
        <v>14980</v>
      </c>
      <c r="P113" s="60">
        <f t="shared" si="106"/>
        <v>15037</v>
      </c>
      <c r="Q113" s="60">
        <f t="shared" si="106"/>
        <v>14281</v>
      </c>
      <c r="R113" s="60">
        <f t="shared" si="106"/>
        <v>15297</v>
      </c>
      <c r="S113" s="60">
        <f t="shared" si="106"/>
        <v>15715</v>
      </c>
      <c r="T113" s="60">
        <f t="shared" si="106"/>
        <v>13646</v>
      </c>
      <c r="U113" s="60">
        <f t="shared" si="106"/>
        <v>14124</v>
      </c>
      <c r="V113" s="211">
        <f t="shared" si="106"/>
        <v>14389</v>
      </c>
      <c r="W113" s="211">
        <f t="shared" si="106"/>
        <v>14211</v>
      </c>
      <c r="X113" s="169">
        <f t="shared" si="106"/>
        <v>14217</v>
      </c>
      <c r="Y113" s="257">
        <f t="shared" si="106"/>
        <v>15138</v>
      </c>
      <c r="Z113" s="282">
        <f t="shared" si="106"/>
        <v>6366</v>
      </c>
      <c r="AA113" s="282">
        <f t="shared" si="106"/>
        <v>0</v>
      </c>
      <c r="AB113" s="282">
        <f t="shared" si="106"/>
        <v>0</v>
      </c>
      <c r="AC113" s="282">
        <f t="shared" si="106"/>
        <v>0</v>
      </c>
      <c r="AD113" s="282">
        <f t="shared" si="106"/>
        <v>0</v>
      </c>
      <c r="AE113" s="282">
        <f t="shared" si="106"/>
        <v>0</v>
      </c>
      <c r="AF113" s="282">
        <f t="shared" si="106"/>
        <v>0</v>
      </c>
      <c r="AG113" s="282">
        <f t="shared" si="106"/>
        <v>0</v>
      </c>
      <c r="AH113" s="282">
        <f t="shared" si="106"/>
        <v>0</v>
      </c>
      <c r="AI113" s="282">
        <f t="shared" si="106"/>
        <v>0</v>
      </c>
      <c r="AJ113" s="283">
        <f t="shared" si="106"/>
        <v>0</v>
      </c>
      <c r="AK113" s="60">
        <f t="shared" si="106"/>
        <v>1523</v>
      </c>
      <c r="AL113" s="60">
        <f t="shared" si="106"/>
        <v>962</v>
      </c>
      <c r="AM113" s="60">
        <f t="shared" ref="AM113:AP113" si="107">SUM(AM108:AM112)</f>
        <v>2068</v>
      </c>
      <c r="AN113" s="60">
        <f t="shared" si="107"/>
        <v>34</v>
      </c>
      <c r="AO113" s="60">
        <f t="shared" si="107"/>
        <v>-630</v>
      </c>
      <c r="AP113" s="60">
        <f t="shared" si="107"/>
        <v>1177</v>
      </c>
      <c r="AQ113" s="60">
        <f t="shared" ref="AQ113:AT113" si="108">SUM(AQ108:AQ112)</f>
        <v>1648</v>
      </c>
      <c r="AR113" s="211">
        <f t="shared" si="108"/>
        <v>1330</v>
      </c>
      <c r="AS113" s="211">
        <f t="shared" si="108"/>
        <v>-253</v>
      </c>
      <c r="AT113" s="211">
        <f t="shared" si="108"/>
        <v>1335</v>
      </c>
      <c r="AU113" s="257">
        <f t="shared" ref="AU113:AV113" si="109">SUM(AU108:AU112)</f>
        <v>532</v>
      </c>
      <c r="AV113" s="59">
        <f t="shared" si="109"/>
        <v>8734</v>
      </c>
    </row>
    <row r="114" spans="1:4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3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4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8"/>
      <c r="AU114" s="293"/>
      <c r="AV114" s="129"/>
    </row>
    <row r="115" spans="1:48" x14ac:dyDescent="0.25">
      <c r="A115" s="4"/>
      <c r="B115" s="36" t="s">
        <v>41</v>
      </c>
      <c r="C115" s="89">
        <f t="shared" ref="C115:Y115" si="110">C94-C101</f>
        <v>158932.22000000067</v>
      </c>
      <c r="D115" s="83">
        <f t="shared" si="110"/>
        <v>-299045.1499999899</v>
      </c>
      <c r="E115" s="83">
        <f t="shared" si="110"/>
        <v>-527516.5</v>
      </c>
      <c r="F115" s="83">
        <f t="shared" si="110"/>
        <v>-463195.20999999618</v>
      </c>
      <c r="G115" s="83">
        <f t="shared" si="110"/>
        <v>-307215.44999999786</v>
      </c>
      <c r="H115" s="83">
        <f t="shared" si="110"/>
        <v>-147500.24999999901</v>
      </c>
      <c r="I115" s="83">
        <f t="shared" si="110"/>
        <v>-84783.429999999935</v>
      </c>
      <c r="J115" s="83">
        <f t="shared" si="110"/>
        <v>87179.990000008373</v>
      </c>
      <c r="K115" s="83">
        <f t="shared" si="110"/>
        <v>609300.94999999879</v>
      </c>
      <c r="L115" s="83">
        <f t="shared" si="110"/>
        <v>1103386.5899999999</v>
      </c>
      <c r="M115" s="83">
        <f t="shared" si="110"/>
        <v>791665.42000000039</v>
      </c>
      <c r="N115" s="166">
        <f t="shared" si="110"/>
        <v>591396.13999999058</v>
      </c>
      <c r="O115" s="83">
        <f t="shared" si="110"/>
        <v>266981.91000000038</v>
      </c>
      <c r="P115" s="83">
        <f t="shared" si="110"/>
        <v>-129733.81000000006</v>
      </c>
      <c r="Q115" s="83">
        <f t="shared" si="110"/>
        <v>-136664.63000000035</v>
      </c>
      <c r="R115" s="83">
        <f t="shared" si="110"/>
        <v>-513080.31530204322</v>
      </c>
      <c r="S115" s="83">
        <f t="shared" si="110"/>
        <v>-325332.33999975416</v>
      </c>
      <c r="T115" s="83">
        <f t="shared" si="110"/>
        <v>-163311.85999975662</v>
      </c>
      <c r="U115" s="83">
        <f t="shared" si="110"/>
        <v>-87087.87999975303</v>
      </c>
      <c r="V115" s="90">
        <f t="shared" si="110"/>
        <v>2390.4800002473639</v>
      </c>
      <c r="W115" s="90">
        <f t="shared" si="110"/>
        <v>474763.98000024748</v>
      </c>
      <c r="X115" s="171">
        <f t="shared" si="110"/>
        <v>1090635.7000002498</v>
      </c>
      <c r="Y115" s="90">
        <f t="shared" si="110"/>
        <v>1022432.0200002475</v>
      </c>
      <c r="Z115" s="90">
        <f t="shared" ref="Z115" si="111">Z94-Z101</f>
        <v>47778.020000245422</v>
      </c>
      <c r="AA115" s="90"/>
      <c r="AB115" s="90"/>
      <c r="AC115" s="90"/>
      <c r="AD115" s="90"/>
      <c r="AE115" s="90"/>
      <c r="AF115" s="90"/>
      <c r="AG115" s="90"/>
      <c r="AH115" s="90"/>
      <c r="AI115" s="90"/>
      <c r="AJ115" s="161"/>
      <c r="AK115" s="83">
        <f t="shared" ref="AK115:AL119" si="112">C115-O115</f>
        <v>-108049.68999999971</v>
      </c>
      <c r="AL115" s="83">
        <f t="shared" si="112"/>
        <v>-169311.33999998984</v>
      </c>
      <c r="AM115" s="75">
        <f t="shared" ref="AM115:AT119" si="113">IF(Q115=0,0,E115-Q115)</f>
        <v>-390851.86999999965</v>
      </c>
      <c r="AN115" s="75">
        <f t="shared" si="113"/>
        <v>49885.105302047043</v>
      </c>
      <c r="AO115" s="75">
        <f t="shared" si="113"/>
        <v>18116.889999756298</v>
      </c>
      <c r="AP115" s="75">
        <f t="shared" si="113"/>
        <v>15811.609999757609</v>
      </c>
      <c r="AQ115" s="75">
        <f t="shared" si="113"/>
        <v>2304.4499997530947</v>
      </c>
      <c r="AR115" s="90">
        <f t="shared" si="113"/>
        <v>84789.509999761009</v>
      </c>
      <c r="AS115" s="90">
        <f t="shared" si="113"/>
        <v>134536.96999975131</v>
      </c>
      <c r="AT115" s="218">
        <f t="shared" si="113"/>
        <v>12750.88999975007</v>
      </c>
      <c r="AU115" s="278">
        <f t="shared" ref="AU115:AU119" si="114">IF(Y115=0,0,M115-Y115)</f>
        <v>-230766.60000024713</v>
      </c>
      <c r="AV115" s="315">
        <f t="shared" ref="AV115:AV119" si="115">IF(Z115=0,0,N115-Z115)</f>
        <v>543618.11999974516</v>
      </c>
    </row>
    <row r="116" spans="1:48" x14ac:dyDescent="0.25">
      <c r="A116" s="4"/>
      <c r="B116" s="36" t="s">
        <v>42</v>
      </c>
      <c r="C116" s="89">
        <f t="shared" ref="C116:Y116" si="116">C95-C102</f>
        <v>295320.68</v>
      </c>
      <c r="D116" s="83">
        <f t="shared" si="116"/>
        <v>169875.96999999997</v>
      </c>
      <c r="E116" s="83">
        <f t="shared" si="116"/>
        <v>-87087.120000000112</v>
      </c>
      <c r="F116" s="83">
        <f t="shared" si="116"/>
        <v>-24367.540000000008</v>
      </c>
      <c r="G116" s="83">
        <f t="shared" si="116"/>
        <v>-17832.900000000009</v>
      </c>
      <c r="H116" s="83">
        <f t="shared" si="116"/>
        <v>-29109.37000000001</v>
      </c>
      <c r="I116" s="83">
        <f t="shared" si="116"/>
        <v>-249460.67</v>
      </c>
      <c r="J116" s="83">
        <f t="shared" si="116"/>
        <v>-11039.309999999998</v>
      </c>
      <c r="K116" s="83">
        <f t="shared" si="116"/>
        <v>136197.41000000003</v>
      </c>
      <c r="L116" s="83">
        <f t="shared" si="116"/>
        <v>318615.63</v>
      </c>
      <c r="M116" s="83">
        <f t="shared" si="116"/>
        <v>355390.13000000012</v>
      </c>
      <c r="N116" s="166">
        <f t="shared" si="116"/>
        <v>348199.89000000007</v>
      </c>
      <c r="O116" s="83">
        <f t="shared" si="116"/>
        <v>321579.73000000016</v>
      </c>
      <c r="P116" s="83">
        <f t="shared" si="116"/>
        <v>186952.40000000002</v>
      </c>
      <c r="Q116" s="83">
        <f t="shared" si="116"/>
        <v>123191.95999999999</v>
      </c>
      <c r="R116" s="83">
        <f t="shared" si="116"/>
        <v>-290464.070000001</v>
      </c>
      <c r="S116" s="83">
        <f t="shared" si="116"/>
        <v>-459955.71000000008</v>
      </c>
      <c r="T116" s="83">
        <f t="shared" si="116"/>
        <v>14494.649999999907</v>
      </c>
      <c r="U116" s="83">
        <f t="shared" si="116"/>
        <v>-18106.259999999995</v>
      </c>
      <c r="V116" s="90">
        <f t="shared" si="116"/>
        <v>39249.499999999985</v>
      </c>
      <c r="W116" s="90">
        <f t="shared" si="116"/>
        <v>163359.27999999994</v>
      </c>
      <c r="X116" s="166">
        <f t="shared" si="116"/>
        <v>365088.53</v>
      </c>
      <c r="Y116" s="90">
        <f t="shared" si="116"/>
        <v>344667.89999999985</v>
      </c>
      <c r="Z116" s="90">
        <f t="shared" ref="Z116" si="117">Z95-Z102</f>
        <v>157591.71</v>
      </c>
      <c r="AA116" s="90"/>
      <c r="AB116" s="90"/>
      <c r="AC116" s="90"/>
      <c r="AD116" s="90"/>
      <c r="AE116" s="90"/>
      <c r="AF116" s="90"/>
      <c r="AG116" s="90"/>
      <c r="AH116" s="90"/>
      <c r="AI116" s="90"/>
      <c r="AJ116" s="161"/>
      <c r="AK116" s="83">
        <f t="shared" si="112"/>
        <v>-26259.050000000163</v>
      </c>
      <c r="AL116" s="83">
        <f t="shared" si="112"/>
        <v>-17076.430000000051</v>
      </c>
      <c r="AM116" s="75">
        <f t="shared" si="113"/>
        <v>-210279.0800000001</v>
      </c>
      <c r="AN116" s="75">
        <f t="shared" si="113"/>
        <v>266096.53000000096</v>
      </c>
      <c r="AO116" s="75">
        <f t="shared" si="113"/>
        <v>442122.81000000006</v>
      </c>
      <c r="AP116" s="75">
        <f t="shared" si="113"/>
        <v>-43604.019999999917</v>
      </c>
      <c r="AQ116" s="75">
        <f t="shared" si="113"/>
        <v>-231354.41000000003</v>
      </c>
      <c r="AR116" s="90">
        <f t="shared" si="113"/>
        <v>-50288.809999999983</v>
      </c>
      <c r="AS116" s="90">
        <f t="shared" si="113"/>
        <v>-27161.869999999908</v>
      </c>
      <c r="AT116" s="218">
        <f t="shared" si="113"/>
        <v>-46472.900000000023</v>
      </c>
      <c r="AU116" s="278">
        <f t="shared" si="114"/>
        <v>10722.230000000272</v>
      </c>
      <c r="AV116" s="315">
        <f t="shared" si="115"/>
        <v>190608.18000000008</v>
      </c>
    </row>
    <row r="117" spans="1:48" x14ac:dyDescent="0.25">
      <c r="A117" s="4"/>
      <c r="B117" s="36" t="s">
        <v>43</v>
      </c>
      <c r="C117" s="89">
        <f t="shared" ref="C117:Y117" si="118">C96-C103</f>
        <v>-66754.200000002165</v>
      </c>
      <c r="D117" s="83">
        <f t="shared" si="118"/>
        <v>-221819.32000000117</v>
      </c>
      <c r="E117" s="83">
        <f t="shared" si="118"/>
        <v>-190174.40000000002</v>
      </c>
      <c r="F117" s="83">
        <f t="shared" si="118"/>
        <v>-114031.25</v>
      </c>
      <c r="G117" s="83">
        <f t="shared" si="118"/>
        <v>-43925.460000000006</v>
      </c>
      <c r="H117" s="83">
        <f t="shared" si="118"/>
        <v>-23605.849999999962</v>
      </c>
      <c r="I117" s="83">
        <f t="shared" si="118"/>
        <v>-7976.710000000021</v>
      </c>
      <c r="J117" s="83">
        <f t="shared" si="118"/>
        <v>21900.159999999974</v>
      </c>
      <c r="K117" s="83">
        <f t="shared" si="118"/>
        <v>178242.59000000005</v>
      </c>
      <c r="L117" s="83">
        <f t="shared" si="118"/>
        <v>215219.5199999999</v>
      </c>
      <c r="M117" s="83">
        <f t="shared" si="118"/>
        <v>96501.830000000075</v>
      </c>
      <c r="N117" s="166">
        <f t="shared" si="118"/>
        <v>39222.030000000028</v>
      </c>
      <c r="O117" s="83">
        <f t="shared" si="118"/>
        <v>-82606.749999999884</v>
      </c>
      <c r="P117" s="83">
        <f t="shared" si="118"/>
        <v>-170565.37000000023</v>
      </c>
      <c r="Q117" s="83">
        <f t="shared" si="118"/>
        <v>-137387.34</v>
      </c>
      <c r="R117" s="83">
        <f t="shared" si="118"/>
        <v>-166468.28999999998</v>
      </c>
      <c r="S117" s="83">
        <f t="shared" si="118"/>
        <v>-44581.81000000007</v>
      </c>
      <c r="T117" s="83">
        <f t="shared" si="118"/>
        <v>-15648.619999999995</v>
      </c>
      <c r="U117" s="83">
        <f t="shared" si="118"/>
        <v>10089.569999999992</v>
      </c>
      <c r="V117" s="90">
        <f t="shared" si="118"/>
        <v>-1932.0500000000029</v>
      </c>
      <c r="W117" s="90">
        <f t="shared" si="118"/>
        <v>138234.90999999997</v>
      </c>
      <c r="X117" s="166">
        <f t="shared" si="118"/>
        <v>280909.57000000018</v>
      </c>
      <c r="Y117" s="90">
        <f t="shared" si="118"/>
        <v>143934.29000000004</v>
      </c>
      <c r="Z117" s="90">
        <f t="shared" ref="Z117" si="119">Z96-Z103</f>
        <v>-201263.56000000006</v>
      </c>
      <c r="AA117" s="90"/>
      <c r="AB117" s="90"/>
      <c r="AC117" s="90"/>
      <c r="AD117" s="90"/>
      <c r="AE117" s="90"/>
      <c r="AF117" s="90"/>
      <c r="AG117" s="90"/>
      <c r="AH117" s="90"/>
      <c r="AI117" s="90"/>
      <c r="AJ117" s="161"/>
      <c r="AK117" s="83">
        <f t="shared" si="112"/>
        <v>15852.549999997718</v>
      </c>
      <c r="AL117" s="83">
        <f t="shared" si="112"/>
        <v>-51253.950000000943</v>
      </c>
      <c r="AM117" s="75">
        <f t="shared" si="113"/>
        <v>-52787.060000000027</v>
      </c>
      <c r="AN117" s="75">
        <f t="shared" si="113"/>
        <v>52437.039999999979</v>
      </c>
      <c r="AO117" s="75">
        <f t="shared" si="113"/>
        <v>656.35000000006403</v>
      </c>
      <c r="AP117" s="75">
        <f t="shared" si="113"/>
        <v>-7957.2299999999668</v>
      </c>
      <c r="AQ117" s="75">
        <f t="shared" si="113"/>
        <v>-18066.280000000013</v>
      </c>
      <c r="AR117" s="99">
        <f t="shared" si="113"/>
        <v>23832.209999999977</v>
      </c>
      <c r="AS117" s="99">
        <f t="shared" si="113"/>
        <v>40007.68000000008</v>
      </c>
      <c r="AT117" s="232">
        <f t="shared" si="113"/>
        <v>-65690.050000000279</v>
      </c>
      <c r="AU117" s="278">
        <f t="shared" si="114"/>
        <v>-47432.459999999963</v>
      </c>
      <c r="AV117" s="315">
        <f t="shared" si="115"/>
        <v>240485.59000000008</v>
      </c>
    </row>
    <row r="118" spans="1:48" x14ac:dyDescent="0.25">
      <c r="A118" s="4"/>
      <c r="B118" s="36" t="s">
        <v>44</v>
      </c>
      <c r="C118" s="89">
        <f t="shared" ref="C118:Y118" si="120">C97-C104</f>
        <v>-28205.989999999874</v>
      </c>
      <c r="D118" s="83">
        <f t="shared" si="120"/>
        <v>-369609.87</v>
      </c>
      <c r="E118" s="83">
        <f t="shared" si="120"/>
        <v>-236729.48986309074</v>
      </c>
      <c r="F118" s="83">
        <f t="shared" si="120"/>
        <v>-171660.34412134282</v>
      </c>
      <c r="G118" s="83">
        <f t="shared" si="120"/>
        <v>-35293.11</v>
      </c>
      <c r="H118" s="83">
        <f t="shared" si="120"/>
        <v>-21110.48000000001</v>
      </c>
      <c r="I118" s="83">
        <f t="shared" si="120"/>
        <v>-10194.529999999984</v>
      </c>
      <c r="J118" s="83">
        <f t="shared" si="120"/>
        <v>59851.73000000004</v>
      </c>
      <c r="K118" s="83">
        <f t="shared" si="120"/>
        <v>219894.77000000014</v>
      </c>
      <c r="L118" s="83">
        <f t="shared" si="120"/>
        <v>234273.59999999998</v>
      </c>
      <c r="M118" s="83">
        <f t="shared" si="120"/>
        <v>65820.149999999907</v>
      </c>
      <c r="N118" s="166">
        <f t="shared" si="120"/>
        <v>60559.949999999837</v>
      </c>
      <c r="O118" s="83">
        <f t="shared" si="120"/>
        <v>-119821.47999999998</v>
      </c>
      <c r="P118" s="83">
        <f t="shared" si="120"/>
        <v>-212886.35999999987</v>
      </c>
      <c r="Q118" s="83">
        <f t="shared" si="120"/>
        <v>-195771.50999999995</v>
      </c>
      <c r="R118" s="83">
        <f t="shared" si="120"/>
        <v>-183313.27</v>
      </c>
      <c r="S118" s="83">
        <f t="shared" si="120"/>
        <v>-88299.920000000115</v>
      </c>
      <c r="T118" s="83">
        <f t="shared" si="120"/>
        <v>-9618.3000000000029</v>
      </c>
      <c r="U118" s="83">
        <f t="shared" si="120"/>
        <v>5421.8799999999756</v>
      </c>
      <c r="V118" s="90">
        <f t="shared" si="120"/>
        <v>31869.489999999991</v>
      </c>
      <c r="W118" s="90">
        <f t="shared" si="120"/>
        <v>180044.65000000008</v>
      </c>
      <c r="X118" s="166">
        <f t="shared" si="120"/>
        <v>338301.4</v>
      </c>
      <c r="Y118" s="90">
        <f t="shared" si="120"/>
        <v>134450.64000000013</v>
      </c>
      <c r="Z118" s="90">
        <f t="shared" ref="Z118" si="121">Z97-Z104</f>
        <v>-260121.65000000005</v>
      </c>
      <c r="AA118" s="90"/>
      <c r="AB118" s="90"/>
      <c r="AC118" s="90"/>
      <c r="AD118" s="90"/>
      <c r="AE118" s="90"/>
      <c r="AF118" s="90"/>
      <c r="AG118" s="90"/>
      <c r="AH118" s="90"/>
      <c r="AI118" s="90"/>
      <c r="AJ118" s="161"/>
      <c r="AK118" s="83">
        <f t="shared" si="112"/>
        <v>91615.490000000107</v>
      </c>
      <c r="AL118" s="83">
        <f t="shared" si="112"/>
        <v>-156723.51000000013</v>
      </c>
      <c r="AM118" s="75">
        <f t="shared" si="113"/>
        <v>-40957.97986309079</v>
      </c>
      <c r="AN118" s="75">
        <f t="shared" si="113"/>
        <v>11652.925878657174</v>
      </c>
      <c r="AO118" s="75">
        <f t="shared" si="113"/>
        <v>53006.810000000114</v>
      </c>
      <c r="AP118" s="75">
        <f t="shared" si="113"/>
        <v>-11492.180000000008</v>
      </c>
      <c r="AQ118" s="75">
        <f t="shared" si="113"/>
        <v>-15616.40999999996</v>
      </c>
      <c r="AR118" s="90">
        <f t="shared" si="113"/>
        <v>27982.240000000049</v>
      </c>
      <c r="AS118" s="90">
        <f t="shared" si="113"/>
        <v>39850.120000000054</v>
      </c>
      <c r="AT118" s="218">
        <f t="shared" si="113"/>
        <v>-104027.80000000005</v>
      </c>
      <c r="AU118" s="278">
        <f t="shared" si="114"/>
        <v>-68630.490000000224</v>
      </c>
      <c r="AV118" s="315">
        <f t="shared" si="115"/>
        <v>320681.59999999986</v>
      </c>
    </row>
    <row r="119" spans="1:48" x14ac:dyDescent="0.25">
      <c r="A119" s="4"/>
      <c r="B119" s="36" t="s">
        <v>45</v>
      </c>
      <c r="C119" s="89">
        <f t="shared" ref="C119:Y119" si="122">C98-C105</f>
        <v>-76528.430000000051</v>
      </c>
      <c r="D119" s="83">
        <f t="shared" si="122"/>
        <v>-125713.59000000008</v>
      </c>
      <c r="E119" s="83">
        <f t="shared" si="122"/>
        <v>-162494.51</v>
      </c>
      <c r="F119" s="83">
        <f t="shared" si="122"/>
        <v>-3092.0500000000175</v>
      </c>
      <c r="G119" s="83">
        <f t="shared" si="122"/>
        <v>-31973.21000000005</v>
      </c>
      <c r="H119" s="83">
        <f t="shared" si="122"/>
        <v>-107145.87000000005</v>
      </c>
      <c r="I119" s="83">
        <f t="shared" si="122"/>
        <v>-16361.150000000023</v>
      </c>
      <c r="J119" s="83">
        <f t="shared" si="122"/>
        <v>63171.590000000026</v>
      </c>
      <c r="K119" s="83">
        <f t="shared" si="122"/>
        <v>80857.719999999972</v>
      </c>
      <c r="L119" s="83">
        <f t="shared" si="122"/>
        <v>143234.58000000002</v>
      </c>
      <c r="M119" s="83">
        <f t="shared" si="122"/>
        <v>7535.6799999999348</v>
      </c>
      <c r="N119" s="166">
        <f t="shared" si="122"/>
        <v>116481.97999999992</v>
      </c>
      <c r="O119" s="83">
        <f t="shared" si="122"/>
        <v>57649.500000000116</v>
      </c>
      <c r="P119" s="83">
        <f t="shared" si="122"/>
        <v>-305580.32999999996</v>
      </c>
      <c r="Q119" s="83">
        <f t="shared" si="122"/>
        <v>-119579.23000000004</v>
      </c>
      <c r="R119" s="83">
        <f t="shared" si="122"/>
        <v>-80397.300000000017</v>
      </c>
      <c r="S119" s="83">
        <f t="shared" si="122"/>
        <v>-37869.24000000002</v>
      </c>
      <c r="T119" s="83">
        <f t="shared" si="122"/>
        <v>-27043.060000000027</v>
      </c>
      <c r="U119" s="83">
        <f t="shared" si="122"/>
        <v>7585.3999999999942</v>
      </c>
      <c r="V119" s="90">
        <f t="shared" si="122"/>
        <v>2843.7900000000373</v>
      </c>
      <c r="W119" s="90">
        <f t="shared" si="122"/>
        <v>181014.84000000003</v>
      </c>
      <c r="X119" s="166">
        <f t="shared" si="122"/>
        <v>83112.889999999839</v>
      </c>
      <c r="Y119" s="90">
        <f t="shared" si="122"/>
        <v>83700.259999999951</v>
      </c>
      <c r="Z119" s="90">
        <f t="shared" ref="Z119" si="123">Z98-Z105</f>
        <v>-181546.29</v>
      </c>
      <c r="AA119" s="90"/>
      <c r="AB119" s="90"/>
      <c r="AC119" s="90"/>
      <c r="AD119" s="90"/>
      <c r="AE119" s="90"/>
      <c r="AF119" s="90"/>
      <c r="AG119" s="90"/>
      <c r="AH119" s="90"/>
      <c r="AI119" s="90"/>
      <c r="AJ119" s="161"/>
      <c r="AK119" s="83">
        <f t="shared" si="112"/>
        <v>-134177.93000000017</v>
      </c>
      <c r="AL119" s="83">
        <f t="shared" si="112"/>
        <v>179866.73999999987</v>
      </c>
      <c r="AM119" s="75">
        <f t="shared" si="113"/>
        <v>-42915.27999999997</v>
      </c>
      <c r="AN119" s="75">
        <f t="shared" si="113"/>
        <v>77305.25</v>
      </c>
      <c r="AO119" s="75">
        <f t="shared" si="113"/>
        <v>5896.0299999999697</v>
      </c>
      <c r="AP119" s="75">
        <f t="shared" si="113"/>
        <v>-80102.810000000027</v>
      </c>
      <c r="AQ119" s="75">
        <f t="shared" si="113"/>
        <v>-23946.550000000017</v>
      </c>
      <c r="AR119" s="90">
        <f t="shared" si="113"/>
        <v>60327.799999999988</v>
      </c>
      <c r="AS119" s="90">
        <f t="shared" si="113"/>
        <v>-100157.12000000005</v>
      </c>
      <c r="AT119" s="218">
        <f t="shared" si="113"/>
        <v>60121.690000000177</v>
      </c>
      <c r="AU119" s="278">
        <f t="shared" si="114"/>
        <v>-76164.580000000016</v>
      </c>
      <c r="AV119" s="315">
        <f t="shared" si="115"/>
        <v>298028.2699999999</v>
      </c>
    </row>
    <row r="120" spans="1:48" ht="15.75" thickBot="1" x14ac:dyDescent="0.3">
      <c r="A120" s="4"/>
      <c r="B120" s="38" t="s">
        <v>46</v>
      </c>
      <c r="C120" s="92">
        <f t="shared" ref="C120:Z120" si="124">SUM(C115:C119)</f>
        <v>282764.27999999857</v>
      </c>
      <c r="D120" s="77">
        <f t="shared" si="124"/>
        <v>-846311.95999999112</v>
      </c>
      <c r="E120" s="77">
        <f t="shared" si="124"/>
        <v>-1204002.0198630909</v>
      </c>
      <c r="F120" s="77">
        <f t="shared" si="124"/>
        <v>-776346.39412133908</v>
      </c>
      <c r="G120" s="77">
        <f t="shared" si="124"/>
        <v>-436240.12999999791</v>
      </c>
      <c r="H120" s="77">
        <f t="shared" si="124"/>
        <v>-328471.81999999902</v>
      </c>
      <c r="I120" s="77">
        <f t="shared" si="124"/>
        <v>-368776.49</v>
      </c>
      <c r="J120" s="77">
        <f t="shared" si="124"/>
        <v>221064.16000000841</v>
      </c>
      <c r="K120" s="77">
        <f t="shared" si="124"/>
        <v>1224493.439999999</v>
      </c>
      <c r="L120" s="77">
        <f t="shared" si="124"/>
        <v>2014729.92</v>
      </c>
      <c r="M120" s="77">
        <f t="shared" si="124"/>
        <v>1316913.2100000004</v>
      </c>
      <c r="N120" s="195">
        <f t="shared" si="124"/>
        <v>1155859.9899999904</v>
      </c>
      <c r="O120" s="77">
        <f t="shared" si="124"/>
        <v>443782.91000000085</v>
      </c>
      <c r="P120" s="77">
        <f t="shared" si="124"/>
        <v>-631813.47000000009</v>
      </c>
      <c r="Q120" s="77">
        <f t="shared" si="124"/>
        <v>-466210.75000000035</v>
      </c>
      <c r="R120" s="77">
        <f t="shared" si="124"/>
        <v>-1233723.2453020443</v>
      </c>
      <c r="S120" s="77">
        <f t="shared" si="124"/>
        <v>-956039.01999975438</v>
      </c>
      <c r="T120" s="77">
        <f t="shared" si="124"/>
        <v>-201127.18999975672</v>
      </c>
      <c r="U120" s="77">
        <f t="shared" si="124"/>
        <v>-82097.289999753062</v>
      </c>
      <c r="V120" s="143">
        <f t="shared" si="124"/>
        <v>74421.210000247374</v>
      </c>
      <c r="W120" s="143">
        <f t="shared" si="124"/>
        <v>1137417.6600002476</v>
      </c>
      <c r="X120" s="195">
        <f t="shared" si="124"/>
        <v>2158048.0900002494</v>
      </c>
      <c r="Y120" s="143">
        <f t="shared" si="124"/>
        <v>1729185.1100002476</v>
      </c>
      <c r="Z120" s="143">
        <f t="shared" si="124"/>
        <v>-437561.76999975473</v>
      </c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57"/>
      <c r="AK120" s="77">
        <f>SUM(AK115:AK119)</f>
        <v>-161018.63000000222</v>
      </c>
      <c r="AL120" s="77">
        <f t="shared" ref="AL120:AP120" si="125">SUM(AL115:AL119)</f>
        <v>-214498.48999999108</v>
      </c>
      <c r="AM120" s="77">
        <f t="shared" si="125"/>
        <v>-737791.26986309048</v>
      </c>
      <c r="AN120" s="77">
        <f t="shared" si="125"/>
        <v>457376.85118070513</v>
      </c>
      <c r="AO120" s="77">
        <f t="shared" si="125"/>
        <v>519798.88999975647</v>
      </c>
      <c r="AP120" s="77">
        <f t="shared" si="125"/>
        <v>-127344.63000024231</v>
      </c>
      <c r="AQ120" s="77">
        <f>SUM(AQ115:AQ119)</f>
        <v>-286679.20000024699</v>
      </c>
      <c r="AR120" s="143">
        <f t="shared" ref="AR120:AT120" si="126">SUM(AR115:AR119)</f>
        <v>146642.94999976104</v>
      </c>
      <c r="AS120" s="143">
        <f t="shared" si="126"/>
        <v>87075.779999751481</v>
      </c>
      <c r="AT120" s="233">
        <f t="shared" si="126"/>
        <v>-143318.1700002501</v>
      </c>
      <c r="AU120" s="262">
        <f t="shared" ref="AU120:AV120" si="127">SUM(AU115:AU119)</f>
        <v>-412271.90000024706</v>
      </c>
      <c r="AV120" s="76">
        <f t="shared" si="127"/>
        <v>1593421.7599997451</v>
      </c>
    </row>
    <row r="121" spans="1:4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3"/>
      <c r="AV121" s="129"/>
    </row>
    <row r="122" spans="1:4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191"/>
      <c r="AK122" s="58">
        <f t="shared" ref="AK122:AL126" si="128">C122-O122</f>
        <v>0</v>
      </c>
      <c r="AL122" s="58">
        <f t="shared" si="128"/>
        <v>0</v>
      </c>
      <c r="AM122" s="58">
        <f t="shared" ref="AM122:AT126" si="129">IF(Q122=0,0,E122-Q122)</f>
        <v>0</v>
      </c>
      <c r="AN122" s="58">
        <f t="shared" si="129"/>
        <v>0</v>
      </c>
      <c r="AO122" s="58">
        <f t="shared" si="129"/>
        <v>0</v>
      </c>
      <c r="AP122" s="68">
        <f t="shared" si="129"/>
        <v>0</v>
      </c>
      <c r="AQ122" s="68">
        <f t="shared" si="129"/>
        <v>0</v>
      </c>
      <c r="AR122" s="204">
        <f t="shared" si="129"/>
        <v>0</v>
      </c>
      <c r="AS122" s="204">
        <f t="shared" si="129"/>
        <v>0</v>
      </c>
      <c r="AT122" s="204">
        <f t="shared" si="129"/>
        <v>0</v>
      </c>
      <c r="AU122" s="291">
        <f t="shared" ref="AU122:AU126" si="130">IF(Y122=0,0,M122-Y122)</f>
        <v>0</v>
      </c>
      <c r="AV122" s="314">
        <f t="shared" ref="AV122:AV126" si="131">IF(Z122=0,0,N122-Z122)</f>
        <v>0</v>
      </c>
    </row>
    <row r="123" spans="1:4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123</v>
      </c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191"/>
      <c r="AK123" s="58">
        <f t="shared" si="128"/>
        <v>94</v>
      </c>
      <c r="AL123" s="58">
        <f t="shared" si="128"/>
        <v>162</v>
      </c>
      <c r="AM123" s="58">
        <f t="shared" si="129"/>
        <v>239</v>
      </c>
      <c r="AN123" s="58">
        <f t="shared" si="129"/>
        <v>245</v>
      </c>
      <c r="AO123" s="58">
        <f t="shared" si="129"/>
        <v>225</v>
      </c>
      <c r="AP123" s="56">
        <f t="shared" si="129"/>
        <v>157</v>
      </c>
      <c r="AQ123" s="56">
        <f t="shared" si="129"/>
        <v>132</v>
      </c>
      <c r="AR123" s="222">
        <f t="shared" si="129"/>
        <v>123</v>
      </c>
      <c r="AS123" s="222">
        <f t="shared" si="129"/>
        <v>119</v>
      </c>
      <c r="AT123" s="222">
        <f t="shared" si="129"/>
        <v>101</v>
      </c>
      <c r="AU123" s="291">
        <f t="shared" si="130"/>
        <v>58</v>
      </c>
      <c r="AV123" s="314">
        <f t="shared" si="131"/>
        <v>33</v>
      </c>
    </row>
    <row r="124" spans="1:4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7</v>
      </c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191"/>
      <c r="AK124" s="58">
        <f t="shared" si="128"/>
        <v>0</v>
      </c>
      <c r="AL124" s="58">
        <f t="shared" si="128"/>
        <v>0</v>
      </c>
      <c r="AM124" s="58">
        <f t="shared" si="129"/>
        <v>0</v>
      </c>
      <c r="AN124" s="58">
        <f t="shared" si="129"/>
        <v>0</v>
      </c>
      <c r="AO124" s="58">
        <f t="shared" si="129"/>
        <v>0</v>
      </c>
      <c r="AP124" s="56">
        <f t="shared" si="129"/>
        <v>0</v>
      </c>
      <c r="AQ124" s="56">
        <f t="shared" si="129"/>
        <v>0</v>
      </c>
      <c r="AR124" s="222">
        <f t="shared" si="129"/>
        <v>-9</v>
      </c>
      <c r="AS124" s="222">
        <f t="shared" si="129"/>
        <v>-9</v>
      </c>
      <c r="AT124" s="222">
        <f t="shared" si="129"/>
        <v>-9</v>
      </c>
      <c r="AU124" s="291">
        <f t="shared" si="130"/>
        <v>-7</v>
      </c>
      <c r="AV124" s="314">
        <f t="shared" si="131"/>
        <v>-7</v>
      </c>
    </row>
    <row r="125" spans="1:4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191"/>
      <c r="AK125" s="58">
        <f t="shared" si="128"/>
        <v>0</v>
      </c>
      <c r="AL125" s="58">
        <f t="shared" si="128"/>
        <v>0</v>
      </c>
      <c r="AM125" s="58">
        <f t="shared" si="129"/>
        <v>0</v>
      </c>
      <c r="AN125" s="58">
        <f t="shared" si="129"/>
        <v>0</v>
      </c>
      <c r="AO125" s="58">
        <f t="shared" si="129"/>
        <v>0</v>
      </c>
      <c r="AP125" s="56">
        <f t="shared" si="129"/>
        <v>0</v>
      </c>
      <c r="AQ125" s="56">
        <f t="shared" si="129"/>
        <v>0</v>
      </c>
      <c r="AR125" s="222">
        <f t="shared" si="129"/>
        <v>0</v>
      </c>
      <c r="AS125" s="222">
        <f t="shared" si="129"/>
        <v>0</v>
      </c>
      <c r="AT125" s="222">
        <f t="shared" si="129"/>
        <v>0</v>
      </c>
      <c r="AU125" s="291">
        <f t="shared" si="130"/>
        <v>0</v>
      </c>
      <c r="AV125" s="314">
        <f t="shared" si="131"/>
        <v>0</v>
      </c>
    </row>
    <row r="126" spans="1:4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191"/>
      <c r="AK126" s="58">
        <f t="shared" si="128"/>
        <v>0</v>
      </c>
      <c r="AL126" s="58">
        <f t="shared" si="128"/>
        <v>0</v>
      </c>
      <c r="AM126" s="58">
        <f t="shared" si="129"/>
        <v>0</v>
      </c>
      <c r="AN126" s="58">
        <f t="shared" si="129"/>
        <v>0</v>
      </c>
      <c r="AO126" s="58">
        <f t="shared" si="129"/>
        <v>0</v>
      </c>
      <c r="AP126" s="56">
        <f t="shared" si="129"/>
        <v>0</v>
      </c>
      <c r="AQ126" s="56">
        <f t="shared" si="129"/>
        <v>0</v>
      </c>
      <c r="AR126" s="222">
        <f t="shared" si="129"/>
        <v>0</v>
      </c>
      <c r="AS126" s="222">
        <f t="shared" si="129"/>
        <v>0</v>
      </c>
      <c r="AT126" s="222">
        <f t="shared" si="129"/>
        <v>0</v>
      </c>
      <c r="AU126" s="291">
        <f t="shared" si="130"/>
        <v>0</v>
      </c>
      <c r="AV126" s="314">
        <f t="shared" si="131"/>
        <v>0</v>
      </c>
    </row>
    <row r="127" spans="1:48" x14ac:dyDescent="0.25">
      <c r="A127" s="4"/>
      <c r="B127" s="36" t="s">
        <v>46</v>
      </c>
      <c r="C127" s="119">
        <f t="shared" ref="C127:X127" si="132">SUM(C122:C126)</f>
        <v>239</v>
      </c>
      <c r="D127" s="58">
        <f t="shared" si="132"/>
        <v>261</v>
      </c>
      <c r="E127" s="58">
        <f t="shared" si="132"/>
        <v>312</v>
      </c>
      <c r="F127" s="58">
        <f t="shared" si="132"/>
        <v>329</v>
      </c>
      <c r="G127" s="58">
        <f t="shared" si="132"/>
        <v>320</v>
      </c>
      <c r="H127" s="58">
        <f t="shared" si="132"/>
        <v>265</v>
      </c>
      <c r="I127" s="58">
        <f t="shared" si="132"/>
        <v>257</v>
      </c>
      <c r="J127" s="58">
        <f t="shared" si="132"/>
        <v>234</v>
      </c>
      <c r="K127" s="58">
        <f t="shared" si="132"/>
        <v>237</v>
      </c>
      <c r="L127" s="58">
        <f t="shared" si="132"/>
        <v>218</v>
      </c>
      <c r="M127" s="58">
        <f t="shared" si="132"/>
        <v>179</v>
      </c>
      <c r="N127" s="191">
        <f t="shared" si="132"/>
        <v>156</v>
      </c>
      <c r="O127" s="58">
        <f t="shared" si="132"/>
        <v>145</v>
      </c>
      <c r="P127" s="58">
        <f t="shared" si="132"/>
        <v>99</v>
      </c>
      <c r="Q127" s="58">
        <f t="shared" si="132"/>
        <v>73</v>
      </c>
      <c r="R127" s="58">
        <f t="shared" si="132"/>
        <v>84</v>
      </c>
      <c r="S127" s="58">
        <f t="shared" si="132"/>
        <v>95</v>
      </c>
      <c r="T127" s="58">
        <f t="shared" si="132"/>
        <v>108</v>
      </c>
      <c r="U127" s="58">
        <f t="shared" si="132"/>
        <v>125</v>
      </c>
      <c r="V127" s="222">
        <f t="shared" si="132"/>
        <v>120</v>
      </c>
      <c r="W127" s="222">
        <f t="shared" si="132"/>
        <v>127</v>
      </c>
      <c r="X127" s="152">
        <f t="shared" si="132"/>
        <v>126</v>
      </c>
      <c r="Y127" s="222">
        <f t="shared" ref="Y127" si="133">SUM(Y122:Y126)</f>
        <v>128</v>
      </c>
      <c r="Z127" s="222">
        <f t="shared" ref="Z127" si="134">SUM(Z122:Z126)</f>
        <v>130</v>
      </c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191"/>
      <c r="AK127" s="58">
        <f t="shared" ref="AK127:AP127" si="135">SUM(AK122:AK126)</f>
        <v>94</v>
      </c>
      <c r="AL127" s="58">
        <f t="shared" si="135"/>
        <v>162</v>
      </c>
      <c r="AM127" s="58">
        <f t="shared" si="135"/>
        <v>239</v>
      </c>
      <c r="AN127" s="58">
        <f t="shared" si="135"/>
        <v>245</v>
      </c>
      <c r="AO127" s="58">
        <f t="shared" si="135"/>
        <v>225</v>
      </c>
      <c r="AP127" s="56">
        <f t="shared" si="135"/>
        <v>157</v>
      </c>
      <c r="AQ127" s="56">
        <f t="shared" ref="AQ127:AT127" si="136">SUM(AQ122:AQ126)</f>
        <v>132</v>
      </c>
      <c r="AR127" s="222">
        <f t="shared" si="136"/>
        <v>114</v>
      </c>
      <c r="AS127" s="222">
        <f t="shared" si="136"/>
        <v>110</v>
      </c>
      <c r="AT127" s="222">
        <f t="shared" si="136"/>
        <v>92</v>
      </c>
      <c r="AU127" s="291">
        <f t="shared" ref="AU127:AV127" si="137">SUM(AU122:AU126)</f>
        <v>51</v>
      </c>
      <c r="AV127" s="314">
        <f t="shared" si="137"/>
        <v>26</v>
      </c>
    </row>
    <row r="128" spans="1:4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3"/>
      <c r="AV128" s="129"/>
    </row>
    <row r="129" spans="1:4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/>
      <c r="AB129" s="193"/>
      <c r="AC129" s="193"/>
      <c r="AD129" s="193"/>
      <c r="AE129" s="193"/>
      <c r="AF129" s="193"/>
      <c r="AG129" s="193"/>
      <c r="AH129" s="193"/>
      <c r="AI129" s="193"/>
      <c r="AJ129" s="206"/>
      <c r="AK129" s="192">
        <f t="shared" ref="AK129:AL133" si="138">C129-O129</f>
        <v>-10</v>
      </c>
      <c r="AL129" s="125">
        <f t="shared" si="138"/>
        <v>9</v>
      </c>
      <c r="AM129" s="58">
        <f t="shared" ref="AM129:AT133" si="139">IF(Q129=0,0,E129-Q129)</f>
        <v>0</v>
      </c>
      <c r="AN129" s="58">
        <f t="shared" si="139"/>
        <v>0</v>
      </c>
      <c r="AO129" s="58">
        <f t="shared" si="139"/>
        <v>0</v>
      </c>
      <c r="AP129" s="56">
        <f t="shared" si="139"/>
        <v>0</v>
      </c>
      <c r="AQ129" s="56">
        <f t="shared" si="139"/>
        <v>0</v>
      </c>
      <c r="AR129" s="222">
        <f t="shared" si="139"/>
        <v>0</v>
      </c>
      <c r="AS129" s="222">
        <f t="shared" si="139"/>
        <v>0</v>
      </c>
      <c r="AT129" s="222">
        <f t="shared" si="139"/>
        <v>0</v>
      </c>
      <c r="AU129" s="291">
        <f t="shared" ref="AU129:AU133" si="140">IF(Y129=0,0,M129-Y129)</f>
        <v>0</v>
      </c>
      <c r="AV129" s="314">
        <f t="shared" ref="AV129:AV133" si="141">IF(Z129=0,0,N129-Z129)</f>
        <v>0</v>
      </c>
    </row>
    <row r="130" spans="1:4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206"/>
      <c r="AK130" s="193">
        <f t="shared" si="138"/>
        <v>0</v>
      </c>
      <c r="AL130" s="125">
        <f t="shared" si="138"/>
        <v>0</v>
      </c>
      <c r="AM130" s="58">
        <f t="shared" si="139"/>
        <v>0</v>
      </c>
      <c r="AN130" s="58">
        <f t="shared" si="139"/>
        <v>0</v>
      </c>
      <c r="AO130" s="58">
        <f t="shared" si="139"/>
        <v>0</v>
      </c>
      <c r="AP130" s="56">
        <f t="shared" si="139"/>
        <v>0</v>
      </c>
      <c r="AQ130" s="56">
        <f t="shared" si="139"/>
        <v>0</v>
      </c>
      <c r="AR130" s="222">
        <f t="shared" si="139"/>
        <v>0</v>
      </c>
      <c r="AS130" s="222">
        <f t="shared" si="139"/>
        <v>0</v>
      </c>
      <c r="AT130" s="222">
        <f t="shared" si="139"/>
        <v>0</v>
      </c>
      <c r="AU130" s="291">
        <f t="shared" si="140"/>
        <v>0</v>
      </c>
      <c r="AV130" s="314">
        <f t="shared" si="141"/>
        <v>0</v>
      </c>
    </row>
    <row r="131" spans="1:4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206"/>
      <c r="AK131" s="193">
        <f t="shared" si="138"/>
        <v>2</v>
      </c>
      <c r="AL131" s="125">
        <f t="shared" si="138"/>
        <v>1</v>
      </c>
      <c r="AM131" s="58">
        <f t="shared" si="139"/>
        <v>0</v>
      </c>
      <c r="AN131" s="58">
        <f t="shared" si="139"/>
        <v>0</v>
      </c>
      <c r="AO131" s="58">
        <f t="shared" si="139"/>
        <v>0</v>
      </c>
      <c r="AP131" s="56">
        <f t="shared" si="139"/>
        <v>0</v>
      </c>
      <c r="AQ131" s="56">
        <f t="shared" si="139"/>
        <v>0</v>
      </c>
      <c r="AR131" s="222">
        <f t="shared" si="139"/>
        <v>0</v>
      </c>
      <c r="AS131" s="222">
        <f t="shared" si="139"/>
        <v>0</v>
      </c>
      <c r="AT131" s="222">
        <f t="shared" si="139"/>
        <v>0</v>
      </c>
      <c r="AU131" s="291">
        <f t="shared" si="140"/>
        <v>0</v>
      </c>
      <c r="AV131" s="314">
        <f t="shared" si="141"/>
        <v>0</v>
      </c>
    </row>
    <row r="132" spans="1:4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206"/>
      <c r="AK132" s="193">
        <f t="shared" si="138"/>
        <v>1</v>
      </c>
      <c r="AL132" s="125">
        <f t="shared" si="138"/>
        <v>0</v>
      </c>
      <c r="AM132" s="58">
        <f t="shared" si="139"/>
        <v>0</v>
      </c>
      <c r="AN132" s="58">
        <f t="shared" si="139"/>
        <v>0</v>
      </c>
      <c r="AO132" s="58">
        <f t="shared" si="139"/>
        <v>0</v>
      </c>
      <c r="AP132" s="56">
        <f t="shared" si="139"/>
        <v>0</v>
      </c>
      <c r="AQ132" s="56">
        <f t="shared" si="139"/>
        <v>0</v>
      </c>
      <c r="AR132" s="222">
        <f t="shared" si="139"/>
        <v>-1</v>
      </c>
      <c r="AS132" s="222">
        <f t="shared" si="139"/>
        <v>0</v>
      </c>
      <c r="AT132" s="222">
        <f t="shared" si="139"/>
        <v>0</v>
      </c>
      <c r="AU132" s="291">
        <f t="shared" si="140"/>
        <v>0</v>
      </c>
      <c r="AV132" s="314">
        <f t="shared" si="141"/>
        <v>0</v>
      </c>
    </row>
    <row r="133" spans="1:4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206"/>
      <c r="AK133" s="193">
        <f t="shared" si="138"/>
        <v>0</v>
      </c>
      <c r="AL133" s="125">
        <f t="shared" si="138"/>
        <v>0</v>
      </c>
      <c r="AM133" s="58">
        <f t="shared" si="139"/>
        <v>0</v>
      </c>
      <c r="AN133" s="58">
        <f t="shared" si="139"/>
        <v>0</v>
      </c>
      <c r="AO133" s="58">
        <f t="shared" si="139"/>
        <v>0</v>
      </c>
      <c r="AP133" s="56">
        <f t="shared" si="139"/>
        <v>0</v>
      </c>
      <c r="AQ133" s="56">
        <f t="shared" si="139"/>
        <v>0</v>
      </c>
      <c r="AR133" s="222">
        <f t="shared" si="139"/>
        <v>0</v>
      </c>
      <c r="AS133" s="222">
        <f t="shared" si="139"/>
        <v>0</v>
      </c>
      <c r="AT133" s="222">
        <f t="shared" si="139"/>
        <v>0</v>
      </c>
      <c r="AU133" s="291">
        <f t="shared" si="140"/>
        <v>0</v>
      </c>
      <c r="AV133" s="314">
        <f t="shared" si="141"/>
        <v>0</v>
      </c>
    </row>
    <row r="134" spans="1:48" x14ac:dyDescent="0.25">
      <c r="A134" s="4"/>
      <c r="B134" s="36" t="s">
        <v>46</v>
      </c>
      <c r="C134" s="127">
        <f t="shared" ref="C134:Z134" si="142">SUM(C129:C133)</f>
        <v>11</v>
      </c>
      <c r="D134" s="125">
        <f t="shared" si="142"/>
        <v>10</v>
      </c>
      <c r="E134" s="125">
        <f t="shared" si="142"/>
        <v>11</v>
      </c>
      <c r="F134" s="125">
        <f t="shared" si="142"/>
        <v>16</v>
      </c>
      <c r="G134" s="125">
        <f t="shared" si="142"/>
        <v>39</v>
      </c>
      <c r="H134" s="125">
        <f t="shared" si="142"/>
        <v>25</v>
      </c>
      <c r="I134" s="125">
        <f t="shared" si="142"/>
        <v>8</v>
      </c>
      <c r="J134" s="125">
        <f t="shared" si="142"/>
        <v>18</v>
      </c>
      <c r="K134" s="125">
        <f t="shared" si="142"/>
        <v>3</v>
      </c>
      <c r="L134" s="125">
        <f t="shared" si="142"/>
        <v>8</v>
      </c>
      <c r="M134" s="125">
        <f t="shared" si="142"/>
        <v>5</v>
      </c>
      <c r="N134" s="206">
        <f t="shared" si="142"/>
        <v>14</v>
      </c>
      <c r="O134" s="125">
        <f t="shared" si="142"/>
        <v>18</v>
      </c>
      <c r="P134" s="177">
        <f t="shared" si="142"/>
        <v>0</v>
      </c>
      <c r="Q134" s="177">
        <f t="shared" si="142"/>
        <v>0</v>
      </c>
      <c r="R134" s="177">
        <f t="shared" si="142"/>
        <v>0</v>
      </c>
      <c r="S134" s="125">
        <f t="shared" si="142"/>
        <v>0</v>
      </c>
      <c r="T134" s="125">
        <f t="shared" si="142"/>
        <v>0</v>
      </c>
      <c r="U134" s="125">
        <f t="shared" si="142"/>
        <v>0</v>
      </c>
      <c r="V134" s="193">
        <f t="shared" si="142"/>
        <v>3</v>
      </c>
      <c r="W134" s="193">
        <f t="shared" si="142"/>
        <v>0</v>
      </c>
      <c r="X134" s="199">
        <f t="shared" si="142"/>
        <v>0</v>
      </c>
      <c r="Y134" s="193">
        <f t="shared" si="142"/>
        <v>0</v>
      </c>
      <c r="Z134" s="193">
        <f t="shared" si="142"/>
        <v>0</v>
      </c>
      <c r="AA134" s="193"/>
      <c r="AB134" s="193"/>
      <c r="AC134" s="193"/>
      <c r="AD134" s="193"/>
      <c r="AE134" s="193"/>
      <c r="AF134" s="193"/>
      <c r="AG134" s="193"/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143">SUM(AM129:AM133)</f>
        <v>0</v>
      </c>
      <c r="AN134" s="125">
        <f t="shared" si="143"/>
        <v>0</v>
      </c>
      <c r="AO134" s="125">
        <f t="shared" si="143"/>
        <v>0</v>
      </c>
      <c r="AP134" s="124">
        <f t="shared" si="143"/>
        <v>0</v>
      </c>
      <c r="AQ134" s="124">
        <f t="shared" ref="AQ134:AT134" si="144">SUM(AQ129:AQ133)</f>
        <v>0</v>
      </c>
      <c r="AR134" s="193">
        <f t="shared" si="144"/>
        <v>-1</v>
      </c>
      <c r="AS134" s="193">
        <f t="shared" si="144"/>
        <v>0</v>
      </c>
      <c r="AT134" s="193">
        <f t="shared" si="144"/>
        <v>0</v>
      </c>
      <c r="AU134" s="298">
        <f t="shared" ref="AU134:AV134" si="145">SUM(AU129:AU133)</f>
        <v>0</v>
      </c>
      <c r="AV134" s="126">
        <f t="shared" si="145"/>
        <v>0</v>
      </c>
    </row>
    <row r="135" spans="1:4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3"/>
      <c r="AV135" s="129"/>
    </row>
    <row r="136" spans="1:4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242</v>
      </c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208"/>
      <c r="AK136" s="194">
        <f t="shared" ref="AK136:AL140" si="146">C136-O136</f>
        <v>109</v>
      </c>
      <c r="AL136" s="133">
        <f t="shared" si="146"/>
        <v>430</v>
      </c>
      <c r="AM136" s="58">
        <f t="shared" ref="AM136:AT140" si="147">IF(Q136=0,0,E136-Q136)</f>
        <v>562</v>
      </c>
      <c r="AN136" s="58">
        <f t="shared" si="147"/>
        <v>625</v>
      </c>
      <c r="AO136" s="58">
        <f t="shared" si="147"/>
        <v>649</v>
      </c>
      <c r="AP136" s="56">
        <f t="shared" si="147"/>
        <v>583</v>
      </c>
      <c r="AQ136" s="56">
        <f t="shared" si="147"/>
        <v>471</v>
      </c>
      <c r="AR136" s="222">
        <f t="shared" si="147"/>
        <v>504</v>
      </c>
      <c r="AS136" s="222">
        <f t="shared" si="147"/>
        <v>252</v>
      </c>
      <c r="AT136" s="222">
        <f t="shared" si="147"/>
        <v>193</v>
      </c>
      <c r="AU136" s="291">
        <f t="shared" ref="AU136:AU140" si="148">IF(Y136=0,0,M136-Y136)</f>
        <v>314</v>
      </c>
      <c r="AV136" s="314">
        <f t="shared" ref="AV136:AV140" si="149">IF(Z136=0,0,N136-Z136)</f>
        <v>406</v>
      </c>
    </row>
    <row r="137" spans="1:4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110</v>
      </c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208"/>
      <c r="AK137" s="194">
        <f t="shared" si="146"/>
        <v>35</v>
      </c>
      <c r="AL137" s="133">
        <f t="shared" si="146"/>
        <v>71</v>
      </c>
      <c r="AM137" s="58">
        <f t="shared" si="147"/>
        <v>193</v>
      </c>
      <c r="AN137" s="58">
        <f t="shared" si="147"/>
        <v>197</v>
      </c>
      <c r="AO137" s="58">
        <f t="shared" si="147"/>
        <v>215</v>
      </c>
      <c r="AP137" s="56">
        <f t="shared" si="147"/>
        <v>255</v>
      </c>
      <c r="AQ137" s="56">
        <f t="shared" si="147"/>
        <v>276</v>
      </c>
      <c r="AR137" s="222">
        <f t="shared" si="147"/>
        <v>226</v>
      </c>
      <c r="AS137" s="222">
        <f t="shared" si="147"/>
        <v>179</v>
      </c>
      <c r="AT137" s="222">
        <f t="shared" si="147"/>
        <v>124</v>
      </c>
      <c r="AU137" s="291">
        <f t="shared" si="148"/>
        <v>57</v>
      </c>
      <c r="AV137" s="314">
        <f t="shared" si="149"/>
        <v>66</v>
      </c>
    </row>
    <row r="138" spans="1:4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20</v>
      </c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208"/>
      <c r="AK138" s="194">
        <f t="shared" si="146"/>
        <v>-5</v>
      </c>
      <c r="AL138" s="133">
        <f t="shared" si="146"/>
        <v>1</v>
      </c>
      <c r="AM138" s="58">
        <f t="shared" si="147"/>
        <v>-2</v>
      </c>
      <c r="AN138" s="58">
        <f t="shared" si="147"/>
        <v>-4</v>
      </c>
      <c r="AO138" s="58">
        <f t="shared" si="147"/>
        <v>-1</v>
      </c>
      <c r="AP138" s="56">
        <f t="shared" si="147"/>
        <v>-7</v>
      </c>
      <c r="AQ138" s="56">
        <f t="shared" si="147"/>
        <v>0</v>
      </c>
      <c r="AR138" s="222">
        <f t="shared" si="147"/>
        <v>-20</v>
      </c>
      <c r="AS138" s="222">
        <f t="shared" si="147"/>
        <v>-26</v>
      </c>
      <c r="AT138" s="222">
        <f t="shared" si="147"/>
        <v>-18</v>
      </c>
      <c r="AU138" s="291">
        <f t="shared" si="148"/>
        <v>-21</v>
      </c>
      <c r="AV138" s="314">
        <f t="shared" si="149"/>
        <v>-15</v>
      </c>
    </row>
    <row r="139" spans="1:4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1</v>
      </c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208"/>
      <c r="AK139" s="194">
        <f t="shared" si="146"/>
        <v>1</v>
      </c>
      <c r="AL139" s="133">
        <f t="shared" si="146"/>
        <v>1</v>
      </c>
      <c r="AM139" s="58">
        <f t="shared" si="147"/>
        <v>0</v>
      </c>
      <c r="AN139" s="58">
        <f t="shared" si="147"/>
        <v>0</v>
      </c>
      <c r="AO139" s="58">
        <f t="shared" si="147"/>
        <v>0</v>
      </c>
      <c r="AP139" s="56">
        <f t="shared" si="147"/>
        <v>-2</v>
      </c>
      <c r="AQ139" s="56">
        <f t="shared" si="147"/>
        <v>0</v>
      </c>
      <c r="AR139" s="222">
        <f t="shared" si="147"/>
        <v>-1</v>
      </c>
      <c r="AS139" s="222">
        <f t="shared" si="147"/>
        <v>0</v>
      </c>
      <c r="AT139" s="222">
        <f t="shared" si="147"/>
        <v>-1</v>
      </c>
      <c r="AU139" s="291">
        <f t="shared" si="148"/>
        <v>0</v>
      </c>
      <c r="AV139" s="314">
        <f t="shared" si="149"/>
        <v>-1</v>
      </c>
    </row>
    <row r="140" spans="1:4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208"/>
      <c r="AK140" s="194">
        <f t="shared" si="146"/>
        <v>0</v>
      </c>
      <c r="AL140" s="133">
        <f t="shared" si="146"/>
        <v>0</v>
      </c>
      <c r="AM140" s="58">
        <f t="shared" si="147"/>
        <v>0</v>
      </c>
      <c r="AN140" s="58">
        <f t="shared" si="147"/>
        <v>0</v>
      </c>
      <c r="AO140" s="58">
        <f t="shared" si="147"/>
        <v>0</v>
      </c>
      <c r="AP140" s="56">
        <f t="shared" si="147"/>
        <v>0</v>
      </c>
      <c r="AQ140" s="56">
        <f t="shared" si="147"/>
        <v>0</v>
      </c>
      <c r="AR140" s="222">
        <f t="shared" si="147"/>
        <v>0</v>
      </c>
      <c r="AS140" s="222">
        <f t="shared" si="147"/>
        <v>0</v>
      </c>
      <c r="AT140" s="222">
        <f t="shared" si="147"/>
        <v>0</v>
      </c>
      <c r="AU140" s="291">
        <f t="shared" si="148"/>
        <v>0</v>
      </c>
      <c r="AV140" s="314">
        <f t="shared" si="149"/>
        <v>0</v>
      </c>
    </row>
    <row r="141" spans="1:48" ht="15.75" thickBot="1" x14ac:dyDescent="0.3">
      <c r="A141" s="4"/>
      <c r="B141" s="37" t="s">
        <v>46</v>
      </c>
      <c r="C141" s="135">
        <f t="shared" ref="C141:Z141" si="150">SUM(C136:C140)</f>
        <v>894</v>
      </c>
      <c r="D141" s="136">
        <f t="shared" si="150"/>
        <v>1012</v>
      </c>
      <c r="E141" s="136">
        <f t="shared" si="150"/>
        <v>1200</v>
      </c>
      <c r="F141" s="136">
        <f t="shared" si="150"/>
        <v>1229</v>
      </c>
      <c r="G141" s="136">
        <f t="shared" si="150"/>
        <v>1261</v>
      </c>
      <c r="H141" s="136">
        <f t="shared" si="150"/>
        <v>1188</v>
      </c>
      <c r="I141" s="136">
        <f t="shared" si="150"/>
        <v>1134</v>
      </c>
      <c r="J141" s="136">
        <f t="shared" si="150"/>
        <v>1099</v>
      </c>
      <c r="K141" s="136">
        <f t="shared" si="150"/>
        <v>948</v>
      </c>
      <c r="L141" s="136">
        <f t="shared" si="150"/>
        <v>778</v>
      </c>
      <c r="M141" s="136">
        <f t="shared" si="150"/>
        <v>740</v>
      </c>
      <c r="N141" s="202">
        <f t="shared" si="150"/>
        <v>829</v>
      </c>
      <c r="O141" s="136">
        <f t="shared" si="150"/>
        <v>754</v>
      </c>
      <c r="P141" s="178">
        <f t="shared" si="150"/>
        <v>509</v>
      </c>
      <c r="Q141" s="178">
        <f t="shared" si="150"/>
        <v>445</v>
      </c>
      <c r="R141" s="178">
        <f t="shared" si="150"/>
        <v>410</v>
      </c>
      <c r="S141" s="136">
        <f t="shared" si="150"/>
        <v>397</v>
      </c>
      <c r="T141" s="136">
        <f t="shared" si="150"/>
        <v>359</v>
      </c>
      <c r="U141" s="136">
        <f t="shared" si="150"/>
        <v>387</v>
      </c>
      <c r="V141" s="226">
        <f t="shared" si="150"/>
        <v>390</v>
      </c>
      <c r="W141" s="226">
        <f t="shared" si="150"/>
        <v>543</v>
      </c>
      <c r="X141" s="202">
        <f t="shared" si="150"/>
        <v>480</v>
      </c>
      <c r="Y141" s="226">
        <f t="shared" si="150"/>
        <v>390</v>
      </c>
      <c r="Z141" s="226">
        <f t="shared" si="150"/>
        <v>373</v>
      </c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75"/>
      <c r="AK141" s="136">
        <f t="shared" ref="AK141:AP141" si="151">SUM(AK136:AK140)</f>
        <v>140</v>
      </c>
      <c r="AL141" s="136">
        <f t="shared" si="151"/>
        <v>503</v>
      </c>
      <c r="AM141" s="136">
        <f t="shared" si="151"/>
        <v>753</v>
      </c>
      <c r="AN141" s="136">
        <f t="shared" si="151"/>
        <v>818</v>
      </c>
      <c r="AO141" s="136">
        <f t="shared" si="151"/>
        <v>863</v>
      </c>
      <c r="AP141" s="189">
        <f t="shared" si="151"/>
        <v>829</v>
      </c>
      <c r="AQ141" s="189">
        <f t="shared" ref="AQ141:AT141" si="152">SUM(AQ136:AQ140)</f>
        <v>747</v>
      </c>
      <c r="AR141" s="226">
        <f t="shared" si="152"/>
        <v>709</v>
      </c>
      <c r="AS141" s="226">
        <f t="shared" si="152"/>
        <v>405</v>
      </c>
      <c r="AT141" s="226">
        <f t="shared" si="152"/>
        <v>298</v>
      </c>
      <c r="AU141" s="319">
        <f t="shared" ref="AU141:AV141" si="153">SUM(AU136:AU140)</f>
        <v>350</v>
      </c>
      <c r="AV141" s="190">
        <f t="shared" si="153"/>
        <v>456</v>
      </c>
    </row>
    <row r="142" spans="1:48" ht="15.75" thickTop="1" x14ac:dyDescent="0.25">
      <c r="A142" s="4"/>
    </row>
    <row r="143" spans="1:48" x14ac:dyDescent="0.25">
      <c r="B143" s="1" t="s">
        <v>27</v>
      </c>
    </row>
    <row r="144" spans="1:4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7">
    <mergeCell ref="AU7:AV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Lambert, Mark</cp:lastModifiedBy>
  <cp:lastPrinted>2020-04-09T15:18:08Z</cp:lastPrinted>
  <dcterms:created xsi:type="dcterms:W3CDTF">2020-04-08T09:56:20Z</dcterms:created>
  <dcterms:modified xsi:type="dcterms:W3CDTF">2021-02-11T18:15:24Z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