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8_{E5B469ED-E88C-4E73-9A69-DFBA319EDDC8}" xr6:coauthVersionLast="41" xr6:coauthVersionMax="41" xr10:uidLastSave="{00000000-0000-0000-0000-000000000000}"/>
  <bookViews>
    <workbookView xWindow="-30828" yWindow="-10200" windowWidth="30936" windowHeight="16896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37" r:id="rId12"/>
    <pivotCache cacheId="38" r:id="rId13"/>
    <pivotCache cacheId="39" r:id="rId14"/>
    <pivotCache cacheId="40" r:id="rId15"/>
    <pivotCache cacheId="41" r:id="rId16"/>
    <pivotCache cacheId="42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114" i="13" l="1"/>
  <c r="Y114" i="11"/>
  <c r="Y211" i="11" l="1"/>
  <c r="Y210" i="11"/>
  <c r="Y208" i="11"/>
  <c r="Y207" i="11"/>
  <c r="Y211" i="13"/>
  <c r="Y210" i="13"/>
  <c r="Y208" i="13"/>
  <c r="Y207" i="13"/>
  <c r="Y199" i="13"/>
  <c r="Y196" i="13"/>
  <c r="Y199" i="11"/>
  <c r="Y196" i="11"/>
  <c r="Y188" i="11"/>
  <c r="Y185" i="11"/>
  <c r="Y188" i="13"/>
  <c r="Y185" i="13"/>
  <c r="Y177" i="13"/>
  <c r="Y174" i="13"/>
  <c r="Y177" i="11"/>
  <c r="Y174" i="11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1" i="15"/>
  <c r="Y210" i="15"/>
  <c r="Y208" i="15"/>
  <c r="Y207" i="15"/>
  <c r="Y211" i="14"/>
  <c r="Y210" i="14"/>
  <c r="Y208" i="14"/>
  <c r="Y207" i="14"/>
  <c r="Y199" i="14"/>
  <c r="Y196" i="14"/>
  <c r="Y199" i="15"/>
  <c r="Y196" i="15"/>
  <c r="Y188" i="15"/>
  <c r="Y185" i="15"/>
  <c r="Y188" i="14"/>
  <c r="Y185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Y120" i="11" l="1"/>
  <c r="Y119" i="11"/>
  <c r="Y118" i="11"/>
  <c r="Y117" i="11"/>
  <c r="Y116" i="11"/>
  <c r="Y121" i="11" s="1"/>
  <c r="Y128" i="11"/>
  <c r="Y120" i="13"/>
  <c r="Y119" i="13"/>
  <c r="AK119" i="13" s="1"/>
  <c r="Y118" i="13"/>
  <c r="Y117" i="13"/>
  <c r="Y116" i="13"/>
  <c r="Y128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AK203" i="13"/>
  <c r="AK202" i="13"/>
  <c r="AK201" i="13"/>
  <c r="AK198" i="13"/>
  <c r="AK195" i="13"/>
  <c r="AK192" i="13"/>
  <c r="AK191" i="13"/>
  <c r="AK190" i="13"/>
  <c r="AK187" i="13"/>
  <c r="AK184" i="13"/>
  <c r="AK181" i="13"/>
  <c r="AK180" i="13"/>
  <c r="AK179" i="13"/>
  <c r="AK176" i="13"/>
  <c r="AK173" i="13"/>
  <c r="AK170" i="13"/>
  <c r="AK169" i="13"/>
  <c r="AK168" i="13"/>
  <c r="AK165" i="13"/>
  <c r="AK162" i="13"/>
  <c r="AK171" i="13" s="1"/>
  <c r="AK159" i="13"/>
  <c r="AK158" i="13"/>
  <c r="AK157" i="13"/>
  <c r="AK156" i="13"/>
  <c r="AK155" i="13"/>
  <c r="AK152" i="13"/>
  <c r="AK151" i="13"/>
  <c r="AK150" i="13"/>
  <c r="AK149" i="13"/>
  <c r="AK148" i="13"/>
  <c r="AK145" i="13"/>
  <c r="AK144" i="13"/>
  <c r="AK143" i="13"/>
  <c r="AK142" i="13"/>
  <c r="AK146" i="13" s="1"/>
  <c r="AK141" i="13"/>
  <c r="AK139" i="13"/>
  <c r="AK138" i="13"/>
  <c r="AK137" i="13"/>
  <c r="AK136" i="13"/>
  <c r="AK133" i="13"/>
  <c r="AK130" i="13"/>
  <c r="AK127" i="13"/>
  <c r="AK126" i="13"/>
  <c r="AK125" i="13"/>
  <c r="AK124" i="13"/>
  <c r="AK123" i="13"/>
  <c r="AK120" i="13"/>
  <c r="AK118" i="13"/>
  <c r="AK117" i="13"/>
  <c r="AK116" i="13"/>
  <c r="AK114" i="13"/>
  <c r="AK113" i="13"/>
  <c r="AK112" i="13"/>
  <c r="AK111" i="13"/>
  <c r="AK110" i="13"/>
  <c r="AK109" i="13"/>
  <c r="AK106" i="13"/>
  <c r="AK105" i="13"/>
  <c r="AK104" i="13"/>
  <c r="AK101" i="13"/>
  <c r="AK98" i="13"/>
  <c r="AK107" i="13" s="1"/>
  <c r="AK95" i="13"/>
  <c r="AK94" i="13"/>
  <c r="AK93" i="13"/>
  <c r="AK90" i="13"/>
  <c r="AK87" i="13"/>
  <c r="AK84" i="13"/>
  <c r="AK83" i="13"/>
  <c r="AK82" i="13"/>
  <c r="AK79" i="13"/>
  <c r="AK76" i="13"/>
  <c r="AK85" i="13" s="1"/>
  <c r="AK73" i="13"/>
  <c r="AK72" i="13"/>
  <c r="AK71" i="13"/>
  <c r="AK68" i="13"/>
  <c r="AK65" i="13"/>
  <c r="AK62" i="13"/>
  <c r="AK61" i="13"/>
  <c r="AK60" i="13"/>
  <c r="AK57" i="13"/>
  <c r="AK54" i="13"/>
  <c r="AK63" i="13" s="1"/>
  <c r="AK51" i="13"/>
  <c r="AK50" i="13"/>
  <c r="AK49" i="13"/>
  <c r="AK46" i="13"/>
  <c r="AK43" i="13"/>
  <c r="AK40" i="13"/>
  <c r="AK39" i="13"/>
  <c r="AK38" i="13"/>
  <c r="AK35" i="13"/>
  <c r="AK32" i="13"/>
  <c r="AK29" i="13"/>
  <c r="AK28" i="13"/>
  <c r="AK27" i="13"/>
  <c r="AK24" i="13"/>
  <c r="AK21" i="13"/>
  <c r="AK18" i="13"/>
  <c r="AK17" i="13"/>
  <c r="AK16" i="13"/>
  <c r="AK13" i="13"/>
  <c r="AK10" i="13"/>
  <c r="AK19" i="13" s="1"/>
  <c r="AK203" i="14"/>
  <c r="AK202" i="14"/>
  <c r="AK201" i="14"/>
  <c r="AK198" i="14"/>
  <c r="AK195" i="14"/>
  <c r="AK204" i="14" s="1"/>
  <c r="AK192" i="14"/>
  <c r="AK191" i="14"/>
  <c r="AK190" i="14"/>
  <c r="AK187" i="14"/>
  <c r="AK184" i="14"/>
  <c r="AK181" i="14"/>
  <c r="AK180" i="14"/>
  <c r="AK179" i="14"/>
  <c r="AK176" i="14"/>
  <c r="AK173" i="14"/>
  <c r="AK182" i="14" s="1"/>
  <c r="AK170" i="14"/>
  <c r="AK169" i="14"/>
  <c r="AK168" i="14"/>
  <c r="AK165" i="14"/>
  <c r="AK162" i="14"/>
  <c r="AK159" i="14"/>
  <c r="AK158" i="14"/>
  <c r="AK157" i="14"/>
  <c r="AK156" i="14"/>
  <c r="AK155" i="14"/>
  <c r="AK152" i="14"/>
  <c r="AK151" i="14"/>
  <c r="AK150" i="14"/>
  <c r="AK149" i="14"/>
  <c r="AK148" i="14"/>
  <c r="AK145" i="14"/>
  <c r="AK144" i="14"/>
  <c r="AK143" i="14"/>
  <c r="AK142" i="14"/>
  <c r="AK141" i="14"/>
  <c r="AK146" i="14" s="1"/>
  <c r="AK138" i="14"/>
  <c r="AK137" i="14"/>
  <c r="AK136" i="14"/>
  <c r="AK133" i="14"/>
  <c r="AK130" i="14"/>
  <c r="AK127" i="14"/>
  <c r="AK126" i="14"/>
  <c r="AK125" i="14"/>
  <c r="AK124" i="14"/>
  <c r="AK123" i="14"/>
  <c r="AK120" i="14"/>
  <c r="AK119" i="14"/>
  <c r="AK118" i="14"/>
  <c r="AK117" i="14"/>
  <c r="AK116" i="14"/>
  <c r="AK113" i="14"/>
  <c r="AK112" i="14"/>
  <c r="AK111" i="14"/>
  <c r="AK110" i="14"/>
  <c r="AK109" i="14"/>
  <c r="AK106" i="14"/>
  <c r="AK105" i="14"/>
  <c r="AK104" i="14"/>
  <c r="AK101" i="14"/>
  <c r="AK107" i="14" s="1"/>
  <c r="AK98" i="14"/>
  <c r="AK95" i="14"/>
  <c r="AK94" i="14"/>
  <c r="AK93" i="14"/>
  <c r="AK90" i="14"/>
  <c r="AK87" i="14"/>
  <c r="AK84" i="14"/>
  <c r="AK83" i="14"/>
  <c r="AK82" i="14"/>
  <c r="AK79" i="14"/>
  <c r="AK76" i="14"/>
  <c r="AK73" i="14"/>
  <c r="AK72" i="14"/>
  <c r="AK71" i="14"/>
  <c r="AK68" i="14"/>
  <c r="AK65" i="14"/>
  <c r="AK74" i="14" s="1"/>
  <c r="AK62" i="14"/>
  <c r="AK61" i="14"/>
  <c r="AK60" i="14"/>
  <c r="AK57" i="14"/>
  <c r="AK54" i="14"/>
  <c r="AK51" i="14"/>
  <c r="AK50" i="14"/>
  <c r="AK49" i="14"/>
  <c r="AK46" i="14"/>
  <c r="AK43" i="14"/>
  <c r="AK40" i="14"/>
  <c r="AK39" i="14"/>
  <c r="AK38" i="14"/>
  <c r="AK35" i="14"/>
  <c r="AK32" i="14"/>
  <c r="AK41" i="14" s="1"/>
  <c r="AK29" i="14"/>
  <c r="AK28" i="14"/>
  <c r="AK30" i="14" s="1"/>
  <c r="AK27" i="14"/>
  <c r="AK24" i="14"/>
  <c r="AK21" i="14"/>
  <c r="AK18" i="14"/>
  <c r="AK17" i="14"/>
  <c r="AK16" i="14"/>
  <c r="AK13" i="14"/>
  <c r="AK10" i="14"/>
  <c r="AK203" i="15"/>
  <c r="AK202" i="15"/>
  <c r="AK201" i="15"/>
  <c r="AK198" i="15"/>
  <c r="AK195" i="15"/>
  <c r="AK192" i="15"/>
  <c r="AK191" i="15"/>
  <c r="AK190" i="15"/>
  <c r="AK193" i="15" s="1"/>
  <c r="AK187" i="15"/>
  <c r="AK184" i="15"/>
  <c r="AK181" i="15"/>
  <c r="AK180" i="15"/>
  <c r="AK179" i="15"/>
  <c r="AK176" i="15"/>
  <c r="AK173" i="15"/>
  <c r="AK170" i="15"/>
  <c r="AK169" i="15"/>
  <c r="AK168" i="15"/>
  <c r="AK165" i="15"/>
  <c r="AK162" i="15"/>
  <c r="AK152" i="15"/>
  <c r="AK151" i="15"/>
  <c r="AK150" i="15"/>
  <c r="AK149" i="15"/>
  <c r="AK148" i="15"/>
  <c r="AK153" i="15" s="1"/>
  <c r="AK145" i="15"/>
  <c r="AK144" i="15"/>
  <c r="AK143" i="15"/>
  <c r="AK142" i="15"/>
  <c r="AK141" i="15"/>
  <c r="AK127" i="15"/>
  <c r="AK126" i="15"/>
  <c r="AK125" i="15"/>
  <c r="AK124" i="15"/>
  <c r="AK123" i="15"/>
  <c r="AK128" i="15" s="1"/>
  <c r="AK120" i="15"/>
  <c r="AK121" i="15" s="1"/>
  <c r="AK119" i="15"/>
  <c r="AK118" i="15"/>
  <c r="AK117" i="15"/>
  <c r="AK116" i="15"/>
  <c r="AK113" i="15"/>
  <c r="AK112" i="15"/>
  <c r="AK111" i="15"/>
  <c r="AK110" i="15"/>
  <c r="AK109" i="15"/>
  <c r="AK106" i="15"/>
  <c r="AK105" i="15"/>
  <c r="AK104" i="15"/>
  <c r="AK101" i="15"/>
  <c r="AK98" i="15"/>
  <c r="AK107" i="15" s="1"/>
  <c r="AK95" i="15"/>
  <c r="AK94" i="15"/>
  <c r="AK93" i="15"/>
  <c r="AK90" i="15"/>
  <c r="AK87" i="15"/>
  <c r="AK84" i="15"/>
  <c r="AK83" i="15"/>
  <c r="AK82" i="15"/>
  <c r="AK79" i="15"/>
  <c r="AK76" i="15"/>
  <c r="AK85" i="15" s="1"/>
  <c r="AK73" i="15"/>
  <c r="AK72" i="15"/>
  <c r="AK71" i="15"/>
  <c r="AK68" i="15"/>
  <c r="AK65" i="15"/>
  <c r="AK62" i="15"/>
  <c r="AK61" i="15"/>
  <c r="AK60" i="15"/>
  <c r="AK57" i="15"/>
  <c r="AK54" i="15"/>
  <c r="AK51" i="15"/>
  <c r="AK50" i="15"/>
  <c r="AK49" i="15"/>
  <c r="AK46" i="15"/>
  <c r="AK43" i="15"/>
  <c r="AK52" i="15" s="1"/>
  <c r="AK40" i="15"/>
  <c r="AK39" i="15"/>
  <c r="AK38" i="15"/>
  <c r="AK35" i="15"/>
  <c r="AK32" i="15"/>
  <c r="AK41" i="15" s="1"/>
  <c r="AK29" i="15"/>
  <c r="AK28" i="15"/>
  <c r="AK27" i="15"/>
  <c r="AK24" i="15"/>
  <c r="AK21" i="15"/>
  <c r="AK18" i="15"/>
  <c r="AK17" i="15"/>
  <c r="AK16" i="15"/>
  <c r="AK13" i="15"/>
  <c r="AK10" i="15"/>
  <c r="AK19" i="15" s="1"/>
  <c r="AK203" i="11"/>
  <c r="AK202" i="11"/>
  <c r="AK201" i="11"/>
  <c r="AK198" i="11"/>
  <c r="AK195" i="11"/>
  <c r="AK204" i="11" s="1"/>
  <c r="AK192" i="11"/>
  <c r="AK191" i="11"/>
  <c r="AK193" i="11" s="1"/>
  <c r="AK190" i="11"/>
  <c r="AK187" i="11"/>
  <c r="AK184" i="11"/>
  <c r="AK181" i="11"/>
  <c r="AK180" i="11"/>
  <c r="AK179" i="11"/>
  <c r="AK176" i="11"/>
  <c r="AK173" i="11"/>
  <c r="AK182" i="11" s="1"/>
  <c r="AK170" i="11"/>
  <c r="AK169" i="11"/>
  <c r="AK168" i="11"/>
  <c r="AK165" i="11"/>
  <c r="AK162" i="11"/>
  <c r="AK171" i="11" s="1"/>
  <c r="AK159" i="11"/>
  <c r="AK158" i="11"/>
  <c r="AK160" i="11" s="1"/>
  <c r="AK157" i="11"/>
  <c r="AK156" i="11"/>
  <c r="AK155" i="11"/>
  <c r="AK152" i="11"/>
  <c r="AK151" i="11"/>
  <c r="AK150" i="11"/>
  <c r="AK149" i="11"/>
  <c r="AK148" i="11"/>
  <c r="AK153" i="11" s="1"/>
  <c r="AK145" i="11"/>
  <c r="AK144" i="11"/>
  <c r="AK143" i="11"/>
  <c r="AK142" i="11"/>
  <c r="AK141" i="11"/>
  <c r="AK146" i="11" s="1"/>
  <c r="AK138" i="11"/>
  <c r="AK137" i="11"/>
  <c r="AK136" i="11"/>
  <c r="AK133" i="11"/>
  <c r="AK130" i="11"/>
  <c r="AK127" i="11"/>
  <c r="AK126" i="11"/>
  <c r="AK125" i="11"/>
  <c r="AK124" i="11"/>
  <c r="AK123" i="11"/>
  <c r="AK120" i="11"/>
  <c r="AK119" i="11"/>
  <c r="AK118" i="11"/>
  <c r="AK117" i="11"/>
  <c r="AK116" i="11"/>
  <c r="AK113" i="11"/>
  <c r="AK114" i="11" s="1"/>
  <c r="AK112" i="11"/>
  <c r="AK111" i="11"/>
  <c r="AK110" i="11"/>
  <c r="AK109" i="11"/>
  <c r="AK106" i="11"/>
  <c r="AK105" i="11"/>
  <c r="AK104" i="11"/>
  <c r="AK101" i="11"/>
  <c r="AK98" i="11"/>
  <c r="AK107" i="11" s="1"/>
  <c r="AK95" i="11"/>
  <c r="AK96" i="11" s="1"/>
  <c r="AK94" i="11"/>
  <c r="AK93" i="11"/>
  <c r="AK90" i="11"/>
  <c r="AK87" i="11"/>
  <c r="AK84" i="11"/>
  <c r="AK83" i="11"/>
  <c r="AK82" i="11"/>
  <c r="AK79" i="11"/>
  <c r="AK76" i="11"/>
  <c r="AK73" i="11"/>
  <c r="AK72" i="11"/>
  <c r="AK71" i="11"/>
  <c r="AK68" i="11"/>
  <c r="AK65" i="11"/>
  <c r="AK74" i="11" s="1"/>
  <c r="AK62" i="11"/>
  <c r="AK61" i="11"/>
  <c r="AK60" i="11"/>
  <c r="AK57" i="11"/>
  <c r="AK54" i="11"/>
  <c r="AK51" i="11"/>
  <c r="AK50" i="11"/>
  <c r="AK49" i="11"/>
  <c r="AK46" i="11"/>
  <c r="AK43" i="11"/>
  <c r="AK52" i="11" s="1"/>
  <c r="AK40" i="11"/>
  <c r="AK39" i="11"/>
  <c r="AK38" i="11"/>
  <c r="AK35" i="11"/>
  <c r="AK32" i="11"/>
  <c r="AK41" i="11" s="1"/>
  <c r="AK29" i="11"/>
  <c r="AK28" i="11"/>
  <c r="AK27" i="11"/>
  <c r="AK24" i="11"/>
  <c r="AK21" i="11"/>
  <c r="AK18" i="11"/>
  <c r="AK17" i="11"/>
  <c r="AK16" i="11"/>
  <c r="AK13" i="11"/>
  <c r="AK10" i="11"/>
  <c r="AK19" i="11" s="1"/>
  <c r="G170" i="18"/>
  <c r="F170" i="18"/>
  <c r="G169" i="18"/>
  <c r="F169" i="18"/>
  <c r="AK30" i="13" l="1"/>
  <c r="AK96" i="13"/>
  <c r="AK193" i="13"/>
  <c r="AK204" i="13"/>
  <c r="AK52" i="13"/>
  <c r="AK160" i="13"/>
  <c r="AK121" i="13"/>
  <c r="Y121" i="13"/>
  <c r="AK41" i="13"/>
  <c r="AK74" i="13"/>
  <c r="AK153" i="13"/>
  <c r="AK182" i="13"/>
  <c r="AK30" i="11"/>
  <c r="AK63" i="11"/>
  <c r="AK128" i="11"/>
  <c r="AK139" i="11"/>
  <c r="AK85" i="11"/>
  <c r="AK30" i="15"/>
  <c r="AK171" i="15"/>
  <c r="AK182" i="15"/>
  <c r="AK204" i="15"/>
  <c r="AK114" i="15"/>
  <c r="AK63" i="15"/>
  <c r="AK74" i="15"/>
  <c r="AK96" i="15"/>
  <c r="AK146" i="15"/>
  <c r="AK121" i="14"/>
  <c r="AK96" i="14"/>
  <c r="AK63" i="14"/>
  <c r="AK160" i="14"/>
  <c r="AK171" i="14"/>
  <c r="AK193" i="14"/>
  <c r="AK139" i="14"/>
  <c r="AK52" i="14"/>
  <c r="AK85" i="14"/>
  <c r="AK19" i="14"/>
  <c r="AK128" i="14"/>
  <c r="AK153" i="14"/>
  <c r="AK121" i="11"/>
  <c r="AK128" i="13"/>
  <c r="AK114" i="14"/>
  <c r="X211" i="15"/>
  <c r="X208" i="15"/>
  <c r="X211" i="14"/>
  <c r="X208" i="14"/>
  <c r="X211" i="13"/>
  <c r="X208" i="13"/>
  <c r="X211" i="11"/>
  <c r="X208" i="11"/>
  <c r="X160" i="13"/>
  <c r="X160" i="14"/>
  <c r="X160" i="15"/>
  <c r="X160" i="11"/>
  <c r="X204" i="13"/>
  <c r="W204" i="13"/>
  <c r="X204" i="14"/>
  <c r="W204" i="14"/>
  <c r="X204" i="15"/>
  <c r="W204" i="15"/>
  <c r="X204" i="11"/>
  <c r="W204" i="11"/>
  <c r="X193" i="13"/>
  <c r="W193" i="13"/>
  <c r="X193" i="14"/>
  <c r="W193" i="14"/>
  <c r="X193" i="15"/>
  <c r="W193" i="15"/>
  <c r="X193" i="11"/>
  <c r="W193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X171" i="11"/>
  <c r="W171" i="11"/>
  <c r="W153" i="11"/>
  <c r="X153" i="11"/>
  <c r="W153" i="15"/>
  <c r="X153" i="15"/>
  <c r="W153" i="14"/>
  <c r="X153" i="14"/>
  <c r="W153" i="13"/>
  <c r="X153" i="13"/>
  <c r="X139" i="13"/>
  <c r="W139" i="13"/>
  <c r="X139" i="14"/>
  <c r="W139" i="14"/>
  <c r="X139" i="11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X85" i="11"/>
  <c r="W85" i="11"/>
  <c r="X74" i="13"/>
  <c r="W74" i="13"/>
  <c r="X74" i="14"/>
  <c r="W74" i="14"/>
  <c r="X74" i="15"/>
  <c r="W74" i="15"/>
  <c r="X74" i="11"/>
  <c r="W74" i="11"/>
  <c r="X63" i="13"/>
  <c r="W63" i="13"/>
  <c r="X63" i="14"/>
  <c r="W63" i="14"/>
  <c r="X63" i="15"/>
  <c r="W63" i="15"/>
  <c r="X63" i="11"/>
  <c r="W63" i="11"/>
  <c r="X52" i="13"/>
  <c r="W52" i="13"/>
  <c r="X52" i="14"/>
  <c r="W52" i="14"/>
  <c r="X52" i="15"/>
  <c r="W52" i="15"/>
  <c r="X52" i="11"/>
  <c r="W52" i="11"/>
  <c r="X41" i="13"/>
  <c r="W41" i="13"/>
  <c r="X41" i="14"/>
  <c r="W41" i="14"/>
  <c r="X41" i="15"/>
  <c r="W41" i="15"/>
  <c r="X41" i="11"/>
  <c r="W41" i="11"/>
  <c r="X30" i="13"/>
  <c r="W30" i="13"/>
  <c r="X30" i="14"/>
  <c r="W30" i="14"/>
  <c r="X30" i="15"/>
  <c r="W30" i="15"/>
  <c r="X30" i="11"/>
  <c r="W30" i="11"/>
  <c r="X19" i="13"/>
  <c r="X19" i="14"/>
  <c r="X19" i="15"/>
  <c r="X19" i="11"/>
  <c r="W19" i="13"/>
  <c r="W19" i="14"/>
  <c r="W19" i="15"/>
  <c r="W19" i="11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88" i="13"/>
  <c r="W188" i="13"/>
  <c r="X188" i="14"/>
  <c r="W188" i="14"/>
  <c r="X188" i="15"/>
  <c r="W188" i="15"/>
  <c r="X188" i="11"/>
  <c r="W188" i="11"/>
  <c r="X185" i="13"/>
  <c r="W185" i="13"/>
  <c r="X185" i="14"/>
  <c r="W185" i="14"/>
  <c r="X185" i="15"/>
  <c r="W185" i="15"/>
  <c r="X185" i="11"/>
  <c r="W185" i="11"/>
  <c r="X177" i="13"/>
  <c r="W177" i="13"/>
  <c r="X177" i="14"/>
  <c r="W177" i="14"/>
  <c r="X177" i="15"/>
  <c r="W177" i="15"/>
  <c r="X177" i="11"/>
  <c r="W177" i="11"/>
  <c r="X174" i="13"/>
  <c r="W174" i="13"/>
  <c r="X174" i="14"/>
  <c r="W174" i="14"/>
  <c r="X174" i="15"/>
  <c r="W174" i="15"/>
  <c r="X174" i="11"/>
  <c r="W174" i="11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4"/>
  <c r="X134" i="11"/>
  <c r="X131" i="13"/>
  <c r="X207" i="13" s="1"/>
  <c r="X131" i="14"/>
  <c r="X131" i="11"/>
  <c r="X207" i="11" s="1"/>
  <c r="X102" i="13"/>
  <c r="W102" i="13"/>
  <c r="X102" i="14"/>
  <c r="W102" i="14"/>
  <c r="X102" i="15"/>
  <c r="W102" i="15"/>
  <c r="X102" i="11"/>
  <c r="X210" i="11" s="1"/>
  <c r="W102" i="11"/>
  <c r="X99" i="13"/>
  <c r="W99" i="13"/>
  <c r="X99" i="14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X210" i="14" l="1"/>
  <c r="X210" i="13"/>
  <c r="X207" i="14"/>
  <c r="Y215" i="14" l="1"/>
  <c r="AK215" i="14" s="1"/>
  <c r="Y214" i="14"/>
  <c r="AK214" i="14" s="1"/>
  <c r="X214" i="14"/>
  <c r="W214" i="14"/>
  <c r="V214" i="14"/>
  <c r="U214" i="14"/>
  <c r="T214" i="14"/>
  <c r="S214" i="14"/>
  <c r="R214" i="14"/>
  <c r="Q214" i="14"/>
  <c r="P214" i="14"/>
  <c r="O214" i="14"/>
  <c r="N214" i="14"/>
  <c r="M214" i="14"/>
  <c r="L214" i="14"/>
  <c r="K214" i="14"/>
  <c r="J214" i="14"/>
  <c r="I214" i="14"/>
  <c r="H214" i="14"/>
  <c r="G214" i="14"/>
  <c r="F214" i="14"/>
  <c r="E214" i="14"/>
  <c r="D214" i="14"/>
  <c r="Y213" i="14"/>
  <c r="AK213" i="14" s="1"/>
  <c r="X213" i="14"/>
  <c r="W213" i="14"/>
  <c r="V213" i="14"/>
  <c r="U213" i="14"/>
  <c r="T213" i="14"/>
  <c r="S213" i="14"/>
  <c r="R213" i="14"/>
  <c r="Q213" i="14"/>
  <c r="P213" i="14"/>
  <c r="O213" i="14"/>
  <c r="N213" i="14"/>
  <c r="M213" i="14"/>
  <c r="L213" i="14"/>
  <c r="K213" i="14"/>
  <c r="J213" i="14"/>
  <c r="I213" i="14"/>
  <c r="H213" i="14"/>
  <c r="G213" i="14"/>
  <c r="F213" i="14"/>
  <c r="E213" i="14"/>
  <c r="D213" i="14"/>
  <c r="Y212" i="14"/>
  <c r="AK212" i="14" s="1"/>
  <c r="X212" i="14"/>
  <c r="W212" i="14"/>
  <c r="V212" i="14"/>
  <c r="U212" i="14"/>
  <c r="T212" i="14"/>
  <c r="S212" i="14"/>
  <c r="R212" i="14"/>
  <c r="Q212" i="14"/>
  <c r="P212" i="14"/>
  <c r="O212" i="14"/>
  <c r="N212" i="14"/>
  <c r="M212" i="14"/>
  <c r="L212" i="14"/>
  <c r="K212" i="14"/>
  <c r="J212" i="14"/>
  <c r="I212" i="14"/>
  <c r="H212" i="14"/>
  <c r="G212" i="14"/>
  <c r="F212" i="14"/>
  <c r="E212" i="14"/>
  <c r="D212" i="14"/>
  <c r="Y209" i="14"/>
  <c r="AK209" i="14" s="1"/>
  <c r="X209" i="14"/>
  <c r="W209" i="14"/>
  <c r="V209" i="14"/>
  <c r="U209" i="14"/>
  <c r="T209" i="14"/>
  <c r="S209" i="14"/>
  <c r="R209" i="14"/>
  <c r="Q209" i="14"/>
  <c r="P209" i="14"/>
  <c r="O209" i="14"/>
  <c r="N209" i="14"/>
  <c r="M209" i="14"/>
  <c r="L209" i="14"/>
  <c r="K209" i="14"/>
  <c r="J209" i="14"/>
  <c r="I209" i="14"/>
  <c r="H209" i="14"/>
  <c r="G209" i="14"/>
  <c r="F209" i="14"/>
  <c r="E209" i="14"/>
  <c r="D209" i="14"/>
  <c r="Y206" i="14"/>
  <c r="AK206" i="14" s="1"/>
  <c r="X206" i="14"/>
  <c r="W206" i="14"/>
  <c r="V206" i="14"/>
  <c r="U206" i="14"/>
  <c r="T206" i="14"/>
  <c r="S206" i="14"/>
  <c r="R206" i="14"/>
  <c r="Q206" i="14"/>
  <c r="P206" i="14"/>
  <c r="O206" i="14"/>
  <c r="N206" i="14"/>
  <c r="M206" i="14"/>
  <c r="L206" i="14"/>
  <c r="K206" i="14"/>
  <c r="J206" i="14"/>
  <c r="I206" i="14"/>
  <c r="H206" i="14"/>
  <c r="G206" i="14"/>
  <c r="F206" i="14"/>
  <c r="E206" i="14"/>
  <c r="Y215" i="15"/>
  <c r="Y214" i="15"/>
  <c r="Y213" i="15"/>
  <c r="Y212" i="15"/>
  <c r="Y209" i="15"/>
  <c r="Y206" i="15"/>
  <c r="Y215" i="13"/>
  <c r="AK215" i="13" s="1"/>
  <c r="V215" i="13"/>
  <c r="U215" i="13"/>
  <c r="T215" i="13"/>
  <c r="S215" i="13"/>
  <c r="Y214" i="13"/>
  <c r="AK214" i="13" s="1"/>
  <c r="X214" i="13"/>
  <c r="W214" i="13"/>
  <c r="V214" i="13"/>
  <c r="U214" i="13"/>
  <c r="T214" i="13"/>
  <c r="S214" i="13"/>
  <c r="R214" i="13"/>
  <c r="Q214" i="13"/>
  <c r="P214" i="13"/>
  <c r="O214" i="13"/>
  <c r="N214" i="13"/>
  <c r="M214" i="13"/>
  <c r="L214" i="13"/>
  <c r="K214" i="13"/>
  <c r="J214" i="13"/>
  <c r="I214" i="13"/>
  <c r="H214" i="13"/>
  <c r="G214" i="13"/>
  <c r="F214" i="13"/>
  <c r="E214" i="13"/>
  <c r="D214" i="13"/>
  <c r="Y213" i="13"/>
  <c r="AK213" i="13" s="1"/>
  <c r="X213" i="13"/>
  <c r="W213" i="13"/>
  <c r="V213" i="13"/>
  <c r="U213" i="13"/>
  <c r="T213" i="13"/>
  <c r="S213" i="13"/>
  <c r="R213" i="13"/>
  <c r="Q213" i="13"/>
  <c r="P213" i="13"/>
  <c r="O213" i="13"/>
  <c r="N213" i="13"/>
  <c r="M213" i="13"/>
  <c r="L213" i="13"/>
  <c r="K213" i="13"/>
  <c r="J213" i="13"/>
  <c r="I213" i="13"/>
  <c r="H213" i="13"/>
  <c r="G213" i="13"/>
  <c r="F213" i="13"/>
  <c r="E213" i="13"/>
  <c r="D213" i="13"/>
  <c r="Y212" i="13"/>
  <c r="AK212" i="13" s="1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D212" i="13"/>
  <c r="Y209" i="13"/>
  <c r="AK209" i="13" s="1"/>
  <c r="X209" i="13"/>
  <c r="W209" i="13"/>
  <c r="V209" i="13"/>
  <c r="U209" i="13"/>
  <c r="T209" i="13"/>
  <c r="S209" i="13"/>
  <c r="R209" i="13"/>
  <c r="Q209" i="13"/>
  <c r="P209" i="13"/>
  <c r="O209" i="13"/>
  <c r="N209" i="13"/>
  <c r="M209" i="13"/>
  <c r="L209" i="13"/>
  <c r="K209" i="13"/>
  <c r="J209" i="13"/>
  <c r="I209" i="13"/>
  <c r="H209" i="13"/>
  <c r="G209" i="13"/>
  <c r="F209" i="13"/>
  <c r="E209" i="13"/>
  <c r="D209" i="13"/>
  <c r="Y206" i="13"/>
  <c r="AK206" i="13" s="1"/>
  <c r="X206" i="13"/>
  <c r="W206" i="13"/>
  <c r="V206" i="13"/>
  <c r="U206" i="13"/>
  <c r="T206" i="13"/>
  <c r="S206" i="13"/>
  <c r="R206" i="13"/>
  <c r="Q206" i="13"/>
  <c r="P206" i="13"/>
  <c r="O206" i="13"/>
  <c r="N206" i="13"/>
  <c r="M206" i="13"/>
  <c r="L206" i="13"/>
  <c r="K206" i="13"/>
  <c r="J206" i="13"/>
  <c r="I206" i="13"/>
  <c r="H206" i="13"/>
  <c r="G206" i="13"/>
  <c r="F206" i="13"/>
  <c r="E206" i="13"/>
  <c r="D206" i="14"/>
  <c r="D206" i="13"/>
  <c r="Y215" i="11"/>
  <c r="AK215" i="11" s="1"/>
  <c r="V215" i="11"/>
  <c r="U215" i="11"/>
  <c r="T215" i="11"/>
  <c r="S215" i="11"/>
  <c r="Y214" i="11"/>
  <c r="AK214" i="11" s="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Y213" i="11"/>
  <c r="AK213" i="11" s="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Y212" i="11"/>
  <c r="AK212" i="11" s="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Y209" i="11"/>
  <c r="AK209" i="11" s="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Y206" i="11"/>
  <c r="AK206" i="11" s="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G168" i="18" l="1"/>
  <c r="F168" i="18"/>
  <c r="G167" i="18"/>
  <c r="F167" i="18"/>
  <c r="G166" i="18"/>
  <c r="F166" i="18"/>
  <c r="G165" i="18"/>
  <c r="F165" i="18"/>
  <c r="G164" i="18"/>
  <c r="F164" i="18"/>
  <c r="G163" i="18"/>
  <c r="F163" i="18"/>
  <c r="G162" i="18"/>
  <c r="F162" i="18"/>
  <c r="G161" i="18"/>
  <c r="F161" i="18"/>
  <c r="G160" i="18"/>
  <c r="F160" i="18"/>
  <c r="G159" i="18"/>
  <c r="F159" i="18"/>
  <c r="G158" i="18"/>
  <c r="F158" i="18"/>
  <c r="G157" i="18"/>
  <c r="F157" i="18"/>
  <c r="G156" i="18"/>
  <c r="F156" i="18"/>
  <c r="G155" i="18"/>
  <c r="F155" i="18"/>
  <c r="G154" i="18"/>
  <c r="F154" i="18"/>
  <c r="G153" i="18"/>
  <c r="F153" i="18"/>
  <c r="G152" i="18"/>
  <c r="F152" i="18"/>
  <c r="G151" i="18"/>
  <c r="F151" i="18"/>
  <c r="G150" i="18"/>
  <c r="F150" i="18"/>
  <c r="G149" i="18"/>
  <c r="F149" i="18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78" i="21" l="1"/>
  <c r="F178" i="21"/>
  <c r="G177" i="21"/>
  <c r="F177" i="21"/>
  <c r="G176" i="21"/>
  <c r="F176" i="21"/>
  <c r="G175" i="21"/>
  <c r="F175" i="21"/>
  <c r="G174" i="21"/>
  <c r="F174" i="21"/>
  <c r="G173" i="21"/>
  <c r="F173" i="21"/>
  <c r="G172" i="21"/>
  <c r="F172" i="21"/>
  <c r="G171" i="21"/>
  <c r="F171" i="21"/>
  <c r="G170" i="21"/>
  <c r="F170" i="21"/>
  <c r="G169" i="21"/>
  <c r="F169" i="21"/>
  <c r="G168" i="21"/>
  <c r="F168" i="21"/>
  <c r="G167" i="21"/>
  <c r="F167" i="21"/>
  <c r="G166" i="21"/>
  <c r="F166" i="21"/>
  <c r="G165" i="21"/>
  <c r="F165" i="21"/>
  <c r="G164" i="21"/>
  <c r="F164" i="21"/>
  <c r="G163" i="21"/>
  <c r="F163" i="21"/>
  <c r="G162" i="21"/>
  <c r="F162" i="21"/>
  <c r="G161" i="21"/>
  <c r="F161" i="21"/>
  <c r="G160" i="21"/>
  <c r="F160" i="21"/>
  <c r="G159" i="21"/>
  <c r="F159" i="21"/>
  <c r="G158" i="21"/>
  <c r="F158" i="21"/>
  <c r="G157" i="21"/>
  <c r="F157" i="21"/>
  <c r="G156" i="21"/>
  <c r="F156" i="21"/>
  <c r="G155" i="21"/>
  <c r="F155" i="21"/>
  <c r="G154" i="21"/>
  <c r="F154" i="21"/>
  <c r="G153" i="21"/>
  <c r="F153" i="21"/>
  <c r="G152" i="21"/>
  <c r="F152" i="21"/>
  <c r="G151" i="21"/>
  <c r="F151" i="21"/>
  <c r="G150" i="21"/>
  <c r="F150" i="21"/>
  <c r="G149" i="21"/>
  <c r="F149" i="21"/>
  <c r="G148" i="21"/>
  <c r="F148" i="21"/>
  <c r="G147" i="21"/>
  <c r="F147" i="21"/>
  <c r="G146" i="21"/>
  <c r="F146" i="21"/>
  <c r="G145" i="2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H980" i="23" l="1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120" i="13"/>
  <c r="X119" i="13"/>
  <c r="X118" i="13"/>
  <c r="X117" i="13"/>
  <c r="X116" i="13"/>
  <c r="X121" i="13" s="1"/>
  <c r="X128" i="13"/>
  <c r="X120" i="11"/>
  <c r="X119" i="11"/>
  <c r="X118" i="11"/>
  <c r="X117" i="11"/>
  <c r="X116" i="11"/>
  <c r="X121" i="11" s="1"/>
  <c r="X128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L979" i="23"/>
  <c r="K979" i="23"/>
  <c r="G979" i="23"/>
  <c r="F979" i="23"/>
  <c r="E979" i="23"/>
  <c r="D979" i="23"/>
  <c r="K978" i="23"/>
  <c r="G978" i="23"/>
  <c r="F978" i="23"/>
  <c r="E978" i="23"/>
  <c r="L978" i="23" s="1"/>
  <c r="D978" i="23"/>
  <c r="L977" i="23"/>
  <c r="K977" i="23"/>
  <c r="G977" i="23"/>
  <c r="F977" i="23"/>
  <c r="E977" i="23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L973" i="23"/>
  <c r="K973" i="23"/>
  <c r="G973" i="23"/>
  <c r="F973" i="23"/>
  <c r="E973" i="23"/>
  <c r="D973" i="23"/>
  <c r="K972" i="23"/>
  <c r="G972" i="23"/>
  <c r="F972" i="23"/>
  <c r="E972" i="23"/>
  <c r="L972" i="23" s="1"/>
  <c r="D972" i="23"/>
  <c r="L971" i="23"/>
  <c r="K971" i="23"/>
  <c r="G971" i="23"/>
  <c r="F971" i="23"/>
  <c r="E971" i="23"/>
  <c r="D971" i="23"/>
  <c r="K970" i="23"/>
  <c r="G970" i="23"/>
  <c r="F970" i="23"/>
  <c r="E970" i="23"/>
  <c r="L970" i="23" s="1"/>
  <c r="D970" i="23"/>
  <c r="L969" i="23"/>
  <c r="K969" i="23"/>
  <c r="G969" i="23"/>
  <c r="F969" i="23"/>
  <c r="E969" i="23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L965" i="23"/>
  <c r="K965" i="23"/>
  <c r="G965" i="23"/>
  <c r="F965" i="23"/>
  <c r="E965" i="23"/>
  <c r="D965" i="23"/>
  <c r="K964" i="23"/>
  <c r="G964" i="23"/>
  <c r="F964" i="23"/>
  <c r="E964" i="23"/>
  <c r="L964" i="23" s="1"/>
  <c r="D964" i="23"/>
  <c r="L963" i="23"/>
  <c r="K963" i="23"/>
  <c r="G963" i="23"/>
  <c r="F963" i="23"/>
  <c r="E963" i="23"/>
  <c r="D963" i="23"/>
  <c r="K962" i="23"/>
  <c r="G962" i="23"/>
  <c r="F962" i="23"/>
  <c r="E962" i="23"/>
  <c r="L962" i="23" s="1"/>
  <c r="D962" i="23"/>
  <c r="L961" i="23"/>
  <c r="K961" i="23"/>
  <c r="G961" i="23"/>
  <c r="F961" i="23"/>
  <c r="E961" i="23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L951" i="23"/>
  <c r="K951" i="23"/>
  <c r="G951" i="23"/>
  <c r="F951" i="23"/>
  <c r="E951" i="23"/>
  <c r="D951" i="23"/>
  <c r="K950" i="23"/>
  <c r="G950" i="23"/>
  <c r="F950" i="23"/>
  <c r="E950" i="23"/>
  <c r="L950" i="23" s="1"/>
  <c r="D950" i="23"/>
  <c r="L949" i="23"/>
  <c r="K949" i="23"/>
  <c r="G949" i="23"/>
  <c r="F949" i="23"/>
  <c r="E949" i="23"/>
  <c r="D949" i="23"/>
  <c r="K948" i="23"/>
  <c r="G948" i="23"/>
  <c r="F948" i="23"/>
  <c r="E948" i="23"/>
  <c r="L948" i="23" s="1"/>
  <c r="D948" i="23"/>
  <c r="L947" i="23"/>
  <c r="K947" i="23"/>
  <c r="G947" i="23"/>
  <c r="F947" i="23"/>
  <c r="E947" i="23"/>
  <c r="D947" i="23"/>
  <c r="K946" i="23"/>
  <c r="G946" i="23"/>
  <c r="F946" i="23"/>
  <c r="E946" i="23"/>
  <c r="L946" i="23" s="1"/>
  <c r="D946" i="23"/>
  <c r="L945" i="23"/>
  <c r="K945" i="23"/>
  <c r="G945" i="23"/>
  <c r="F945" i="23"/>
  <c r="E945" i="23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L935" i="23"/>
  <c r="K935" i="23"/>
  <c r="G935" i="23"/>
  <c r="F935" i="23"/>
  <c r="E935" i="23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46" i="14"/>
  <c r="X138" i="14"/>
  <c r="AJ138" i="14" s="1"/>
  <c r="X137" i="14"/>
  <c r="AJ137" i="14" s="1"/>
  <c r="X136" i="14"/>
  <c r="X133" i="14"/>
  <c r="X130" i="14"/>
  <c r="X215" i="14" s="1"/>
  <c r="X128" i="14"/>
  <c r="X121" i="14"/>
  <c r="X138" i="15"/>
  <c r="X137" i="15"/>
  <c r="X213" i="15" s="1"/>
  <c r="X136" i="15"/>
  <c r="X212" i="15" s="1"/>
  <c r="X133" i="15"/>
  <c r="X130" i="15"/>
  <c r="X146" i="15"/>
  <c r="X128" i="15"/>
  <c r="X121" i="15"/>
  <c r="V153" i="11"/>
  <c r="X146" i="11"/>
  <c r="W146" i="11"/>
  <c r="V146" i="11"/>
  <c r="X215" i="11"/>
  <c r="W215" i="11"/>
  <c r="V139" i="11"/>
  <c r="X146" i="13"/>
  <c r="X215" i="13"/>
  <c r="AJ212" i="11"/>
  <c r="AJ209" i="11"/>
  <c r="AJ203" i="11"/>
  <c r="AJ202" i="11"/>
  <c r="AJ201" i="11"/>
  <c r="AJ198" i="11"/>
  <c r="AJ195" i="11"/>
  <c r="AJ192" i="11"/>
  <c r="AJ191" i="11"/>
  <c r="AJ190" i="11"/>
  <c r="AJ187" i="11"/>
  <c r="AJ184" i="11"/>
  <c r="AJ181" i="11"/>
  <c r="AJ180" i="11"/>
  <c r="AJ179" i="11"/>
  <c r="AJ176" i="11"/>
  <c r="AJ173" i="11"/>
  <c r="AJ170" i="11"/>
  <c r="AJ169" i="11"/>
  <c r="AJ168" i="11"/>
  <c r="AJ165" i="11"/>
  <c r="AJ162" i="11"/>
  <c r="AJ159" i="11"/>
  <c r="AJ158" i="11"/>
  <c r="AJ157" i="11"/>
  <c r="AJ156" i="11"/>
  <c r="AJ155" i="11"/>
  <c r="AJ152" i="11"/>
  <c r="AJ151" i="11"/>
  <c r="AJ150" i="11"/>
  <c r="AJ149" i="11"/>
  <c r="AJ148" i="11"/>
  <c r="AJ145" i="11"/>
  <c r="AJ144" i="11"/>
  <c r="AJ143" i="11"/>
  <c r="AJ142" i="11"/>
  <c r="AJ141" i="11"/>
  <c r="AJ138" i="11"/>
  <c r="AJ137" i="11"/>
  <c r="AJ136" i="11"/>
  <c r="AJ133" i="11"/>
  <c r="AJ130" i="11"/>
  <c r="AJ127" i="11"/>
  <c r="AJ126" i="11"/>
  <c r="AJ125" i="11"/>
  <c r="AJ124" i="11"/>
  <c r="AJ123" i="11"/>
  <c r="AJ120" i="11"/>
  <c r="AJ119" i="11"/>
  <c r="AJ118" i="11"/>
  <c r="AJ117" i="11"/>
  <c r="AJ116" i="11"/>
  <c r="AJ113" i="11"/>
  <c r="AJ112" i="11"/>
  <c r="AJ111" i="11"/>
  <c r="AJ110" i="11"/>
  <c r="AJ109" i="11"/>
  <c r="AJ106" i="11"/>
  <c r="AJ105" i="11"/>
  <c r="AJ104" i="11"/>
  <c r="AJ101" i="11"/>
  <c r="AJ98" i="11"/>
  <c r="AJ95" i="11"/>
  <c r="AJ94" i="11"/>
  <c r="AJ93" i="11"/>
  <c r="AJ90" i="11"/>
  <c r="AJ87" i="11"/>
  <c r="AJ84" i="11"/>
  <c r="AJ83" i="11"/>
  <c r="AJ82" i="11"/>
  <c r="AJ79" i="11"/>
  <c r="AJ76" i="11"/>
  <c r="AJ73" i="11"/>
  <c r="AJ72" i="11"/>
  <c r="AJ71" i="11"/>
  <c r="AJ68" i="11"/>
  <c r="AJ65" i="11"/>
  <c r="AJ62" i="11"/>
  <c r="AJ61" i="11"/>
  <c r="AJ60" i="11"/>
  <c r="AJ57" i="11"/>
  <c r="AJ54" i="11"/>
  <c r="AJ51" i="11"/>
  <c r="AJ50" i="11"/>
  <c r="AJ49" i="11"/>
  <c r="AJ46" i="11"/>
  <c r="AJ43" i="11"/>
  <c r="AJ40" i="11"/>
  <c r="AJ39" i="11"/>
  <c r="AJ38" i="11"/>
  <c r="AJ35" i="11"/>
  <c r="AJ32" i="11"/>
  <c r="AJ29" i="11"/>
  <c r="AJ28" i="11"/>
  <c r="AJ27" i="11"/>
  <c r="AJ24" i="11"/>
  <c r="AJ21" i="11"/>
  <c r="AJ18" i="11"/>
  <c r="AJ17" i="11"/>
  <c r="AJ16" i="11"/>
  <c r="AJ13" i="11"/>
  <c r="AJ10" i="11"/>
  <c r="AJ214" i="13"/>
  <c r="AJ213" i="13"/>
  <c r="AJ212" i="13"/>
  <c r="AJ203" i="13"/>
  <c r="AJ202" i="13"/>
  <c r="AJ201" i="13"/>
  <c r="AJ198" i="13"/>
  <c r="AJ195" i="13"/>
  <c r="AJ192" i="13"/>
  <c r="AJ191" i="13"/>
  <c r="AJ190" i="13"/>
  <c r="AJ187" i="13"/>
  <c r="AJ184" i="13"/>
  <c r="AJ181" i="13"/>
  <c r="AJ180" i="13"/>
  <c r="AJ179" i="13"/>
  <c r="AJ176" i="13"/>
  <c r="AJ173" i="13"/>
  <c r="AJ170" i="13"/>
  <c r="AJ169" i="13"/>
  <c r="AJ168" i="13"/>
  <c r="AJ165" i="13"/>
  <c r="AJ162" i="13"/>
  <c r="AJ159" i="13"/>
  <c r="AJ158" i="13"/>
  <c r="AJ157" i="13"/>
  <c r="AJ156" i="13"/>
  <c r="AJ155" i="13"/>
  <c r="AJ152" i="13"/>
  <c r="AJ151" i="13"/>
  <c r="AJ150" i="13"/>
  <c r="AJ149" i="13"/>
  <c r="AJ148" i="13"/>
  <c r="AJ145" i="13"/>
  <c r="AJ144" i="13"/>
  <c r="AJ143" i="13"/>
  <c r="AJ142" i="13"/>
  <c r="AJ141" i="13"/>
  <c r="AJ138" i="13"/>
  <c r="AJ137" i="13"/>
  <c r="AJ136" i="13"/>
  <c r="AJ133" i="13"/>
  <c r="AJ130" i="13"/>
  <c r="AJ127" i="13"/>
  <c r="AJ126" i="13"/>
  <c r="AJ125" i="13"/>
  <c r="AJ124" i="13"/>
  <c r="AJ123" i="13"/>
  <c r="AJ120" i="13"/>
  <c r="AJ119" i="13"/>
  <c r="AJ118" i="13"/>
  <c r="AJ117" i="13"/>
  <c r="AJ116" i="13"/>
  <c r="AJ113" i="13"/>
  <c r="AJ112" i="13"/>
  <c r="AJ111" i="13"/>
  <c r="AJ110" i="13"/>
  <c r="AJ109" i="13"/>
  <c r="AJ106" i="13"/>
  <c r="AJ105" i="13"/>
  <c r="AJ104" i="13"/>
  <c r="AJ101" i="13"/>
  <c r="AJ98" i="13"/>
  <c r="AJ95" i="13"/>
  <c r="AJ94" i="13"/>
  <c r="AJ93" i="13"/>
  <c r="AJ90" i="13"/>
  <c r="AJ87" i="13"/>
  <c r="AJ84" i="13"/>
  <c r="AJ83" i="13"/>
  <c r="AJ82" i="13"/>
  <c r="AJ79" i="13"/>
  <c r="AJ76" i="13"/>
  <c r="AJ73" i="13"/>
  <c r="AJ72" i="13"/>
  <c r="AJ71" i="13"/>
  <c r="AJ68" i="13"/>
  <c r="AJ65" i="13"/>
  <c r="AJ62" i="13"/>
  <c r="AJ61" i="13"/>
  <c r="AJ60" i="13"/>
  <c r="AJ57" i="13"/>
  <c r="AJ54" i="13"/>
  <c r="AJ51" i="13"/>
  <c r="AJ50" i="13"/>
  <c r="AJ49" i="13"/>
  <c r="AJ46" i="13"/>
  <c r="AJ43" i="13"/>
  <c r="AJ40" i="13"/>
  <c r="AJ39" i="13"/>
  <c r="AJ38" i="13"/>
  <c r="AJ35" i="13"/>
  <c r="AJ32" i="13"/>
  <c r="AJ29" i="13"/>
  <c r="AJ28" i="13"/>
  <c r="AJ27" i="13"/>
  <c r="AJ24" i="13"/>
  <c r="AJ21" i="13"/>
  <c r="AJ18" i="13"/>
  <c r="AJ17" i="13"/>
  <c r="AJ16" i="13"/>
  <c r="AJ13" i="13"/>
  <c r="AJ10" i="13"/>
  <c r="AJ206" i="14"/>
  <c r="AJ203" i="14"/>
  <c r="AJ202" i="14"/>
  <c r="AJ201" i="14"/>
  <c r="AJ198" i="14"/>
  <c r="AJ195" i="14"/>
  <c r="AJ192" i="14"/>
  <c r="AJ191" i="14"/>
  <c r="AJ190" i="14"/>
  <c r="AJ187" i="14"/>
  <c r="AJ184" i="14"/>
  <c r="AJ181" i="14"/>
  <c r="AJ180" i="14"/>
  <c r="AJ179" i="14"/>
  <c r="AJ176" i="14"/>
  <c r="AJ173" i="14"/>
  <c r="AJ170" i="14"/>
  <c r="AJ169" i="14"/>
  <c r="AJ168" i="14"/>
  <c r="AJ165" i="14"/>
  <c r="AJ162" i="14"/>
  <c r="AJ152" i="14"/>
  <c r="AJ151" i="14"/>
  <c r="AJ150" i="14"/>
  <c r="AJ149" i="14"/>
  <c r="AJ148" i="14"/>
  <c r="AJ145" i="14"/>
  <c r="AJ144" i="14"/>
  <c r="AJ143" i="14"/>
  <c r="AJ142" i="14"/>
  <c r="AJ141" i="14"/>
  <c r="AJ136" i="14"/>
  <c r="AJ133" i="14"/>
  <c r="AJ130" i="14"/>
  <c r="AJ127" i="14"/>
  <c r="AJ126" i="14"/>
  <c r="AJ125" i="14"/>
  <c r="AJ124" i="14"/>
  <c r="AJ123" i="14"/>
  <c r="AJ120" i="14"/>
  <c r="AJ119" i="14"/>
  <c r="AJ118" i="14"/>
  <c r="AJ117" i="14"/>
  <c r="AJ116" i="14"/>
  <c r="AJ113" i="14"/>
  <c r="AJ112" i="14"/>
  <c r="AJ111" i="14"/>
  <c r="AJ110" i="14"/>
  <c r="AJ109" i="14"/>
  <c r="AJ106" i="14"/>
  <c r="AJ105" i="14"/>
  <c r="AJ104" i="14"/>
  <c r="AJ101" i="14"/>
  <c r="AJ98" i="14"/>
  <c r="AJ95" i="14"/>
  <c r="AJ94" i="14"/>
  <c r="AJ93" i="14"/>
  <c r="AJ90" i="14"/>
  <c r="AJ87" i="14"/>
  <c r="AJ84" i="14"/>
  <c r="AJ83" i="14"/>
  <c r="AJ82" i="14"/>
  <c r="AJ79" i="14"/>
  <c r="AJ76" i="14"/>
  <c r="AJ73" i="14"/>
  <c r="AJ72" i="14"/>
  <c r="AJ71" i="14"/>
  <c r="AJ68" i="14"/>
  <c r="AJ65" i="14"/>
  <c r="AJ62" i="14"/>
  <c r="AJ61" i="14"/>
  <c r="AJ60" i="14"/>
  <c r="AJ57" i="14"/>
  <c r="AJ54" i="14"/>
  <c r="AJ51" i="14"/>
  <c r="AJ50" i="14"/>
  <c r="AJ49" i="14"/>
  <c r="AJ46" i="14"/>
  <c r="AJ43" i="14"/>
  <c r="AJ40" i="14"/>
  <c r="AJ39" i="14"/>
  <c r="AJ38" i="14"/>
  <c r="AJ35" i="14"/>
  <c r="AJ32" i="14"/>
  <c r="AJ29" i="14"/>
  <c r="AJ28" i="14"/>
  <c r="AJ27" i="14"/>
  <c r="AJ24" i="14"/>
  <c r="AJ21" i="14"/>
  <c r="AJ18" i="14"/>
  <c r="AJ17" i="14"/>
  <c r="AJ16" i="14"/>
  <c r="AJ13" i="14"/>
  <c r="AJ10" i="14"/>
  <c r="AJ203" i="15"/>
  <c r="AJ202" i="15"/>
  <c r="AJ201" i="15"/>
  <c r="AJ198" i="15"/>
  <c r="AJ195" i="15"/>
  <c r="AJ192" i="15"/>
  <c r="AJ191" i="15"/>
  <c r="AJ190" i="15"/>
  <c r="AJ187" i="15"/>
  <c r="AJ184" i="15"/>
  <c r="AJ181" i="15"/>
  <c r="AJ180" i="15"/>
  <c r="AJ179" i="15"/>
  <c r="AJ176" i="15"/>
  <c r="AJ173" i="15"/>
  <c r="AJ170" i="15"/>
  <c r="AJ169" i="15"/>
  <c r="AJ168" i="15"/>
  <c r="AJ165" i="15"/>
  <c r="AJ162" i="15"/>
  <c r="AJ152" i="15"/>
  <c r="AJ151" i="15"/>
  <c r="AJ150" i="15"/>
  <c r="AJ149" i="15"/>
  <c r="AJ148" i="15"/>
  <c r="AJ145" i="15"/>
  <c r="AJ144" i="15"/>
  <c r="AJ143" i="15"/>
  <c r="AJ142" i="15"/>
  <c r="AJ141" i="15"/>
  <c r="AJ127" i="15"/>
  <c r="AJ126" i="15"/>
  <c r="AJ125" i="15"/>
  <c r="AJ124" i="15"/>
  <c r="AJ123" i="15"/>
  <c r="AJ120" i="15"/>
  <c r="AJ119" i="15"/>
  <c r="AJ118" i="15"/>
  <c r="AJ117" i="15"/>
  <c r="AJ116" i="15"/>
  <c r="AJ113" i="15"/>
  <c r="AJ112" i="15"/>
  <c r="AJ111" i="15"/>
  <c r="AJ110" i="15"/>
  <c r="AJ109" i="15"/>
  <c r="AJ106" i="15"/>
  <c r="AJ105" i="15"/>
  <c r="AJ104" i="15"/>
  <c r="AJ101" i="15"/>
  <c r="AJ98" i="15"/>
  <c r="AJ95" i="15"/>
  <c r="AJ94" i="15"/>
  <c r="AJ93" i="15"/>
  <c r="AJ90" i="15"/>
  <c r="AJ87" i="15"/>
  <c r="AJ84" i="15"/>
  <c r="AJ83" i="15"/>
  <c r="AJ82" i="15"/>
  <c r="AJ79" i="15"/>
  <c r="AJ76" i="15"/>
  <c r="AJ73" i="15"/>
  <c r="AJ72" i="15"/>
  <c r="AJ71" i="15"/>
  <c r="AJ68" i="15"/>
  <c r="AJ65" i="15"/>
  <c r="AJ62" i="15"/>
  <c r="AJ61" i="15"/>
  <c r="AJ60" i="15"/>
  <c r="AJ57" i="15"/>
  <c r="AJ54" i="15"/>
  <c r="AJ51" i="15"/>
  <c r="AJ50" i="15"/>
  <c r="AJ49" i="15"/>
  <c r="AJ46" i="15"/>
  <c r="AJ43" i="15"/>
  <c r="AJ40" i="15"/>
  <c r="AJ39" i="15"/>
  <c r="AJ38" i="15"/>
  <c r="AJ35" i="15"/>
  <c r="AJ32" i="15"/>
  <c r="AJ29" i="15"/>
  <c r="AJ28" i="15"/>
  <c r="AJ27" i="15"/>
  <c r="AJ24" i="15"/>
  <c r="AJ21" i="15"/>
  <c r="AJ18" i="15"/>
  <c r="AJ17" i="15"/>
  <c r="AJ16" i="15"/>
  <c r="AJ13" i="15"/>
  <c r="AJ10" i="15"/>
  <c r="AJ214" i="11"/>
  <c r="AJ213" i="11"/>
  <c r="AJ206" i="11"/>
  <c r="AJ209" i="13"/>
  <c r="AJ206" i="13"/>
  <c r="AJ212" i="14"/>
  <c r="AJ209" i="14"/>
  <c r="X214" i="15" l="1"/>
  <c r="X139" i="15"/>
  <c r="X215" i="15" s="1"/>
  <c r="X131" i="15"/>
  <c r="X207" i="15" s="1"/>
  <c r="X206" i="15"/>
  <c r="X134" i="15"/>
  <c r="X210" i="15" s="1"/>
  <c r="X209" i="15"/>
  <c r="AJ204" i="11"/>
  <c r="AJ204" i="13"/>
  <c r="AJ204" i="14"/>
  <c r="AJ204" i="15"/>
  <c r="AJ193" i="15"/>
  <c r="AJ146" i="11"/>
  <c r="AJ171" i="11"/>
  <c r="AJ146" i="13"/>
  <c r="AJ193" i="13"/>
  <c r="AJ193" i="11"/>
  <c r="AJ193" i="14"/>
  <c r="AJ182" i="15"/>
  <c r="AJ182" i="13"/>
  <c r="AJ182" i="14"/>
  <c r="AJ182" i="11"/>
  <c r="AJ171" i="13"/>
  <c r="AJ146" i="15"/>
  <c r="AJ171" i="14"/>
  <c r="AJ160" i="13"/>
  <c r="AJ160" i="11"/>
  <c r="AJ121" i="14"/>
  <c r="AJ171" i="15"/>
  <c r="AJ107" i="11"/>
  <c r="AJ128" i="11"/>
  <c r="AJ139" i="11"/>
  <c r="AJ41" i="15"/>
  <c r="AJ107" i="15"/>
  <c r="AJ107" i="14"/>
  <c r="AJ107" i="13"/>
  <c r="AJ96" i="11"/>
  <c r="AJ96" i="15"/>
  <c r="AJ96" i="13"/>
  <c r="AJ96" i="14"/>
  <c r="AJ63" i="11"/>
  <c r="AJ85" i="13"/>
  <c r="AJ74" i="15"/>
  <c r="AJ85" i="14"/>
  <c r="AJ74" i="11"/>
  <c r="AJ85" i="15"/>
  <c r="AJ85" i="11"/>
  <c r="AJ52" i="14"/>
  <c r="AJ74" i="14"/>
  <c r="AJ74" i="13"/>
  <c r="AJ30" i="14"/>
  <c r="AJ63" i="15"/>
  <c r="AJ63" i="13"/>
  <c r="AJ63" i="14"/>
  <c r="AJ52" i="15"/>
  <c r="AJ52" i="13"/>
  <c r="AJ41" i="13"/>
  <c r="AJ52" i="11"/>
  <c r="AJ41" i="11"/>
  <c r="AJ41" i="14"/>
  <c r="AJ30" i="13"/>
  <c r="AJ30" i="11"/>
  <c r="AJ30" i="15"/>
  <c r="AJ19" i="11"/>
  <c r="AJ19" i="14"/>
  <c r="AJ19" i="13"/>
  <c r="AJ19" i="15"/>
  <c r="AJ121" i="13"/>
  <c r="AJ128" i="13"/>
  <c r="AJ121" i="11"/>
  <c r="AJ114" i="13"/>
  <c r="AJ114" i="11"/>
  <c r="AJ153" i="14"/>
  <c r="AJ146" i="14"/>
  <c r="AJ139" i="14"/>
  <c r="AJ213" i="14"/>
  <c r="AJ214" i="14"/>
  <c r="AJ128" i="14"/>
  <c r="AJ114" i="14"/>
  <c r="AJ153" i="15"/>
  <c r="AJ128" i="15"/>
  <c r="AJ121" i="15"/>
  <c r="AJ114" i="15"/>
  <c r="AJ153" i="11"/>
  <c r="AJ153" i="13"/>
  <c r="AJ139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W159" i="13" l="1"/>
  <c r="V159" i="13"/>
  <c r="W158" i="13"/>
  <c r="V158" i="13"/>
  <c r="W157" i="13"/>
  <c r="V157" i="13"/>
  <c r="W156" i="13"/>
  <c r="V156" i="13"/>
  <c r="W155" i="13"/>
  <c r="V155" i="13"/>
  <c r="V153" i="13"/>
  <c r="W146" i="13"/>
  <c r="V146" i="13"/>
  <c r="W215" i="13"/>
  <c r="V139" i="13"/>
  <c r="W159" i="11"/>
  <c r="W158" i="11"/>
  <c r="W157" i="11"/>
  <c r="W156" i="11"/>
  <c r="W155" i="11"/>
  <c r="V159" i="11"/>
  <c r="V158" i="11"/>
  <c r="V157" i="11"/>
  <c r="V156" i="11"/>
  <c r="V155" i="11"/>
  <c r="AI203" i="11"/>
  <c r="AI202" i="11"/>
  <c r="AI201" i="11"/>
  <c r="AI198" i="11"/>
  <c r="AI195" i="11"/>
  <c r="AI192" i="11"/>
  <c r="AI191" i="11"/>
  <c r="AI190" i="11"/>
  <c r="AI187" i="11"/>
  <c r="AI184" i="11"/>
  <c r="AI181" i="11"/>
  <c r="AI180" i="11"/>
  <c r="AI179" i="11"/>
  <c r="AI176" i="11"/>
  <c r="AI173" i="11"/>
  <c r="AI170" i="11"/>
  <c r="AI169" i="11"/>
  <c r="AI168" i="11"/>
  <c r="AI165" i="11"/>
  <c r="AI162" i="11"/>
  <c r="AI152" i="11"/>
  <c r="AI151" i="11"/>
  <c r="AI150" i="11"/>
  <c r="AI149" i="11"/>
  <c r="AI148" i="11"/>
  <c r="AI145" i="11"/>
  <c r="AI144" i="11"/>
  <c r="AI143" i="11"/>
  <c r="AI142" i="11"/>
  <c r="AI141" i="11"/>
  <c r="AI138" i="11"/>
  <c r="AI137" i="11"/>
  <c r="AI136" i="11"/>
  <c r="AI133" i="11"/>
  <c r="AI130" i="11"/>
  <c r="AI127" i="11"/>
  <c r="AI126" i="11"/>
  <c r="AI125" i="11"/>
  <c r="AI124" i="11"/>
  <c r="AI123" i="11"/>
  <c r="AI113" i="11"/>
  <c r="AI112" i="11"/>
  <c r="AI111" i="11"/>
  <c r="AI110" i="11"/>
  <c r="AI109" i="11"/>
  <c r="AI106" i="11"/>
  <c r="AI105" i="11"/>
  <c r="AI104" i="11"/>
  <c r="AI101" i="11"/>
  <c r="AI98" i="11"/>
  <c r="AI95" i="11"/>
  <c r="AI94" i="11"/>
  <c r="AI93" i="11"/>
  <c r="AI90" i="11"/>
  <c r="AI87" i="11"/>
  <c r="AI84" i="11"/>
  <c r="AI83" i="11"/>
  <c r="AI82" i="11"/>
  <c r="AI79" i="11"/>
  <c r="AI76" i="11"/>
  <c r="AI73" i="11"/>
  <c r="AI72" i="11"/>
  <c r="AI71" i="11"/>
  <c r="AI68" i="11"/>
  <c r="AI65" i="11"/>
  <c r="AI62" i="11"/>
  <c r="AI61" i="11"/>
  <c r="AI60" i="11"/>
  <c r="AI57" i="11"/>
  <c r="AI54" i="11"/>
  <c r="AI51" i="11"/>
  <c r="AI50" i="11"/>
  <c r="AI49" i="11"/>
  <c r="AI46" i="11"/>
  <c r="AI43" i="11"/>
  <c r="AI40" i="11"/>
  <c r="AI39" i="11"/>
  <c r="AI38" i="11"/>
  <c r="AI35" i="11"/>
  <c r="AI32" i="11"/>
  <c r="AI29" i="11"/>
  <c r="AI28" i="11"/>
  <c r="AI27" i="11"/>
  <c r="AI24" i="11"/>
  <c r="AI21" i="11"/>
  <c r="AI18" i="11"/>
  <c r="AI17" i="11"/>
  <c r="AI16" i="11"/>
  <c r="AI13" i="11"/>
  <c r="AI10" i="11"/>
  <c r="AI203" i="13"/>
  <c r="AI202" i="13"/>
  <c r="AI201" i="13"/>
  <c r="AI198" i="13"/>
  <c r="AI195" i="13"/>
  <c r="AI192" i="13"/>
  <c r="AI191" i="13"/>
  <c r="AI190" i="13"/>
  <c r="AI187" i="13"/>
  <c r="AI184" i="13"/>
  <c r="AI181" i="13"/>
  <c r="AI180" i="13"/>
  <c r="AI179" i="13"/>
  <c r="AI176" i="13"/>
  <c r="AI173" i="13"/>
  <c r="AI170" i="13"/>
  <c r="AI169" i="13"/>
  <c r="AI168" i="13"/>
  <c r="AI165" i="13"/>
  <c r="AI162" i="13"/>
  <c r="AI152" i="13"/>
  <c r="AI151" i="13"/>
  <c r="AI150" i="13"/>
  <c r="AI149" i="13"/>
  <c r="AI148" i="13"/>
  <c r="AI145" i="13"/>
  <c r="AI144" i="13"/>
  <c r="AI143" i="13"/>
  <c r="AI142" i="13"/>
  <c r="AI141" i="13"/>
  <c r="AI138" i="13"/>
  <c r="AI137" i="13"/>
  <c r="AI136" i="13"/>
  <c r="AI133" i="13"/>
  <c r="AI130" i="13"/>
  <c r="AI127" i="13"/>
  <c r="AI126" i="13"/>
  <c r="AI125" i="13"/>
  <c r="AI124" i="13"/>
  <c r="AI123" i="13"/>
  <c r="AI113" i="13"/>
  <c r="AI112" i="13"/>
  <c r="AI111" i="13"/>
  <c r="AI110" i="13"/>
  <c r="AI109" i="13"/>
  <c r="AI106" i="13"/>
  <c r="AI105" i="13"/>
  <c r="AI104" i="13"/>
  <c r="AI101" i="13"/>
  <c r="AI98" i="13"/>
  <c r="AI95" i="13"/>
  <c r="AI94" i="13"/>
  <c r="AI93" i="13"/>
  <c r="AI90" i="13"/>
  <c r="AI87" i="13"/>
  <c r="AI84" i="13"/>
  <c r="AI83" i="13"/>
  <c r="AI82" i="13"/>
  <c r="AI79" i="13"/>
  <c r="AI76" i="13"/>
  <c r="AI73" i="13"/>
  <c r="AI72" i="13"/>
  <c r="AI71" i="13"/>
  <c r="AI68" i="13"/>
  <c r="AI65" i="13"/>
  <c r="AI62" i="13"/>
  <c r="AI61" i="13"/>
  <c r="AI60" i="13"/>
  <c r="AI57" i="13"/>
  <c r="AI54" i="13"/>
  <c r="AI51" i="13"/>
  <c r="AI50" i="13"/>
  <c r="AI49" i="13"/>
  <c r="AI46" i="13"/>
  <c r="AI43" i="13"/>
  <c r="AI40" i="13"/>
  <c r="AI39" i="13"/>
  <c r="AI38" i="13"/>
  <c r="AI35" i="13"/>
  <c r="AI32" i="13"/>
  <c r="AI29" i="13"/>
  <c r="AI28" i="13"/>
  <c r="AI27" i="13"/>
  <c r="AI24" i="13"/>
  <c r="AI21" i="13"/>
  <c r="AI18" i="13"/>
  <c r="AI17" i="13"/>
  <c r="AI16" i="13"/>
  <c r="AI13" i="13"/>
  <c r="AI10" i="13"/>
  <c r="W120" i="11"/>
  <c r="W119" i="11"/>
  <c r="W118" i="11"/>
  <c r="W117" i="11"/>
  <c r="W116" i="11"/>
  <c r="W128" i="11"/>
  <c r="W120" i="13"/>
  <c r="W119" i="13"/>
  <c r="W118" i="13"/>
  <c r="W117" i="13"/>
  <c r="W116" i="13"/>
  <c r="W128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I203" i="14"/>
  <c r="AI202" i="14"/>
  <c r="AI201" i="14"/>
  <c r="AI198" i="14"/>
  <c r="AI195" i="14"/>
  <c r="AI192" i="14"/>
  <c r="AI191" i="14"/>
  <c r="AI190" i="14"/>
  <c r="AI187" i="14"/>
  <c r="AI184" i="14"/>
  <c r="AI181" i="14"/>
  <c r="AI180" i="14"/>
  <c r="AI179" i="14"/>
  <c r="AI176" i="14"/>
  <c r="AI173" i="14"/>
  <c r="AI170" i="14"/>
  <c r="AI169" i="14"/>
  <c r="AI168" i="14"/>
  <c r="AI165" i="14"/>
  <c r="AI162" i="14"/>
  <c r="AI152" i="14"/>
  <c r="AI151" i="14"/>
  <c r="AI150" i="14"/>
  <c r="AI149" i="14"/>
  <c r="AI148" i="14"/>
  <c r="AI145" i="14"/>
  <c r="AI144" i="14"/>
  <c r="AI143" i="14"/>
  <c r="AI142" i="14"/>
  <c r="AI141" i="14"/>
  <c r="AI127" i="14"/>
  <c r="AI126" i="14"/>
  <c r="AI125" i="14"/>
  <c r="AI124" i="14"/>
  <c r="AI123" i="14"/>
  <c r="AI120" i="14"/>
  <c r="AI119" i="14"/>
  <c r="AI118" i="14"/>
  <c r="AI117" i="14"/>
  <c r="AI116" i="14"/>
  <c r="AI113" i="14"/>
  <c r="AI112" i="14"/>
  <c r="AI111" i="14"/>
  <c r="AI110" i="14"/>
  <c r="AI109" i="14"/>
  <c r="AI106" i="14"/>
  <c r="AI105" i="14"/>
  <c r="AI104" i="14"/>
  <c r="AI101" i="14"/>
  <c r="AI98" i="14"/>
  <c r="AI95" i="14"/>
  <c r="AI94" i="14"/>
  <c r="AI93" i="14"/>
  <c r="AI90" i="14"/>
  <c r="AI87" i="14"/>
  <c r="AI84" i="14"/>
  <c r="AI83" i="14"/>
  <c r="AI82" i="14"/>
  <c r="AI79" i="14"/>
  <c r="AI76" i="14"/>
  <c r="AI73" i="14"/>
  <c r="AI72" i="14"/>
  <c r="AI71" i="14"/>
  <c r="AI68" i="14"/>
  <c r="AI65" i="14"/>
  <c r="AI62" i="14"/>
  <c r="AI61" i="14"/>
  <c r="AI60" i="14"/>
  <c r="AI57" i="14"/>
  <c r="AI54" i="14"/>
  <c r="AI51" i="14"/>
  <c r="AI50" i="14"/>
  <c r="AI49" i="14"/>
  <c r="AI46" i="14"/>
  <c r="AI43" i="14"/>
  <c r="AI40" i="14"/>
  <c r="AI39" i="14"/>
  <c r="AI38" i="14"/>
  <c r="AI35" i="14"/>
  <c r="AI32" i="14"/>
  <c r="AI29" i="14"/>
  <c r="AI28" i="14"/>
  <c r="AI27" i="14"/>
  <c r="AI24" i="14"/>
  <c r="AI21" i="14"/>
  <c r="AI18" i="14"/>
  <c r="AI17" i="14"/>
  <c r="AI16" i="14"/>
  <c r="AI13" i="14"/>
  <c r="AI10" i="14"/>
  <c r="AI203" i="15"/>
  <c r="AI202" i="15"/>
  <c r="AI201" i="15"/>
  <c r="AI198" i="15"/>
  <c r="AI195" i="15"/>
  <c r="AI192" i="15"/>
  <c r="AI191" i="15"/>
  <c r="AI190" i="15"/>
  <c r="AI187" i="15"/>
  <c r="AI184" i="15"/>
  <c r="AI181" i="15"/>
  <c r="AI180" i="15"/>
  <c r="AI179" i="15"/>
  <c r="AI176" i="15"/>
  <c r="AI173" i="15"/>
  <c r="AI170" i="15"/>
  <c r="AI169" i="15"/>
  <c r="AI168" i="15"/>
  <c r="AI165" i="15"/>
  <c r="AI162" i="15"/>
  <c r="AI152" i="15"/>
  <c r="AI151" i="15"/>
  <c r="AI150" i="15"/>
  <c r="AI149" i="15"/>
  <c r="AI148" i="15"/>
  <c r="AI145" i="15"/>
  <c r="AI144" i="15"/>
  <c r="AI143" i="15"/>
  <c r="AI142" i="15"/>
  <c r="AI141" i="15"/>
  <c r="AI127" i="15"/>
  <c r="AI126" i="15"/>
  <c r="AI125" i="15"/>
  <c r="AI124" i="15"/>
  <c r="AI123" i="15"/>
  <c r="AI120" i="15"/>
  <c r="AI119" i="15"/>
  <c r="AI118" i="15"/>
  <c r="AI117" i="15"/>
  <c r="AI116" i="15"/>
  <c r="AI113" i="15"/>
  <c r="AI112" i="15"/>
  <c r="AI111" i="15"/>
  <c r="AI110" i="15"/>
  <c r="AI109" i="15"/>
  <c r="AI106" i="15"/>
  <c r="AI105" i="15"/>
  <c r="AI104" i="15"/>
  <c r="AI101" i="15"/>
  <c r="AI98" i="15"/>
  <c r="AI95" i="15"/>
  <c r="AI94" i="15"/>
  <c r="AI93" i="15"/>
  <c r="AI90" i="15"/>
  <c r="AI87" i="15"/>
  <c r="AI84" i="15"/>
  <c r="AI83" i="15"/>
  <c r="AI82" i="15"/>
  <c r="AI79" i="15"/>
  <c r="AI76" i="15"/>
  <c r="AI73" i="15"/>
  <c r="AI72" i="15"/>
  <c r="AI71" i="15"/>
  <c r="AI68" i="15"/>
  <c r="AI65" i="15"/>
  <c r="AI62" i="15"/>
  <c r="AI61" i="15"/>
  <c r="AI60" i="15"/>
  <c r="AI57" i="15"/>
  <c r="AI54" i="15"/>
  <c r="AI51" i="15"/>
  <c r="AI50" i="15"/>
  <c r="AI49" i="15"/>
  <c r="AI46" i="15"/>
  <c r="AI43" i="15"/>
  <c r="AI40" i="15"/>
  <c r="AI39" i="15"/>
  <c r="AI38" i="15"/>
  <c r="AI35" i="15"/>
  <c r="AI32" i="15"/>
  <c r="AI29" i="15"/>
  <c r="AI28" i="15"/>
  <c r="AI27" i="15"/>
  <c r="AI24" i="15"/>
  <c r="AI21" i="15"/>
  <c r="AI18" i="15"/>
  <c r="AI17" i="15"/>
  <c r="AI16" i="15"/>
  <c r="AI13" i="15"/>
  <c r="AI10" i="15"/>
  <c r="W146" i="15"/>
  <c r="W138" i="15"/>
  <c r="W214" i="15" s="1"/>
  <c r="W137" i="15"/>
  <c r="W136" i="15"/>
  <c r="W133" i="15"/>
  <c r="W130" i="15"/>
  <c r="V138" i="15"/>
  <c r="V137" i="15"/>
  <c r="V136" i="15"/>
  <c r="V133" i="15"/>
  <c r="V130" i="15"/>
  <c r="W128" i="15"/>
  <c r="W121" i="15"/>
  <c r="W159" i="14"/>
  <c r="W160" i="14" s="1"/>
  <c r="W158" i="14"/>
  <c r="W157" i="14"/>
  <c r="W156" i="14"/>
  <c r="W155" i="14"/>
  <c r="W146" i="14"/>
  <c r="W138" i="14"/>
  <c r="W137" i="14"/>
  <c r="W136" i="14"/>
  <c r="W133" i="14"/>
  <c r="W130" i="14"/>
  <c r="V138" i="14"/>
  <c r="V159" i="14" s="1"/>
  <c r="V137" i="14"/>
  <c r="V158" i="14" s="1"/>
  <c r="V136" i="14"/>
  <c r="V157" i="14" s="1"/>
  <c r="V133" i="14"/>
  <c r="V156" i="14" s="1"/>
  <c r="V130" i="14"/>
  <c r="V155" i="14" s="1"/>
  <c r="W128" i="14"/>
  <c r="W121" i="14"/>
  <c r="W157" i="15" l="1"/>
  <c r="W212" i="15"/>
  <c r="V155" i="15"/>
  <c r="V206" i="15"/>
  <c r="W158" i="15"/>
  <c r="W213" i="15"/>
  <c r="W156" i="15"/>
  <c r="W209" i="15"/>
  <c r="V157" i="15"/>
  <c r="V212" i="15"/>
  <c r="V158" i="15"/>
  <c r="V213" i="15"/>
  <c r="V156" i="15"/>
  <c r="V209" i="15"/>
  <c r="V159" i="15"/>
  <c r="V214" i="15"/>
  <c r="W155" i="15"/>
  <c r="W139" i="15"/>
  <c r="W206" i="15"/>
  <c r="AI204" i="11"/>
  <c r="AI204" i="14"/>
  <c r="AI182" i="14"/>
  <c r="AI171" i="11"/>
  <c r="AI182" i="13"/>
  <c r="AI171" i="13"/>
  <c r="AI153" i="11"/>
  <c r="AI153" i="14"/>
  <c r="AI96" i="14"/>
  <c r="AI107" i="13"/>
  <c r="AI128" i="11"/>
  <c r="AI128" i="14"/>
  <c r="AI128" i="13"/>
  <c r="AI139" i="13"/>
  <c r="AI107" i="14"/>
  <c r="AI96" i="11"/>
  <c r="AI85" i="11"/>
  <c r="AI74" i="13"/>
  <c r="AI63" i="13"/>
  <c r="AI74" i="14"/>
  <c r="AI52" i="14"/>
  <c r="AI52" i="11"/>
  <c r="AI19" i="13"/>
  <c r="AI41" i="13"/>
  <c r="AI41" i="14"/>
  <c r="AI30" i="15"/>
  <c r="AI19" i="11"/>
  <c r="V160" i="13"/>
  <c r="V160" i="14"/>
  <c r="AI107" i="11"/>
  <c r="V160" i="11"/>
  <c r="AI96" i="15"/>
  <c r="W159" i="15"/>
  <c r="W160" i="15" s="1"/>
  <c r="AI85" i="15"/>
  <c r="AI114" i="15"/>
  <c r="AI153" i="15"/>
  <c r="AI182" i="15"/>
  <c r="AI121" i="14"/>
  <c r="AI146" i="14"/>
  <c r="AI171" i="14"/>
  <c r="AI96" i="13"/>
  <c r="AI204" i="13"/>
  <c r="AI41" i="11"/>
  <c r="AI74" i="11"/>
  <c r="AI114" i="11"/>
  <c r="AI193" i="11"/>
  <c r="AI19" i="15"/>
  <c r="AI171" i="15"/>
  <c r="AI52" i="13"/>
  <c r="V139" i="15"/>
  <c r="V139" i="14"/>
  <c r="AI30" i="14"/>
  <c r="AI63" i="14"/>
  <c r="AI30" i="13"/>
  <c r="AI107" i="15"/>
  <c r="AI63" i="15"/>
  <c r="AI193" i="14"/>
  <c r="AI146" i="13"/>
  <c r="AI63" i="11"/>
  <c r="V160" i="15"/>
  <c r="AI52" i="15"/>
  <c r="AI74" i="15"/>
  <c r="AI128" i="15"/>
  <c r="AI204" i="15"/>
  <c r="AI85" i="14"/>
  <c r="AI114" i="14"/>
  <c r="AI85" i="13"/>
  <c r="AI193" i="13"/>
  <c r="AI30" i="11"/>
  <c r="AI182" i="11"/>
  <c r="AI41" i="15"/>
  <c r="AI121" i="15"/>
  <c r="AI146" i="15"/>
  <c r="AI193" i="15"/>
  <c r="AI19" i="14"/>
  <c r="AI114" i="13"/>
  <c r="W160" i="13"/>
  <c r="AI153" i="13"/>
  <c r="W121" i="13"/>
  <c r="W160" i="11"/>
  <c r="AI146" i="11"/>
  <c r="AI139" i="11"/>
  <c r="W121" i="11"/>
  <c r="V114" i="13" l="1"/>
  <c r="V120" i="13"/>
  <c r="V119" i="13"/>
  <c r="V118" i="13"/>
  <c r="V117" i="13"/>
  <c r="V116" i="13"/>
  <c r="V128" i="13"/>
  <c r="V114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121" i="13" l="1"/>
  <c r="V120" i="11"/>
  <c r="V119" i="11"/>
  <c r="V118" i="11"/>
  <c r="V117" i="11"/>
  <c r="V116" i="11"/>
  <c r="V128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93" i="15"/>
  <c r="U193" i="15"/>
  <c r="T193" i="15"/>
  <c r="S193" i="15"/>
  <c r="R193" i="15"/>
  <c r="Q193" i="15"/>
  <c r="V193" i="14"/>
  <c r="U193" i="14"/>
  <c r="T193" i="14"/>
  <c r="S193" i="14"/>
  <c r="R193" i="14"/>
  <c r="Q193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W215" i="15" s="1"/>
  <c r="U107" i="15"/>
  <c r="T107" i="15"/>
  <c r="S107" i="15"/>
  <c r="R107" i="15"/>
  <c r="Q107" i="15"/>
  <c r="V107" i="14"/>
  <c r="W215" i="14" s="1"/>
  <c r="U107" i="14"/>
  <c r="V215" i="14" s="1"/>
  <c r="T107" i="14"/>
  <c r="S107" i="14"/>
  <c r="T215" i="14" s="1"/>
  <c r="R107" i="14"/>
  <c r="S215" i="14" s="1"/>
  <c r="Q107" i="14"/>
  <c r="R215" i="14" s="1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AH113" i="13"/>
  <c r="AH112" i="13"/>
  <c r="AH111" i="13"/>
  <c r="AH110" i="13"/>
  <c r="AH109" i="13"/>
  <c r="AH113" i="11"/>
  <c r="AH112" i="11"/>
  <c r="AH111" i="11"/>
  <c r="AH110" i="11"/>
  <c r="AH109" i="11"/>
  <c r="AH127" i="13"/>
  <c r="AH126" i="13"/>
  <c r="AH125" i="13"/>
  <c r="AH124" i="13"/>
  <c r="AH123" i="13"/>
  <c r="AH127" i="11"/>
  <c r="AH126" i="11"/>
  <c r="AH125" i="11"/>
  <c r="AH124" i="11"/>
  <c r="AH123" i="11"/>
  <c r="AG113" i="13"/>
  <c r="AG112" i="13"/>
  <c r="AG111" i="13"/>
  <c r="AG110" i="13"/>
  <c r="AG109" i="13"/>
  <c r="AG113" i="11"/>
  <c r="AG112" i="11"/>
  <c r="AG111" i="11"/>
  <c r="AG110" i="11"/>
  <c r="AG109" i="11"/>
  <c r="AH203" i="13"/>
  <c r="AH202" i="13"/>
  <c r="AH201" i="13"/>
  <c r="AH198" i="13"/>
  <c r="AH195" i="13"/>
  <c r="AH192" i="13"/>
  <c r="AH191" i="13"/>
  <c r="AH190" i="13"/>
  <c r="AH187" i="13"/>
  <c r="AH184" i="13"/>
  <c r="AH181" i="13"/>
  <c r="AH180" i="13"/>
  <c r="AH179" i="13"/>
  <c r="AH176" i="13"/>
  <c r="AH173" i="13"/>
  <c r="AH170" i="13"/>
  <c r="AH169" i="13"/>
  <c r="AH168" i="13"/>
  <c r="AH165" i="13"/>
  <c r="AH162" i="13"/>
  <c r="AH152" i="13"/>
  <c r="AH151" i="13"/>
  <c r="AH150" i="13"/>
  <c r="AH149" i="13"/>
  <c r="AH148" i="13"/>
  <c r="AH145" i="13"/>
  <c r="AH144" i="13"/>
  <c r="AH143" i="13"/>
  <c r="AH142" i="13"/>
  <c r="AH141" i="13"/>
  <c r="AH138" i="13"/>
  <c r="AH137" i="13"/>
  <c r="AH136" i="13"/>
  <c r="AH133" i="13"/>
  <c r="AH130" i="13"/>
  <c r="AH106" i="13"/>
  <c r="AH105" i="13"/>
  <c r="AH104" i="13"/>
  <c r="AH101" i="13"/>
  <c r="AH98" i="13"/>
  <c r="AH95" i="13"/>
  <c r="AH94" i="13"/>
  <c r="AH93" i="13"/>
  <c r="AH90" i="13"/>
  <c r="AH87" i="13"/>
  <c r="AH84" i="13"/>
  <c r="AH83" i="13"/>
  <c r="AH82" i="13"/>
  <c r="AH79" i="13"/>
  <c r="AH76" i="13"/>
  <c r="AH73" i="13"/>
  <c r="AH72" i="13"/>
  <c r="AH71" i="13"/>
  <c r="AH68" i="13"/>
  <c r="AH65" i="13"/>
  <c r="AH62" i="13"/>
  <c r="AH61" i="13"/>
  <c r="AH60" i="13"/>
  <c r="AH57" i="13"/>
  <c r="AH54" i="13"/>
  <c r="AH51" i="13"/>
  <c r="AH50" i="13"/>
  <c r="AH49" i="13"/>
  <c r="AH46" i="13"/>
  <c r="AH43" i="13"/>
  <c r="AH40" i="13"/>
  <c r="AH39" i="13"/>
  <c r="AH38" i="13"/>
  <c r="AH35" i="13"/>
  <c r="AH32" i="13"/>
  <c r="AH29" i="13"/>
  <c r="AH28" i="13"/>
  <c r="AH27" i="13"/>
  <c r="AH24" i="13"/>
  <c r="AH21" i="13"/>
  <c r="AH18" i="13"/>
  <c r="AH17" i="13"/>
  <c r="AH16" i="13"/>
  <c r="AH13" i="13"/>
  <c r="AH10" i="13"/>
  <c r="AH203" i="14"/>
  <c r="AH202" i="14"/>
  <c r="AH201" i="14"/>
  <c r="AH198" i="14"/>
  <c r="AH195" i="14"/>
  <c r="AH192" i="14"/>
  <c r="AH191" i="14"/>
  <c r="AH190" i="14"/>
  <c r="AH187" i="14"/>
  <c r="AH184" i="14"/>
  <c r="AH181" i="14"/>
  <c r="AH180" i="14"/>
  <c r="AH179" i="14"/>
  <c r="AH176" i="14"/>
  <c r="AH173" i="14"/>
  <c r="AH170" i="14"/>
  <c r="AH169" i="14"/>
  <c r="AH168" i="14"/>
  <c r="AH165" i="14"/>
  <c r="AH162" i="14"/>
  <c r="AH152" i="14"/>
  <c r="AH151" i="14"/>
  <c r="AH150" i="14"/>
  <c r="AH149" i="14"/>
  <c r="AH148" i="14"/>
  <c r="AH145" i="14"/>
  <c r="AH144" i="14"/>
  <c r="AH143" i="14"/>
  <c r="AH142" i="14"/>
  <c r="AH141" i="14"/>
  <c r="AH127" i="14"/>
  <c r="AH126" i="14"/>
  <c r="AH125" i="14"/>
  <c r="AH124" i="14"/>
  <c r="AH123" i="14"/>
  <c r="AH120" i="14"/>
  <c r="AH119" i="14"/>
  <c r="AH118" i="14"/>
  <c r="AH117" i="14"/>
  <c r="AH116" i="14"/>
  <c r="AH113" i="14"/>
  <c r="AH112" i="14"/>
  <c r="AH111" i="14"/>
  <c r="AH110" i="14"/>
  <c r="AH109" i="14"/>
  <c r="AH106" i="14"/>
  <c r="AH105" i="14"/>
  <c r="AH104" i="14"/>
  <c r="AH101" i="14"/>
  <c r="AH98" i="14"/>
  <c r="AH95" i="14"/>
  <c r="AH94" i="14"/>
  <c r="AH93" i="14"/>
  <c r="AH90" i="14"/>
  <c r="AH87" i="14"/>
  <c r="AH84" i="14"/>
  <c r="AH83" i="14"/>
  <c r="AH82" i="14"/>
  <c r="AH79" i="14"/>
  <c r="AH76" i="14"/>
  <c r="AH73" i="14"/>
  <c r="AH72" i="14"/>
  <c r="AH71" i="14"/>
  <c r="AH68" i="14"/>
  <c r="AH65" i="14"/>
  <c r="AH62" i="14"/>
  <c r="AH61" i="14"/>
  <c r="AH60" i="14"/>
  <c r="AH57" i="14"/>
  <c r="AH54" i="14"/>
  <c r="AH51" i="14"/>
  <c r="AH50" i="14"/>
  <c r="AH49" i="14"/>
  <c r="AH46" i="14"/>
  <c r="AH43" i="14"/>
  <c r="AH40" i="14"/>
  <c r="AH39" i="14"/>
  <c r="AH38" i="14"/>
  <c r="AH35" i="14"/>
  <c r="AH32" i="14"/>
  <c r="AH29" i="14"/>
  <c r="AH28" i="14"/>
  <c r="AH27" i="14"/>
  <c r="AH24" i="14"/>
  <c r="AH21" i="14"/>
  <c r="AH18" i="14"/>
  <c r="AH17" i="14"/>
  <c r="AH16" i="14"/>
  <c r="AH13" i="14"/>
  <c r="AH10" i="14"/>
  <c r="AH203" i="15"/>
  <c r="AH202" i="15"/>
  <c r="AH201" i="15"/>
  <c r="AH198" i="15"/>
  <c r="AH195" i="15"/>
  <c r="AH192" i="15"/>
  <c r="AH191" i="15"/>
  <c r="AH190" i="15"/>
  <c r="AH187" i="15"/>
  <c r="AH184" i="15"/>
  <c r="AH181" i="15"/>
  <c r="AH180" i="15"/>
  <c r="AH179" i="15"/>
  <c r="AH176" i="15"/>
  <c r="AH173" i="15"/>
  <c r="AH170" i="15"/>
  <c r="AH169" i="15"/>
  <c r="AH168" i="15"/>
  <c r="AH165" i="15"/>
  <c r="AH162" i="15"/>
  <c r="AH152" i="15"/>
  <c r="AH151" i="15"/>
  <c r="AH150" i="15"/>
  <c r="AH149" i="15"/>
  <c r="AH148" i="15"/>
  <c r="AH145" i="15"/>
  <c r="AH144" i="15"/>
  <c r="AH143" i="15"/>
  <c r="AH142" i="15"/>
  <c r="AH141" i="15"/>
  <c r="AH127" i="15"/>
  <c r="AH126" i="15"/>
  <c r="AH125" i="15"/>
  <c r="AH124" i="15"/>
  <c r="AH123" i="15"/>
  <c r="AH120" i="15"/>
  <c r="AH119" i="15"/>
  <c r="AH118" i="15"/>
  <c r="AH117" i="15"/>
  <c r="AH116" i="15"/>
  <c r="AH113" i="15"/>
  <c r="AH112" i="15"/>
  <c r="AH111" i="15"/>
  <c r="AH110" i="15"/>
  <c r="AH109" i="15"/>
  <c r="AH106" i="15"/>
  <c r="AH105" i="15"/>
  <c r="AH104" i="15"/>
  <c r="AH101" i="15"/>
  <c r="AH98" i="15"/>
  <c r="AH95" i="15"/>
  <c r="AH94" i="15"/>
  <c r="AH93" i="15"/>
  <c r="AH90" i="15"/>
  <c r="AH87" i="15"/>
  <c r="AH84" i="15"/>
  <c r="AH83" i="15"/>
  <c r="AH82" i="15"/>
  <c r="AH79" i="15"/>
  <c r="AH76" i="15"/>
  <c r="AH73" i="15"/>
  <c r="AH72" i="15"/>
  <c r="AH71" i="15"/>
  <c r="AH68" i="15"/>
  <c r="AH65" i="15"/>
  <c r="AH62" i="15"/>
  <c r="AH61" i="15"/>
  <c r="AH60" i="15"/>
  <c r="AH57" i="15"/>
  <c r="AH54" i="15"/>
  <c r="AH51" i="15"/>
  <c r="AH50" i="15"/>
  <c r="AH49" i="15"/>
  <c r="AH46" i="15"/>
  <c r="AH43" i="15"/>
  <c r="AH40" i="15"/>
  <c r="AH39" i="15"/>
  <c r="AH38" i="15"/>
  <c r="AH35" i="15"/>
  <c r="AH32" i="15"/>
  <c r="AH29" i="15"/>
  <c r="AH28" i="15"/>
  <c r="AH27" i="15"/>
  <c r="AH24" i="15"/>
  <c r="AH21" i="15"/>
  <c r="AH18" i="15"/>
  <c r="AH17" i="15"/>
  <c r="AH16" i="15"/>
  <c r="AH13" i="15"/>
  <c r="AH10" i="15"/>
  <c r="AH203" i="11"/>
  <c r="AH202" i="11"/>
  <c r="AH201" i="11"/>
  <c r="AH198" i="11"/>
  <c r="AH195" i="11"/>
  <c r="AH192" i="11"/>
  <c r="AH191" i="11"/>
  <c r="AH190" i="11"/>
  <c r="AH187" i="11"/>
  <c r="AH184" i="11"/>
  <c r="AH181" i="11"/>
  <c r="AH180" i="11"/>
  <c r="AH179" i="11"/>
  <c r="AH176" i="11"/>
  <c r="AH173" i="11"/>
  <c r="AH170" i="11"/>
  <c r="AH169" i="11"/>
  <c r="AH168" i="11"/>
  <c r="AH165" i="11"/>
  <c r="AH162" i="11"/>
  <c r="AH152" i="11"/>
  <c r="AH151" i="11"/>
  <c r="AH150" i="11"/>
  <c r="AH149" i="11"/>
  <c r="AH148" i="11"/>
  <c r="AH145" i="11"/>
  <c r="AH144" i="11"/>
  <c r="AH143" i="11"/>
  <c r="AH142" i="11"/>
  <c r="AH141" i="11"/>
  <c r="AH138" i="11"/>
  <c r="AH137" i="11"/>
  <c r="AH136" i="11"/>
  <c r="AH133" i="11"/>
  <c r="AH130" i="11"/>
  <c r="AH106" i="11"/>
  <c r="AH105" i="11"/>
  <c r="AH104" i="11"/>
  <c r="AH101" i="11"/>
  <c r="AH98" i="11"/>
  <c r="AH95" i="11"/>
  <c r="AH94" i="11"/>
  <c r="AH93" i="11"/>
  <c r="AH90" i="11"/>
  <c r="AH87" i="11"/>
  <c r="AH84" i="11"/>
  <c r="AH83" i="11"/>
  <c r="AH82" i="11"/>
  <c r="AH79" i="11"/>
  <c r="AH76" i="11"/>
  <c r="AH73" i="11"/>
  <c r="AH72" i="11"/>
  <c r="AH71" i="11"/>
  <c r="AH68" i="11"/>
  <c r="AH65" i="11"/>
  <c r="AH62" i="11"/>
  <c r="AH61" i="11"/>
  <c r="AH60" i="11"/>
  <c r="AH57" i="11"/>
  <c r="AH54" i="11"/>
  <c r="AH51" i="11"/>
  <c r="AH50" i="11"/>
  <c r="AH49" i="11"/>
  <c r="AH46" i="11"/>
  <c r="AH43" i="11"/>
  <c r="AH40" i="11"/>
  <c r="AH39" i="11"/>
  <c r="AH38" i="11"/>
  <c r="AH35" i="11"/>
  <c r="AH32" i="11"/>
  <c r="AH29" i="11"/>
  <c r="AH28" i="11"/>
  <c r="AH27" i="11"/>
  <c r="AH24" i="11"/>
  <c r="AH21" i="11"/>
  <c r="AH18" i="11"/>
  <c r="AH17" i="11"/>
  <c r="AH16" i="11"/>
  <c r="AH13" i="11"/>
  <c r="AH10" i="11"/>
  <c r="V215" i="15" l="1"/>
  <c r="AH204" i="13"/>
  <c r="AH193" i="11"/>
  <c r="AH153" i="15"/>
  <c r="AH96" i="11"/>
  <c r="AH171" i="11"/>
  <c r="AH146" i="15"/>
  <c r="AH153" i="13"/>
  <c r="AH171" i="15"/>
  <c r="AH146" i="14"/>
  <c r="AG114" i="13"/>
  <c r="AH114" i="13"/>
  <c r="AH107" i="15"/>
  <c r="AH107" i="13"/>
  <c r="U215" i="14"/>
  <c r="AH96" i="14"/>
  <c r="AH85" i="15"/>
  <c r="AH74" i="15"/>
  <c r="AH74" i="14"/>
  <c r="AH74" i="11"/>
  <c r="AH63" i="11"/>
  <c r="AH63" i="14"/>
  <c r="AH52" i="13"/>
  <c r="AH19" i="15"/>
  <c r="AH30" i="13"/>
  <c r="AH146" i="11"/>
  <c r="AH52" i="15"/>
  <c r="AH128" i="15"/>
  <c r="AH204" i="15"/>
  <c r="AH41" i="14"/>
  <c r="AH121" i="14"/>
  <c r="AH193" i="14"/>
  <c r="AH63" i="13"/>
  <c r="AH85" i="13"/>
  <c r="AH182" i="13"/>
  <c r="AH41" i="11"/>
  <c r="V121" i="11"/>
  <c r="AH128" i="13"/>
  <c r="AH30" i="11"/>
  <c r="AH139" i="11"/>
  <c r="AH41" i="15"/>
  <c r="AH121" i="15"/>
  <c r="AH193" i="15"/>
  <c r="AH30" i="14"/>
  <c r="AH114" i="14"/>
  <c r="AH74" i="13"/>
  <c r="AH171" i="13"/>
  <c r="AH139" i="13"/>
  <c r="AH182" i="11"/>
  <c r="AH96" i="15"/>
  <c r="AH85" i="14"/>
  <c r="AH153" i="14"/>
  <c r="AH19" i="13"/>
  <c r="AH41" i="13"/>
  <c r="AH146" i="13"/>
  <c r="AH128" i="11"/>
  <c r="AH52" i="11"/>
  <c r="AH153" i="11"/>
  <c r="AH63" i="15"/>
  <c r="AH52" i="14"/>
  <c r="AH128" i="14"/>
  <c r="AH182" i="14"/>
  <c r="AH204" i="14"/>
  <c r="AH96" i="13"/>
  <c r="AH193" i="13"/>
  <c r="AH19" i="11"/>
  <c r="AH85" i="11"/>
  <c r="AH107" i="11"/>
  <c r="AH204" i="11"/>
  <c r="AH30" i="15"/>
  <c r="AH114" i="15"/>
  <c r="AH182" i="15"/>
  <c r="AH19" i="14"/>
  <c r="AH107" i="14"/>
  <c r="AH171" i="14"/>
  <c r="AG114" i="11"/>
  <c r="AH114" i="11"/>
  <c r="U114" i="11" l="1"/>
  <c r="U114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120" i="11" l="1"/>
  <c r="U119" i="11"/>
  <c r="U118" i="11"/>
  <c r="U117" i="11"/>
  <c r="U116" i="11"/>
  <c r="U128" i="11"/>
  <c r="U120" i="13"/>
  <c r="U119" i="13"/>
  <c r="U118" i="13"/>
  <c r="U117" i="13"/>
  <c r="U116" i="13"/>
  <c r="U128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21" i="11" l="1"/>
  <c r="U121" i="13"/>
  <c r="U159" i="11"/>
  <c r="U158" i="11"/>
  <c r="U157" i="11"/>
  <c r="U156" i="11"/>
  <c r="U155" i="11"/>
  <c r="T159" i="11"/>
  <c r="T158" i="11"/>
  <c r="T157" i="11"/>
  <c r="T156" i="11"/>
  <c r="T155" i="11"/>
  <c r="U153" i="11"/>
  <c r="U146" i="11"/>
  <c r="U139" i="11"/>
  <c r="U159" i="13"/>
  <c r="U158" i="13"/>
  <c r="U157" i="13"/>
  <c r="U156" i="13"/>
  <c r="U155" i="13"/>
  <c r="T159" i="13"/>
  <c r="T158" i="13"/>
  <c r="T157" i="13"/>
  <c r="T156" i="13"/>
  <c r="T155" i="13"/>
  <c r="U153" i="13"/>
  <c r="U146" i="13"/>
  <c r="U139" i="13"/>
  <c r="U156" i="14"/>
  <c r="U138" i="14"/>
  <c r="U159" i="14" s="1"/>
  <c r="U137" i="14"/>
  <c r="U158" i="14" s="1"/>
  <c r="U136" i="14"/>
  <c r="U157" i="14" s="1"/>
  <c r="U133" i="14"/>
  <c r="U130" i="14"/>
  <c r="U138" i="15"/>
  <c r="U137" i="15"/>
  <c r="U136" i="15"/>
  <c r="U133" i="15"/>
  <c r="U130" i="15"/>
  <c r="U206" i="15" s="1"/>
  <c r="U158" i="15" l="1"/>
  <c r="U213" i="15"/>
  <c r="U157" i="15"/>
  <c r="U212" i="15"/>
  <c r="U156" i="15"/>
  <c r="U209" i="15"/>
  <c r="U159" i="15"/>
  <c r="U214" i="15"/>
  <c r="U160" i="11"/>
  <c r="U139" i="14"/>
  <c r="U155" i="14"/>
  <c r="U160" i="14" s="1"/>
  <c r="U139" i="15"/>
  <c r="U215" i="15" s="1"/>
  <c r="T160" i="13"/>
  <c r="U155" i="15"/>
  <c r="U160" i="15" s="1"/>
  <c r="U160" i="13"/>
  <c r="T160" i="11"/>
  <c r="AG203" i="13"/>
  <c r="AG202" i="13"/>
  <c r="AG201" i="13"/>
  <c r="AG198" i="13"/>
  <c r="AG195" i="13"/>
  <c r="AG192" i="13"/>
  <c r="AG191" i="13"/>
  <c r="AG190" i="13"/>
  <c r="AG187" i="13"/>
  <c r="AG184" i="13"/>
  <c r="AG181" i="13"/>
  <c r="AG180" i="13"/>
  <c r="AG179" i="13"/>
  <c r="AG176" i="13"/>
  <c r="AG173" i="13"/>
  <c r="AG170" i="13"/>
  <c r="AG169" i="13"/>
  <c r="AG168" i="13"/>
  <c r="AG165" i="13"/>
  <c r="AG162" i="13"/>
  <c r="AG152" i="13"/>
  <c r="AG151" i="13"/>
  <c r="AG150" i="13"/>
  <c r="AG149" i="13"/>
  <c r="AG148" i="13"/>
  <c r="AG145" i="13"/>
  <c r="AG144" i="13"/>
  <c r="AG143" i="13"/>
  <c r="AG142" i="13"/>
  <c r="AG141" i="13"/>
  <c r="AG138" i="13"/>
  <c r="AG137" i="13"/>
  <c r="AG136" i="13"/>
  <c r="AG133" i="13"/>
  <c r="AG130" i="13"/>
  <c r="AG127" i="13"/>
  <c r="AG126" i="13"/>
  <c r="AG125" i="13"/>
  <c r="AG124" i="13"/>
  <c r="AG123" i="13"/>
  <c r="AG106" i="13"/>
  <c r="AG105" i="13"/>
  <c r="AG104" i="13"/>
  <c r="AG101" i="13"/>
  <c r="AG98" i="13"/>
  <c r="AG95" i="13"/>
  <c r="AG94" i="13"/>
  <c r="AG93" i="13"/>
  <c r="AG90" i="13"/>
  <c r="AG87" i="13"/>
  <c r="AG84" i="13"/>
  <c r="AG83" i="13"/>
  <c r="AG82" i="13"/>
  <c r="AG79" i="13"/>
  <c r="AG76" i="13"/>
  <c r="AG73" i="13"/>
  <c r="AG72" i="13"/>
  <c r="AG71" i="13"/>
  <c r="AG68" i="13"/>
  <c r="AG65" i="13"/>
  <c r="AG62" i="13"/>
  <c r="AG61" i="13"/>
  <c r="AG60" i="13"/>
  <c r="AG57" i="13"/>
  <c r="AG54" i="13"/>
  <c r="AG51" i="13"/>
  <c r="AG50" i="13"/>
  <c r="AG49" i="13"/>
  <c r="AG46" i="13"/>
  <c r="AG43" i="13"/>
  <c r="AG40" i="13"/>
  <c r="AG39" i="13"/>
  <c r="AG38" i="13"/>
  <c r="AG35" i="13"/>
  <c r="AG32" i="13"/>
  <c r="AG29" i="13"/>
  <c r="AG28" i="13"/>
  <c r="AG27" i="13"/>
  <c r="AG24" i="13"/>
  <c r="AG21" i="13"/>
  <c r="AG18" i="13"/>
  <c r="AG17" i="13"/>
  <c r="AG16" i="13"/>
  <c r="AG13" i="13"/>
  <c r="AG10" i="13"/>
  <c r="AG203" i="11"/>
  <c r="AG202" i="11"/>
  <c r="AG201" i="11"/>
  <c r="AG198" i="11"/>
  <c r="AG195" i="11"/>
  <c r="AG192" i="11"/>
  <c r="AG191" i="11"/>
  <c r="AG190" i="11"/>
  <c r="AG187" i="11"/>
  <c r="AG184" i="11"/>
  <c r="AG181" i="11"/>
  <c r="AG180" i="11"/>
  <c r="AG179" i="11"/>
  <c r="AG176" i="11"/>
  <c r="AG173" i="11"/>
  <c r="AG170" i="11"/>
  <c r="AG169" i="11"/>
  <c r="AG168" i="11"/>
  <c r="AG165" i="11"/>
  <c r="AG162" i="11"/>
  <c r="AG152" i="11"/>
  <c r="AG151" i="11"/>
  <c r="AG150" i="11"/>
  <c r="AG149" i="11"/>
  <c r="AG148" i="11"/>
  <c r="AG145" i="11"/>
  <c r="AG144" i="11"/>
  <c r="AG143" i="11"/>
  <c r="AG142" i="11"/>
  <c r="AG141" i="11"/>
  <c r="AG138" i="11"/>
  <c r="AG137" i="11"/>
  <c r="AG136" i="11"/>
  <c r="AG133" i="11"/>
  <c r="AG130" i="11"/>
  <c r="AG127" i="11"/>
  <c r="AG126" i="11"/>
  <c r="AG125" i="11"/>
  <c r="AG124" i="11"/>
  <c r="AG123" i="11"/>
  <c r="AG106" i="11"/>
  <c r="AG105" i="11"/>
  <c r="AG104" i="11"/>
  <c r="AG101" i="11"/>
  <c r="AG98" i="11"/>
  <c r="AG95" i="11"/>
  <c r="AG94" i="11"/>
  <c r="AG93" i="11"/>
  <c r="AG90" i="11"/>
  <c r="AG87" i="11"/>
  <c r="AG84" i="11"/>
  <c r="AG83" i="11"/>
  <c r="AG82" i="11"/>
  <c r="AG79" i="11"/>
  <c r="AG76" i="11"/>
  <c r="AG73" i="11"/>
  <c r="AG72" i="11"/>
  <c r="AG71" i="11"/>
  <c r="AG68" i="11"/>
  <c r="AG65" i="11"/>
  <c r="AG62" i="11"/>
  <c r="AG61" i="11"/>
  <c r="AG60" i="11"/>
  <c r="AG57" i="11"/>
  <c r="AG54" i="11"/>
  <c r="AG51" i="11"/>
  <c r="AG50" i="11"/>
  <c r="AG49" i="11"/>
  <c r="AG46" i="11"/>
  <c r="AG43" i="11"/>
  <c r="AG40" i="11"/>
  <c r="AG39" i="11"/>
  <c r="AG38" i="11"/>
  <c r="AG35" i="11"/>
  <c r="AG32" i="11"/>
  <c r="AG29" i="11"/>
  <c r="AG28" i="11"/>
  <c r="AG27" i="11"/>
  <c r="AG24" i="11"/>
  <c r="AG21" i="11"/>
  <c r="AG18" i="11"/>
  <c r="AG17" i="11"/>
  <c r="AG16" i="11"/>
  <c r="AG13" i="11"/>
  <c r="AG10" i="11"/>
  <c r="AG203" i="14"/>
  <c r="AG202" i="14"/>
  <c r="AG201" i="14"/>
  <c r="AG198" i="14"/>
  <c r="AG195" i="14"/>
  <c r="AG192" i="14"/>
  <c r="AG191" i="14"/>
  <c r="AG190" i="14"/>
  <c r="AG187" i="14"/>
  <c r="AG184" i="14"/>
  <c r="AG181" i="14"/>
  <c r="AG180" i="14"/>
  <c r="AG179" i="14"/>
  <c r="AG176" i="14"/>
  <c r="AG173" i="14"/>
  <c r="AG170" i="14"/>
  <c r="AG169" i="14"/>
  <c r="AG168" i="14"/>
  <c r="AG165" i="14"/>
  <c r="AG162" i="14"/>
  <c r="AG152" i="14"/>
  <c r="AG151" i="14"/>
  <c r="AG150" i="14"/>
  <c r="AG149" i="14"/>
  <c r="AG148" i="14"/>
  <c r="AG145" i="14"/>
  <c r="AG144" i="14"/>
  <c r="AG143" i="14"/>
  <c r="AG142" i="14"/>
  <c r="AG141" i="14"/>
  <c r="AG127" i="14"/>
  <c r="AG126" i="14"/>
  <c r="AG125" i="14"/>
  <c r="AG124" i="14"/>
  <c r="AG123" i="14"/>
  <c r="AG120" i="14"/>
  <c r="AG119" i="14"/>
  <c r="AG118" i="14"/>
  <c r="AG117" i="14"/>
  <c r="AG116" i="14"/>
  <c r="AG113" i="14"/>
  <c r="AG112" i="14"/>
  <c r="AG111" i="14"/>
  <c r="AG110" i="14"/>
  <c r="AG109" i="14"/>
  <c r="AG106" i="14"/>
  <c r="AG105" i="14"/>
  <c r="AG104" i="14"/>
  <c r="AG101" i="14"/>
  <c r="AG98" i="14"/>
  <c r="AG95" i="14"/>
  <c r="AG94" i="14"/>
  <c r="AG93" i="14"/>
  <c r="AG90" i="14"/>
  <c r="AG87" i="14"/>
  <c r="AG84" i="14"/>
  <c r="AG83" i="14"/>
  <c r="AG82" i="14"/>
  <c r="AG79" i="14"/>
  <c r="AG76" i="14"/>
  <c r="AG73" i="14"/>
  <c r="AG72" i="14"/>
  <c r="AG71" i="14"/>
  <c r="AG68" i="14"/>
  <c r="AG65" i="14"/>
  <c r="AG62" i="14"/>
  <c r="AG61" i="14"/>
  <c r="AG60" i="14"/>
  <c r="AG57" i="14"/>
  <c r="AG54" i="14"/>
  <c r="AG51" i="14"/>
  <c r="AG50" i="14"/>
  <c r="AG49" i="14"/>
  <c r="AG46" i="14"/>
  <c r="AG43" i="14"/>
  <c r="AG40" i="14"/>
  <c r="AG39" i="14"/>
  <c r="AG38" i="14"/>
  <c r="AG35" i="14"/>
  <c r="AG32" i="14"/>
  <c r="AG29" i="14"/>
  <c r="AG28" i="14"/>
  <c r="AG27" i="14"/>
  <c r="AG24" i="14"/>
  <c r="AG21" i="14"/>
  <c r="AG18" i="14"/>
  <c r="AG17" i="14"/>
  <c r="AG16" i="14"/>
  <c r="AG13" i="14"/>
  <c r="AG10" i="14"/>
  <c r="AG203" i="15"/>
  <c r="AG202" i="15"/>
  <c r="AG201" i="15"/>
  <c r="AG198" i="15"/>
  <c r="AG195" i="15"/>
  <c r="AG192" i="15"/>
  <c r="AG191" i="15"/>
  <c r="AG190" i="15"/>
  <c r="AG187" i="15"/>
  <c r="AG184" i="15"/>
  <c r="AG181" i="15"/>
  <c r="AG180" i="15"/>
  <c r="AG179" i="15"/>
  <c r="AG176" i="15"/>
  <c r="AG173" i="15"/>
  <c r="AG170" i="15"/>
  <c r="AG169" i="15"/>
  <c r="AG168" i="15"/>
  <c r="AG165" i="15"/>
  <c r="AG162" i="15"/>
  <c r="AG152" i="15"/>
  <c r="AG151" i="15"/>
  <c r="AG150" i="15"/>
  <c r="AG149" i="15"/>
  <c r="AG148" i="15"/>
  <c r="AG145" i="15"/>
  <c r="AG144" i="15"/>
  <c r="AG143" i="15"/>
  <c r="AG142" i="15"/>
  <c r="AG141" i="15"/>
  <c r="AG127" i="15"/>
  <c r="AG126" i="15"/>
  <c r="AG125" i="15"/>
  <c r="AG124" i="15"/>
  <c r="AG123" i="15"/>
  <c r="AG120" i="15"/>
  <c r="AG119" i="15"/>
  <c r="AG118" i="15"/>
  <c r="AG117" i="15"/>
  <c r="AG116" i="15"/>
  <c r="AG113" i="15"/>
  <c r="AG112" i="15"/>
  <c r="AG111" i="15"/>
  <c r="AG110" i="15"/>
  <c r="AG109" i="15"/>
  <c r="AG106" i="15"/>
  <c r="AG105" i="15"/>
  <c r="AG104" i="15"/>
  <c r="AG101" i="15"/>
  <c r="AG98" i="15"/>
  <c r="AG95" i="15"/>
  <c r="AG94" i="15"/>
  <c r="AG93" i="15"/>
  <c r="AG90" i="15"/>
  <c r="AG87" i="15"/>
  <c r="AG84" i="15"/>
  <c r="AG83" i="15"/>
  <c r="AG82" i="15"/>
  <c r="AG79" i="15"/>
  <c r="AG76" i="15"/>
  <c r="AG73" i="15"/>
  <c r="AG72" i="15"/>
  <c r="AG71" i="15"/>
  <c r="AG68" i="15"/>
  <c r="AG65" i="15"/>
  <c r="AG62" i="15"/>
  <c r="AG61" i="15"/>
  <c r="AG60" i="15"/>
  <c r="AG57" i="15"/>
  <c r="AG54" i="15"/>
  <c r="AG51" i="15"/>
  <c r="AG50" i="15"/>
  <c r="AG49" i="15"/>
  <c r="AG46" i="15"/>
  <c r="AG43" i="15"/>
  <c r="AG40" i="15"/>
  <c r="AG39" i="15"/>
  <c r="AG38" i="15"/>
  <c r="AG35" i="15"/>
  <c r="AG32" i="15"/>
  <c r="AG29" i="15"/>
  <c r="AG28" i="15"/>
  <c r="AG27" i="15"/>
  <c r="AG24" i="15"/>
  <c r="AG21" i="15"/>
  <c r="AG18" i="15"/>
  <c r="AG17" i="15"/>
  <c r="AG16" i="15"/>
  <c r="AG13" i="15"/>
  <c r="AG10" i="15"/>
  <c r="AG30" i="11" l="1"/>
  <c r="AG41" i="13"/>
  <c r="AG182" i="13"/>
  <c r="AG85" i="14"/>
  <c r="AG74" i="14"/>
  <c r="AG204" i="11"/>
  <c r="AG41" i="11"/>
  <c r="AG30" i="13"/>
  <c r="AG63" i="14"/>
  <c r="AG204" i="14"/>
  <c r="AG193" i="11"/>
  <c r="AG19" i="15"/>
  <c r="AG52" i="15"/>
  <c r="AG107" i="15"/>
  <c r="AG128" i="15"/>
  <c r="AG171" i="15"/>
  <c r="AG204" i="15"/>
  <c r="AG52" i="14"/>
  <c r="AG128" i="14"/>
  <c r="AG96" i="11"/>
  <c r="AG171" i="11"/>
  <c r="AG96" i="13"/>
  <c r="AG193" i="13"/>
  <c r="AG19" i="14"/>
  <c r="AG107" i="14"/>
  <c r="AG171" i="14"/>
  <c r="AG63" i="11"/>
  <c r="AG63" i="13"/>
  <c r="AG41" i="15"/>
  <c r="AG146" i="15"/>
  <c r="AG41" i="14"/>
  <c r="AG193" i="14"/>
  <c r="AG85" i="11"/>
  <c r="AG85" i="13"/>
  <c r="AG74" i="15"/>
  <c r="AG193" i="15"/>
  <c r="AG63" i="15"/>
  <c r="AG96" i="15"/>
  <c r="AG96" i="14"/>
  <c r="AG52" i="11"/>
  <c r="AG52" i="13"/>
  <c r="AG204" i="13"/>
  <c r="AG182" i="11"/>
  <c r="AG19" i="13"/>
  <c r="AG107" i="13"/>
  <c r="AG171" i="13"/>
  <c r="AG19" i="11"/>
  <c r="AG107" i="11"/>
  <c r="AG30" i="15"/>
  <c r="AG85" i="15"/>
  <c r="AG114" i="15"/>
  <c r="AG182" i="15"/>
  <c r="AG30" i="14"/>
  <c r="AG182" i="14"/>
  <c r="AG74" i="11"/>
  <c r="AG153" i="11"/>
  <c r="AG74" i="13"/>
  <c r="AG146" i="13"/>
  <c r="AG128" i="11"/>
  <c r="AG128" i="13"/>
  <c r="AG146" i="11"/>
  <c r="AG139" i="11"/>
  <c r="AG153" i="13"/>
  <c r="AG139" i="13"/>
  <c r="AG153" i="14"/>
  <c r="AG146" i="14"/>
  <c r="AG121" i="14"/>
  <c r="AG114" i="14"/>
  <c r="AG153" i="15"/>
  <c r="AG121" i="15"/>
  <c r="T153" i="13" l="1"/>
  <c r="T146" i="13"/>
  <c r="T139" i="13"/>
  <c r="T153" i="11"/>
  <c r="T146" i="11"/>
  <c r="T139" i="11"/>
  <c r="T120" i="13"/>
  <c r="T119" i="13"/>
  <c r="T118" i="13"/>
  <c r="T117" i="13"/>
  <c r="T116" i="13"/>
  <c r="T114" i="13"/>
  <c r="T120" i="11"/>
  <c r="T119" i="11"/>
  <c r="T118" i="11"/>
  <c r="T117" i="11"/>
  <c r="T116" i="11"/>
  <c r="T114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128" i="13"/>
  <c r="T128" i="11"/>
  <c r="AF123" i="11"/>
  <c r="AF124" i="11"/>
  <c r="AF125" i="11"/>
  <c r="AF126" i="11"/>
  <c r="AF127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F128" i="11" l="1"/>
  <c r="T121" i="11"/>
  <c r="T121" i="13"/>
  <c r="T155" i="15"/>
  <c r="T138" i="15"/>
  <c r="T137" i="15"/>
  <c r="T136" i="15"/>
  <c r="T133" i="15"/>
  <c r="T130" i="15"/>
  <c r="T206" i="15" s="1"/>
  <c r="T138" i="14"/>
  <c r="T159" i="14" s="1"/>
  <c r="T137" i="14"/>
  <c r="T158" i="14" s="1"/>
  <c r="T136" i="14"/>
  <c r="T157" i="14" s="1"/>
  <c r="T133" i="14"/>
  <c r="T156" i="14" s="1"/>
  <c r="T130" i="14"/>
  <c r="AF203" i="11"/>
  <c r="AF202" i="11"/>
  <c r="AF201" i="11"/>
  <c r="AF198" i="11"/>
  <c r="AF195" i="11"/>
  <c r="AF192" i="11"/>
  <c r="AF191" i="11"/>
  <c r="AF190" i="11"/>
  <c r="AF187" i="11"/>
  <c r="AF184" i="11"/>
  <c r="AF181" i="11"/>
  <c r="AF180" i="11"/>
  <c r="AF179" i="11"/>
  <c r="AF176" i="11"/>
  <c r="AF173" i="11"/>
  <c r="AF170" i="11"/>
  <c r="AF169" i="11"/>
  <c r="AF168" i="11"/>
  <c r="AF165" i="11"/>
  <c r="AF162" i="11"/>
  <c r="AF152" i="11"/>
  <c r="AF151" i="11"/>
  <c r="AF150" i="11"/>
  <c r="AF149" i="11"/>
  <c r="AF148" i="11"/>
  <c r="AF145" i="11"/>
  <c r="AF144" i="11"/>
  <c r="AF143" i="11"/>
  <c r="AF142" i="11"/>
  <c r="AF141" i="11"/>
  <c r="AF138" i="11"/>
  <c r="AF137" i="11"/>
  <c r="AF136" i="11"/>
  <c r="AF133" i="11"/>
  <c r="AF130" i="11"/>
  <c r="AF113" i="11"/>
  <c r="AF112" i="11"/>
  <c r="AF111" i="11"/>
  <c r="AF110" i="11"/>
  <c r="AF109" i="11"/>
  <c r="AF106" i="11"/>
  <c r="AF105" i="11"/>
  <c r="AF104" i="11"/>
  <c r="AF101" i="11"/>
  <c r="AF98" i="11"/>
  <c r="AF95" i="11"/>
  <c r="AF94" i="11"/>
  <c r="AF93" i="11"/>
  <c r="AF90" i="11"/>
  <c r="AF87" i="11"/>
  <c r="AF84" i="11"/>
  <c r="AF83" i="11"/>
  <c r="AF82" i="11"/>
  <c r="AF79" i="11"/>
  <c r="AF76" i="11"/>
  <c r="AF73" i="11"/>
  <c r="AF72" i="11"/>
  <c r="AF71" i="11"/>
  <c r="AF68" i="11"/>
  <c r="AF65" i="11"/>
  <c r="AF62" i="11"/>
  <c r="AF61" i="11"/>
  <c r="AF60" i="11"/>
  <c r="AF57" i="11"/>
  <c r="AF54" i="11"/>
  <c r="AF51" i="11"/>
  <c r="AF50" i="11"/>
  <c r="AF49" i="11"/>
  <c r="AF46" i="11"/>
  <c r="AF43" i="11"/>
  <c r="AF40" i="11"/>
  <c r="AF39" i="11"/>
  <c r="AF38" i="11"/>
  <c r="AF35" i="11"/>
  <c r="AF32" i="11"/>
  <c r="AF29" i="11"/>
  <c r="AF28" i="11"/>
  <c r="AF27" i="11"/>
  <c r="AF24" i="11"/>
  <c r="AF21" i="11"/>
  <c r="AF18" i="11"/>
  <c r="AF17" i="11"/>
  <c r="AF16" i="11"/>
  <c r="AF13" i="11"/>
  <c r="AF10" i="11"/>
  <c r="AF203" i="13"/>
  <c r="AF202" i="13"/>
  <c r="AF201" i="13"/>
  <c r="AF198" i="13"/>
  <c r="AF195" i="13"/>
  <c r="AF192" i="13"/>
  <c r="AF191" i="13"/>
  <c r="AF190" i="13"/>
  <c r="AF187" i="13"/>
  <c r="AF184" i="13"/>
  <c r="AF181" i="13"/>
  <c r="AF180" i="13"/>
  <c r="AF179" i="13"/>
  <c r="AF176" i="13"/>
  <c r="AF173" i="13"/>
  <c r="AF170" i="13"/>
  <c r="AF169" i="13"/>
  <c r="AF168" i="13"/>
  <c r="AF165" i="13"/>
  <c r="AF162" i="13"/>
  <c r="AF152" i="13"/>
  <c r="AF151" i="13"/>
  <c r="AF150" i="13"/>
  <c r="AF149" i="13"/>
  <c r="AF148" i="13"/>
  <c r="AF145" i="13"/>
  <c r="AF144" i="13"/>
  <c r="AF143" i="13"/>
  <c r="AF142" i="13"/>
  <c r="AF141" i="13"/>
  <c r="AF138" i="13"/>
  <c r="AF137" i="13"/>
  <c r="AF136" i="13"/>
  <c r="AF133" i="13"/>
  <c r="AF130" i="13"/>
  <c r="AF127" i="13"/>
  <c r="AF126" i="13"/>
  <c r="AF125" i="13"/>
  <c r="AF124" i="13"/>
  <c r="AF123" i="13"/>
  <c r="AF113" i="13"/>
  <c r="AF112" i="13"/>
  <c r="AF111" i="13"/>
  <c r="AF110" i="13"/>
  <c r="AF109" i="13"/>
  <c r="AF106" i="13"/>
  <c r="AF105" i="13"/>
  <c r="AF104" i="13"/>
  <c r="AF101" i="13"/>
  <c r="AF98" i="13"/>
  <c r="AF95" i="13"/>
  <c r="AF94" i="13"/>
  <c r="AF93" i="13"/>
  <c r="AF90" i="13"/>
  <c r="AF87" i="13"/>
  <c r="AF84" i="13"/>
  <c r="AF83" i="13"/>
  <c r="AF82" i="13"/>
  <c r="AF79" i="13"/>
  <c r="AF76" i="13"/>
  <c r="AF73" i="13"/>
  <c r="AF72" i="13"/>
  <c r="AF71" i="13"/>
  <c r="AF68" i="13"/>
  <c r="AF65" i="13"/>
  <c r="AF62" i="13"/>
  <c r="AF61" i="13"/>
  <c r="AF60" i="13"/>
  <c r="AF57" i="13"/>
  <c r="AF54" i="13"/>
  <c r="AF51" i="13"/>
  <c r="AF50" i="13"/>
  <c r="AF49" i="13"/>
  <c r="AF46" i="13"/>
  <c r="AF43" i="13"/>
  <c r="AF40" i="13"/>
  <c r="AF39" i="13"/>
  <c r="AF38" i="13"/>
  <c r="AF35" i="13"/>
  <c r="AF32" i="13"/>
  <c r="AF29" i="13"/>
  <c r="AF28" i="13"/>
  <c r="AF27" i="13"/>
  <c r="AF24" i="13"/>
  <c r="AF21" i="13"/>
  <c r="AF18" i="13"/>
  <c r="AF17" i="13"/>
  <c r="AF16" i="13"/>
  <c r="AF13" i="13"/>
  <c r="AF10" i="13"/>
  <c r="AF203" i="14"/>
  <c r="AF202" i="14"/>
  <c r="AF201" i="14"/>
  <c r="AF198" i="14"/>
  <c r="AF195" i="14"/>
  <c r="AF192" i="14"/>
  <c r="AF191" i="14"/>
  <c r="AF190" i="14"/>
  <c r="AF187" i="14"/>
  <c r="AF184" i="14"/>
  <c r="AF181" i="14"/>
  <c r="AF180" i="14"/>
  <c r="AF179" i="14"/>
  <c r="AF176" i="14"/>
  <c r="AF173" i="14"/>
  <c r="AF170" i="14"/>
  <c r="AF169" i="14"/>
  <c r="AF168" i="14"/>
  <c r="AF165" i="14"/>
  <c r="AF162" i="14"/>
  <c r="AF152" i="14"/>
  <c r="AF151" i="14"/>
  <c r="AF150" i="14"/>
  <c r="AF149" i="14"/>
  <c r="AF148" i="14"/>
  <c r="AF145" i="14"/>
  <c r="AF144" i="14"/>
  <c r="AF143" i="14"/>
  <c r="AF142" i="14"/>
  <c r="AF141" i="14"/>
  <c r="AF127" i="14"/>
  <c r="AF126" i="14"/>
  <c r="AF125" i="14"/>
  <c r="AF124" i="14"/>
  <c r="AF123" i="14"/>
  <c r="AF120" i="14"/>
  <c r="AF119" i="14"/>
  <c r="AF118" i="14"/>
  <c r="AF117" i="14"/>
  <c r="AF116" i="14"/>
  <c r="AF113" i="14"/>
  <c r="AF112" i="14"/>
  <c r="AF111" i="14"/>
  <c r="AF110" i="14"/>
  <c r="AF109" i="14"/>
  <c r="AF106" i="14"/>
  <c r="AF105" i="14"/>
  <c r="AF104" i="14"/>
  <c r="AF101" i="14"/>
  <c r="AF98" i="14"/>
  <c r="AF95" i="14"/>
  <c r="AF94" i="14"/>
  <c r="AF93" i="14"/>
  <c r="AF90" i="14"/>
  <c r="AF87" i="14"/>
  <c r="AF84" i="14"/>
  <c r="AF83" i="14"/>
  <c r="AF82" i="14"/>
  <c r="AF79" i="14"/>
  <c r="AF76" i="14"/>
  <c r="AF73" i="14"/>
  <c r="AF72" i="14"/>
  <c r="AF71" i="14"/>
  <c r="AF68" i="14"/>
  <c r="AF65" i="14"/>
  <c r="AF62" i="14"/>
  <c r="AF61" i="14"/>
  <c r="AF60" i="14"/>
  <c r="AF57" i="14"/>
  <c r="AF54" i="14"/>
  <c r="AF51" i="14"/>
  <c r="AF50" i="14"/>
  <c r="AF49" i="14"/>
  <c r="AF46" i="14"/>
  <c r="AF43" i="14"/>
  <c r="AF40" i="14"/>
  <c r="AF39" i="14"/>
  <c r="AF38" i="14"/>
  <c r="AF35" i="14"/>
  <c r="AF32" i="14"/>
  <c r="AF29" i="14"/>
  <c r="AF28" i="14"/>
  <c r="AF27" i="14"/>
  <c r="AF24" i="14"/>
  <c r="AF21" i="14"/>
  <c r="AF18" i="14"/>
  <c r="AF17" i="14"/>
  <c r="AF16" i="14"/>
  <c r="AF13" i="14"/>
  <c r="AF10" i="14"/>
  <c r="AF203" i="15"/>
  <c r="AF202" i="15"/>
  <c r="AF201" i="15"/>
  <c r="AF198" i="15"/>
  <c r="AF195" i="15"/>
  <c r="AF192" i="15"/>
  <c r="AF191" i="15"/>
  <c r="AF190" i="15"/>
  <c r="AF187" i="15"/>
  <c r="AF184" i="15"/>
  <c r="AF181" i="15"/>
  <c r="AF180" i="15"/>
  <c r="AF179" i="15"/>
  <c r="AF176" i="15"/>
  <c r="AF173" i="15"/>
  <c r="AF170" i="15"/>
  <c r="AF169" i="15"/>
  <c r="AF168" i="15"/>
  <c r="AF165" i="15"/>
  <c r="AF162" i="15"/>
  <c r="AF152" i="15"/>
  <c r="AF151" i="15"/>
  <c r="AF150" i="15"/>
  <c r="AF149" i="15"/>
  <c r="AF148" i="15"/>
  <c r="AF145" i="15"/>
  <c r="AF144" i="15"/>
  <c r="AF143" i="15"/>
  <c r="AF142" i="15"/>
  <c r="AF141" i="15"/>
  <c r="AF127" i="15"/>
  <c r="AF126" i="15"/>
  <c r="AF125" i="15"/>
  <c r="AF124" i="15"/>
  <c r="AF123" i="15"/>
  <c r="AF120" i="15"/>
  <c r="AF119" i="15"/>
  <c r="AF118" i="15"/>
  <c r="AF117" i="15"/>
  <c r="AF116" i="15"/>
  <c r="AF113" i="15"/>
  <c r="AF112" i="15"/>
  <c r="AF111" i="15"/>
  <c r="AF110" i="15"/>
  <c r="AF109" i="15"/>
  <c r="AF106" i="15"/>
  <c r="AF105" i="15"/>
  <c r="AF104" i="15"/>
  <c r="AF101" i="15"/>
  <c r="AF98" i="15"/>
  <c r="AF95" i="15"/>
  <c r="AF94" i="15"/>
  <c r="AF93" i="15"/>
  <c r="AF90" i="15"/>
  <c r="AF87" i="15"/>
  <c r="AF84" i="15"/>
  <c r="AF83" i="15"/>
  <c r="AF82" i="15"/>
  <c r="AF79" i="15"/>
  <c r="AF76" i="15"/>
  <c r="AF73" i="15"/>
  <c r="AF72" i="15"/>
  <c r="AF71" i="15"/>
  <c r="AF68" i="15"/>
  <c r="AF65" i="15"/>
  <c r="AF62" i="15"/>
  <c r="AF61" i="15"/>
  <c r="AF60" i="15"/>
  <c r="AF57" i="15"/>
  <c r="AF54" i="15"/>
  <c r="AF51" i="15"/>
  <c r="AF50" i="15"/>
  <c r="AF49" i="15"/>
  <c r="AF46" i="15"/>
  <c r="AF43" i="15"/>
  <c r="AF40" i="15"/>
  <c r="AF39" i="15"/>
  <c r="AF38" i="15"/>
  <c r="AF35" i="15"/>
  <c r="AF32" i="15"/>
  <c r="AF29" i="15"/>
  <c r="AF28" i="15"/>
  <c r="AF27" i="15"/>
  <c r="AF24" i="15"/>
  <c r="AF21" i="15"/>
  <c r="AF18" i="15"/>
  <c r="AF17" i="15"/>
  <c r="AF16" i="15"/>
  <c r="AF13" i="15"/>
  <c r="AF10" i="15"/>
  <c r="T156" i="15" l="1"/>
  <c r="T209" i="15"/>
  <c r="T157" i="15"/>
  <c r="T212" i="15"/>
  <c r="T159" i="15"/>
  <c r="T214" i="15"/>
  <c r="T158" i="15"/>
  <c r="T160" i="15" s="1"/>
  <c r="T213" i="15"/>
  <c r="T155" i="14"/>
  <c r="T160" i="14" s="1"/>
  <c r="T139" i="14"/>
  <c r="T139" i="15"/>
  <c r="T215" i="15" s="1"/>
  <c r="AF171" i="13"/>
  <c r="AF171" i="11"/>
  <c r="AF85" i="11"/>
  <c r="AF182" i="11"/>
  <c r="AF19" i="11"/>
  <c r="AF74" i="11"/>
  <c r="AF41" i="11"/>
  <c r="AF52" i="11"/>
  <c r="AF96" i="11"/>
  <c r="AF146" i="11"/>
  <c r="AF30" i="11"/>
  <c r="AF63" i="11"/>
  <c r="AF107" i="11"/>
  <c r="AF114" i="11"/>
  <c r="AF153" i="11"/>
  <c r="AF193" i="11"/>
  <c r="AF204" i="11"/>
  <c r="AF19" i="13"/>
  <c r="AF63" i="13"/>
  <c r="AF30" i="13"/>
  <c r="AF74" i="13"/>
  <c r="AF146" i="13"/>
  <c r="AF41" i="13"/>
  <c r="AF85" i="13"/>
  <c r="AF153" i="13"/>
  <c r="AF182" i="13"/>
  <c r="AF193" i="13"/>
  <c r="AF107" i="13"/>
  <c r="AF52" i="13"/>
  <c r="AF96" i="13"/>
  <c r="AF204" i="13"/>
  <c r="AF193" i="14"/>
  <c r="AF30" i="14"/>
  <c r="AF74" i="14"/>
  <c r="AF41" i="14"/>
  <c r="AF85" i="14"/>
  <c r="AF121" i="14"/>
  <c r="AF204" i="14"/>
  <c r="AF52" i="14"/>
  <c r="AF96" i="14"/>
  <c r="AF128" i="14"/>
  <c r="AF171" i="14"/>
  <c r="AF19" i="14"/>
  <c r="AF63" i="14"/>
  <c r="AF107" i="14"/>
  <c r="AF146" i="14"/>
  <c r="AF182" i="14"/>
  <c r="AF41" i="15"/>
  <c r="AF52" i="15"/>
  <c r="AF85" i="15"/>
  <c r="AF96" i="15"/>
  <c r="AF128" i="15"/>
  <c r="AF171" i="15"/>
  <c r="AF182" i="15"/>
  <c r="AF19" i="15"/>
  <c r="AF30" i="15"/>
  <c r="AF63" i="15"/>
  <c r="AF74" i="15"/>
  <c r="AF107" i="15"/>
  <c r="AF193" i="15"/>
  <c r="AF204" i="15"/>
  <c r="AF139" i="13"/>
  <c r="AF139" i="11"/>
  <c r="AF114" i="13"/>
  <c r="AF128" i="13"/>
  <c r="AF153" i="15"/>
  <c r="AF146" i="15"/>
  <c r="AF121" i="15"/>
  <c r="AF114" i="15"/>
  <c r="AF153" i="14"/>
  <c r="AF114" i="14"/>
  <c r="G139" i="18" l="1"/>
  <c r="F139" i="18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S120" i="11" l="1"/>
  <c r="S119" i="11"/>
  <c r="S118" i="11"/>
  <c r="S117" i="11"/>
  <c r="S116" i="11"/>
  <c r="S128" i="11"/>
  <c r="S120" i="13"/>
  <c r="S119" i="13"/>
  <c r="S118" i="13"/>
  <c r="S117" i="13"/>
  <c r="S116" i="13"/>
  <c r="S128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114" i="11"/>
  <c r="S114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121" i="11" l="1"/>
  <c r="S121" i="13"/>
  <c r="AE203" i="11"/>
  <c r="AE202" i="11"/>
  <c r="AE201" i="11"/>
  <c r="AE198" i="11"/>
  <c r="AE195" i="11"/>
  <c r="AE192" i="11"/>
  <c r="AE191" i="11"/>
  <c r="AE190" i="11"/>
  <c r="AE187" i="11"/>
  <c r="AE184" i="11"/>
  <c r="AE181" i="11"/>
  <c r="AE180" i="11"/>
  <c r="AE179" i="11"/>
  <c r="AE176" i="11"/>
  <c r="AE173" i="11"/>
  <c r="AE170" i="11"/>
  <c r="AE169" i="11"/>
  <c r="AE168" i="11"/>
  <c r="AE165" i="11"/>
  <c r="AE162" i="11"/>
  <c r="AE152" i="11"/>
  <c r="AE151" i="11"/>
  <c r="AE150" i="11"/>
  <c r="AE149" i="11"/>
  <c r="AE148" i="11"/>
  <c r="AE145" i="11"/>
  <c r="AE144" i="11"/>
  <c r="AE143" i="11"/>
  <c r="AE142" i="11"/>
  <c r="AE141" i="11"/>
  <c r="AE138" i="11"/>
  <c r="AE137" i="11"/>
  <c r="AE136" i="11"/>
  <c r="AE133" i="11"/>
  <c r="AE130" i="11"/>
  <c r="AE127" i="11"/>
  <c r="AE126" i="11"/>
  <c r="AE125" i="11"/>
  <c r="AE124" i="11"/>
  <c r="AE123" i="11"/>
  <c r="AE113" i="11"/>
  <c r="AE112" i="11"/>
  <c r="AE111" i="11"/>
  <c r="AE110" i="11"/>
  <c r="AE109" i="11"/>
  <c r="AE106" i="11"/>
  <c r="AE105" i="11"/>
  <c r="AE104" i="11"/>
  <c r="AE101" i="11"/>
  <c r="AE98" i="11"/>
  <c r="AE95" i="11"/>
  <c r="AE94" i="11"/>
  <c r="AE93" i="11"/>
  <c r="AE90" i="11"/>
  <c r="AE87" i="11"/>
  <c r="AE84" i="11"/>
  <c r="AE83" i="11"/>
  <c r="AE82" i="11"/>
  <c r="AE79" i="11"/>
  <c r="AE76" i="11"/>
  <c r="AE73" i="11"/>
  <c r="AE72" i="11"/>
  <c r="AE71" i="11"/>
  <c r="AE68" i="11"/>
  <c r="AE65" i="11"/>
  <c r="AE62" i="11"/>
  <c r="AE61" i="11"/>
  <c r="AE60" i="11"/>
  <c r="AE57" i="11"/>
  <c r="AE54" i="11"/>
  <c r="AE51" i="11"/>
  <c r="AE50" i="11"/>
  <c r="AE49" i="11"/>
  <c r="AE46" i="11"/>
  <c r="AE43" i="11"/>
  <c r="AE40" i="11"/>
  <c r="AE39" i="11"/>
  <c r="AE38" i="11"/>
  <c r="AE35" i="11"/>
  <c r="AE32" i="11"/>
  <c r="AE29" i="11"/>
  <c r="AE28" i="11"/>
  <c r="AE27" i="11"/>
  <c r="AE24" i="11"/>
  <c r="AE21" i="11"/>
  <c r="AE18" i="11"/>
  <c r="AE17" i="11"/>
  <c r="AE16" i="11"/>
  <c r="AE13" i="11"/>
  <c r="AE10" i="11"/>
  <c r="S159" i="11"/>
  <c r="S158" i="11"/>
  <c r="S157" i="11"/>
  <c r="S156" i="11"/>
  <c r="S155" i="11"/>
  <c r="S153" i="11"/>
  <c r="S146" i="11"/>
  <c r="S139" i="11"/>
  <c r="AE203" i="13"/>
  <c r="AE202" i="13"/>
  <c r="AE201" i="13"/>
  <c r="AE198" i="13"/>
  <c r="AE195" i="13"/>
  <c r="AE192" i="13"/>
  <c r="AE191" i="13"/>
  <c r="AE190" i="13"/>
  <c r="AE187" i="13"/>
  <c r="AE184" i="13"/>
  <c r="AE181" i="13"/>
  <c r="AE180" i="13"/>
  <c r="AE179" i="13"/>
  <c r="AE176" i="13"/>
  <c r="AE173" i="13"/>
  <c r="AE170" i="13"/>
  <c r="AE169" i="13"/>
  <c r="AE168" i="13"/>
  <c r="AE165" i="13"/>
  <c r="AE162" i="13"/>
  <c r="AE152" i="13"/>
  <c r="AE151" i="13"/>
  <c r="AE150" i="13"/>
  <c r="AE149" i="13"/>
  <c r="AE148" i="13"/>
  <c r="AE145" i="13"/>
  <c r="AE144" i="13"/>
  <c r="AE143" i="13"/>
  <c r="AE142" i="13"/>
  <c r="AE141" i="13"/>
  <c r="AE138" i="13"/>
  <c r="AE137" i="13"/>
  <c r="AE136" i="13"/>
  <c r="AE133" i="13"/>
  <c r="AE130" i="13"/>
  <c r="AE127" i="13"/>
  <c r="AE126" i="13"/>
  <c r="AE125" i="13"/>
  <c r="AE124" i="13"/>
  <c r="AE123" i="13"/>
  <c r="AE113" i="13"/>
  <c r="AE112" i="13"/>
  <c r="AE111" i="13"/>
  <c r="AE110" i="13"/>
  <c r="AE109" i="13"/>
  <c r="AE106" i="13"/>
  <c r="AE105" i="13"/>
  <c r="AE104" i="13"/>
  <c r="AE101" i="13"/>
  <c r="AE98" i="13"/>
  <c r="AE95" i="13"/>
  <c r="AE94" i="13"/>
  <c r="AE93" i="13"/>
  <c r="AE90" i="13"/>
  <c r="AE87" i="13"/>
  <c r="AE84" i="13"/>
  <c r="AE83" i="13"/>
  <c r="AE82" i="13"/>
  <c r="AE79" i="13"/>
  <c r="AE76" i="13"/>
  <c r="AE73" i="13"/>
  <c r="AE72" i="13"/>
  <c r="AE71" i="13"/>
  <c r="AE68" i="13"/>
  <c r="AE65" i="13"/>
  <c r="AE62" i="13"/>
  <c r="AE61" i="13"/>
  <c r="AE60" i="13"/>
  <c r="AE57" i="13"/>
  <c r="AE54" i="13"/>
  <c r="AE51" i="13"/>
  <c r="AE50" i="13"/>
  <c r="AE49" i="13"/>
  <c r="AE46" i="13"/>
  <c r="AE43" i="13"/>
  <c r="AE40" i="13"/>
  <c r="AE39" i="13"/>
  <c r="AE38" i="13"/>
  <c r="AE35" i="13"/>
  <c r="AE32" i="13"/>
  <c r="AE29" i="13"/>
  <c r="AE28" i="13"/>
  <c r="AE27" i="13"/>
  <c r="AE24" i="13"/>
  <c r="AE21" i="13"/>
  <c r="AE18" i="13"/>
  <c r="AE17" i="13"/>
  <c r="AE16" i="13"/>
  <c r="AE13" i="13"/>
  <c r="AE10" i="13"/>
  <c r="S159" i="13"/>
  <c r="S158" i="13"/>
  <c r="S157" i="13"/>
  <c r="S156" i="13"/>
  <c r="S155" i="13"/>
  <c r="S153" i="13"/>
  <c r="S146" i="13"/>
  <c r="S139" i="13"/>
  <c r="AE203" i="14"/>
  <c r="AE202" i="14"/>
  <c r="AE201" i="14"/>
  <c r="AE198" i="14"/>
  <c r="AE195" i="14"/>
  <c r="AE192" i="14"/>
  <c r="AE191" i="14"/>
  <c r="AE190" i="14"/>
  <c r="AE187" i="14"/>
  <c r="AE184" i="14"/>
  <c r="AE181" i="14"/>
  <c r="AE180" i="14"/>
  <c r="AE179" i="14"/>
  <c r="AE176" i="14"/>
  <c r="AE173" i="14"/>
  <c r="AE170" i="14"/>
  <c r="AE169" i="14"/>
  <c r="AE168" i="14"/>
  <c r="AE165" i="14"/>
  <c r="AE162" i="14"/>
  <c r="AE152" i="14"/>
  <c r="AE151" i="14"/>
  <c r="AE150" i="14"/>
  <c r="AE149" i="14"/>
  <c r="AE148" i="14"/>
  <c r="AE145" i="14"/>
  <c r="AE144" i="14"/>
  <c r="AE143" i="14"/>
  <c r="AE142" i="14"/>
  <c r="AE141" i="14"/>
  <c r="AE127" i="14"/>
  <c r="AE126" i="14"/>
  <c r="AE125" i="14"/>
  <c r="AE124" i="14"/>
  <c r="AE123" i="14"/>
  <c r="AE120" i="14"/>
  <c r="AE119" i="14"/>
  <c r="AE118" i="14"/>
  <c r="AE117" i="14"/>
  <c r="AE116" i="14"/>
  <c r="AE113" i="14"/>
  <c r="AE112" i="14"/>
  <c r="AE111" i="14"/>
  <c r="AE110" i="14"/>
  <c r="AE109" i="14"/>
  <c r="AE106" i="14"/>
  <c r="AE105" i="14"/>
  <c r="AE104" i="14"/>
  <c r="AE101" i="14"/>
  <c r="AE98" i="14"/>
  <c r="AE95" i="14"/>
  <c r="AE94" i="14"/>
  <c r="AE93" i="14"/>
  <c r="AE90" i="14"/>
  <c r="AE87" i="14"/>
  <c r="AE84" i="14"/>
  <c r="AE83" i="14"/>
  <c r="AE82" i="14"/>
  <c r="AE79" i="14"/>
  <c r="AE76" i="14"/>
  <c r="AE73" i="14"/>
  <c r="AE72" i="14"/>
  <c r="AE71" i="14"/>
  <c r="AE68" i="14"/>
  <c r="AE65" i="14"/>
  <c r="AE62" i="14"/>
  <c r="AE61" i="14"/>
  <c r="AE60" i="14"/>
  <c r="AE57" i="14"/>
  <c r="AE54" i="14"/>
  <c r="AE51" i="14"/>
  <c r="AE50" i="14"/>
  <c r="AE49" i="14"/>
  <c r="AE46" i="14"/>
  <c r="AE43" i="14"/>
  <c r="AE40" i="14"/>
  <c r="AE39" i="14"/>
  <c r="AE38" i="14"/>
  <c r="AE35" i="14"/>
  <c r="AE32" i="14"/>
  <c r="AE29" i="14"/>
  <c r="AE28" i="14"/>
  <c r="AE27" i="14"/>
  <c r="AE24" i="14"/>
  <c r="AE21" i="14"/>
  <c r="AE18" i="14"/>
  <c r="AE17" i="14"/>
  <c r="AE16" i="14"/>
  <c r="AE13" i="14"/>
  <c r="AE10" i="14"/>
  <c r="S138" i="14"/>
  <c r="S159" i="14" s="1"/>
  <c r="S137" i="14"/>
  <c r="S158" i="14" s="1"/>
  <c r="S136" i="14"/>
  <c r="S133" i="14"/>
  <c r="S130" i="14"/>
  <c r="AE203" i="15"/>
  <c r="AE202" i="15"/>
  <c r="AE201" i="15"/>
  <c r="AE198" i="15"/>
  <c r="AE195" i="15"/>
  <c r="AE192" i="15"/>
  <c r="AE191" i="15"/>
  <c r="AE190" i="15"/>
  <c r="AE187" i="15"/>
  <c r="AE184" i="15"/>
  <c r="AE181" i="15"/>
  <c r="AE180" i="15"/>
  <c r="AE179" i="15"/>
  <c r="AE176" i="15"/>
  <c r="AE173" i="15"/>
  <c r="AE170" i="15"/>
  <c r="AE169" i="15"/>
  <c r="AE168" i="15"/>
  <c r="AE165" i="15"/>
  <c r="AE162" i="15"/>
  <c r="AE152" i="15"/>
  <c r="AE151" i="15"/>
  <c r="AE150" i="15"/>
  <c r="AE149" i="15"/>
  <c r="AE148" i="15"/>
  <c r="AE145" i="15"/>
  <c r="AE144" i="15"/>
  <c r="AE143" i="15"/>
  <c r="AE142" i="15"/>
  <c r="AE141" i="15"/>
  <c r="AE127" i="15"/>
  <c r="AE126" i="15"/>
  <c r="AE125" i="15"/>
  <c r="AE124" i="15"/>
  <c r="AE123" i="15"/>
  <c r="AE120" i="15"/>
  <c r="AE119" i="15"/>
  <c r="AE118" i="15"/>
  <c r="AE117" i="15"/>
  <c r="AE116" i="15"/>
  <c r="AE113" i="15"/>
  <c r="AE112" i="15"/>
  <c r="AE111" i="15"/>
  <c r="AE110" i="15"/>
  <c r="AE109" i="15"/>
  <c r="AE106" i="15"/>
  <c r="AE105" i="15"/>
  <c r="AE104" i="15"/>
  <c r="AE101" i="15"/>
  <c r="AE98" i="15"/>
  <c r="AE95" i="15"/>
  <c r="AE94" i="15"/>
  <c r="AE93" i="15"/>
  <c r="AE90" i="15"/>
  <c r="AE87" i="15"/>
  <c r="AE84" i="15"/>
  <c r="AE83" i="15"/>
  <c r="AE82" i="15"/>
  <c r="AE79" i="15"/>
  <c r="AE76" i="15"/>
  <c r="AE73" i="15"/>
  <c r="AE72" i="15"/>
  <c r="AE71" i="15"/>
  <c r="AE68" i="15"/>
  <c r="AE65" i="15"/>
  <c r="AE62" i="15"/>
  <c r="AE61" i="15"/>
  <c r="AE60" i="15"/>
  <c r="AE57" i="15"/>
  <c r="AE54" i="15"/>
  <c r="AE51" i="15"/>
  <c r="AE50" i="15"/>
  <c r="AE49" i="15"/>
  <c r="AE46" i="15"/>
  <c r="AE43" i="15"/>
  <c r="AE40" i="15"/>
  <c r="AE39" i="15"/>
  <c r="AE38" i="15"/>
  <c r="AE35" i="15"/>
  <c r="AE32" i="15"/>
  <c r="AE29" i="15"/>
  <c r="AE28" i="15"/>
  <c r="AE27" i="15"/>
  <c r="AE24" i="15"/>
  <c r="AE21" i="15"/>
  <c r="AE18" i="15"/>
  <c r="AE17" i="15"/>
  <c r="AE16" i="15"/>
  <c r="AE13" i="15"/>
  <c r="AE10" i="15"/>
  <c r="S138" i="15"/>
  <c r="S137" i="15"/>
  <c r="S213" i="15" s="1"/>
  <c r="S136" i="15"/>
  <c r="S133" i="15"/>
  <c r="S130" i="15"/>
  <c r="S206" i="15" s="1"/>
  <c r="S156" i="15" l="1"/>
  <c r="S209" i="15"/>
  <c r="S159" i="15"/>
  <c r="S214" i="15"/>
  <c r="S157" i="15"/>
  <c r="S212" i="15"/>
  <c r="S155" i="14"/>
  <c r="S139" i="14"/>
  <c r="S155" i="15"/>
  <c r="S139" i="15"/>
  <c r="S215" i="15" s="1"/>
  <c r="AE74" i="15"/>
  <c r="AE30" i="15"/>
  <c r="AE114" i="15"/>
  <c r="AE171" i="11"/>
  <c r="AE182" i="15"/>
  <c r="AE146" i="15"/>
  <c r="S160" i="13"/>
  <c r="S160" i="11"/>
  <c r="AE19" i="11"/>
  <c r="AE63" i="11"/>
  <c r="AE107" i="11"/>
  <c r="AE139" i="11"/>
  <c r="AE52" i="11"/>
  <c r="AE96" i="11"/>
  <c r="AE128" i="11"/>
  <c r="AE204" i="11"/>
  <c r="AE30" i="11"/>
  <c r="AE74" i="11"/>
  <c r="AE114" i="11"/>
  <c r="AE146" i="11"/>
  <c r="AE182" i="11"/>
  <c r="AE41" i="11"/>
  <c r="AE85" i="11"/>
  <c r="AE153" i="11"/>
  <c r="AE193" i="11"/>
  <c r="AE146" i="13"/>
  <c r="AE182" i="13"/>
  <c r="AE193" i="13"/>
  <c r="AE153" i="13"/>
  <c r="AE128" i="13"/>
  <c r="AE30" i="13"/>
  <c r="AE41" i="13"/>
  <c r="AE74" i="13"/>
  <c r="AE85" i="13"/>
  <c r="AE19" i="13"/>
  <c r="AE52" i="13"/>
  <c r="AE63" i="13"/>
  <c r="AE96" i="13"/>
  <c r="AE107" i="13"/>
  <c r="AE139" i="13"/>
  <c r="AE114" i="13"/>
  <c r="AE171" i="13"/>
  <c r="AE204" i="13"/>
  <c r="S156" i="14"/>
  <c r="AE19" i="14"/>
  <c r="AE52" i="14"/>
  <c r="AE63" i="14"/>
  <c r="AE96" i="14"/>
  <c r="AE107" i="14"/>
  <c r="AE128" i="14"/>
  <c r="AE171" i="14"/>
  <c r="AE204" i="14"/>
  <c r="S157" i="14"/>
  <c r="AE30" i="14"/>
  <c r="AE41" i="14"/>
  <c r="AE74" i="14"/>
  <c r="AE85" i="14"/>
  <c r="AE114" i="14"/>
  <c r="AE121" i="14"/>
  <c r="AE146" i="14"/>
  <c r="AE153" i="14"/>
  <c r="AE182" i="14"/>
  <c r="AE193" i="14"/>
  <c r="S158" i="15"/>
  <c r="AE41" i="15"/>
  <c r="AE85" i="15"/>
  <c r="AE121" i="15"/>
  <c r="AE153" i="15"/>
  <c r="AE193" i="15"/>
  <c r="AE52" i="15"/>
  <c r="AE96" i="15"/>
  <c r="AE128" i="15"/>
  <c r="AE204" i="15"/>
  <c r="AE19" i="15"/>
  <c r="AE63" i="15"/>
  <c r="AE107" i="15"/>
  <c r="AE171" i="15"/>
  <c r="R120" i="11"/>
  <c r="R119" i="11"/>
  <c r="R118" i="11"/>
  <c r="R117" i="11"/>
  <c r="R116" i="11"/>
  <c r="R120" i="13"/>
  <c r="R119" i="13"/>
  <c r="R118" i="13"/>
  <c r="R117" i="13"/>
  <c r="R116" i="13"/>
  <c r="R114" i="13"/>
  <c r="R114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60" i="15" l="1"/>
  <c r="S160" i="14"/>
  <c r="R121" i="11"/>
  <c r="R121" i="13"/>
  <c r="AD203" i="11"/>
  <c r="AD202" i="11"/>
  <c r="AD201" i="11"/>
  <c r="AD198" i="11"/>
  <c r="AD195" i="11"/>
  <c r="AD192" i="11"/>
  <c r="AD191" i="11"/>
  <c r="AD190" i="11"/>
  <c r="AD187" i="11"/>
  <c r="AD184" i="11"/>
  <c r="AD181" i="11"/>
  <c r="AD180" i="11"/>
  <c r="AD179" i="11"/>
  <c r="AD176" i="11"/>
  <c r="AD173" i="11"/>
  <c r="AD170" i="11"/>
  <c r="AD169" i="11"/>
  <c r="AD168" i="11"/>
  <c r="AD165" i="11"/>
  <c r="AD162" i="11"/>
  <c r="AD152" i="11"/>
  <c r="AD151" i="11"/>
  <c r="AD150" i="11"/>
  <c r="AD149" i="11"/>
  <c r="AD148" i="11"/>
  <c r="AD145" i="11"/>
  <c r="AD144" i="11"/>
  <c r="AD143" i="11"/>
  <c r="AD142" i="11"/>
  <c r="AD141" i="11"/>
  <c r="AD138" i="11"/>
  <c r="AD137" i="11"/>
  <c r="AD136" i="11"/>
  <c r="AD133" i="11"/>
  <c r="AD130" i="11"/>
  <c r="AD127" i="11"/>
  <c r="AD126" i="11"/>
  <c r="AD125" i="11"/>
  <c r="AD124" i="11"/>
  <c r="AD123" i="11"/>
  <c r="AD113" i="11"/>
  <c r="AD112" i="11"/>
  <c r="AD111" i="11"/>
  <c r="AD110" i="11"/>
  <c r="AD109" i="11"/>
  <c r="AD106" i="11"/>
  <c r="AD105" i="11"/>
  <c r="AD104" i="11"/>
  <c r="AD101" i="11"/>
  <c r="AD98" i="11"/>
  <c r="AD95" i="11"/>
  <c r="AD94" i="11"/>
  <c r="AD93" i="11"/>
  <c r="AD90" i="11"/>
  <c r="AD87" i="11"/>
  <c r="AD84" i="11"/>
  <c r="AD83" i="11"/>
  <c r="AD82" i="11"/>
  <c r="AD79" i="11"/>
  <c r="AD76" i="11"/>
  <c r="AD73" i="11"/>
  <c r="AD72" i="11"/>
  <c r="AD71" i="11"/>
  <c r="AD68" i="11"/>
  <c r="AD65" i="11"/>
  <c r="AD62" i="11"/>
  <c r="AD61" i="11"/>
  <c r="AD60" i="11"/>
  <c r="AD57" i="11"/>
  <c r="AD54" i="11"/>
  <c r="AD51" i="11"/>
  <c r="AD50" i="11"/>
  <c r="AD49" i="11"/>
  <c r="AD46" i="11"/>
  <c r="AD43" i="11"/>
  <c r="AD40" i="11"/>
  <c r="AD39" i="11"/>
  <c r="AD38" i="11"/>
  <c r="AD35" i="11"/>
  <c r="AD32" i="11"/>
  <c r="AD29" i="11"/>
  <c r="AD28" i="11"/>
  <c r="AD27" i="11"/>
  <c r="AD24" i="11"/>
  <c r="AD21" i="11"/>
  <c r="AD18" i="11"/>
  <c r="AD17" i="11"/>
  <c r="AD16" i="11"/>
  <c r="AD13" i="11"/>
  <c r="AD10" i="11"/>
  <c r="AD203" i="13"/>
  <c r="AD202" i="13"/>
  <c r="AD201" i="13"/>
  <c r="AD198" i="13"/>
  <c r="AD195" i="13"/>
  <c r="AD192" i="13"/>
  <c r="AD191" i="13"/>
  <c r="AD190" i="13"/>
  <c r="AD187" i="13"/>
  <c r="AD184" i="13"/>
  <c r="AD181" i="13"/>
  <c r="AD180" i="13"/>
  <c r="AD179" i="13"/>
  <c r="AD176" i="13"/>
  <c r="AD173" i="13"/>
  <c r="AD170" i="13"/>
  <c r="AD169" i="13"/>
  <c r="AD168" i="13"/>
  <c r="AD165" i="13"/>
  <c r="AD162" i="13"/>
  <c r="AD152" i="13"/>
  <c r="AD151" i="13"/>
  <c r="AD150" i="13"/>
  <c r="AD149" i="13"/>
  <c r="AD148" i="13"/>
  <c r="AD145" i="13"/>
  <c r="AD144" i="13"/>
  <c r="AD143" i="13"/>
  <c r="AD142" i="13"/>
  <c r="AD141" i="13"/>
  <c r="AD138" i="13"/>
  <c r="AD137" i="13"/>
  <c r="AD136" i="13"/>
  <c r="AD133" i="13"/>
  <c r="AD130" i="13"/>
  <c r="AD127" i="13"/>
  <c r="AD126" i="13"/>
  <c r="AD125" i="13"/>
  <c r="AD124" i="13"/>
  <c r="AD123" i="13"/>
  <c r="AD113" i="13"/>
  <c r="AD112" i="13"/>
  <c r="AD111" i="13"/>
  <c r="AD110" i="13"/>
  <c r="AD109" i="13"/>
  <c r="AD106" i="13"/>
  <c r="AD105" i="13"/>
  <c r="AD104" i="13"/>
  <c r="AD101" i="13"/>
  <c r="AD98" i="13"/>
  <c r="AD95" i="13"/>
  <c r="AD94" i="13"/>
  <c r="AD93" i="13"/>
  <c r="AD90" i="13"/>
  <c r="AD87" i="13"/>
  <c r="AD84" i="13"/>
  <c r="AD83" i="13"/>
  <c r="AD82" i="13"/>
  <c r="AD79" i="13"/>
  <c r="AD76" i="13"/>
  <c r="AD73" i="13"/>
  <c r="AD72" i="13"/>
  <c r="AD71" i="13"/>
  <c r="AD68" i="13"/>
  <c r="AD65" i="13"/>
  <c r="AD62" i="13"/>
  <c r="AD61" i="13"/>
  <c r="AD60" i="13"/>
  <c r="AD57" i="13"/>
  <c r="AD54" i="13"/>
  <c r="AD51" i="13"/>
  <c r="AD50" i="13"/>
  <c r="AD49" i="13"/>
  <c r="AD46" i="13"/>
  <c r="AD43" i="13"/>
  <c r="AD40" i="13"/>
  <c r="AD39" i="13"/>
  <c r="AD38" i="13"/>
  <c r="AD35" i="13"/>
  <c r="AD32" i="13"/>
  <c r="AD29" i="13"/>
  <c r="AD28" i="13"/>
  <c r="AD27" i="13"/>
  <c r="AD24" i="13"/>
  <c r="AD21" i="13"/>
  <c r="AD18" i="13"/>
  <c r="AD17" i="13"/>
  <c r="AD16" i="13"/>
  <c r="AD13" i="13"/>
  <c r="AD10" i="13"/>
  <c r="AD203" i="15"/>
  <c r="AD202" i="15"/>
  <c r="AD201" i="15"/>
  <c r="AD198" i="15"/>
  <c r="AD195" i="15"/>
  <c r="AD192" i="15"/>
  <c r="AD191" i="15"/>
  <c r="AD190" i="15"/>
  <c r="AD187" i="15"/>
  <c r="AD184" i="15"/>
  <c r="AD181" i="15"/>
  <c r="AD180" i="15"/>
  <c r="AD179" i="15"/>
  <c r="AD176" i="15"/>
  <c r="AD173" i="15"/>
  <c r="AD170" i="15"/>
  <c r="AD169" i="15"/>
  <c r="AD168" i="15"/>
  <c r="AD165" i="15"/>
  <c r="AD162" i="15"/>
  <c r="AD152" i="15"/>
  <c r="AD151" i="15"/>
  <c r="AD150" i="15"/>
  <c r="AD149" i="15"/>
  <c r="AD148" i="15"/>
  <c r="AD145" i="15"/>
  <c r="AD144" i="15"/>
  <c r="AD143" i="15"/>
  <c r="AD142" i="15"/>
  <c r="AD141" i="15"/>
  <c r="AD127" i="15"/>
  <c r="AD126" i="15"/>
  <c r="AD125" i="15"/>
  <c r="AD124" i="15"/>
  <c r="AD123" i="15"/>
  <c r="AD120" i="15"/>
  <c r="AD119" i="15"/>
  <c r="AD118" i="15"/>
  <c r="AD117" i="15"/>
  <c r="AD116" i="15"/>
  <c r="AD113" i="15"/>
  <c r="AD112" i="15"/>
  <c r="AD111" i="15"/>
  <c r="AD110" i="15"/>
  <c r="AD109" i="15"/>
  <c r="AD106" i="15"/>
  <c r="AD105" i="15"/>
  <c r="AD104" i="15"/>
  <c r="AD101" i="15"/>
  <c r="AD98" i="15"/>
  <c r="AD95" i="15"/>
  <c r="AD94" i="15"/>
  <c r="AD93" i="15"/>
  <c r="AD90" i="15"/>
  <c r="AD87" i="15"/>
  <c r="AD84" i="15"/>
  <c r="AD83" i="15"/>
  <c r="AD82" i="15"/>
  <c r="AD79" i="15"/>
  <c r="AD76" i="15"/>
  <c r="AD73" i="15"/>
  <c r="AD72" i="15"/>
  <c r="AD71" i="15"/>
  <c r="AD68" i="15"/>
  <c r="AD65" i="15"/>
  <c r="AD62" i="15"/>
  <c r="AD61" i="15"/>
  <c r="AD60" i="15"/>
  <c r="AD57" i="15"/>
  <c r="AD54" i="15"/>
  <c r="AD51" i="15"/>
  <c r="AD50" i="15"/>
  <c r="AD49" i="15"/>
  <c r="AD46" i="15"/>
  <c r="AD43" i="15"/>
  <c r="AD40" i="15"/>
  <c r="AD39" i="15"/>
  <c r="AD38" i="15"/>
  <c r="AD35" i="15"/>
  <c r="AD32" i="15"/>
  <c r="AD29" i="15"/>
  <c r="AD28" i="15"/>
  <c r="AD27" i="15"/>
  <c r="AD24" i="15"/>
  <c r="AD21" i="15"/>
  <c r="AD18" i="15"/>
  <c r="AD17" i="15"/>
  <c r="AD16" i="15"/>
  <c r="AD13" i="15"/>
  <c r="AD10" i="15"/>
  <c r="AD203" i="14"/>
  <c r="AD202" i="14"/>
  <c r="AD201" i="14"/>
  <c r="AD198" i="14"/>
  <c r="AD195" i="14"/>
  <c r="AD192" i="14"/>
  <c r="AD191" i="14"/>
  <c r="AD190" i="14"/>
  <c r="AD187" i="14"/>
  <c r="AD184" i="14"/>
  <c r="AD181" i="14"/>
  <c r="AD180" i="14"/>
  <c r="AD179" i="14"/>
  <c r="AD176" i="14"/>
  <c r="AD173" i="14"/>
  <c r="AD170" i="14"/>
  <c r="AD169" i="14"/>
  <c r="AD168" i="14"/>
  <c r="AD165" i="14"/>
  <c r="AD162" i="14"/>
  <c r="AD152" i="14"/>
  <c r="AD151" i="14"/>
  <c r="AD150" i="14"/>
  <c r="AD149" i="14"/>
  <c r="AD148" i="14"/>
  <c r="AD145" i="14"/>
  <c r="AD144" i="14"/>
  <c r="AD143" i="14"/>
  <c r="AD142" i="14"/>
  <c r="AD141" i="14"/>
  <c r="AD127" i="14"/>
  <c r="AD126" i="14"/>
  <c r="AD125" i="14"/>
  <c r="AD124" i="14"/>
  <c r="AD123" i="14"/>
  <c r="AD120" i="14"/>
  <c r="AD119" i="14"/>
  <c r="AD118" i="14"/>
  <c r="AD117" i="14"/>
  <c r="AD116" i="14"/>
  <c r="AD113" i="14"/>
  <c r="AD112" i="14"/>
  <c r="AD111" i="14"/>
  <c r="AD110" i="14"/>
  <c r="AD109" i="14"/>
  <c r="AD106" i="14"/>
  <c r="AD105" i="14"/>
  <c r="AD104" i="14"/>
  <c r="AD101" i="14"/>
  <c r="AD98" i="14"/>
  <c r="AD95" i="14"/>
  <c r="AD94" i="14"/>
  <c r="AD93" i="14"/>
  <c r="AD90" i="14"/>
  <c r="AD87" i="14"/>
  <c r="AD84" i="14"/>
  <c r="AD83" i="14"/>
  <c r="AD82" i="14"/>
  <c r="AD79" i="14"/>
  <c r="AD76" i="14"/>
  <c r="AD73" i="14"/>
  <c r="AD72" i="14"/>
  <c r="AD71" i="14"/>
  <c r="AD68" i="14"/>
  <c r="AD65" i="14"/>
  <c r="AD62" i="14"/>
  <c r="AD61" i="14"/>
  <c r="AD60" i="14"/>
  <c r="AD57" i="14"/>
  <c r="AD54" i="14"/>
  <c r="AD51" i="14"/>
  <c r="AD50" i="14"/>
  <c r="AD49" i="14"/>
  <c r="AD46" i="14"/>
  <c r="AD43" i="14"/>
  <c r="AD40" i="14"/>
  <c r="AD39" i="14"/>
  <c r="AD38" i="14"/>
  <c r="AD35" i="14"/>
  <c r="AD32" i="14"/>
  <c r="AD29" i="14"/>
  <c r="AD28" i="14"/>
  <c r="AD27" i="14"/>
  <c r="AD24" i="14"/>
  <c r="AD21" i="14"/>
  <c r="AD18" i="14"/>
  <c r="AD17" i="14"/>
  <c r="AD16" i="14"/>
  <c r="AD13" i="14"/>
  <c r="AD10" i="14"/>
  <c r="R128" i="13"/>
  <c r="R128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59" i="11"/>
  <c r="Q159" i="11"/>
  <c r="P159" i="11"/>
  <c r="R158" i="11"/>
  <c r="Q158" i="11"/>
  <c r="P158" i="11"/>
  <c r="R157" i="11"/>
  <c r="Q157" i="11"/>
  <c r="P157" i="11"/>
  <c r="R156" i="11"/>
  <c r="Q156" i="11"/>
  <c r="P156" i="11"/>
  <c r="R155" i="11"/>
  <c r="Q155" i="11"/>
  <c r="P155" i="11"/>
  <c r="R153" i="11"/>
  <c r="R146" i="11"/>
  <c r="R139" i="11"/>
  <c r="R159" i="13"/>
  <c r="Q159" i="13"/>
  <c r="P159" i="13"/>
  <c r="R158" i="13"/>
  <c r="Q158" i="13"/>
  <c r="P158" i="13"/>
  <c r="R157" i="13"/>
  <c r="Q157" i="13"/>
  <c r="P157" i="13"/>
  <c r="R156" i="13"/>
  <c r="Q156" i="13"/>
  <c r="P156" i="13"/>
  <c r="R155" i="13"/>
  <c r="Q155" i="13"/>
  <c r="P155" i="13"/>
  <c r="R153" i="13"/>
  <c r="R146" i="13"/>
  <c r="R139" i="13"/>
  <c r="R138" i="14"/>
  <c r="Q138" i="14"/>
  <c r="Q159" i="14" s="1"/>
  <c r="R137" i="14"/>
  <c r="Q137" i="14"/>
  <c r="Q158" i="14" s="1"/>
  <c r="R136" i="14"/>
  <c r="R157" i="14" s="1"/>
  <c r="Q136" i="14"/>
  <c r="Q157" i="14" s="1"/>
  <c r="R133" i="14"/>
  <c r="R156" i="14" s="1"/>
  <c r="Q133" i="14"/>
  <c r="Q156" i="14" s="1"/>
  <c r="R130" i="14"/>
  <c r="Q130" i="14"/>
  <c r="R138" i="15"/>
  <c r="R214" i="15" s="1"/>
  <c r="R137" i="15"/>
  <c r="R136" i="15"/>
  <c r="R133" i="15"/>
  <c r="R130" i="15"/>
  <c r="R206" i="15" s="1"/>
  <c r="R158" i="15" l="1"/>
  <c r="R213" i="15"/>
  <c r="R157" i="15"/>
  <c r="R212" i="15"/>
  <c r="R156" i="15"/>
  <c r="R209" i="15"/>
  <c r="Q139" i="14"/>
  <c r="R139" i="14"/>
  <c r="R139" i="15"/>
  <c r="R215" i="15" s="1"/>
  <c r="AD153" i="15"/>
  <c r="AD52" i="13"/>
  <c r="AD41" i="15"/>
  <c r="AD121" i="15"/>
  <c r="R160" i="11"/>
  <c r="AD96" i="13"/>
  <c r="AD85" i="15"/>
  <c r="AD193" i="15"/>
  <c r="AD30" i="11"/>
  <c r="AD171" i="11"/>
  <c r="AD139" i="11"/>
  <c r="Q160" i="11"/>
  <c r="AD19" i="11"/>
  <c r="AD63" i="11"/>
  <c r="AD107" i="11"/>
  <c r="AD74" i="11"/>
  <c r="AD114" i="11"/>
  <c r="AD146" i="11"/>
  <c r="AD182" i="11"/>
  <c r="AD41" i="11"/>
  <c r="AD85" i="11"/>
  <c r="AD153" i="11"/>
  <c r="AD193" i="11"/>
  <c r="AD52" i="11"/>
  <c r="AD96" i="11"/>
  <c r="AD128" i="11"/>
  <c r="AD204" i="11"/>
  <c r="AD128" i="13"/>
  <c r="AD204" i="13"/>
  <c r="Q160" i="13"/>
  <c r="AD19" i="13"/>
  <c r="AD63" i="13"/>
  <c r="AD139" i="13"/>
  <c r="AD30" i="13"/>
  <c r="AD74" i="13"/>
  <c r="AD146" i="13"/>
  <c r="AD182" i="13"/>
  <c r="P160" i="13"/>
  <c r="AD107" i="13"/>
  <c r="AD171" i="13"/>
  <c r="R160" i="13"/>
  <c r="AD41" i="13"/>
  <c r="AD85" i="13"/>
  <c r="AD153" i="13"/>
  <c r="AD193" i="13"/>
  <c r="AD107" i="14"/>
  <c r="AD30" i="14"/>
  <c r="AD74" i="14"/>
  <c r="AD171" i="14"/>
  <c r="R158" i="14"/>
  <c r="Q155" i="14"/>
  <c r="Q160" i="14" s="1"/>
  <c r="AD41" i="14"/>
  <c r="AD114" i="14"/>
  <c r="AD146" i="14"/>
  <c r="AD182" i="14"/>
  <c r="R155" i="14"/>
  <c r="R159" i="14"/>
  <c r="AD52" i="14"/>
  <c r="AD85" i="14"/>
  <c r="AD121" i="14"/>
  <c r="AD153" i="14"/>
  <c r="AD193" i="14"/>
  <c r="AD19" i="14"/>
  <c r="AD63" i="14"/>
  <c r="AD96" i="14"/>
  <c r="AD128" i="14"/>
  <c r="AD204" i="14"/>
  <c r="AD52" i="15"/>
  <c r="AD96" i="15"/>
  <c r="AD128" i="15"/>
  <c r="AD204" i="15"/>
  <c r="R159" i="15"/>
  <c r="AD19" i="15"/>
  <c r="AD63" i="15"/>
  <c r="AD107" i="15"/>
  <c r="AD171" i="15"/>
  <c r="R155" i="15"/>
  <c r="R160" i="15" s="1"/>
  <c r="AD30" i="15"/>
  <c r="AD74" i="15"/>
  <c r="AD114" i="15"/>
  <c r="AD146" i="15"/>
  <c r="AD182" i="15"/>
  <c r="AD114" i="13"/>
  <c r="R160" i="14" l="1"/>
  <c r="AA127" i="14"/>
  <c r="AA126" i="14"/>
  <c r="AA125" i="14"/>
  <c r="AA124" i="14"/>
  <c r="AA123" i="14"/>
  <c r="AB127" i="14"/>
  <c r="AB126" i="14"/>
  <c r="AB125" i="14"/>
  <c r="AB124" i="14"/>
  <c r="AB123" i="14"/>
  <c r="AB128" i="14" l="1"/>
  <c r="AA128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120" i="11" l="1"/>
  <c r="Q119" i="11"/>
  <c r="Q118" i="11"/>
  <c r="Q117" i="11"/>
  <c r="Q116" i="11"/>
  <c r="Q128" i="11"/>
  <c r="Q114" i="11"/>
  <c r="Q114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121" i="11" l="1"/>
  <c r="Q120" i="13"/>
  <c r="Q119" i="13"/>
  <c r="Q118" i="13"/>
  <c r="Q117" i="13"/>
  <c r="Q116" i="13"/>
  <c r="Q128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204" i="11"/>
  <c r="Q193" i="11"/>
  <c r="Q182" i="11"/>
  <c r="Q171" i="11"/>
  <c r="Q107" i="11"/>
  <c r="R215" i="11" s="1"/>
  <c r="Q96" i="11"/>
  <c r="Q85" i="11"/>
  <c r="Q74" i="11"/>
  <c r="Q63" i="11"/>
  <c r="Q52" i="11"/>
  <c r="Q41" i="11"/>
  <c r="Q30" i="11"/>
  <c r="Q19" i="11"/>
  <c r="Q153" i="11"/>
  <c r="Q146" i="11"/>
  <c r="Q139" i="11"/>
  <c r="Q204" i="13"/>
  <c r="Q193" i="13"/>
  <c r="Q182" i="13"/>
  <c r="Q171" i="13"/>
  <c r="Q153" i="13"/>
  <c r="Q146" i="13"/>
  <c r="Q139" i="13"/>
  <c r="Q107" i="13"/>
  <c r="R215" i="13" s="1"/>
  <c r="Q96" i="13"/>
  <c r="Q85" i="13"/>
  <c r="Q74" i="13"/>
  <c r="Q63" i="13"/>
  <c r="Q52" i="13"/>
  <c r="Q41" i="13"/>
  <c r="Q30" i="13"/>
  <c r="Q19" i="13"/>
  <c r="O133" i="15"/>
  <c r="O209" i="15" s="1"/>
  <c r="Q138" i="15"/>
  <c r="Q137" i="15"/>
  <c r="Q136" i="15"/>
  <c r="Q212" i="15" s="1"/>
  <c r="Q133" i="15"/>
  <c r="Q209" i="15" s="1"/>
  <c r="Q130" i="15"/>
  <c r="Q206" i="15" s="1"/>
  <c r="AC203" i="15"/>
  <c r="AC202" i="15"/>
  <c r="AC201" i="15"/>
  <c r="AC198" i="15"/>
  <c r="AC195" i="15"/>
  <c r="AC192" i="15"/>
  <c r="AC191" i="15"/>
  <c r="AC190" i="15"/>
  <c r="AC187" i="15"/>
  <c r="AC184" i="15"/>
  <c r="AC181" i="15"/>
  <c r="AC180" i="15"/>
  <c r="AC179" i="15"/>
  <c r="AC176" i="15"/>
  <c r="AC173" i="15"/>
  <c r="AC170" i="15"/>
  <c r="AC169" i="15"/>
  <c r="AC168" i="15"/>
  <c r="AC165" i="15"/>
  <c r="AC162" i="15"/>
  <c r="AC152" i="15"/>
  <c r="AC151" i="15"/>
  <c r="AC150" i="15"/>
  <c r="AC149" i="15"/>
  <c r="AC148" i="15"/>
  <c r="AC145" i="15"/>
  <c r="AC144" i="15"/>
  <c r="AC143" i="15"/>
  <c r="AC142" i="15"/>
  <c r="AC141" i="15"/>
  <c r="AC127" i="15"/>
  <c r="AC126" i="15"/>
  <c r="AC125" i="15"/>
  <c r="AC124" i="15"/>
  <c r="AC123" i="15"/>
  <c r="AC120" i="15"/>
  <c r="AC119" i="15"/>
  <c r="AC118" i="15"/>
  <c r="AC117" i="15"/>
  <c r="AC116" i="15"/>
  <c r="AC113" i="15"/>
  <c r="AC112" i="15"/>
  <c r="AC111" i="15"/>
  <c r="AC110" i="15"/>
  <c r="AC109" i="15"/>
  <c r="AC106" i="15"/>
  <c r="AC105" i="15"/>
  <c r="AC104" i="15"/>
  <c r="AC101" i="15"/>
  <c r="AC98" i="15"/>
  <c r="AC95" i="15"/>
  <c r="AC94" i="15"/>
  <c r="AC93" i="15"/>
  <c r="AC90" i="15"/>
  <c r="AC87" i="15"/>
  <c r="AC84" i="15"/>
  <c r="AC83" i="15"/>
  <c r="AC82" i="15"/>
  <c r="AC79" i="15"/>
  <c r="AC76" i="15"/>
  <c r="AC73" i="15"/>
  <c r="AC72" i="15"/>
  <c r="AC71" i="15"/>
  <c r="AC68" i="15"/>
  <c r="AC65" i="15"/>
  <c r="AC62" i="15"/>
  <c r="AC61" i="15"/>
  <c r="AC60" i="15"/>
  <c r="AC57" i="15"/>
  <c r="AC54" i="15"/>
  <c r="AC51" i="15"/>
  <c r="AC50" i="15"/>
  <c r="AC49" i="15"/>
  <c r="AC46" i="15"/>
  <c r="AC43" i="15"/>
  <c r="AC40" i="15"/>
  <c r="AC39" i="15"/>
  <c r="AC38" i="15"/>
  <c r="AC35" i="15"/>
  <c r="AC32" i="15"/>
  <c r="AC29" i="15"/>
  <c r="AC28" i="15"/>
  <c r="AC27" i="15"/>
  <c r="AC24" i="15"/>
  <c r="AC21" i="15"/>
  <c r="AC18" i="15"/>
  <c r="AC17" i="15"/>
  <c r="AC16" i="15"/>
  <c r="AC13" i="15"/>
  <c r="AC10" i="15"/>
  <c r="AC203" i="14"/>
  <c r="AC202" i="14"/>
  <c r="AC201" i="14"/>
  <c r="AC198" i="14"/>
  <c r="AC195" i="14"/>
  <c r="AC192" i="14"/>
  <c r="AC191" i="14"/>
  <c r="AC190" i="14"/>
  <c r="AC187" i="14"/>
  <c r="AC184" i="14"/>
  <c r="AC181" i="14"/>
  <c r="AC180" i="14"/>
  <c r="AC179" i="14"/>
  <c r="AC176" i="14"/>
  <c r="AC173" i="14"/>
  <c r="AC170" i="14"/>
  <c r="AC169" i="14"/>
  <c r="AC168" i="14"/>
  <c r="AC165" i="14"/>
  <c r="AC162" i="14"/>
  <c r="AC152" i="14"/>
  <c r="AC151" i="14"/>
  <c r="AC150" i="14"/>
  <c r="AC149" i="14"/>
  <c r="AC148" i="14"/>
  <c r="AC145" i="14"/>
  <c r="AC144" i="14"/>
  <c r="AC143" i="14"/>
  <c r="AC142" i="14"/>
  <c r="AC141" i="14"/>
  <c r="AC127" i="14"/>
  <c r="AC126" i="14"/>
  <c r="AC125" i="14"/>
  <c r="AC124" i="14"/>
  <c r="AC123" i="14"/>
  <c r="AC120" i="14"/>
  <c r="AC119" i="14"/>
  <c r="AC118" i="14"/>
  <c r="AC117" i="14"/>
  <c r="AC116" i="14"/>
  <c r="AC113" i="14"/>
  <c r="AC112" i="14"/>
  <c r="AC111" i="14"/>
  <c r="AC110" i="14"/>
  <c r="AC109" i="14"/>
  <c r="AC106" i="14"/>
  <c r="AC105" i="14"/>
  <c r="AC104" i="14"/>
  <c r="AC101" i="14"/>
  <c r="AC98" i="14"/>
  <c r="AC95" i="14"/>
  <c r="AC94" i="14"/>
  <c r="AC93" i="14"/>
  <c r="AC90" i="14"/>
  <c r="AC87" i="14"/>
  <c r="AC84" i="14"/>
  <c r="AC83" i="14"/>
  <c r="AC82" i="14"/>
  <c r="AC79" i="14"/>
  <c r="AC76" i="14"/>
  <c r="AC73" i="14"/>
  <c r="AC72" i="14"/>
  <c r="AC71" i="14"/>
  <c r="AC68" i="14"/>
  <c r="AC65" i="14"/>
  <c r="AC62" i="14"/>
  <c r="AC61" i="14"/>
  <c r="AC60" i="14"/>
  <c r="AC57" i="14"/>
  <c r="AC54" i="14"/>
  <c r="AC51" i="14"/>
  <c r="AC50" i="14"/>
  <c r="AC49" i="14"/>
  <c r="AC46" i="14"/>
  <c r="AC43" i="14"/>
  <c r="AC40" i="14"/>
  <c r="AC39" i="14"/>
  <c r="AC38" i="14"/>
  <c r="AC35" i="14"/>
  <c r="AC32" i="14"/>
  <c r="AC29" i="14"/>
  <c r="AC28" i="14"/>
  <c r="AC27" i="14"/>
  <c r="AC24" i="14"/>
  <c r="AC21" i="14"/>
  <c r="AC18" i="14"/>
  <c r="AC17" i="14"/>
  <c r="AC16" i="14"/>
  <c r="AC13" i="14"/>
  <c r="AC10" i="14"/>
  <c r="AC203" i="13"/>
  <c r="AC202" i="13"/>
  <c r="AC201" i="13"/>
  <c r="AC198" i="13"/>
  <c r="AC195" i="13"/>
  <c r="AC192" i="13"/>
  <c r="AC191" i="13"/>
  <c r="AC190" i="13"/>
  <c r="AC187" i="13"/>
  <c r="AC184" i="13"/>
  <c r="AC181" i="13"/>
  <c r="AC180" i="13"/>
  <c r="AC179" i="13"/>
  <c r="AC176" i="13"/>
  <c r="AC173" i="13"/>
  <c r="AC170" i="13"/>
  <c r="AC169" i="13"/>
  <c r="AC168" i="13"/>
  <c r="AC165" i="13"/>
  <c r="AC162" i="13"/>
  <c r="AC152" i="13"/>
  <c r="AC151" i="13"/>
  <c r="AC150" i="13"/>
  <c r="AC149" i="13"/>
  <c r="AC148" i="13"/>
  <c r="AC145" i="13"/>
  <c r="AC144" i="13"/>
  <c r="AC143" i="13"/>
  <c r="AC142" i="13"/>
  <c r="AC141" i="13"/>
  <c r="AC138" i="13"/>
  <c r="AC137" i="13"/>
  <c r="AC136" i="13"/>
  <c r="AC133" i="13"/>
  <c r="AC130" i="13"/>
  <c r="AC127" i="13"/>
  <c r="AC126" i="13"/>
  <c r="AC125" i="13"/>
  <c r="AC124" i="13"/>
  <c r="AC123" i="13"/>
  <c r="AC113" i="13"/>
  <c r="AC112" i="13"/>
  <c r="AC111" i="13"/>
  <c r="AC110" i="13"/>
  <c r="AC109" i="13"/>
  <c r="AC106" i="13"/>
  <c r="AC105" i="13"/>
  <c r="AC104" i="13"/>
  <c r="AC101" i="13"/>
  <c r="AC98" i="13"/>
  <c r="AC95" i="13"/>
  <c r="AC94" i="13"/>
  <c r="AC93" i="13"/>
  <c r="AC90" i="13"/>
  <c r="AC87" i="13"/>
  <c r="AC84" i="13"/>
  <c r="AC83" i="13"/>
  <c r="AC82" i="13"/>
  <c r="AC79" i="13"/>
  <c r="AC76" i="13"/>
  <c r="AC73" i="13"/>
  <c r="AC72" i="13"/>
  <c r="AC71" i="13"/>
  <c r="AC68" i="13"/>
  <c r="AC65" i="13"/>
  <c r="AC62" i="13"/>
  <c r="AC61" i="13"/>
  <c r="AC60" i="13"/>
  <c r="AC57" i="13"/>
  <c r="AC54" i="13"/>
  <c r="AC51" i="13"/>
  <c r="AC50" i="13"/>
  <c r="AC49" i="13"/>
  <c r="AC46" i="13"/>
  <c r="AC43" i="13"/>
  <c r="AC40" i="13"/>
  <c r="AC39" i="13"/>
  <c r="AC38" i="13"/>
  <c r="AC35" i="13"/>
  <c r="AC32" i="13"/>
  <c r="AC29" i="13"/>
  <c r="AC28" i="13"/>
  <c r="AC27" i="13"/>
  <c r="AC24" i="13"/>
  <c r="AC21" i="13"/>
  <c r="AC18" i="13"/>
  <c r="AC17" i="13"/>
  <c r="AC16" i="13"/>
  <c r="AC13" i="13"/>
  <c r="AC10" i="13"/>
  <c r="AC203" i="11"/>
  <c r="AC202" i="11"/>
  <c r="AC201" i="11"/>
  <c r="AC198" i="11"/>
  <c r="AC195" i="11"/>
  <c r="AC192" i="11"/>
  <c r="AC191" i="11"/>
  <c r="AC190" i="11"/>
  <c r="AC187" i="11"/>
  <c r="AC184" i="11"/>
  <c r="AC181" i="11"/>
  <c r="AC180" i="11"/>
  <c r="AC179" i="11"/>
  <c r="AC176" i="11"/>
  <c r="AC173" i="11"/>
  <c r="AC170" i="11"/>
  <c r="AC169" i="11"/>
  <c r="AC168" i="11"/>
  <c r="AC165" i="11"/>
  <c r="AC162" i="11"/>
  <c r="AC152" i="11"/>
  <c r="AC151" i="11"/>
  <c r="AC150" i="11"/>
  <c r="AC149" i="11"/>
  <c r="AC148" i="11"/>
  <c r="AC145" i="11"/>
  <c r="AC144" i="11"/>
  <c r="AC143" i="11"/>
  <c r="AC142" i="11"/>
  <c r="AC141" i="11"/>
  <c r="AC138" i="11"/>
  <c r="AC137" i="11"/>
  <c r="AC136" i="11"/>
  <c r="AC133" i="11"/>
  <c r="AC130" i="11"/>
  <c r="AC127" i="11"/>
  <c r="AC126" i="11"/>
  <c r="AC125" i="11"/>
  <c r="AC124" i="11"/>
  <c r="AC123" i="11"/>
  <c r="AC113" i="11"/>
  <c r="AC112" i="11"/>
  <c r="AC111" i="11"/>
  <c r="AC110" i="11"/>
  <c r="AC109" i="11"/>
  <c r="AC106" i="11"/>
  <c r="AC105" i="11"/>
  <c r="AC104" i="11"/>
  <c r="AC101" i="11"/>
  <c r="AC98" i="11"/>
  <c r="AC95" i="11"/>
  <c r="AC94" i="11"/>
  <c r="AC93" i="11"/>
  <c r="AC90" i="11"/>
  <c r="AC87" i="11"/>
  <c r="AC84" i="11"/>
  <c r="AC83" i="11"/>
  <c r="AC82" i="11"/>
  <c r="AC79" i="11"/>
  <c r="AC76" i="11"/>
  <c r="AC73" i="11"/>
  <c r="AC72" i="11"/>
  <c r="AC71" i="11"/>
  <c r="AC68" i="11"/>
  <c r="AC65" i="11"/>
  <c r="AC62" i="11"/>
  <c r="AC61" i="11"/>
  <c r="AC60" i="11"/>
  <c r="AC57" i="11"/>
  <c r="AC54" i="11"/>
  <c r="AC51" i="11"/>
  <c r="AC50" i="11"/>
  <c r="AC49" i="11"/>
  <c r="AC46" i="11"/>
  <c r="AC43" i="11"/>
  <c r="AC40" i="11"/>
  <c r="AC39" i="11"/>
  <c r="AC38" i="11"/>
  <c r="AC35" i="11"/>
  <c r="AC32" i="11"/>
  <c r="AC29" i="11"/>
  <c r="AC28" i="11"/>
  <c r="AC27" i="11"/>
  <c r="AC24" i="11"/>
  <c r="AC21" i="11"/>
  <c r="AC18" i="11"/>
  <c r="AC17" i="11"/>
  <c r="AC16" i="11"/>
  <c r="AC13" i="11"/>
  <c r="AC10" i="11"/>
  <c r="Q158" i="15" l="1"/>
  <c r="Q213" i="15"/>
  <c r="Q159" i="15"/>
  <c r="Q214" i="15"/>
  <c r="AC63" i="13"/>
  <c r="Q139" i="15"/>
  <c r="AC182" i="11"/>
  <c r="AC193" i="15"/>
  <c r="AC114" i="11"/>
  <c r="AC52" i="15"/>
  <c r="AC19" i="11"/>
  <c r="AC52" i="11"/>
  <c r="AC96" i="15"/>
  <c r="AC19" i="13"/>
  <c r="AC107" i="13"/>
  <c r="AC193" i="13"/>
  <c r="AC30" i="11"/>
  <c r="AC41" i="11"/>
  <c r="AC74" i="11"/>
  <c r="AC85" i="11"/>
  <c r="AC153" i="11"/>
  <c r="AC193" i="11"/>
  <c r="AC63" i="11"/>
  <c r="AC96" i="11"/>
  <c r="AC107" i="11"/>
  <c r="AC171" i="11"/>
  <c r="AC204" i="11"/>
  <c r="AC41" i="13"/>
  <c r="AC85" i="13"/>
  <c r="AC52" i="13"/>
  <c r="AC96" i="13"/>
  <c r="AC128" i="13"/>
  <c r="AC204" i="13"/>
  <c r="AC171" i="13"/>
  <c r="AC30" i="13"/>
  <c r="AC74" i="13"/>
  <c r="Q121" i="13"/>
  <c r="AC19" i="14"/>
  <c r="AC63" i="14"/>
  <c r="AC107" i="14"/>
  <c r="AC30" i="14"/>
  <c r="AC74" i="14"/>
  <c r="AC41" i="14"/>
  <c r="AC85" i="14"/>
  <c r="AC193" i="14"/>
  <c r="AC52" i="14"/>
  <c r="AC96" i="14"/>
  <c r="AC128" i="14"/>
  <c r="AC204" i="14"/>
  <c r="Q157" i="15"/>
  <c r="AC19" i="15"/>
  <c r="AC63" i="15"/>
  <c r="AC107" i="15"/>
  <c r="AC204" i="15"/>
  <c r="AC30" i="15"/>
  <c r="AC74" i="15"/>
  <c r="AC114" i="15"/>
  <c r="AC171" i="15"/>
  <c r="Q155" i="15"/>
  <c r="AC41" i="15"/>
  <c r="AC85" i="15"/>
  <c r="AC146" i="15"/>
  <c r="AC182" i="15"/>
  <c r="Q156" i="15"/>
  <c r="AC128" i="11"/>
  <c r="AC114" i="13"/>
  <c r="AC153" i="15"/>
  <c r="AC128" i="15"/>
  <c r="AC121" i="15"/>
  <c r="AC182" i="14"/>
  <c r="AC171" i="14"/>
  <c r="AC153" i="14"/>
  <c r="AC146" i="14"/>
  <c r="AC121" i="14"/>
  <c r="AC114" i="14"/>
  <c r="AC146" i="11"/>
  <c r="AC139" i="11"/>
  <c r="AC182" i="13"/>
  <c r="AC153" i="13"/>
  <c r="AC146" i="13"/>
  <c r="AC139" i="13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Q160" i="15" l="1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P204" i="15" l="1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AB203" i="15"/>
  <c r="AA203" i="15"/>
  <c r="AB202" i="15"/>
  <c r="AA202" i="15"/>
  <c r="AB201" i="15"/>
  <c r="AA201" i="15"/>
  <c r="AB198" i="15"/>
  <c r="AA198" i="15"/>
  <c r="AB195" i="15"/>
  <c r="AA195" i="15"/>
  <c r="AI214" i="13"/>
  <c r="AH214" i="13"/>
  <c r="AG214" i="13"/>
  <c r="AF214" i="13"/>
  <c r="AE214" i="13"/>
  <c r="AD214" i="13"/>
  <c r="AC214" i="13"/>
  <c r="AI213" i="13"/>
  <c r="AH213" i="13"/>
  <c r="AG213" i="13"/>
  <c r="AF213" i="13"/>
  <c r="AE213" i="13"/>
  <c r="AD213" i="13"/>
  <c r="AC213" i="13"/>
  <c r="AI212" i="13"/>
  <c r="AH212" i="13"/>
  <c r="AG212" i="13"/>
  <c r="AF212" i="13"/>
  <c r="AE212" i="13"/>
  <c r="AD212" i="13"/>
  <c r="AC212" i="13"/>
  <c r="AI209" i="13"/>
  <c r="AH209" i="13"/>
  <c r="AG209" i="13"/>
  <c r="AF209" i="13"/>
  <c r="AE209" i="13"/>
  <c r="AD209" i="13"/>
  <c r="AC209" i="13"/>
  <c r="AI206" i="13"/>
  <c r="AH206" i="13"/>
  <c r="AG206" i="13"/>
  <c r="AF206" i="13"/>
  <c r="AE206" i="13"/>
  <c r="AD206" i="13"/>
  <c r="AC206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AB203" i="13"/>
  <c r="AA203" i="13"/>
  <c r="AB202" i="13"/>
  <c r="AA202" i="13"/>
  <c r="AB201" i="13"/>
  <c r="AA201" i="13"/>
  <c r="AB198" i="13"/>
  <c r="AA198" i="13"/>
  <c r="AB195" i="13"/>
  <c r="AA195" i="13"/>
  <c r="AI214" i="11"/>
  <c r="AH214" i="11"/>
  <c r="AG214" i="11"/>
  <c r="AF214" i="11"/>
  <c r="AE214" i="11"/>
  <c r="AD214" i="11"/>
  <c r="AC214" i="11"/>
  <c r="AI213" i="11"/>
  <c r="AH213" i="11"/>
  <c r="AG213" i="11"/>
  <c r="AF213" i="11"/>
  <c r="AE213" i="11"/>
  <c r="AD213" i="11"/>
  <c r="AC213" i="11"/>
  <c r="AI212" i="11"/>
  <c r="AH212" i="11"/>
  <c r="AG212" i="11"/>
  <c r="AF212" i="11"/>
  <c r="AE212" i="11"/>
  <c r="AD212" i="11"/>
  <c r="AC212" i="11"/>
  <c r="AI209" i="11"/>
  <c r="AH209" i="11"/>
  <c r="AG209" i="11"/>
  <c r="AF209" i="11"/>
  <c r="AE209" i="11"/>
  <c r="AD209" i="11"/>
  <c r="AC209" i="11"/>
  <c r="AI206" i="11"/>
  <c r="AH206" i="11"/>
  <c r="AG206" i="11"/>
  <c r="AF206" i="11"/>
  <c r="AE206" i="11"/>
  <c r="AD206" i="11"/>
  <c r="AC206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B203" i="11"/>
  <c r="AA203" i="11"/>
  <c r="AB202" i="11"/>
  <c r="AA202" i="11"/>
  <c r="AB201" i="11"/>
  <c r="AA201" i="11"/>
  <c r="AB198" i="11"/>
  <c r="AA198" i="11"/>
  <c r="AB195" i="11"/>
  <c r="AA195" i="11"/>
  <c r="AB213" i="13" l="1"/>
  <c r="AB204" i="15"/>
  <c r="AB209" i="11"/>
  <c r="AB212" i="11"/>
  <c r="AB204" i="11"/>
  <c r="AB206" i="11"/>
  <c r="AB213" i="11"/>
  <c r="AA204" i="11"/>
  <c r="AB214" i="11"/>
  <c r="AB209" i="13"/>
  <c r="AB214" i="13"/>
  <c r="AB212" i="13"/>
  <c r="AB206" i="13"/>
  <c r="AA204" i="13"/>
  <c r="AB204" i="13"/>
  <c r="AA204" i="15"/>
  <c r="P204" i="14" l="1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AB203" i="14"/>
  <c r="AA203" i="14"/>
  <c r="AB202" i="14"/>
  <c r="AA202" i="14"/>
  <c r="AB201" i="14"/>
  <c r="AA201" i="14"/>
  <c r="AB198" i="14"/>
  <c r="AA198" i="14"/>
  <c r="AB195" i="14"/>
  <c r="AA195" i="14"/>
  <c r="AB204" i="14" l="1"/>
  <c r="AA204" i="14"/>
  <c r="P114" i="13" l="1"/>
  <c r="P120" i="11"/>
  <c r="P119" i="11"/>
  <c r="P118" i="11"/>
  <c r="P117" i="11"/>
  <c r="P116" i="11"/>
  <c r="P114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P121" i="11" l="1"/>
  <c r="P120" i="13"/>
  <c r="P119" i="13"/>
  <c r="P118" i="13"/>
  <c r="P117" i="13"/>
  <c r="P116" i="13"/>
  <c r="P128" i="13"/>
  <c r="P128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P121" i="13" l="1"/>
  <c r="AB192" i="13"/>
  <c r="AB191" i="13"/>
  <c r="AB190" i="13"/>
  <c r="AB187" i="13"/>
  <c r="AB184" i="13"/>
  <c r="AB181" i="13"/>
  <c r="AB180" i="13"/>
  <c r="AB179" i="13"/>
  <c r="AB176" i="13"/>
  <c r="AB173" i="13"/>
  <c r="AB170" i="13"/>
  <c r="AB169" i="13"/>
  <c r="AB168" i="13"/>
  <c r="AB165" i="13"/>
  <c r="AB162" i="13"/>
  <c r="AB152" i="13"/>
  <c r="AB151" i="13"/>
  <c r="AB150" i="13"/>
  <c r="AB149" i="13"/>
  <c r="AB148" i="13"/>
  <c r="AB145" i="13"/>
  <c r="AB144" i="13"/>
  <c r="AB143" i="13"/>
  <c r="AB142" i="13"/>
  <c r="AB141" i="13"/>
  <c r="AB138" i="13"/>
  <c r="AB137" i="13"/>
  <c r="AB136" i="13"/>
  <c r="AB133" i="13"/>
  <c r="AB130" i="13"/>
  <c r="AB127" i="13"/>
  <c r="AB126" i="13"/>
  <c r="AB125" i="13"/>
  <c r="AB124" i="13"/>
  <c r="AB123" i="13"/>
  <c r="AB113" i="13"/>
  <c r="AB112" i="13"/>
  <c r="AB111" i="13"/>
  <c r="AB110" i="13"/>
  <c r="AB109" i="13"/>
  <c r="AB106" i="13"/>
  <c r="AB105" i="13"/>
  <c r="AB104" i="13"/>
  <c r="AB101" i="13"/>
  <c r="AB98" i="13"/>
  <c r="AB95" i="13"/>
  <c r="AB94" i="13"/>
  <c r="AB93" i="13"/>
  <c r="AB90" i="13"/>
  <c r="AB87" i="13"/>
  <c r="AB84" i="13"/>
  <c r="AB83" i="13"/>
  <c r="AB82" i="13"/>
  <c r="AB79" i="13"/>
  <c r="AB76" i="13"/>
  <c r="AB73" i="13"/>
  <c r="AB72" i="13"/>
  <c r="AB71" i="13"/>
  <c r="AB68" i="13"/>
  <c r="AB65" i="13"/>
  <c r="AB62" i="13"/>
  <c r="AB61" i="13"/>
  <c r="AB60" i="13"/>
  <c r="AB57" i="13"/>
  <c r="AB54" i="13"/>
  <c r="AB51" i="13"/>
  <c r="AB50" i="13"/>
  <c r="AB49" i="13"/>
  <c r="AB46" i="13"/>
  <c r="AB43" i="13"/>
  <c r="AB40" i="13"/>
  <c r="AB39" i="13"/>
  <c r="AB38" i="13"/>
  <c r="AB35" i="13"/>
  <c r="AB32" i="13"/>
  <c r="AB29" i="13"/>
  <c r="AB28" i="13"/>
  <c r="AB27" i="13"/>
  <c r="AB24" i="13"/>
  <c r="AB21" i="13"/>
  <c r="AB18" i="13"/>
  <c r="AB17" i="13"/>
  <c r="AB16" i="13"/>
  <c r="AB13" i="13"/>
  <c r="AB10" i="13"/>
  <c r="AB192" i="11"/>
  <c r="AB191" i="11"/>
  <c r="AB190" i="11"/>
  <c r="AB187" i="11"/>
  <c r="AB184" i="11"/>
  <c r="AB181" i="11"/>
  <c r="AB180" i="11"/>
  <c r="AB179" i="11"/>
  <c r="AB176" i="11"/>
  <c r="AB173" i="11"/>
  <c r="AB170" i="11"/>
  <c r="AB169" i="11"/>
  <c r="AB168" i="11"/>
  <c r="AB165" i="11"/>
  <c r="AB162" i="11"/>
  <c r="AB152" i="11"/>
  <c r="AB151" i="11"/>
  <c r="AB150" i="11"/>
  <c r="AB149" i="11"/>
  <c r="AB148" i="11"/>
  <c r="AB145" i="11"/>
  <c r="AB144" i="11"/>
  <c r="AB143" i="11"/>
  <c r="AB142" i="11"/>
  <c r="AB141" i="11"/>
  <c r="AB138" i="11"/>
  <c r="AB137" i="11"/>
  <c r="AB136" i="11"/>
  <c r="AB133" i="11"/>
  <c r="AB130" i="11"/>
  <c r="AB127" i="11"/>
  <c r="AB126" i="11"/>
  <c r="AB125" i="11"/>
  <c r="AB124" i="11"/>
  <c r="AB123" i="11"/>
  <c r="AB113" i="11"/>
  <c r="AB112" i="11"/>
  <c r="AB111" i="11"/>
  <c r="AB110" i="11"/>
  <c r="AB109" i="11"/>
  <c r="AB106" i="11"/>
  <c r="AB105" i="11"/>
  <c r="AB104" i="11"/>
  <c r="AB101" i="11"/>
  <c r="AB98" i="11"/>
  <c r="AB95" i="11"/>
  <c r="AB94" i="11"/>
  <c r="AB93" i="11"/>
  <c r="AB90" i="11"/>
  <c r="AB87" i="11"/>
  <c r="AB84" i="11"/>
  <c r="AB83" i="11"/>
  <c r="AB82" i="11"/>
  <c r="AB79" i="11"/>
  <c r="AB76" i="11"/>
  <c r="AB73" i="11"/>
  <c r="AB72" i="11"/>
  <c r="AB71" i="11"/>
  <c r="AB68" i="11"/>
  <c r="AB65" i="11"/>
  <c r="AB62" i="11"/>
  <c r="AB61" i="11"/>
  <c r="AB60" i="11"/>
  <c r="AB57" i="11"/>
  <c r="AB54" i="11"/>
  <c r="AB51" i="11"/>
  <c r="AB50" i="11"/>
  <c r="AB49" i="11"/>
  <c r="AB46" i="11"/>
  <c r="AB43" i="11"/>
  <c r="AB40" i="11"/>
  <c r="AB39" i="11"/>
  <c r="AB38" i="11"/>
  <c r="AB35" i="11"/>
  <c r="AB32" i="11"/>
  <c r="AB29" i="11"/>
  <c r="AB28" i="11"/>
  <c r="AB27" i="11"/>
  <c r="AB24" i="11"/>
  <c r="AB21" i="11"/>
  <c r="AB18" i="11"/>
  <c r="AB17" i="11"/>
  <c r="AB16" i="11"/>
  <c r="AB13" i="11"/>
  <c r="AB10" i="11"/>
  <c r="AB127" i="15"/>
  <c r="AA127" i="15"/>
  <c r="AB126" i="15"/>
  <c r="AA126" i="15"/>
  <c r="AB125" i="15"/>
  <c r="AA125" i="15"/>
  <c r="AB124" i="15"/>
  <c r="AA124" i="15"/>
  <c r="AB123" i="15"/>
  <c r="AA123" i="15"/>
  <c r="AB192" i="15"/>
  <c r="AB191" i="15"/>
  <c r="AB190" i="15"/>
  <c r="AB187" i="15"/>
  <c r="AB184" i="15"/>
  <c r="AB181" i="15"/>
  <c r="AB180" i="15"/>
  <c r="AB179" i="15"/>
  <c r="AB176" i="15"/>
  <c r="AB173" i="15"/>
  <c r="AB170" i="15"/>
  <c r="AB169" i="15"/>
  <c r="AB168" i="15"/>
  <c r="AB165" i="15"/>
  <c r="AB162" i="15"/>
  <c r="AB152" i="15"/>
  <c r="AB151" i="15"/>
  <c r="AB150" i="15"/>
  <c r="AB149" i="15"/>
  <c r="AB148" i="15"/>
  <c r="AB145" i="15"/>
  <c r="AB144" i="15"/>
  <c r="AB143" i="15"/>
  <c r="AB142" i="15"/>
  <c r="AB141" i="15"/>
  <c r="AB120" i="15"/>
  <c r="AB119" i="15"/>
  <c r="AB118" i="15"/>
  <c r="AB117" i="15"/>
  <c r="AB116" i="15"/>
  <c r="AB113" i="15"/>
  <c r="AB112" i="15"/>
  <c r="AB111" i="15"/>
  <c r="AB110" i="15"/>
  <c r="AB109" i="15"/>
  <c r="AB106" i="15"/>
  <c r="AB105" i="15"/>
  <c r="AB104" i="15"/>
  <c r="AB101" i="15"/>
  <c r="AB98" i="15"/>
  <c r="AB95" i="15"/>
  <c r="AB94" i="15"/>
  <c r="AB93" i="15"/>
  <c r="AB90" i="15"/>
  <c r="AB87" i="15"/>
  <c r="AB84" i="15"/>
  <c r="AB83" i="15"/>
  <c r="AB82" i="15"/>
  <c r="AB79" i="15"/>
  <c r="AB76" i="15"/>
  <c r="AB73" i="15"/>
  <c r="AB72" i="15"/>
  <c r="AB71" i="15"/>
  <c r="AB68" i="15"/>
  <c r="AB65" i="15"/>
  <c r="AB62" i="15"/>
  <c r="AB61" i="15"/>
  <c r="AB60" i="15"/>
  <c r="AB57" i="15"/>
  <c r="AB54" i="15"/>
  <c r="AB51" i="15"/>
  <c r="AB50" i="15"/>
  <c r="AB49" i="15"/>
  <c r="AB46" i="15"/>
  <c r="AB43" i="15"/>
  <c r="AB40" i="15"/>
  <c r="AB39" i="15"/>
  <c r="AB38" i="15"/>
  <c r="AB35" i="15"/>
  <c r="AB32" i="15"/>
  <c r="AB29" i="15"/>
  <c r="AB28" i="15"/>
  <c r="AB27" i="15"/>
  <c r="AB24" i="15"/>
  <c r="AB21" i="15"/>
  <c r="AB18" i="15"/>
  <c r="AB17" i="15"/>
  <c r="AB16" i="15"/>
  <c r="AB13" i="15"/>
  <c r="AB10" i="15"/>
  <c r="AB192" i="14"/>
  <c r="AB191" i="14"/>
  <c r="AB190" i="14"/>
  <c r="AB187" i="14"/>
  <c r="AB184" i="14"/>
  <c r="AB181" i="14"/>
  <c r="AB180" i="14"/>
  <c r="AB179" i="14"/>
  <c r="AB176" i="14"/>
  <c r="AB173" i="14"/>
  <c r="AB170" i="14"/>
  <c r="AB169" i="14"/>
  <c r="AB168" i="14"/>
  <c r="AB165" i="14"/>
  <c r="AB162" i="14"/>
  <c r="AB152" i="14"/>
  <c r="AB151" i="14"/>
  <c r="AB150" i="14"/>
  <c r="AB149" i="14"/>
  <c r="AB148" i="14"/>
  <c r="AB145" i="14"/>
  <c r="AB144" i="14"/>
  <c r="AB143" i="14"/>
  <c r="AB142" i="14"/>
  <c r="AB141" i="14"/>
  <c r="AB120" i="14"/>
  <c r="AB119" i="14"/>
  <c r="AB118" i="14"/>
  <c r="AB117" i="14"/>
  <c r="AB116" i="14"/>
  <c r="AB113" i="14"/>
  <c r="AB112" i="14"/>
  <c r="AB111" i="14"/>
  <c r="AB110" i="14"/>
  <c r="AB109" i="14"/>
  <c r="AB106" i="14"/>
  <c r="AB105" i="14"/>
  <c r="AB104" i="14"/>
  <c r="AB101" i="14"/>
  <c r="AB98" i="14"/>
  <c r="AB95" i="14"/>
  <c r="AB94" i="14"/>
  <c r="AB93" i="14"/>
  <c r="AB90" i="14"/>
  <c r="AB87" i="14"/>
  <c r="AB84" i="14"/>
  <c r="AB83" i="14"/>
  <c r="AB82" i="14"/>
  <c r="AB79" i="14"/>
  <c r="AB76" i="14"/>
  <c r="AB73" i="14"/>
  <c r="AB72" i="14"/>
  <c r="AB71" i="14"/>
  <c r="AB68" i="14"/>
  <c r="AB65" i="14"/>
  <c r="AB62" i="14"/>
  <c r="AB61" i="14"/>
  <c r="AB60" i="14"/>
  <c r="AB57" i="14"/>
  <c r="AB54" i="14"/>
  <c r="AB51" i="14"/>
  <c r="AB50" i="14"/>
  <c r="AB49" i="14"/>
  <c r="AB46" i="14"/>
  <c r="AB43" i="14"/>
  <c r="AB40" i="14"/>
  <c r="AB39" i="14"/>
  <c r="AB38" i="14"/>
  <c r="AB35" i="14"/>
  <c r="AB32" i="14"/>
  <c r="AB29" i="14"/>
  <c r="AB28" i="14"/>
  <c r="AB27" i="14"/>
  <c r="AB24" i="14"/>
  <c r="AB21" i="14"/>
  <c r="AB18" i="14"/>
  <c r="AB17" i="14"/>
  <c r="AB16" i="14"/>
  <c r="AB13" i="14"/>
  <c r="AB10" i="14"/>
  <c r="P138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C138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C137" i="14"/>
  <c r="P136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C136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C133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P138" i="15"/>
  <c r="P214" i="15" s="1"/>
  <c r="O138" i="15"/>
  <c r="O214" i="15" s="1"/>
  <c r="N138" i="15"/>
  <c r="N214" i="15" s="1"/>
  <c r="M138" i="15"/>
  <c r="L138" i="15"/>
  <c r="K138" i="15"/>
  <c r="K214" i="15" s="1"/>
  <c r="J138" i="15"/>
  <c r="J214" i="15" s="1"/>
  <c r="I138" i="15"/>
  <c r="I214" i="15" s="1"/>
  <c r="H138" i="15"/>
  <c r="H214" i="15" s="1"/>
  <c r="G138" i="15"/>
  <c r="G214" i="15" s="1"/>
  <c r="F138" i="15"/>
  <c r="F214" i="15" s="1"/>
  <c r="E138" i="15"/>
  <c r="E214" i="15" s="1"/>
  <c r="D138" i="15"/>
  <c r="D214" i="15" s="1"/>
  <c r="C138" i="15"/>
  <c r="P137" i="15"/>
  <c r="P213" i="15" s="1"/>
  <c r="O137" i="15"/>
  <c r="O213" i="15" s="1"/>
  <c r="N137" i="15"/>
  <c r="N213" i="15" s="1"/>
  <c r="M137" i="15"/>
  <c r="L137" i="15"/>
  <c r="K137" i="15"/>
  <c r="K213" i="15" s="1"/>
  <c r="J137" i="15"/>
  <c r="J213" i="15" s="1"/>
  <c r="I137" i="15"/>
  <c r="I213" i="15" s="1"/>
  <c r="H137" i="15"/>
  <c r="H213" i="15" s="1"/>
  <c r="G137" i="15"/>
  <c r="G213" i="15" s="1"/>
  <c r="F137" i="15"/>
  <c r="F213" i="15" s="1"/>
  <c r="E137" i="15"/>
  <c r="E213" i="15" s="1"/>
  <c r="D137" i="15"/>
  <c r="D213" i="15" s="1"/>
  <c r="C137" i="15"/>
  <c r="P136" i="15"/>
  <c r="P212" i="15" s="1"/>
  <c r="O136" i="15"/>
  <c r="O212" i="15" s="1"/>
  <c r="N136" i="15"/>
  <c r="N212" i="15" s="1"/>
  <c r="M136" i="15"/>
  <c r="L136" i="15"/>
  <c r="K136" i="15"/>
  <c r="K212" i="15" s="1"/>
  <c r="J136" i="15"/>
  <c r="J212" i="15" s="1"/>
  <c r="I136" i="15"/>
  <c r="I212" i="15" s="1"/>
  <c r="H136" i="15"/>
  <c r="H212" i="15" s="1"/>
  <c r="G136" i="15"/>
  <c r="G212" i="15" s="1"/>
  <c r="F136" i="15"/>
  <c r="F212" i="15" s="1"/>
  <c r="E136" i="15"/>
  <c r="E212" i="15" s="1"/>
  <c r="D136" i="15"/>
  <c r="D212" i="15" s="1"/>
  <c r="C136" i="15"/>
  <c r="P133" i="15"/>
  <c r="P209" i="15" s="1"/>
  <c r="N133" i="15"/>
  <c r="N209" i="15" s="1"/>
  <c r="M133" i="15"/>
  <c r="L133" i="15"/>
  <c r="K133" i="15"/>
  <c r="K209" i="15" s="1"/>
  <c r="J133" i="15"/>
  <c r="J209" i="15" s="1"/>
  <c r="I133" i="15"/>
  <c r="I209" i="15" s="1"/>
  <c r="H133" i="15"/>
  <c r="H209" i="15" s="1"/>
  <c r="G133" i="15"/>
  <c r="G209" i="15" s="1"/>
  <c r="F133" i="15"/>
  <c r="F209" i="15" s="1"/>
  <c r="E133" i="15"/>
  <c r="E209" i="15" s="1"/>
  <c r="D133" i="15"/>
  <c r="D209" i="15" s="1"/>
  <c r="C133" i="15"/>
  <c r="P130" i="15"/>
  <c r="P206" i="15" s="1"/>
  <c r="O130" i="15"/>
  <c r="O206" i="15" s="1"/>
  <c r="N130" i="15"/>
  <c r="N206" i="15" s="1"/>
  <c r="M130" i="15"/>
  <c r="L130" i="15"/>
  <c r="K130" i="15"/>
  <c r="K206" i="15" s="1"/>
  <c r="J130" i="15"/>
  <c r="J206" i="15" s="1"/>
  <c r="I130" i="15"/>
  <c r="I206" i="15" s="1"/>
  <c r="H130" i="15"/>
  <c r="H206" i="15" s="1"/>
  <c r="G130" i="15"/>
  <c r="G206" i="15" s="1"/>
  <c r="F130" i="15"/>
  <c r="F206" i="15" s="1"/>
  <c r="E130" i="15"/>
  <c r="E206" i="15" s="1"/>
  <c r="D130" i="15"/>
  <c r="D206" i="15" s="1"/>
  <c r="AK133" i="15" l="1"/>
  <c r="M209" i="15"/>
  <c r="AK209" i="15" s="1"/>
  <c r="L214" i="15"/>
  <c r="AJ214" i="15" s="1"/>
  <c r="AJ138" i="15"/>
  <c r="L209" i="15"/>
  <c r="AJ209" i="15" s="1"/>
  <c r="AJ133" i="15"/>
  <c r="AK138" i="15"/>
  <c r="M214" i="15"/>
  <c r="AK214" i="15" s="1"/>
  <c r="M206" i="15"/>
  <c r="AK206" i="15" s="1"/>
  <c r="AK130" i="15"/>
  <c r="L213" i="15"/>
  <c r="AJ213" i="15" s="1"/>
  <c r="AJ137" i="15"/>
  <c r="AK137" i="15"/>
  <c r="M213" i="15"/>
  <c r="AK213" i="15" s="1"/>
  <c r="L212" i="15"/>
  <c r="AJ212" i="15" s="1"/>
  <c r="AJ136" i="15"/>
  <c r="AK136" i="15"/>
  <c r="M212" i="15"/>
  <c r="AK212" i="15" s="1"/>
  <c r="L206" i="15"/>
  <c r="AJ206" i="15" s="1"/>
  <c r="AJ130" i="15"/>
  <c r="P156" i="14"/>
  <c r="AH206" i="15"/>
  <c r="AH130" i="15"/>
  <c r="P159" i="14"/>
  <c r="AI206" i="15"/>
  <c r="AI130" i="15"/>
  <c r="AH213" i="15"/>
  <c r="AH137" i="15"/>
  <c r="AI212" i="14"/>
  <c r="AI136" i="14"/>
  <c r="AH209" i="14"/>
  <c r="AH133" i="14"/>
  <c r="AI209" i="14"/>
  <c r="AI133" i="14"/>
  <c r="AH212" i="14"/>
  <c r="AH136" i="14"/>
  <c r="AH212" i="15"/>
  <c r="AH136" i="15"/>
  <c r="AI212" i="15"/>
  <c r="AI136" i="15"/>
  <c r="AH206" i="14"/>
  <c r="AH130" i="14"/>
  <c r="AH214" i="14"/>
  <c r="AH138" i="14"/>
  <c r="AI206" i="14"/>
  <c r="AI130" i="14"/>
  <c r="AI214" i="14"/>
  <c r="AI138" i="14"/>
  <c r="AI214" i="15"/>
  <c r="AI138" i="15"/>
  <c r="AH209" i="15"/>
  <c r="AH133" i="15"/>
  <c r="AH213" i="14"/>
  <c r="AH137" i="14"/>
  <c r="AI213" i="15"/>
  <c r="AI137" i="15"/>
  <c r="AI209" i="15"/>
  <c r="AI133" i="15"/>
  <c r="AH214" i="15"/>
  <c r="AH138" i="15"/>
  <c r="AI213" i="14"/>
  <c r="AI137" i="14"/>
  <c r="AB30" i="15"/>
  <c r="AB114" i="15"/>
  <c r="AB128" i="15"/>
  <c r="AG212" i="15"/>
  <c r="AG136" i="15"/>
  <c r="AG209" i="14"/>
  <c r="AG133" i="14"/>
  <c r="AG206" i="14"/>
  <c r="AG130" i="14"/>
  <c r="AG214" i="14"/>
  <c r="AG138" i="14"/>
  <c r="AG209" i="15"/>
  <c r="AG133" i="15"/>
  <c r="AG213" i="14"/>
  <c r="AG137" i="14"/>
  <c r="AB74" i="15"/>
  <c r="AG214" i="15"/>
  <c r="AG138" i="15"/>
  <c r="AB153" i="11"/>
  <c r="AG206" i="15"/>
  <c r="AG130" i="15"/>
  <c r="AG212" i="14"/>
  <c r="AG136" i="14"/>
  <c r="P158" i="14"/>
  <c r="AG213" i="15"/>
  <c r="AG137" i="15"/>
  <c r="AB19" i="11"/>
  <c r="AB63" i="11"/>
  <c r="AB107" i="11"/>
  <c r="AB41" i="11"/>
  <c r="AB85" i="11"/>
  <c r="AB96" i="11"/>
  <c r="AB139" i="11"/>
  <c r="AB171" i="11"/>
  <c r="AB30" i="11"/>
  <c r="AB74" i="11"/>
  <c r="AB182" i="11"/>
  <c r="AB52" i="11"/>
  <c r="AB128" i="11"/>
  <c r="AB182" i="13"/>
  <c r="AB19" i="13"/>
  <c r="AB41" i="13"/>
  <c r="AB52" i="13"/>
  <c r="AB85" i="13"/>
  <c r="AB128" i="13"/>
  <c r="AB153" i="13"/>
  <c r="AB130" i="14"/>
  <c r="AB137" i="14"/>
  <c r="AC133" i="14"/>
  <c r="AC209" i="14"/>
  <c r="AC137" i="14"/>
  <c r="AC213" i="14"/>
  <c r="AF130" i="14"/>
  <c r="AF206" i="14"/>
  <c r="AD133" i="14"/>
  <c r="AD209" i="14"/>
  <c r="AB41" i="14"/>
  <c r="AB85" i="14"/>
  <c r="AB138" i="14"/>
  <c r="AE130" i="14"/>
  <c r="AE206" i="14"/>
  <c r="AD137" i="14"/>
  <c r="AD213" i="14"/>
  <c r="AF138" i="14"/>
  <c r="AF214" i="14"/>
  <c r="AB52" i="14"/>
  <c r="AB96" i="14"/>
  <c r="AE133" i="14"/>
  <c r="AE209" i="14"/>
  <c r="AC136" i="14"/>
  <c r="AC212" i="14"/>
  <c r="AE137" i="14"/>
  <c r="AE213" i="14"/>
  <c r="AC138" i="14"/>
  <c r="AC214" i="14"/>
  <c r="AB133" i="14"/>
  <c r="AB182" i="14"/>
  <c r="AE136" i="14"/>
  <c r="AE212" i="14"/>
  <c r="AE138" i="14"/>
  <c r="AE214" i="14"/>
  <c r="P155" i="14"/>
  <c r="AB206" i="14"/>
  <c r="AF136" i="14"/>
  <c r="AF212" i="14"/>
  <c r="AB212" i="14"/>
  <c r="AB214" i="14"/>
  <c r="AB121" i="14"/>
  <c r="P157" i="14"/>
  <c r="AC130" i="14"/>
  <c r="AC206" i="14"/>
  <c r="AD130" i="14"/>
  <c r="AD206" i="14"/>
  <c r="AF133" i="14"/>
  <c r="AF209" i="14"/>
  <c r="AB209" i="14"/>
  <c r="AD136" i="14"/>
  <c r="AD212" i="14"/>
  <c r="AF137" i="14"/>
  <c r="AF213" i="14"/>
  <c r="AB213" i="14"/>
  <c r="AD138" i="14"/>
  <c r="AD214" i="14"/>
  <c r="AB19" i="14"/>
  <c r="AB30" i="14"/>
  <c r="AB63" i="14"/>
  <c r="AB74" i="14"/>
  <c r="AB107" i="14"/>
  <c r="AB114" i="14"/>
  <c r="AB136" i="14"/>
  <c r="AB146" i="14"/>
  <c r="AB153" i="14"/>
  <c r="AB193" i="14"/>
  <c r="P156" i="15"/>
  <c r="AB137" i="15"/>
  <c r="AD130" i="15"/>
  <c r="AD206" i="15"/>
  <c r="AE136" i="15"/>
  <c r="AE212" i="15"/>
  <c r="AC133" i="15"/>
  <c r="AC209" i="15"/>
  <c r="AF136" i="15"/>
  <c r="AF212" i="15"/>
  <c r="AB212" i="15"/>
  <c r="AD137" i="15"/>
  <c r="AD213" i="15"/>
  <c r="AF138" i="15"/>
  <c r="AF214" i="15"/>
  <c r="AB214" i="15"/>
  <c r="P157" i="15"/>
  <c r="AB41" i="15"/>
  <c r="AB85" i="15"/>
  <c r="AB121" i="15"/>
  <c r="AB130" i="15"/>
  <c r="AB138" i="15"/>
  <c r="AB171" i="15"/>
  <c r="AF133" i="15"/>
  <c r="AF209" i="15"/>
  <c r="AC137" i="15"/>
  <c r="AC213" i="15"/>
  <c r="AE130" i="15"/>
  <c r="AE206" i="15"/>
  <c r="AB206" i="15"/>
  <c r="AD133" i="15"/>
  <c r="AD209" i="15"/>
  <c r="AC136" i="15"/>
  <c r="AC212" i="15"/>
  <c r="AE137" i="15"/>
  <c r="AE213" i="15"/>
  <c r="AC138" i="15"/>
  <c r="AC214" i="15"/>
  <c r="P158" i="15"/>
  <c r="AB52" i="15"/>
  <c r="AB96" i="15"/>
  <c r="AB133" i="15"/>
  <c r="AB146" i="15"/>
  <c r="AB182" i="15"/>
  <c r="AE138" i="15"/>
  <c r="AE214" i="15"/>
  <c r="AF130" i="15"/>
  <c r="AF206" i="15"/>
  <c r="AC130" i="15"/>
  <c r="AC206" i="15"/>
  <c r="AE133" i="15"/>
  <c r="AE209" i="15"/>
  <c r="AB209" i="15"/>
  <c r="AD136" i="15"/>
  <c r="AD212" i="15"/>
  <c r="AF137" i="15"/>
  <c r="AF213" i="15"/>
  <c r="AB213" i="15"/>
  <c r="AD138" i="15"/>
  <c r="AD214" i="15"/>
  <c r="P155" i="15"/>
  <c r="P159" i="15"/>
  <c r="AB19" i="15"/>
  <c r="AB63" i="15"/>
  <c r="AB107" i="15"/>
  <c r="AB136" i="15"/>
  <c r="AB153" i="15"/>
  <c r="AB193" i="15"/>
  <c r="AB171" i="14"/>
  <c r="AB171" i="13"/>
  <c r="AB193" i="11"/>
  <c r="AB114" i="13"/>
  <c r="AB114" i="11"/>
  <c r="AB96" i="13"/>
  <c r="AB30" i="13"/>
  <c r="AB63" i="13"/>
  <c r="AB74" i="13"/>
  <c r="AB107" i="13"/>
  <c r="AB146" i="11"/>
  <c r="AB193" i="13"/>
  <c r="AB146" i="13"/>
  <c r="AB139" i="13"/>
  <c r="P193" i="15"/>
  <c r="P182" i="15"/>
  <c r="P171" i="15"/>
  <c r="P153" i="15"/>
  <c r="P146" i="15"/>
  <c r="P139" i="15"/>
  <c r="P128" i="15"/>
  <c r="P121" i="15"/>
  <c r="P114" i="15"/>
  <c r="P107" i="15"/>
  <c r="Q215" i="15" s="1"/>
  <c r="P96" i="15"/>
  <c r="P85" i="15"/>
  <c r="P74" i="15"/>
  <c r="P63" i="15"/>
  <c r="P52" i="15"/>
  <c r="P41" i="15"/>
  <c r="P30" i="15"/>
  <c r="P19" i="15"/>
  <c r="P193" i="14"/>
  <c r="P182" i="14"/>
  <c r="P171" i="14"/>
  <c r="P153" i="14"/>
  <c r="P146" i="14"/>
  <c r="P139" i="14"/>
  <c r="P128" i="14"/>
  <c r="P121" i="14"/>
  <c r="P114" i="14"/>
  <c r="P107" i="14"/>
  <c r="Q215" i="14" s="1"/>
  <c r="P96" i="14"/>
  <c r="P85" i="14"/>
  <c r="P74" i="14"/>
  <c r="P63" i="14"/>
  <c r="P52" i="14"/>
  <c r="P41" i="14"/>
  <c r="P30" i="14"/>
  <c r="P19" i="14"/>
  <c r="P193" i="13"/>
  <c r="P182" i="13"/>
  <c r="P171" i="13"/>
  <c r="P153" i="13"/>
  <c r="P146" i="13"/>
  <c r="P139" i="13"/>
  <c r="P107" i="13"/>
  <c r="Q215" i="13" s="1"/>
  <c r="P96" i="13"/>
  <c r="P85" i="13"/>
  <c r="P74" i="13"/>
  <c r="P63" i="13"/>
  <c r="P52" i="13"/>
  <c r="P41" i="13"/>
  <c r="P30" i="13"/>
  <c r="P19" i="13"/>
  <c r="P193" i="11"/>
  <c r="P182" i="11"/>
  <c r="P171" i="11"/>
  <c r="P160" i="11"/>
  <c r="P153" i="11"/>
  <c r="P146" i="11"/>
  <c r="P139" i="11"/>
  <c r="P107" i="11"/>
  <c r="Q215" i="11" s="1"/>
  <c r="P96" i="11"/>
  <c r="P85" i="11"/>
  <c r="P74" i="11"/>
  <c r="P63" i="11"/>
  <c r="P52" i="11"/>
  <c r="P41" i="11"/>
  <c r="P30" i="11"/>
  <c r="P19" i="11"/>
  <c r="AJ139" i="15" l="1"/>
  <c r="AK139" i="15"/>
  <c r="AI139" i="15"/>
  <c r="AH139" i="14"/>
  <c r="AH139" i="15"/>
  <c r="AI139" i="14"/>
  <c r="AC139" i="15"/>
  <c r="AC139" i="14"/>
  <c r="P160" i="14"/>
  <c r="AG139" i="14"/>
  <c r="AG139" i="15"/>
  <c r="AB139" i="14"/>
  <c r="AF139" i="14"/>
  <c r="AD139" i="14"/>
  <c r="AE139" i="14"/>
  <c r="AB139" i="15"/>
  <c r="AF139" i="15"/>
  <c r="AD139" i="15"/>
  <c r="AE139" i="15"/>
  <c r="P160" i="15"/>
  <c r="C4" i="15"/>
  <c r="C4" i="14"/>
  <c r="C4" i="13"/>
  <c r="C130" i="14" l="1"/>
  <c r="C155" i="11" l="1"/>
  <c r="C130" i="15"/>
  <c r="O120" i="13"/>
  <c r="N120" i="13"/>
  <c r="M120" i="13"/>
  <c r="L120" i="13"/>
  <c r="K120" i="13"/>
  <c r="AI120" i="13" s="1"/>
  <c r="J120" i="13"/>
  <c r="AH120" i="13" s="1"/>
  <c r="I120" i="13"/>
  <c r="AG120" i="13" s="1"/>
  <c r="H120" i="13"/>
  <c r="AF120" i="13" s="1"/>
  <c r="G120" i="13"/>
  <c r="AE120" i="13" s="1"/>
  <c r="F120" i="13"/>
  <c r="AD120" i="13" s="1"/>
  <c r="E120" i="13"/>
  <c r="AC120" i="13" s="1"/>
  <c r="D120" i="13"/>
  <c r="AB120" i="13" s="1"/>
  <c r="C120" i="13"/>
  <c r="O119" i="13"/>
  <c r="N119" i="13"/>
  <c r="M119" i="13"/>
  <c r="L119" i="13"/>
  <c r="K119" i="13"/>
  <c r="AI119" i="13" s="1"/>
  <c r="J119" i="13"/>
  <c r="AH119" i="13" s="1"/>
  <c r="I119" i="13"/>
  <c r="AG119" i="13" s="1"/>
  <c r="H119" i="13"/>
  <c r="AF119" i="13" s="1"/>
  <c r="G119" i="13"/>
  <c r="AE119" i="13" s="1"/>
  <c r="F119" i="13"/>
  <c r="AD119" i="13" s="1"/>
  <c r="E119" i="13"/>
  <c r="AC119" i="13" s="1"/>
  <c r="D119" i="13"/>
  <c r="AB119" i="13" s="1"/>
  <c r="C119" i="13"/>
  <c r="O118" i="13"/>
  <c r="N118" i="13"/>
  <c r="M118" i="13"/>
  <c r="L118" i="13"/>
  <c r="K118" i="13"/>
  <c r="AI118" i="13" s="1"/>
  <c r="J118" i="13"/>
  <c r="AH118" i="13" s="1"/>
  <c r="I118" i="13"/>
  <c r="AG118" i="13" s="1"/>
  <c r="H118" i="13"/>
  <c r="AF118" i="13" s="1"/>
  <c r="G118" i="13"/>
  <c r="AE118" i="13" s="1"/>
  <c r="F118" i="13"/>
  <c r="AD118" i="13" s="1"/>
  <c r="E118" i="13"/>
  <c r="AC118" i="13" s="1"/>
  <c r="D118" i="13"/>
  <c r="AB118" i="13" s="1"/>
  <c r="C118" i="13"/>
  <c r="O117" i="13"/>
  <c r="N117" i="13"/>
  <c r="M117" i="13"/>
  <c r="L117" i="13"/>
  <c r="K117" i="13"/>
  <c r="AI117" i="13" s="1"/>
  <c r="J117" i="13"/>
  <c r="AH117" i="13" s="1"/>
  <c r="I117" i="13"/>
  <c r="AG117" i="13" s="1"/>
  <c r="H117" i="13"/>
  <c r="AF117" i="13" s="1"/>
  <c r="G117" i="13"/>
  <c r="AE117" i="13" s="1"/>
  <c r="F117" i="13"/>
  <c r="AD117" i="13" s="1"/>
  <c r="E117" i="13"/>
  <c r="AC117" i="13" s="1"/>
  <c r="D117" i="13"/>
  <c r="AB117" i="13" s="1"/>
  <c r="C117" i="13"/>
  <c r="O116" i="13"/>
  <c r="N116" i="13"/>
  <c r="M116" i="13"/>
  <c r="L116" i="13"/>
  <c r="K116" i="13"/>
  <c r="AI116" i="13" s="1"/>
  <c r="J116" i="13"/>
  <c r="AH116" i="13" s="1"/>
  <c r="I116" i="13"/>
  <c r="AG116" i="13" s="1"/>
  <c r="H116" i="13"/>
  <c r="AF116" i="13" s="1"/>
  <c r="G116" i="13"/>
  <c r="AE116" i="13" s="1"/>
  <c r="F116" i="13"/>
  <c r="AD116" i="13" s="1"/>
  <c r="E116" i="13"/>
  <c r="AC116" i="13" s="1"/>
  <c r="D116" i="13"/>
  <c r="AB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AB116" i="11" s="1"/>
  <c r="E116" i="11"/>
  <c r="AC116" i="11" s="1"/>
  <c r="F116" i="11"/>
  <c r="AD116" i="11" s="1"/>
  <c r="G116" i="11"/>
  <c r="AE116" i="11" s="1"/>
  <c r="H116" i="11"/>
  <c r="AF116" i="11" s="1"/>
  <c r="I116" i="11"/>
  <c r="AG116" i="11" s="1"/>
  <c r="J116" i="11"/>
  <c r="AH116" i="11" s="1"/>
  <c r="K116" i="11"/>
  <c r="AI116" i="11" s="1"/>
  <c r="L116" i="11"/>
  <c r="M116" i="11"/>
  <c r="N116" i="11"/>
  <c r="O116" i="11"/>
  <c r="O120" i="11"/>
  <c r="N120" i="11"/>
  <c r="M120" i="11"/>
  <c r="L120" i="11"/>
  <c r="K120" i="11"/>
  <c r="AI120" i="11" s="1"/>
  <c r="J120" i="11"/>
  <c r="AH120" i="11" s="1"/>
  <c r="I120" i="11"/>
  <c r="AG120" i="11" s="1"/>
  <c r="H120" i="11"/>
  <c r="AF120" i="11" s="1"/>
  <c r="G120" i="11"/>
  <c r="AE120" i="11" s="1"/>
  <c r="F120" i="11"/>
  <c r="AD120" i="11" s="1"/>
  <c r="E120" i="11"/>
  <c r="AC120" i="11" s="1"/>
  <c r="D120" i="11"/>
  <c r="AB120" i="11" s="1"/>
  <c r="C120" i="11"/>
  <c r="O119" i="11"/>
  <c r="N119" i="11"/>
  <c r="M119" i="11"/>
  <c r="L119" i="11"/>
  <c r="K119" i="11"/>
  <c r="AI119" i="11" s="1"/>
  <c r="J119" i="11"/>
  <c r="AH119" i="11" s="1"/>
  <c r="I119" i="11"/>
  <c r="AG119" i="11" s="1"/>
  <c r="H119" i="11"/>
  <c r="AF119" i="11" s="1"/>
  <c r="G119" i="11"/>
  <c r="AE119" i="11" s="1"/>
  <c r="F119" i="11"/>
  <c r="AD119" i="11" s="1"/>
  <c r="E119" i="11"/>
  <c r="AC119" i="11" s="1"/>
  <c r="D119" i="11"/>
  <c r="AB119" i="11" s="1"/>
  <c r="C119" i="11"/>
  <c r="O118" i="11"/>
  <c r="N118" i="11"/>
  <c r="M118" i="11"/>
  <c r="L118" i="11"/>
  <c r="K118" i="11"/>
  <c r="AI118" i="11" s="1"/>
  <c r="J118" i="11"/>
  <c r="AH118" i="11" s="1"/>
  <c r="I118" i="11"/>
  <c r="AG118" i="11" s="1"/>
  <c r="H118" i="11"/>
  <c r="AF118" i="11" s="1"/>
  <c r="G118" i="11"/>
  <c r="AE118" i="11" s="1"/>
  <c r="F118" i="11"/>
  <c r="AD118" i="11" s="1"/>
  <c r="E118" i="11"/>
  <c r="AC118" i="11" s="1"/>
  <c r="D118" i="11"/>
  <c r="AB118" i="11" s="1"/>
  <c r="C118" i="11"/>
  <c r="O117" i="11"/>
  <c r="N117" i="11"/>
  <c r="M117" i="11"/>
  <c r="L117" i="11"/>
  <c r="K117" i="11"/>
  <c r="AI117" i="11" s="1"/>
  <c r="J117" i="11"/>
  <c r="AH117" i="11" s="1"/>
  <c r="I117" i="11"/>
  <c r="AG117" i="11" s="1"/>
  <c r="H117" i="11"/>
  <c r="AF117" i="11" s="1"/>
  <c r="G117" i="11"/>
  <c r="AE117" i="11" s="1"/>
  <c r="F117" i="11"/>
  <c r="AD117" i="11" s="1"/>
  <c r="E117" i="11"/>
  <c r="AC117" i="11" s="1"/>
  <c r="D117" i="11"/>
  <c r="AB117" i="11" s="1"/>
  <c r="C117" i="11"/>
  <c r="AH121" i="13" l="1"/>
  <c r="AI121" i="13"/>
  <c r="AH121" i="11"/>
  <c r="AI121" i="11"/>
  <c r="AG121" i="11"/>
  <c r="AE121" i="13"/>
  <c r="AG121" i="13"/>
  <c r="AD121" i="11"/>
  <c r="AC121" i="11"/>
  <c r="AF121" i="11"/>
  <c r="AB121" i="11"/>
  <c r="AE121" i="11"/>
  <c r="AD121" i="13"/>
  <c r="AF121" i="13"/>
  <c r="AB121" i="13"/>
  <c r="AC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O158" i="11"/>
  <c r="O157" i="11"/>
  <c r="O156" i="11"/>
  <c r="O155" i="11"/>
  <c r="N159" i="11"/>
  <c r="N158" i="11"/>
  <c r="N157" i="11"/>
  <c r="N156" i="11"/>
  <c r="N155" i="11"/>
  <c r="M159" i="11"/>
  <c r="L159" i="11"/>
  <c r="K159" i="11"/>
  <c r="AI159" i="11" s="1"/>
  <c r="J159" i="11"/>
  <c r="AH159" i="11" s="1"/>
  <c r="I159" i="11"/>
  <c r="AG159" i="11" s="1"/>
  <c r="H159" i="11"/>
  <c r="AF159" i="11" s="1"/>
  <c r="G159" i="11"/>
  <c r="AE159" i="11" s="1"/>
  <c r="F159" i="11"/>
  <c r="AD159" i="11" s="1"/>
  <c r="E159" i="11"/>
  <c r="AC159" i="11" s="1"/>
  <c r="M158" i="11"/>
  <c r="L158" i="11"/>
  <c r="K158" i="11"/>
  <c r="AI158" i="11" s="1"/>
  <c r="J158" i="11"/>
  <c r="AH158" i="11" s="1"/>
  <c r="I158" i="11"/>
  <c r="AG158" i="11" s="1"/>
  <c r="H158" i="11"/>
  <c r="AF158" i="11" s="1"/>
  <c r="G158" i="11"/>
  <c r="AE158" i="11" s="1"/>
  <c r="F158" i="11"/>
  <c r="AD158" i="11" s="1"/>
  <c r="E158" i="11"/>
  <c r="AC158" i="11" s="1"/>
  <c r="M157" i="11"/>
  <c r="L157" i="11"/>
  <c r="K157" i="11"/>
  <c r="AI157" i="11" s="1"/>
  <c r="J157" i="11"/>
  <c r="AH157" i="11" s="1"/>
  <c r="I157" i="11"/>
  <c r="AG157" i="11" s="1"/>
  <c r="H157" i="11"/>
  <c r="AF157" i="11" s="1"/>
  <c r="G157" i="11"/>
  <c r="AE157" i="11" s="1"/>
  <c r="F157" i="11"/>
  <c r="AD157" i="11" s="1"/>
  <c r="E157" i="11"/>
  <c r="AC157" i="11" s="1"/>
  <c r="M156" i="11"/>
  <c r="L156" i="11"/>
  <c r="K156" i="11"/>
  <c r="AI156" i="11" s="1"/>
  <c r="J156" i="11"/>
  <c r="AH156" i="11" s="1"/>
  <c r="I156" i="11"/>
  <c r="AG156" i="11" s="1"/>
  <c r="H156" i="11"/>
  <c r="AF156" i="11" s="1"/>
  <c r="G156" i="11"/>
  <c r="AE156" i="11" s="1"/>
  <c r="F156" i="11"/>
  <c r="AD156" i="11" s="1"/>
  <c r="E156" i="11"/>
  <c r="AC156" i="11" s="1"/>
  <c r="M155" i="11"/>
  <c r="L155" i="11"/>
  <c r="K155" i="11"/>
  <c r="AI155" i="11" s="1"/>
  <c r="J155" i="11"/>
  <c r="AH155" i="11" s="1"/>
  <c r="I155" i="11"/>
  <c r="AG155" i="11" s="1"/>
  <c r="H155" i="11"/>
  <c r="AF155" i="11" s="1"/>
  <c r="G155" i="11"/>
  <c r="AE155" i="11" s="1"/>
  <c r="F155" i="11"/>
  <c r="AD155" i="11" s="1"/>
  <c r="E155" i="11"/>
  <c r="AC155" i="11" s="1"/>
  <c r="D159" i="11"/>
  <c r="AB159" i="11" s="1"/>
  <c r="C159" i="11"/>
  <c r="D158" i="11"/>
  <c r="AB158" i="11" s="1"/>
  <c r="C158" i="11"/>
  <c r="D157" i="11"/>
  <c r="AB157" i="11" s="1"/>
  <c r="C157" i="11"/>
  <c r="D156" i="11"/>
  <c r="AB156" i="11" s="1"/>
  <c r="C156" i="11"/>
  <c r="D155" i="11"/>
  <c r="AB155" i="11" s="1"/>
  <c r="AI160" i="11" l="1"/>
  <c r="AH160" i="11"/>
  <c r="AF160" i="11"/>
  <c r="AG160" i="11"/>
  <c r="AB160" i="11"/>
  <c r="AE160" i="11"/>
  <c r="AC160" i="11"/>
  <c r="AD160" i="11"/>
  <c r="D139" i="15"/>
  <c r="L139" i="15"/>
  <c r="C139" i="15"/>
  <c r="G139" i="15"/>
  <c r="K139" i="15"/>
  <c r="O139" i="15"/>
  <c r="H139" i="15"/>
  <c r="I139" i="15"/>
  <c r="AA127" i="13"/>
  <c r="AA126" i="13"/>
  <c r="AA125" i="13"/>
  <c r="AA124" i="13"/>
  <c r="AA123" i="13"/>
  <c r="AA113" i="13"/>
  <c r="AA112" i="13"/>
  <c r="AA111" i="13"/>
  <c r="AA110" i="13"/>
  <c r="AA109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59" i="15"/>
  <c r="N159" i="15"/>
  <c r="M159" i="15"/>
  <c r="AK159" i="15" s="1"/>
  <c r="K159" i="15"/>
  <c r="AI159" i="15" s="1"/>
  <c r="J159" i="15"/>
  <c r="AH159" i="15" s="1"/>
  <c r="I159" i="15"/>
  <c r="AG159" i="15" s="1"/>
  <c r="H159" i="15"/>
  <c r="AF159" i="15" s="1"/>
  <c r="G159" i="15"/>
  <c r="AE159" i="15" s="1"/>
  <c r="F159" i="15"/>
  <c r="AD159" i="15" s="1"/>
  <c r="E159" i="15"/>
  <c r="AC159" i="15" s="1"/>
  <c r="D159" i="15"/>
  <c r="AB159" i="15" s="1"/>
  <c r="C159" i="15"/>
  <c r="O158" i="15"/>
  <c r="N158" i="15"/>
  <c r="M158" i="15"/>
  <c r="AK158" i="15" s="1"/>
  <c r="L158" i="15"/>
  <c r="AJ158" i="15" s="1"/>
  <c r="K158" i="15"/>
  <c r="AI158" i="15" s="1"/>
  <c r="J158" i="15"/>
  <c r="AH158" i="15" s="1"/>
  <c r="I158" i="15"/>
  <c r="AG158" i="15" s="1"/>
  <c r="H158" i="15"/>
  <c r="AF158" i="15" s="1"/>
  <c r="G158" i="15"/>
  <c r="AE158" i="15" s="1"/>
  <c r="F158" i="15"/>
  <c r="AD158" i="15" s="1"/>
  <c r="E158" i="15"/>
  <c r="AC158" i="15" s="1"/>
  <c r="D158" i="15"/>
  <c r="AB158" i="15" s="1"/>
  <c r="C158" i="15"/>
  <c r="O157" i="15"/>
  <c r="N157" i="15"/>
  <c r="M157" i="15"/>
  <c r="AK157" i="15" s="1"/>
  <c r="L157" i="15"/>
  <c r="AJ157" i="15" s="1"/>
  <c r="K157" i="15"/>
  <c r="AI157" i="15" s="1"/>
  <c r="J157" i="15"/>
  <c r="AH157" i="15" s="1"/>
  <c r="I157" i="15"/>
  <c r="AG157" i="15" s="1"/>
  <c r="H157" i="15"/>
  <c r="AF157" i="15" s="1"/>
  <c r="G157" i="15"/>
  <c r="AE157" i="15" s="1"/>
  <c r="F157" i="15"/>
  <c r="AD157" i="15" s="1"/>
  <c r="E157" i="15"/>
  <c r="AC157" i="15" s="1"/>
  <c r="D157" i="15"/>
  <c r="AB157" i="15" s="1"/>
  <c r="C157" i="15"/>
  <c r="O156" i="15"/>
  <c r="N156" i="15"/>
  <c r="M156" i="15"/>
  <c r="AK156" i="15" s="1"/>
  <c r="L156" i="15"/>
  <c r="AJ156" i="15" s="1"/>
  <c r="K156" i="15"/>
  <c r="AI156" i="15" s="1"/>
  <c r="J156" i="15"/>
  <c r="AH156" i="15" s="1"/>
  <c r="I156" i="15"/>
  <c r="AG156" i="15" s="1"/>
  <c r="H156" i="15"/>
  <c r="AF156" i="15" s="1"/>
  <c r="G156" i="15"/>
  <c r="AE156" i="15" s="1"/>
  <c r="F156" i="15"/>
  <c r="AD156" i="15" s="1"/>
  <c r="E156" i="15"/>
  <c r="AC156" i="15" s="1"/>
  <c r="D156" i="15"/>
  <c r="AB156" i="15" s="1"/>
  <c r="C156" i="15"/>
  <c r="O155" i="15"/>
  <c r="N155" i="15"/>
  <c r="L155" i="15"/>
  <c r="AJ155" i="15" s="1"/>
  <c r="K155" i="15"/>
  <c r="AI155" i="15" s="1"/>
  <c r="J155" i="15"/>
  <c r="AH155" i="15" s="1"/>
  <c r="I155" i="15"/>
  <c r="AG155" i="15" s="1"/>
  <c r="H155" i="15"/>
  <c r="AF155" i="15" s="1"/>
  <c r="G155" i="15"/>
  <c r="AE155" i="15" s="1"/>
  <c r="F155" i="15"/>
  <c r="AD155" i="15" s="1"/>
  <c r="E155" i="15"/>
  <c r="AC155" i="15" s="1"/>
  <c r="D155" i="15"/>
  <c r="AB155" i="15" s="1"/>
  <c r="C155" i="15"/>
  <c r="O159" i="14"/>
  <c r="N159" i="14"/>
  <c r="M159" i="14"/>
  <c r="L159" i="14"/>
  <c r="AJ159" i="14" s="1"/>
  <c r="K159" i="14"/>
  <c r="AI159" i="14" s="1"/>
  <c r="J159" i="14"/>
  <c r="AH159" i="14" s="1"/>
  <c r="I159" i="14"/>
  <c r="AG159" i="14" s="1"/>
  <c r="H159" i="14"/>
  <c r="AF159" i="14" s="1"/>
  <c r="G159" i="14"/>
  <c r="AE159" i="14" s="1"/>
  <c r="F159" i="14"/>
  <c r="AD159" i="14" s="1"/>
  <c r="E159" i="14"/>
  <c r="AC159" i="14" s="1"/>
  <c r="D159" i="14"/>
  <c r="AB159" i="14" s="1"/>
  <c r="C159" i="14"/>
  <c r="O158" i="14"/>
  <c r="N158" i="14"/>
  <c r="M158" i="14"/>
  <c r="L158" i="14"/>
  <c r="AJ158" i="14" s="1"/>
  <c r="K158" i="14"/>
  <c r="AI158" i="14" s="1"/>
  <c r="J158" i="14"/>
  <c r="AH158" i="14" s="1"/>
  <c r="I158" i="14"/>
  <c r="AG158" i="14" s="1"/>
  <c r="H158" i="14"/>
  <c r="AF158" i="14" s="1"/>
  <c r="G158" i="14"/>
  <c r="AE158" i="14" s="1"/>
  <c r="E158" i="14"/>
  <c r="AC158" i="14" s="1"/>
  <c r="D158" i="14"/>
  <c r="AB158" i="14" s="1"/>
  <c r="C158" i="14"/>
  <c r="O157" i="14"/>
  <c r="N157" i="14"/>
  <c r="M157" i="14"/>
  <c r="L157" i="14"/>
  <c r="AJ157" i="14" s="1"/>
  <c r="K157" i="14"/>
  <c r="AI157" i="14" s="1"/>
  <c r="J157" i="14"/>
  <c r="AH157" i="14" s="1"/>
  <c r="I157" i="14"/>
  <c r="AG157" i="14" s="1"/>
  <c r="H157" i="14"/>
  <c r="AF157" i="14" s="1"/>
  <c r="G157" i="14"/>
  <c r="AE157" i="14" s="1"/>
  <c r="F157" i="14"/>
  <c r="AD157" i="14" s="1"/>
  <c r="E157" i="14"/>
  <c r="AC157" i="14" s="1"/>
  <c r="D157" i="14"/>
  <c r="AB157" i="14" s="1"/>
  <c r="O156" i="14"/>
  <c r="N156" i="14"/>
  <c r="M156" i="14"/>
  <c r="L156" i="14"/>
  <c r="AJ156" i="14" s="1"/>
  <c r="K156" i="14"/>
  <c r="AI156" i="14" s="1"/>
  <c r="J156" i="14"/>
  <c r="AH156" i="14" s="1"/>
  <c r="I156" i="14"/>
  <c r="AG156" i="14" s="1"/>
  <c r="H156" i="14"/>
  <c r="AF156" i="14" s="1"/>
  <c r="G156" i="14"/>
  <c r="AE156" i="14" s="1"/>
  <c r="F156" i="14"/>
  <c r="AD156" i="14" s="1"/>
  <c r="E156" i="14"/>
  <c r="AC156" i="14" s="1"/>
  <c r="D156" i="14"/>
  <c r="AB156" i="14" s="1"/>
  <c r="C156" i="14"/>
  <c r="O155" i="14"/>
  <c r="N155" i="14"/>
  <c r="L155" i="14"/>
  <c r="AJ155" i="14" s="1"/>
  <c r="K155" i="14"/>
  <c r="AI155" i="14" s="1"/>
  <c r="J155" i="14"/>
  <c r="AH155" i="14" s="1"/>
  <c r="I155" i="14"/>
  <c r="AG155" i="14" s="1"/>
  <c r="H155" i="14"/>
  <c r="AF155" i="14" s="1"/>
  <c r="G155" i="14"/>
  <c r="AE155" i="14" s="1"/>
  <c r="E155" i="14"/>
  <c r="AC155" i="14" s="1"/>
  <c r="D155" i="14"/>
  <c r="AB155" i="14" s="1"/>
  <c r="C155" i="14"/>
  <c r="F155" i="14"/>
  <c r="AD155" i="14" s="1"/>
  <c r="L159" i="15"/>
  <c r="AJ159" i="15" s="1"/>
  <c r="M155" i="15"/>
  <c r="AK155" i="15" s="1"/>
  <c r="AK160" i="15" s="1"/>
  <c r="F158" i="14"/>
  <c r="AD158" i="14" s="1"/>
  <c r="C157" i="14"/>
  <c r="M155" i="14"/>
  <c r="AM128" i="11"/>
  <c r="AM121" i="11"/>
  <c r="AM114" i="11"/>
  <c r="AM13" i="13"/>
  <c r="AM10" i="13"/>
  <c r="AM18" i="11"/>
  <c r="AM18" i="13"/>
  <c r="AM17" i="11"/>
  <c r="AM17" i="13"/>
  <c r="AM10" i="11"/>
  <c r="AM13" i="11"/>
  <c r="AM16" i="11"/>
  <c r="AM16" i="13"/>
  <c r="AM13" i="14"/>
  <c r="AM17" i="14"/>
  <c r="AM18" i="14"/>
  <c r="AM10" i="14"/>
  <c r="AM16" i="14"/>
  <c r="AM17" i="15"/>
  <c r="AM16" i="15"/>
  <c r="AM13" i="15"/>
  <c r="AM10" i="15"/>
  <c r="AM18" i="15"/>
  <c r="AI160" i="14" l="1"/>
  <c r="AJ160" i="14"/>
  <c r="AJ160" i="15"/>
  <c r="AG160" i="15"/>
  <c r="AH160" i="15"/>
  <c r="AH160" i="14"/>
  <c r="AI160" i="15"/>
  <c r="AG160" i="14"/>
  <c r="AC160" i="14"/>
  <c r="AB160" i="14"/>
  <c r="AF160" i="14"/>
  <c r="AE160" i="14"/>
  <c r="AD160" i="14"/>
  <c r="AD160" i="15"/>
  <c r="AE160" i="15"/>
  <c r="AB160" i="15"/>
  <c r="AF160" i="15"/>
  <c r="AC160" i="15"/>
  <c r="AM19" i="15"/>
  <c r="AM19" i="14"/>
  <c r="AM19" i="11"/>
  <c r="O159" i="13"/>
  <c r="N159" i="13"/>
  <c r="M159" i="13"/>
  <c r="L159" i="13"/>
  <c r="K159" i="13"/>
  <c r="AI159" i="13" s="1"/>
  <c r="J159" i="13"/>
  <c r="AH159" i="13" s="1"/>
  <c r="I159" i="13"/>
  <c r="AG159" i="13" s="1"/>
  <c r="H159" i="13"/>
  <c r="AF159" i="13" s="1"/>
  <c r="G159" i="13"/>
  <c r="AE159" i="13" s="1"/>
  <c r="F159" i="13"/>
  <c r="AD159" i="13" s="1"/>
  <c r="E159" i="13"/>
  <c r="AC159" i="13" s="1"/>
  <c r="D159" i="13"/>
  <c r="AB159" i="13" s="1"/>
  <c r="C159" i="13"/>
  <c r="O158" i="13"/>
  <c r="N158" i="13"/>
  <c r="M158" i="13"/>
  <c r="L158" i="13"/>
  <c r="K158" i="13"/>
  <c r="AI158" i="13" s="1"/>
  <c r="J158" i="13"/>
  <c r="AH158" i="13" s="1"/>
  <c r="I158" i="13"/>
  <c r="AG158" i="13" s="1"/>
  <c r="H158" i="13"/>
  <c r="AF158" i="13" s="1"/>
  <c r="G158" i="13"/>
  <c r="AE158" i="13" s="1"/>
  <c r="F158" i="13"/>
  <c r="AD158" i="13" s="1"/>
  <c r="E158" i="13"/>
  <c r="AC158" i="13" s="1"/>
  <c r="D158" i="13"/>
  <c r="AB158" i="13" s="1"/>
  <c r="C158" i="13"/>
  <c r="O157" i="13"/>
  <c r="N157" i="13"/>
  <c r="M157" i="13"/>
  <c r="L157" i="13"/>
  <c r="K157" i="13"/>
  <c r="AI157" i="13" s="1"/>
  <c r="J157" i="13"/>
  <c r="AH157" i="13" s="1"/>
  <c r="I157" i="13"/>
  <c r="AG157" i="13" s="1"/>
  <c r="H157" i="13"/>
  <c r="AF157" i="13" s="1"/>
  <c r="G157" i="13"/>
  <c r="AE157" i="13" s="1"/>
  <c r="F157" i="13"/>
  <c r="AD157" i="13" s="1"/>
  <c r="E157" i="13"/>
  <c r="AC157" i="13" s="1"/>
  <c r="D157" i="13"/>
  <c r="AB157" i="13" s="1"/>
  <c r="C157" i="13"/>
  <c r="O156" i="13"/>
  <c r="N156" i="13"/>
  <c r="M156" i="13"/>
  <c r="L156" i="13"/>
  <c r="K156" i="13"/>
  <c r="AI156" i="13" s="1"/>
  <c r="J156" i="13"/>
  <c r="AH156" i="13" s="1"/>
  <c r="I156" i="13"/>
  <c r="AG156" i="13" s="1"/>
  <c r="H156" i="13"/>
  <c r="AF156" i="13" s="1"/>
  <c r="G156" i="13"/>
  <c r="AE156" i="13" s="1"/>
  <c r="F156" i="13"/>
  <c r="AD156" i="13" s="1"/>
  <c r="E156" i="13"/>
  <c r="AC156" i="13" s="1"/>
  <c r="D156" i="13"/>
  <c r="AB156" i="13" s="1"/>
  <c r="C156" i="13"/>
  <c r="O155" i="13"/>
  <c r="N155" i="13"/>
  <c r="M155" i="13"/>
  <c r="L155" i="13"/>
  <c r="K155" i="13"/>
  <c r="AI155" i="13" s="1"/>
  <c r="J155" i="13"/>
  <c r="AH155" i="13" s="1"/>
  <c r="I155" i="13"/>
  <c r="AG155" i="13" s="1"/>
  <c r="H155" i="13"/>
  <c r="AF155" i="13" s="1"/>
  <c r="G155" i="13"/>
  <c r="AE155" i="13" s="1"/>
  <c r="F155" i="13"/>
  <c r="AD155" i="13" s="1"/>
  <c r="E155" i="13"/>
  <c r="AC155" i="13" s="1"/>
  <c r="D155" i="13"/>
  <c r="AB155" i="13" s="1"/>
  <c r="AI160" i="13" l="1"/>
  <c r="AH160" i="13"/>
  <c r="AG160" i="13"/>
  <c r="AD160" i="13"/>
  <c r="AC160" i="13"/>
  <c r="AF160" i="13"/>
  <c r="AB160" i="13"/>
  <c r="AE160" i="13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C193" i="15"/>
  <c r="AA192" i="15"/>
  <c r="AA191" i="15"/>
  <c r="AA190" i="15"/>
  <c r="AA187" i="15"/>
  <c r="AA184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AA181" i="15"/>
  <c r="AA180" i="15"/>
  <c r="AA179" i="15"/>
  <c r="AA176" i="15"/>
  <c r="AA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AA170" i="15"/>
  <c r="AA169" i="15"/>
  <c r="AA168" i="15"/>
  <c r="AA165" i="15"/>
  <c r="AA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AA159" i="15"/>
  <c r="AA158" i="15"/>
  <c r="AA157" i="15"/>
  <c r="AA156" i="15"/>
  <c r="AA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AA152" i="15"/>
  <c r="AA151" i="15"/>
  <c r="AA150" i="15"/>
  <c r="AA149" i="15"/>
  <c r="AA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AA145" i="15"/>
  <c r="AA144" i="15"/>
  <c r="AA143" i="15"/>
  <c r="AA142" i="15"/>
  <c r="AA141" i="15"/>
  <c r="AA138" i="15"/>
  <c r="AA137" i="15"/>
  <c r="AA136" i="15"/>
  <c r="AA133" i="15"/>
  <c r="AA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AA120" i="15"/>
  <c r="AA119" i="15"/>
  <c r="AA118" i="15"/>
  <c r="AA117" i="15"/>
  <c r="AA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AA113" i="15"/>
  <c r="AA112" i="15"/>
  <c r="AA111" i="15"/>
  <c r="AA110" i="15"/>
  <c r="AA109" i="15"/>
  <c r="O107" i="15"/>
  <c r="P215" i="15" s="1"/>
  <c r="N107" i="15"/>
  <c r="M107" i="15"/>
  <c r="N215" i="15" s="1"/>
  <c r="L107" i="15"/>
  <c r="K107" i="15"/>
  <c r="L215" i="15" s="1"/>
  <c r="AJ215" i="15" s="1"/>
  <c r="J107" i="15"/>
  <c r="I107" i="15"/>
  <c r="J215" i="15" s="1"/>
  <c r="H107" i="15"/>
  <c r="G107" i="15"/>
  <c r="H215" i="15" s="1"/>
  <c r="F107" i="15"/>
  <c r="E107" i="15"/>
  <c r="F215" i="15" s="1"/>
  <c r="D107" i="15"/>
  <c r="C107" i="15"/>
  <c r="AA106" i="15"/>
  <c r="AA105" i="15"/>
  <c r="AA104" i="15"/>
  <c r="AA101" i="15"/>
  <c r="AA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AA95" i="15"/>
  <c r="AA94" i="15"/>
  <c r="AA93" i="15"/>
  <c r="AA90" i="15"/>
  <c r="AA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A84" i="15"/>
  <c r="AA83" i="15"/>
  <c r="AA82" i="15"/>
  <c r="AA79" i="15"/>
  <c r="AA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AA73" i="15"/>
  <c r="AA72" i="15"/>
  <c r="AA71" i="15"/>
  <c r="AA68" i="15"/>
  <c r="AA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AA62" i="15"/>
  <c r="AA61" i="15"/>
  <c r="AA60" i="15"/>
  <c r="AA57" i="15"/>
  <c r="AA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AA51" i="15"/>
  <c r="AA50" i="15"/>
  <c r="AA49" i="15"/>
  <c r="AA46" i="15"/>
  <c r="AA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AA40" i="15"/>
  <c r="AA39" i="15"/>
  <c r="AA38" i="15"/>
  <c r="AA35" i="15"/>
  <c r="AA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AA29" i="15"/>
  <c r="AA28" i="15"/>
  <c r="AA27" i="15"/>
  <c r="AA24" i="15"/>
  <c r="AA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AA18" i="15"/>
  <c r="AA17" i="15"/>
  <c r="AA16" i="15"/>
  <c r="AA13" i="15"/>
  <c r="AA10" i="15"/>
  <c r="O193" i="14"/>
  <c r="N193" i="14"/>
  <c r="M193" i="14"/>
  <c r="L193" i="14"/>
  <c r="K193" i="14"/>
  <c r="J193" i="14"/>
  <c r="I193" i="14"/>
  <c r="H193" i="14"/>
  <c r="G193" i="14"/>
  <c r="F193" i="14"/>
  <c r="E193" i="14"/>
  <c r="D193" i="14"/>
  <c r="C193" i="14"/>
  <c r="AA192" i="14"/>
  <c r="AA191" i="14"/>
  <c r="AA190" i="14"/>
  <c r="AA187" i="14"/>
  <c r="AA184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AA181" i="14"/>
  <c r="AA180" i="14"/>
  <c r="AA179" i="14"/>
  <c r="AA176" i="14"/>
  <c r="AA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AA170" i="14"/>
  <c r="AA169" i="14"/>
  <c r="AA168" i="14"/>
  <c r="AA165" i="14"/>
  <c r="AA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AA159" i="14"/>
  <c r="AA158" i="14"/>
  <c r="AA157" i="14"/>
  <c r="AA156" i="14"/>
  <c r="AA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AA152" i="14"/>
  <c r="AA151" i="14"/>
  <c r="AA150" i="14"/>
  <c r="AA149" i="14"/>
  <c r="AA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AA145" i="14"/>
  <c r="AA144" i="14"/>
  <c r="AA143" i="14"/>
  <c r="AA142" i="14"/>
  <c r="AA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AA138" i="14"/>
  <c r="AA137" i="14"/>
  <c r="AA136" i="14"/>
  <c r="AA133" i="14"/>
  <c r="AA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AA120" i="14"/>
  <c r="AA119" i="14"/>
  <c r="AA118" i="14"/>
  <c r="AA117" i="14"/>
  <c r="AA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AA113" i="14"/>
  <c r="AA112" i="14"/>
  <c r="AA111" i="14"/>
  <c r="AA110" i="14"/>
  <c r="AA109" i="14"/>
  <c r="O107" i="14"/>
  <c r="P215" i="14" s="1"/>
  <c r="N107" i="14"/>
  <c r="M107" i="14"/>
  <c r="N215" i="14" s="1"/>
  <c r="L107" i="14"/>
  <c r="M215" i="14" s="1"/>
  <c r="K107" i="14"/>
  <c r="L215" i="14" s="1"/>
  <c r="AJ215" i="14" s="1"/>
  <c r="J107" i="14"/>
  <c r="K215" i="14" s="1"/>
  <c r="I107" i="14"/>
  <c r="J215" i="14" s="1"/>
  <c r="H107" i="14"/>
  <c r="I215" i="14" s="1"/>
  <c r="G107" i="14"/>
  <c r="H215" i="14" s="1"/>
  <c r="F107" i="14"/>
  <c r="E107" i="14"/>
  <c r="F215" i="14" s="1"/>
  <c r="D107" i="14"/>
  <c r="C107" i="14"/>
  <c r="AA106" i="14"/>
  <c r="AA105" i="14"/>
  <c r="AA104" i="14"/>
  <c r="AA101" i="14"/>
  <c r="AA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AA95" i="14"/>
  <c r="AA94" i="14"/>
  <c r="AA93" i="14"/>
  <c r="AA90" i="14"/>
  <c r="AA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A84" i="14"/>
  <c r="AA83" i="14"/>
  <c r="AA82" i="14"/>
  <c r="AA79" i="14"/>
  <c r="AA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AA73" i="14"/>
  <c r="AA72" i="14"/>
  <c r="AA71" i="14"/>
  <c r="AA68" i="14"/>
  <c r="AA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AA62" i="14"/>
  <c r="AA61" i="14"/>
  <c r="AA60" i="14"/>
  <c r="AA57" i="14"/>
  <c r="AA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AA51" i="14"/>
  <c r="AA50" i="14"/>
  <c r="AA49" i="14"/>
  <c r="AA46" i="14"/>
  <c r="AA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AA40" i="14"/>
  <c r="AA39" i="14"/>
  <c r="AA38" i="14"/>
  <c r="AA35" i="14"/>
  <c r="AA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AA29" i="14"/>
  <c r="AA28" i="14"/>
  <c r="AA27" i="14"/>
  <c r="AA24" i="14"/>
  <c r="AA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A18" i="14"/>
  <c r="AA17" i="14"/>
  <c r="AA16" i="14"/>
  <c r="AA13" i="14"/>
  <c r="AA10" i="14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AA192" i="13"/>
  <c r="AA191" i="13"/>
  <c r="AA190" i="13"/>
  <c r="AA187" i="13"/>
  <c r="AA184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AA181" i="13"/>
  <c r="AA180" i="13"/>
  <c r="AA179" i="13"/>
  <c r="AA176" i="13"/>
  <c r="AA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AA170" i="13"/>
  <c r="AA169" i="13"/>
  <c r="AA168" i="13"/>
  <c r="AA165" i="13"/>
  <c r="AA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A159" i="13"/>
  <c r="AA158" i="13"/>
  <c r="AA157" i="13"/>
  <c r="AA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AA152" i="13"/>
  <c r="AA151" i="13"/>
  <c r="AA150" i="13"/>
  <c r="AA149" i="13"/>
  <c r="AA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AA145" i="13"/>
  <c r="AA144" i="13"/>
  <c r="AA143" i="13"/>
  <c r="AA142" i="13"/>
  <c r="AA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AA138" i="13"/>
  <c r="AA137" i="13"/>
  <c r="AA136" i="13"/>
  <c r="AA133" i="13"/>
  <c r="AM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AM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A120" i="13"/>
  <c r="AA119" i="13"/>
  <c r="AA118" i="13"/>
  <c r="AA117" i="13"/>
  <c r="AM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AA95" i="13"/>
  <c r="AA94" i="13"/>
  <c r="AA93" i="13"/>
  <c r="AA90" i="13"/>
  <c r="AA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AA84" i="13"/>
  <c r="AA83" i="13"/>
  <c r="AA82" i="13"/>
  <c r="AA79" i="13"/>
  <c r="AA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AA73" i="13"/>
  <c r="AA72" i="13"/>
  <c r="AA71" i="13"/>
  <c r="AA68" i="13"/>
  <c r="AA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AA62" i="13"/>
  <c r="AA61" i="13"/>
  <c r="AA60" i="13"/>
  <c r="AA57" i="13"/>
  <c r="AA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AA51" i="13"/>
  <c r="AA50" i="13"/>
  <c r="AA49" i="13"/>
  <c r="AA46" i="13"/>
  <c r="AA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A40" i="13"/>
  <c r="AA39" i="13"/>
  <c r="AA38" i="13"/>
  <c r="AA35" i="13"/>
  <c r="AA32" i="13"/>
  <c r="AA29" i="13"/>
  <c r="AA28" i="13"/>
  <c r="AA27" i="13"/>
  <c r="AA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AA18" i="13"/>
  <c r="AA17" i="13"/>
  <c r="AA16" i="13"/>
  <c r="AA13" i="13"/>
  <c r="AA10" i="13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AA192" i="11"/>
  <c r="AA191" i="11"/>
  <c r="AA190" i="11"/>
  <c r="AA187" i="11"/>
  <c r="AA184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AA181" i="11"/>
  <c r="AA180" i="11"/>
  <c r="AA179" i="11"/>
  <c r="AA176" i="11"/>
  <c r="AA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AA170" i="11"/>
  <c r="AA169" i="11"/>
  <c r="AA168" i="11"/>
  <c r="AA165" i="11"/>
  <c r="AA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A159" i="11"/>
  <c r="AA158" i="11"/>
  <c r="AA157" i="11"/>
  <c r="AA156" i="11"/>
  <c r="AA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AA152" i="11"/>
  <c r="AA151" i="11"/>
  <c r="AA150" i="11"/>
  <c r="AA149" i="11"/>
  <c r="AA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AA145" i="11"/>
  <c r="AA144" i="11"/>
  <c r="AA143" i="11"/>
  <c r="AA142" i="11"/>
  <c r="AA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A138" i="11"/>
  <c r="AA137" i="11"/>
  <c r="AA136" i="11"/>
  <c r="AA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AA127" i="11"/>
  <c r="AA126" i="11"/>
  <c r="AA125" i="11"/>
  <c r="AA124" i="11"/>
  <c r="AA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A120" i="11"/>
  <c r="AA119" i="11"/>
  <c r="AA118" i="11"/>
  <c r="AA117" i="11"/>
  <c r="AA113" i="11"/>
  <c r="AA112" i="11"/>
  <c r="AA111" i="11"/>
  <c r="AA110" i="11"/>
  <c r="AA109" i="11"/>
  <c r="N107" i="11"/>
  <c r="O215" i="11" s="1"/>
  <c r="J107" i="11"/>
  <c r="F107" i="11"/>
  <c r="AA106" i="11"/>
  <c r="AA105" i="11"/>
  <c r="AA104" i="11"/>
  <c r="O107" i="11"/>
  <c r="P215" i="11" s="1"/>
  <c r="K107" i="11"/>
  <c r="L215" i="11" s="1"/>
  <c r="AJ215" i="11" s="1"/>
  <c r="G107" i="11"/>
  <c r="H215" i="11" s="1"/>
  <c r="C107" i="11"/>
  <c r="AA98" i="11"/>
  <c r="M107" i="11"/>
  <c r="L107" i="11"/>
  <c r="M215" i="11" s="1"/>
  <c r="I107" i="11"/>
  <c r="J215" i="11" s="1"/>
  <c r="H107" i="11"/>
  <c r="I215" i="11" s="1"/>
  <c r="E107" i="11"/>
  <c r="F215" i="11" s="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AA95" i="11"/>
  <c r="AA94" i="11"/>
  <c r="AA93" i="11"/>
  <c r="AA90" i="11"/>
  <c r="AA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AA84" i="11"/>
  <c r="AA83" i="11"/>
  <c r="AA82" i="11"/>
  <c r="AA79" i="11"/>
  <c r="AA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A73" i="11"/>
  <c r="AA72" i="11"/>
  <c r="AA71" i="11"/>
  <c r="AA68" i="11"/>
  <c r="AA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AA62" i="11"/>
  <c r="AA61" i="11"/>
  <c r="AA60" i="11"/>
  <c r="AA57" i="11"/>
  <c r="AA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A51" i="11"/>
  <c r="AA50" i="11"/>
  <c r="AA49" i="11"/>
  <c r="AA46" i="11"/>
  <c r="AA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A40" i="11"/>
  <c r="AA39" i="11"/>
  <c r="AA38" i="11"/>
  <c r="AA35" i="11"/>
  <c r="AA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A29" i="11"/>
  <c r="AA28" i="11"/>
  <c r="AA27" i="11"/>
  <c r="AA24" i="11"/>
  <c r="AA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A18" i="11"/>
  <c r="AA17" i="11"/>
  <c r="AA16" i="11"/>
  <c r="AA13" i="11"/>
  <c r="AA10" i="11"/>
  <c r="AM24" i="11"/>
  <c r="AM28" i="11"/>
  <c r="AM27" i="11"/>
  <c r="AM21" i="11"/>
  <c r="AM29" i="11"/>
  <c r="AM29" i="14"/>
  <c r="AM27" i="14"/>
  <c r="AM24" i="14"/>
  <c r="AM28" i="14"/>
  <c r="AM21" i="14"/>
  <c r="G215" i="15" l="1"/>
  <c r="O215" i="15"/>
  <c r="K215" i="15"/>
  <c r="D215" i="11"/>
  <c r="E215" i="11"/>
  <c r="I215" i="15"/>
  <c r="AG215" i="15" s="1"/>
  <c r="N215" i="11"/>
  <c r="E215" i="14"/>
  <c r="AC215" i="14" s="1"/>
  <c r="D215" i="14"/>
  <c r="AB215" i="14" s="1"/>
  <c r="G215" i="11"/>
  <c r="AF215" i="14"/>
  <c r="K215" i="11"/>
  <c r="AI215" i="11" s="1"/>
  <c r="G215" i="14"/>
  <c r="AE215" i="14" s="1"/>
  <c r="O215" i="14"/>
  <c r="D215" i="15"/>
  <c r="AB215" i="15" s="1"/>
  <c r="E215" i="15"/>
  <c r="AC215" i="15" s="1"/>
  <c r="M215" i="15"/>
  <c r="AK215" i="15" s="1"/>
  <c r="AH215" i="15"/>
  <c r="AI215" i="15"/>
  <c r="AD215" i="15"/>
  <c r="AD215" i="14"/>
  <c r="AE215" i="15"/>
  <c r="A31" i="13"/>
  <c r="AH215" i="14"/>
  <c r="AD215" i="11"/>
  <c r="AH215" i="11"/>
  <c r="AF215" i="11"/>
  <c r="AG215" i="11"/>
  <c r="AB215" i="11"/>
  <c r="AE215" i="11"/>
  <c r="AC215" i="11"/>
  <c r="AI215" i="14"/>
  <c r="AG215" i="14"/>
  <c r="AF215" i="15"/>
  <c r="A31" i="15"/>
  <c r="AA114" i="15"/>
  <c r="AA171" i="15"/>
  <c r="AM30" i="14"/>
  <c r="A31" i="14"/>
  <c r="AM30" i="11"/>
  <c r="A31" i="11"/>
  <c r="AA41" i="15"/>
  <c r="AA85" i="15"/>
  <c r="AA19" i="15"/>
  <c r="AA74" i="14"/>
  <c r="AA160" i="14"/>
  <c r="AA63" i="14"/>
  <c r="AA107" i="14"/>
  <c r="AA171" i="14"/>
  <c r="AA121" i="14"/>
  <c r="AA139" i="14"/>
  <c r="AA182" i="14"/>
  <c r="AA182" i="15"/>
  <c r="AA160" i="11"/>
  <c r="AA139" i="15"/>
  <c r="AA160" i="15"/>
  <c r="AA193" i="15"/>
  <c r="AA153" i="15"/>
  <c r="AA146" i="15"/>
  <c r="AA128" i="15"/>
  <c r="AA121" i="15"/>
  <c r="AA107" i="15"/>
  <c r="AA96" i="15"/>
  <c r="AA74" i="15"/>
  <c r="AA63" i="15"/>
  <c r="AA52" i="15"/>
  <c r="AA30" i="15"/>
  <c r="AA193" i="14"/>
  <c r="AA153" i="14"/>
  <c r="AA146" i="14"/>
  <c r="AA114" i="14"/>
  <c r="AA96" i="14"/>
  <c r="AA85" i="14"/>
  <c r="AA52" i="14"/>
  <c r="AA41" i="14"/>
  <c r="AA30" i="14"/>
  <c r="AA19" i="14"/>
  <c r="AA114" i="11"/>
  <c r="AA128" i="11"/>
  <c r="AA30" i="11"/>
  <c r="AM19" i="13"/>
  <c r="AA128" i="13"/>
  <c r="AA114" i="13"/>
  <c r="AA193" i="13"/>
  <c r="AA193" i="11"/>
  <c r="AA182" i="11"/>
  <c r="AA182" i="13"/>
  <c r="AA153" i="13"/>
  <c r="AA146" i="13"/>
  <c r="AA153" i="11"/>
  <c r="AA171" i="13"/>
  <c r="AA96" i="13"/>
  <c r="AA85" i="13"/>
  <c r="AA98" i="13"/>
  <c r="AA106" i="13"/>
  <c r="AA74" i="13"/>
  <c r="D107" i="13"/>
  <c r="H107" i="13"/>
  <c r="I215" i="13" s="1"/>
  <c r="AG215" i="13" s="1"/>
  <c r="L107" i="13"/>
  <c r="L215" i="13" s="1"/>
  <c r="AJ215" i="13" s="1"/>
  <c r="AA101" i="13"/>
  <c r="E107" i="13"/>
  <c r="I107" i="13"/>
  <c r="M107" i="13"/>
  <c r="N215" i="13" s="1"/>
  <c r="AA104" i="13"/>
  <c r="F107" i="13"/>
  <c r="G215" i="13" s="1"/>
  <c r="AE215" i="13" s="1"/>
  <c r="J107" i="13"/>
  <c r="K215" i="13" s="1"/>
  <c r="AI215" i="13" s="1"/>
  <c r="N107" i="13"/>
  <c r="AA105" i="13"/>
  <c r="AA63" i="13"/>
  <c r="AA52" i="13"/>
  <c r="AA41" i="13"/>
  <c r="AA19" i="13"/>
  <c r="AA74" i="11"/>
  <c r="AA52" i="11"/>
  <c r="AA41" i="11"/>
  <c r="AA19" i="11"/>
  <c r="AA63" i="11"/>
  <c r="AA85" i="11"/>
  <c r="AA96" i="11"/>
  <c r="AA146" i="11"/>
  <c r="AA171" i="11"/>
  <c r="O107" i="13"/>
  <c r="P215" i="13" s="1"/>
  <c r="AA21" i="13"/>
  <c r="AA30" i="13" s="1"/>
  <c r="AA101" i="11"/>
  <c r="AA107" i="11" s="1"/>
  <c r="AM35" i="11"/>
  <c r="AM29" i="13"/>
  <c r="AM40" i="11"/>
  <c r="AM24" i="13"/>
  <c r="AM27" i="13"/>
  <c r="AM32" i="11"/>
  <c r="AM38" i="11"/>
  <c r="AM28" i="13"/>
  <c r="AM21" i="13"/>
  <c r="AM40" i="14"/>
  <c r="AM39" i="14"/>
  <c r="AM38" i="14"/>
  <c r="AM35" i="14"/>
  <c r="AM32" i="14"/>
  <c r="AM24" i="15"/>
  <c r="AM27" i="15"/>
  <c r="AM29" i="15"/>
  <c r="AM21" i="15"/>
  <c r="AM28" i="15"/>
  <c r="H215" i="13" l="1"/>
  <c r="AF215" i="13" s="1"/>
  <c r="J215" i="13"/>
  <c r="AH215" i="13" s="1"/>
  <c r="E215" i="13"/>
  <c r="AC215" i="13" s="1"/>
  <c r="D215" i="13"/>
  <c r="AB215" i="13" s="1"/>
  <c r="F215" i="13"/>
  <c r="AD215" i="13" s="1"/>
  <c r="O215" i="13"/>
  <c r="M215" i="13"/>
  <c r="AM30" i="13"/>
  <c r="A42" i="13"/>
  <c r="AM30" i="15"/>
  <c r="A42" i="15"/>
  <c r="AM41" i="14"/>
  <c r="A42" i="14"/>
  <c r="A42" i="11"/>
  <c r="AA107" i="13"/>
  <c r="AM40" i="13"/>
  <c r="AM39" i="11"/>
  <c r="AM35" i="13"/>
  <c r="AM50" i="11"/>
  <c r="AM49" i="11"/>
  <c r="AM32" i="13"/>
  <c r="AM39" i="13"/>
  <c r="AM38" i="13"/>
  <c r="AM43" i="14"/>
  <c r="AM49" i="14"/>
  <c r="AM50" i="14"/>
  <c r="AM38" i="15"/>
  <c r="AM35" i="15"/>
  <c r="AM39" i="15"/>
  <c r="AM40" i="15"/>
  <c r="AM32" i="15"/>
  <c r="AM41" i="11" l="1"/>
  <c r="AM41" i="13"/>
  <c r="A53" i="13"/>
  <c r="AM41" i="15"/>
  <c r="A53" i="15"/>
  <c r="A53" i="14"/>
  <c r="A53" i="11"/>
  <c r="AM51" i="11"/>
  <c r="AM60" i="11"/>
  <c r="AM43" i="13"/>
  <c r="AM50" i="13"/>
  <c r="AM46" i="13"/>
  <c r="AM49" i="13"/>
  <c r="AM43" i="11"/>
  <c r="AM61" i="11"/>
  <c r="AM51" i="13"/>
  <c r="AM57" i="11"/>
  <c r="AM54" i="11"/>
  <c r="AM62" i="11"/>
  <c r="AM46" i="11"/>
  <c r="AM60" i="14"/>
  <c r="AM57" i="14"/>
  <c r="AM51" i="14"/>
  <c r="AM46" i="14"/>
  <c r="AM61" i="14"/>
  <c r="AM62" i="14"/>
  <c r="AM46" i="15"/>
  <c r="AM49" i="15"/>
  <c r="AM50" i="15"/>
  <c r="AM43" i="15"/>
  <c r="AM51" i="15"/>
  <c r="AM52" i="11" l="1"/>
  <c r="AM52" i="14"/>
  <c r="AM52" i="13"/>
  <c r="A64" i="13"/>
  <c r="AM52" i="15"/>
  <c r="A64" i="15"/>
  <c r="A64" i="14"/>
  <c r="AM63" i="11"/>
  <c r="A64" i="11"/>
  <c r="AM54" i="13"/>
  <c r="AM57" i="13"/>
  <c r="AM60" i="13"/>
  <c r="AM61" i="13"/>
  <c r="AM62" i="13"/>
  <c r="AM68" i="11"/>
  <c r="AM71" i="11"/>
  <c r="AM72" i="14"/>
  <c r="AM73" i="14"/>
  <c r="AM65" i="14"/>
  <c r="AM54" i="14"/>
  <c r="AM54" i="15"/>
  <c r="AM60" i="15"/>
  <c r="AM61" i="15"/>
  <c r="AM57" i="15"/>
  <c r="AM62" i="15"/>
  <c r="AM63" i="13" l="1"/>
  <c r="AM63" i="14"/>
  <c r="A75" i="13"/>
  <c r="AM63" i="15"/>
  <c r="A75" i="15"/>
  <c r="A75" i="14"/>
  <c r="A75" i="11"/>
  <c r="AM76" i="11"/>
  <c r="AM72" i="13"/>
  <c r="AM65" i="13"/>
  <c r="AM72" i="11"/>
  <c r="AM73" i="11"/>
  <c r="AM82" i="11"/>
  <c r="AM68" i="13"/>
  <c r="AM65" i="11"/>
  <c r="AM73" i="13"/>
  <c r="AM84" i="11"/>
  <c r="AM71" i="13"/>
  <c r="AM79" i="11"/>
  <c r="AM83" i="11"/>
  <c r="AM71" i="14"/>
  <c r="AM82" i="14"/>
  <c r="AM68" i="14"/>
  <c r="AM73" i="15"/>
  <c r="AM65" i="15"/>
  <c r="AM71" i="15"/>
  <c r="AM72" i="15"/>
  <c r="AM68" i="15"/>
  <c r="AM74" i="14" l="1"/>
  <c r="AM74" i="13"/>
  <c r="AM74" i="11"/>
  <c r="A86" i="13"/>
  <c r="AM74" i="15"/>
  <c r="A86" i="15"/>
  <c r="A86" i="14"/>
  <c r="AM85" i="11"/>
  <c r="A86" i="11"/>
  <c r="C139" i="11"/>
  <c r="C121" i="11"/>
  <c r="AA130" i="11"/>
  <c r="AA139" i="11" s="1"/>
  <c r="AM90" i="11"/>
  <c r="AM94" i="11"/>
  <c r="AM95" i="11"/>
  <c r="AM76" i="13"/>
  <c r="AM82" i="13"/>
  <c r="AM79" i="13"/>
  <c r="AM83" i="13"/>
  <c r="AM87" i="11"/>
  <c r="AM84" i="13"/>
  <c r="AM93" i="11"/>
  <c r="AM93" i="14"/>
  <c r="AM90" i="14"/>
  <c r="AM76" i="14"/>
  <c r="AM83" i="14"/>
  <c r="AM79" i="14"/>
  <c r="AM84" i="14"/>
  <c r="AM79" i="15"/>
  <c r="AM82" i="15"/>
  <c r="AM84" i="15"/>
  <c r="AM76" i="15"/>
  <c r="AM83" i="15"/>
  <c r="AM85" i="14" l="1"/>
  <c r="AM85" i="13"/>
  <c r="A97" i="13"/>
  <c r="AM85" i="15"/>
  <c r="A97" i="15"/>
  <c r="A97" i="14"/>
  <c r="AM96" i="11"/>
  <c r="A97" i="11"/>
  <c r="AA116" i="11"/>
  <c r="AA121" i="11" s="1"/>
  <c r="AM104" i="11"/>
  <c r="AM94" i="13"/>
  <c r="AM105" i="11"/>
  <c r="AM95" i="13"/>
  <c r="AM87" i="13"/>
  <c r="AM93" i="13"/>
  <c r="AM106" i="11"/>
  <c r="AM90" i="13"/>
  <c r="AM105" i="14"/>
  <c r="AM94" i="14"/>
  <c r="AM101" i="14"/>
  <c r="AM104" i="14"/>
  <c r="AM95" i="14"/>
  <c r="AM87" i="14"/>
  <c r="AM90" i="15"/>
  <c r="AM94" i="15"/>
  <c r="AM87" i="15"/>
  <c r="AM95" i="15"/>
  <c r="AM93" i="15"/>
  <c r="AM96" i="13" l="1"/>
  <c r="AM96" i="14"/>
  <c r="A108" i="13"/>
  <c r="A115" i="13" s="1"/>
  <c r="A122" i="13" s="1"/>
  <c r="A129" i="13" s="1"/>
  <c r="AM96" i="15"/>
  <c r="A108" i="15"/>
  <c r="A108" i="14"/>
  <c r="A108" i="11"/>
  <c r="A115" i="11" s="1"/>
  <c r="A122" i="11" s="1"/>
  <c r="A129" i="11" s="1"/>
  <c r="AM98" i="13"/>
  <c r="AM104" i="13"/>
  <c r="AM136" i="11"/>
  <c r="AM98" i="11"/>
  <c r="AM105" i="13"/>
  <c r="AM101" i="11"/>
  <c r="AM101" i="13"/>
  <c r="AM106" i="13"/>
  <c r="AM98" i="14"/>
  <c r="AM112" i="14"/>
  <c r="AM109" i="14"/>
  <c r="AM111" i="14"/>
  <c r="AM113" i="14"/>
  <c r="AM106" i="14"/>
  <c r="AM104" i="15"/>
  <c r="AM106" i="15"/>
  <c r="AM105" i="15"/>
  <c r="AM98" i="15"/>
  <c r="AM101" i="15"/>
  <c r="AM107" i="11" l="1"/>
  <c r="AM107" i="13"/>
  <c r="AM107" i="14"/>
  <c r="A140" i="13"/>
  <c r="AM107" i="15"/>
  <c r="A115" i="15"/>
  <c r="A115" i="14"/>
  <c r="A140" i="11"/>
  <c r="AM133" i="11"/>
  <c r="AM138" i="13"/>
  <c r="AM138" i="11"/>
  <c r="AM145" i="11"/>
  <c r="AM137" i="13"/>
  <c r="AM143" i="11"/>
  <c r="AM133" i="13"/>
  <c r="AM137" i="11"/>
  <c r="AM130" i="11"/>
  <c r="AM130" i="13"/>
  <c r="AM136" i="13"/>
  <c r="AM110" i="14"/>
  <c r="AM116" i="14"/>
  <c r="AM117" i="14"/>
  <c r="AM112" i="15"/>
  <c r="AM109" i="15"/>
  <c r="AM113" i="15"/>
  <c r="AM111" i="15"/>
  <c r="AM110" i="15"/>
  <c r="AM139" i="13" l="1"/>
  <c r="AM139" i="11"/>
  <c r="AM114" i="14"/>
  <c r="A147" i="13"/>
  <c r="AM114" i="15"/>
  <c r="A122" i="15"/>
  <c r="A122" i="14"/>
  <c r="AM159" i="11"/>
  <c r="AM157" i="11"/>
  <c r="A147" i="11"/>
  <c r="AM144" i="13"/>
  <c r="AM145" i="13"/>
  <c r="AM148" i="11"/>
  <c r="AM152" i="11"/>
  <c r="AM149" i="11"/>
  <c r="AM150" i="11"/>
  <c r="AM144" i="11"/>
  <c r="AM151" i="11"/>
  <c r="AM141" i="13"/>
  <c r="AM142" i="11"/>
  <c r="AM143" i="13"/>
  <c r="AM142" i="13"/>
  <c r="AM141" i="11"/>
  <c r="AM123" i="14"/>
  <c r="AM120" i="14"/>
  <c r="AM119" i="14"/>
  <c r="AM125" i="14"/>
  <c r="AM124" i="14"/>
  <c r="AM126" i="14"/>
  <c r="AM127" i="14"/>
  <c r="AM118" i="14"/>
  <c r="AM118" i="15"/>
  <c r="AM119" i="15"/>
  <c r="AM120" i="15"/>
  <c r="AM116" i="15"/>
  <c r="AM117" i="15"/>
  <c r="AM156" i="11" l="1"/>
  <c r="AM121" i="14"/>
  <c r="AM156" i="13"/>
  <c r="AM157" i="13"/>
  <c r="AM158" i="13"/>
  <c r="AM159" i="13"/>
  <c r="AM146" i="13"/>
  <c r="AM155" i="13"/>
  <c r="AM146" i="11"/>
  <c r="AM155" i="11"/>
  <c r="AM158" i="11"/>
  <c r="A154" i="13"/>
  <c r="A161" i="13" s="1"/>
  <c r="AM121" i="15"/>
  <c r="A129" i="15"/>
  <c r="A140" i="15" s="1"/>
  <c r="AM128" i="14"/>
  <c r="AM130" i="14"/>
  <c r="AM133" i="14"/>
  <c r="AM136" i="14"/>
  <c r="AM138" i="14"/>
  <c r="AM137" i="14"/>
  <c r="A129" i="14"/>
  <c r="A140" i="14" s="1"/>
  <c r="AM153" i="11"/>
  <c r="A154" i="11"/>
  <c r="A161" i="11" s="1"/>
  <c r="AM149" i="13"/>
  <c r="AM151" i="13"/>
  <c r="AM148" i="13"/>
  <c r="AM168" i="11"/>
  <c r="AM150" i="13"/>
  <c r="AM169" i="11"/>
  <c r="AM152" i="13"/>
  <c r="AM145" i="14"/>
  <c r="AM143" i="14"/>
  <c r="AM142" i="14"/>
  <c r="AM141" i="14"/>
  <c r="AM124" i="15"/>
  <c r="AM125" i="15"/>
  <c r="AM127" i="15"/>
  <c r="AM126" i="15"/>
  <c r="AM123" i="15"/>
  <c r="AM160" i="11" l="1"/>
  <c r="AM153" i="13"/>
  <c r="A172" i="13"/>
  <c r="AM160" i="13"/>
  <c r="AM159" i="14"/>
  <c r="AM155" i="14"/>
  <c r="AM157" i="14"/>
  <c r="AM156" i="14"/>
  <c r="AM128" i="15"/>
  <c r="AM130" i="15"/>
  <c r="AM133" i="15"/>
  <c r="AM138" i="15"/>
  <c r="AM136" i="15"/>
  <c r="AM137" i="15"/>
  <c r="A147" i="15"/>
  <c r="A147" i="14"/>
  <c r="AM139" i="14"/>
  <c r="A172" i="11"/>
  <c r="AM162" i="11"/>
  <c r="AM170" i="11"/>
  <c r="AM162" i="13"/>
  <c r="AM181" i="11"/>
  <c r="AM169" i="13"/>
  <c r="AM173" i="11"/>
  <c r="AM165" i="13"/>
  <c r="AM168" i="13"/>
  <c r="AM165" i="11"/>
  <c r="AM170" i="13"/>
  <c r="AM151" i="14"/>
  <c r="AM150" i="14"/>
  <c r="AM149" i="14"/>
  <c r="AM144" i="14"/>
  <c r="AM152" i="14"/>
  <c r="AM148" i="14"/>
  <c r="AM144" i="15"/>
  <c r="AM142" i="15"/>
  <c r="AM143" i="15"/>
  <c r="AM141" i="15"/>
  <c r="AM145" i="15"/>
  <c r="AM171" i="11" l="1"/>
  <c r="AM146" i="14"/>
  <c r="AM158" i="14"/>
  <c r="AM171" i="13"/>
  <c r="A183" i="13"/>
  <c r="AM146" i="15"/>
  <c r="AM159" i="15"/>
  <c r="AM156" i="15"/>
  <c r="A154" i="15"/>
  <c r="A161" i="15" s="1"/>
  <c r="AM158" i="15"/>
  <c r="AM155" i="15"/>
  <c r="AM139" i="15"/>
  <c r="AM157" i="15"/>
  <c r="AM153" i="14"/>
  <c r="A154" i="14"/>
  <c r="A183" i="11"/>
  <c r="A194" i="11" s="1"/>
  <c r="AM176" i="11"/>
  <c r="AM187" i="11"/>
  <c r="AM179" i="11"/>
  <c r="AM173" i="13"/>
  <c r="AM179" i="13"/>
  <c r="AM176" i="13"/>
  <c r="AM180" i="13"/>
  <c r="AM180" i="11"/>
  <c r="AM184" i="11"/>
  <c r="AM181" i="13"/>
  <c r="AM190" i="11"/>
  <c r="AM192" i="11"/>
  <c r="AM191" i="11"/>
  <c r="AM149" i="15"/>
  <c r="AM150" i="15"/>
  <c r="AM152" i="15"/>
  <c r="AM148" i="15"/>
  <c r="AM151" i="15"/>
  <c r="AM182" i="13" l="1"/>
  <c r="AM182" i="11"/>
  <c r="A194" i="13"/>
  <c r="A205" i="11"/>
  <c r="AM153" i="15"/>
  <c r="A172" i="15"/>
  <c r="AM160" i="15"/>
  <c r="AM160" i="14"/>
  <c r="A161" i="14"/>
  <c r="AM193" i="11"/>
  <c r="C121" i="13"/>
  <c r="C155" i="13"/>
  <c r="C160" i="13" s="1"/>
  <c r="C139" i="13"/>
  <c r="AA116" i="13"/>
  <c r="AA121" i="13" s="1"/>
  <c r="AM202" i="11"/>
  <c r="AM187" i="13"/>
  <c r="AM184" i="13"/>
  <c r="AM201" i="11"/>
  <c r="AM198" i="11"/>
  <c r="AM190" i="13"/>
  <c r="AM195" i="11"/>
  <c r="AM203" i="11"/>
  <c r="AM192" i="13"/>
  <c r="AM191" i="13"/>
  <c r="AM170" i="14"/>
  <c r="AM169" i="14"/>
  <c r="AM165" i="14"/>
  <c r="AM168" i="14"/>
  <c r="AM162" i="14"/>
  <c r="AM165" i="15"/>
  <c r="AM169" i="15"/>
  <c r="AM162" i="15"/>
  <c r="AM168" i="15"/>
  <c r="AM170" i="15"/>
  <c r="AM193" i="13" l="1"/>
  <c r="AM204" i="11"/>
  <c r="A205" i="13"/>
  <c r="AM171" i="15"/>
  <c r="A183" i="15"/>
  <c r="A194" i="15" s="1"/>
  <c r="AM171" i="14"/>
  <c r="A172" i="14"/>
  <c r="AA155" i="13"/>
  <c r="AA160" i="13" s="1"/>
  <c r="AA130" i="13"/>
  <c r="AA139" i="13" s="1"/>
  <c r="AM203" i="13"/>
  <c r="AM195" i="13"/>
  <c r="AM201" i="13"/>
  <c r="AM198" i="13"/>
  <c r="AM202" i="13"/>
  <c r="AM179" i="14"/>
  <c r="AM180" i="14"/>
  <c r="AM209" i="11"/>
  <c r="AM206" i="11"/>
  <c r="AM214" i="11"/>
  <c r="AM213" i="11"/>
  <c r="AM181" i="14"/>
  <c r="AM212" i="11"/>
  <c r="AM180" i="15"/>
  <c r="AM179" i="15"/>
  <c r="AM173" i="15"/>
  <c r="AM176" i="15"/>
  <c r="AM181" i="15"/>
  <c r="AM204" i="13" l="1"/>
  <c r="AM215" i="11"/>
  <c r="A205" i="15"/>
  <c r="AM182" i="15"/>
  <c r="A183" i="14"/>
  <c r="A194" i="14" s="1"/>
  <c r="AM209" i="13"/>
  <c r="AM173" i="14"/>
  <c r="AM213" i="13"/>
  <c r="AM206" i="13"/>
  <c r="AM214" i="13"/>
  <c r="AM184" i="14"/>
  <c r="AM190" i="14"/>
  <c r="AM212" i="13"/>
  <c r="AM176" i="14"/>
  <c r="AM187" i="14"/>
  <c r="AM203" i="15"/>
  <c r="AM184" i="15"/>
  <c r="AM187" i="15"/>
  <c r="AM190" i="15"/>
  <c r="AM195" i="15"/>
  <c r="AM192" i="15"/>
  <c r="AM201" i="15"/>
  <c r="AM191" i="15"/>
  <c r="AM202" i="15"/>
  <c r="AM198" i="15"/>
  <c r="AM204" i="15" l="1"/>
  <c r="AM182" i="14"/>
  <c r="AM215" i="13"/>
  <c r="A205" i="14"/>
  <c r="AM193" i="15"/>
  <c r="AM195" i="14"/>
  <c r="AM201" i="14"/>
  <c r="AM191" i="14"/>
  <c r="AM202" i="14"/>
  <c r="AM203" i="14"/>
  <c r="AM198" i="14"/>
  <c r="AM192" i="14"/>
  <c r="AM214" i="15"/>
  <c r="AM206" i="15"/>
  <c r="AM212" i="15"/>
  <c r="AM213" i="15"/>
  <c r="AM209" i="15"/>
  <c r="AM193" i="14" l="1"/>
  <c r="AM215" i="15"/>
  <c r="AM204" i="14"/>
  <c r="AM209" i="14"/>
  <c r="AM213" i="14"/>
  <c r="AM206" i="14"/>
  <c r="AM214" i="14"/>
  <c r="AM212" i="14"/>
  <c r="AM215" i="14" l="1"/>
</calcChain>
</file>

<file path=xl/sharedStrings.xml><?xml version="1.0" encoding="utf-8"?>
<sst xmlns="http://schemas.openxmlformats.org/spreadsheetml/2006/main" count="31285" uniqueCount="403">
  <si>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</si>
  <si>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</si>
  <si>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</si>
  <si>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</si>
  <si>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</si>
  <si>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</si>
  <si>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</si>
  <si>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</si>
  <si>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</si>
  <si>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</si>
  <si>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</si>
  <si>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</si>
  <si>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</si>
  <si>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</si>
  <si>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</si>
  <si>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</si>
  <si>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</si>
  <si>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</si>
  <si>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</si>
  <si>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</si>
  <si>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</si>
  <si>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</si>
  <si>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</si>
  <si>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</si>
  <si>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</si>
  <si>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</si>
  <si>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</si>
  <si>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</si>
  <si>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</si>
  <si>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</si>
  <si>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</si>
  <si>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</si>
  <si>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</si>
  <si>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</si>
  <si>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</si>
  <si>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</si>
  <si>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</si>
  <si>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</si>
  <si>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</si>
  <si>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</si>
  <si>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</si>
  <si>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</si>
  <si>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</si>
  <si>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</si>
  <si>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</si>
  <si>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</si>
  <si>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</si>
  <si>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</si>
  <si>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</si>
  <si>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</si>
  <si>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</si>
  <si>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</si>
  <si>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</si>
  <si>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</si>
  <si>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</si>
  <si>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</si>
  <si>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</si>
  <si>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</si>
  <si>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</si>
  <si>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</si>
  <si>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</si>
  <si>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</si>
  <si>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</si>
  <si>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</si>
  <si>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</si>
  <si>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</si>
  <si>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</si>
  <si>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</si>
  <si>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</si>
  <si>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</si>
  <si>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</si>
  <si>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</si>
  <si>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</si>
  <si>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</si>
  <si>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</si>
  <si>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</si>
  <si>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</si>
  <si>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</si>
  <si>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</si>
  <si>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</si>
  <si>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</si>
  <si>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</si>
  <si>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</si>
  <si>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</si>
  <si>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</si>
  <si>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</si>
  <si>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</si>
  <si>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</si>
  <si>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</si>
  <si>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</si>
  <si>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</si>
  <si>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</si>
  <si>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</si>
  <si>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</si>
  <si>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</si>
  <si>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</si>
  <si>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</si>
  <si>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</si>
  <si>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</si>
  <si>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</si>
  <si>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</si>
  <si>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</si>
  <si>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</si>
  <si>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</si>
  <si>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</si>
  <si>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</si>
  <si>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</si>
  <si>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</si>
  <si>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</si>
  <si>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</si>
  <si>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</si>
  <si>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</si>
  <si>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</si>
  <si>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</si>
  <si>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</si>
  <si>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</si>
  <si>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</si>
  <si>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</si>
  <si>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</si>
  <si>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</si>
  <si>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</si>
  <si>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</si>
  <si>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</si>
  <si>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</si>
  <si>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</si>
  <si>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</si>
  <si>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</si>
  <si>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</si>
  <si>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</si>
  <si>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</si>
  <si>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</si>
  <si>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</si>
  <si>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</si>
  <si>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</si>
  <si>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</si>
  <si>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</si>
  <si>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</si>
  <si>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</si>
  <si>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</si>
  <si>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</si>
  <si>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</si>
  <si>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</si>
  <si>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</si>
  <si>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</si>
  <si>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</si>
  <si>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</si>
  <si>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</si>
  <si>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</si>
  <si>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</si>
  <si>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</si>
  <si>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</si>
  <si>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</si>
  <si>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</si>
  <si>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</si>
  <si>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</si>
  <si>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</si>
  <si>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</si>
  <si>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</si>
  <si>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</si>
  <si>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</si>
  <si>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</si>
  <si>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</si>
  <si>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</si>
  <si>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</si>
  <si>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</si>
  <si>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</si>
  <si>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</si>
  <si>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</si>
  <si>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</si>
  <si>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</si>
  <si>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</si>
  <si>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</si>
  <si>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</si>
  <si>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</si>
  <si>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</si>
  <si>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</si>
  <si>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</si>
  <si>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</si>
  <si>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</si>
  <si>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</si>
  <si>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</si>
  <si>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</si>
  <si>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</si>
  <si>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</si>
  <si>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</si>
  <si>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</si>
  <si>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</si>
  <si>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</si>
  <si>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</si>
  <si>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</si>
  <si>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</si>
  <si>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</si>
  <si>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</si>
  <si>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</si>
  <si>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</si>
  <si>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</si>
  <si>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</si>
  <si>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</si>
  <si>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</si>
  <si>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</si>
  <si>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</si>
  <si>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</si>
  <si>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</si>
  <si>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</si>
  <si>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</si>
  <si>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</si>
  <si>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</si>
  <si>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</si>
  <si>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</si>
  <si>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</si>
  <si>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</si>
  <si>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</si>
  <si>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</si>
  <si>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</si>
  <si>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</si>
  <si>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</si>
  <si>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</si>
  <si>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</si>
  <si>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</si>
  <si>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</si>
  <si>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</si>
  <si>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</si>
  <si>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</si>
  <si>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</si>
  <si>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</si>
  <si>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</si>
  <si>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</si>
  <si>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</si>
  <si>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</si>
  <si>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</si>
  <si>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</si>
  <si>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</si>
  <si>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</si>
  <si>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</si>
  <si>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</si>
  <si>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</si>
  <si>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</si>
  <si>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</si>
  <si>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</si>
  <si>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</si>
  <si>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</si>
  <si>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</si>
  <si>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</si>
  <si>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</si>
  <si>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</si>
  <si>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</si>
  <si>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</si>
  <si>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</si>
  <si>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</si>
  <si>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</si>
  <si>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</si>
  <si>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</si>
  <si>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</si>
  <si>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</si>
  <si>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</si>
  <si>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</si>
  <si>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</si>
  <si>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</si>
  <si>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</si>
  <si>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</si>
  <si>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</si>
  <si>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</si>
  <si>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</si>
  <si>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</si>
  <si>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</si>
  <si>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</si>
  <si>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</si>
  <si>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</si>
  <si>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</si>
  <si>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</si>
  <si>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</si>
  <si>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</si>
  <si>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</si>
  <si>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</si>
  <si>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</si>
  <si>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</si>
  <si>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</si>
  <si>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</si>
  <si>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</si>
  <si>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</si>
  <si>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</si>
  <si>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</si>
  <si>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</si>
  <si>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</si>
  <si>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</si>
  <si>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</si>
  <si>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</si>
  <si>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</si>
  <si>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</si>
  <si>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</si>
  <si>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</si>
  <si>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</si>
  <si>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</si>
  <si>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</si>
  <si>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</si>
  <si>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</si>
  <si>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</si>
  <si>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</si>
  <si>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</si>
  <si>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</si>
  <si>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</si>
  <si>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</si>
  <si>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</si>
  <si>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</si>
  <si>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</si>
  <si>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</si>
  <si>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</si>
  <si>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</si>
  <si>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</si>
  <si>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</si>
  <si>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</si>
  <si>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</si>
  <si>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</si>
  <si>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</si>
  <si>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</si>
  <si>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</si>
  <si>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</si>
  <si>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</si>
  <si>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</si>
  <si>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</si>
  <si>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</si>
  <si>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</si>
  <si>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</si>
  <si>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</si>
  <si>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</si>
  <si>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</si>
  <si>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</si>
  <si>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</si>
  <si>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</si>
  <si>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</si>
  <si>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</si>
  <si>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</si>
  <si>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</si>
  <si>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</si>
  <si>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</si>
  <si>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</si>
  <si>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</si>
  <si>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</si>
  <si>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</si>
  <si>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</si>
  <si>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</si>
  <si>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</si>
  <si>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</si>
  <si>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</si>
  <si>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</si>
  <si>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</si>
  <si>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</si>
  <si>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</si>
  <si>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</si>
  <si>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</si>
  <si>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</si>
  <si>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</si>
  <si>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</si>
  <si>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</si>
  <si>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</si>
  <si>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</si>
  <si>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</si>
  <si>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</si>
  <si>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</si>
  <si>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</si>
  <si>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</si>
  <si>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</si>
  <si>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</si>
  <si>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</si>
  <si>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</si>
  <si>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</si>
  <si>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</si>
  <si>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</si>
  <si>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</si>
  <si>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</si>
  <si>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</si>
  <si>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</si>
  <si>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</si>
  <si>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</si>
  <si>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</si>
  <si>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</si>
  <si>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</si>
  <si>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</si>
  <si>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</si>
  <si>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</si>
  <si>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</si>
  <si>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</si>
  <si>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</si>
  <si>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</si>
  <si>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</si>
  <si>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</si>
  <si>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</si>
  <si>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</si>
  <si>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</si>
  <si>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</si>
  <si>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</si>
  <si>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</si>
  <si>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</si>
  <si>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</si>
  <si>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</si>
  <si>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</si>
  <si>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</si>
  <si>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</si>
  <si>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</si>
  <si>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</si>
  <si>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Default Supply</t>
  </si>
  <si>
    <t>External Supply</t>
  </si>
  <si>
    <t>revised 2/22/2021 to include kWh usage for MECO and NANT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</si>
</sst>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  <numFmt numFmtId="168" formatCode="&quot;$&quot;#,##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91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7" xfId="0" applyNumberFormat="1" applyFont="1" applyBorder="1"/>
    <xf numFmtId="6" fontId="2" fillId="0" borderId="42" xfId="0" applyNumberFormat="1" applyFont="1" applyBorder="1"/>
    <xf numFmtId="6" fontId="0" fillId="0" borderId="0" xfId="0" applyNumberFormat="1" applyFont="1"/>
    <xf numFmtId="6" fontId="4" fillId="0" borderId="42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8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2" xfId="0" applyNumberFormat="1" applyFont="1" applyFill="1" applyBorder="1"/>
    <xf numFmtId="6" fontId="4" fillId="0" borderId="44" xfId="0" applyNumberFormat="1" applyFont="1" applyBorder="1" applyAlignment="1">
      <alignment horizontal="left" indent="2"/>
    </xf>
    <xf numFmtId="38" fontId="2" fillId="0" borderId="26" xfId="0" applyNumberFormat="1" applyFont="1" applyBorder="1"/>
    <xf numFmtId="38" fontId="4" fillId="3" borderId="32" xfId="0" applyNumberFormat="1" applyFont="1" applyFill="1" applyBorder="1"/>
    <xf numFmtId="38" fontId="4" fillId="3" borderId="13" xfId="0" applyNumberFormat="1" applyFont="1" applyFill="1" applyBorder="1"/>
    <xf numFmtId="38" fontId="4" fillId="3" borderId="27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7" xfId="0" applyNumberFormat="1" applyFont="1" applyFill="1" applyBorder="1"/>
    <xf numFmtId="38" fontId="0" fillId="0" borderId="0" xfId="0" applyNumberFormat="1" applyFont="1"/>
    <xf numFmtId="38" fontId="4" fillId="0" borderId="42" xfId="0" applyNumberFormat="1" applyFont="1" applyBorder="1" applyAlignment="1">
      <alignment horizontal="left" indent="2"/>
    </xf>
    <xf numFmtId="38" fontId="4" fillId="0" borderId="37" xfId="0" applyNumberFormat="1" applyFont="1" applyBorder="1"/>
    <xf numFmtId="38" fontId="4" fillId="0" borderId="39" xfId="0" applyNumberFormat="1" applyFont="1" applyBorder="1"/>
    <xf numFmtId="38" fontId="4" fillId="0" borderId="43" xfId="0" applyNumberFormat="1" applyFont="1" applyBorder="1"/>
    <xf numFmtId="38" fontId="4" fillId="0" borderId="34" xfId="0" applyNumberFormat="1" applyFont="1" applyBorder="1"/>
    <xf numFmtId="38" fontId="4" fillId="0" borderId="39" xfId="0" applyNumberFormat="1" applyFont="1" applyBorder="1" applyAlignment="1">
      <alignment wrapText="1"/>
    </xf>
    <xf numFmtId="38" fontId="0" fillId="0" borderId="39" xfId="0" applyNumberFormat="1" applyFont="1" applyBorder="1"/>
    <xf numFmtId="38" fontId="0" fillId="0" borderId="43" xfId="0" applyNumberFormat="1" applyFont="1" applyBorder="1"/>
    <xf numFmtId="38" fontId="4" fillId="0" borderId="44" xfId="0" applyNumberFormat="1" applyFont="1" applyBorder="1" applyAlignment="1">
      <alignment horizontal="left" indent="2"/>
    </xf>
    <xf numFmtId="38" fontId="2" fillId="0" borderId="45" xfId="0" applyNumberFormat="1" applyFont="1" applyBorder="1"/>
    <xf numFmtId="38" fontId="2" fillId="0" borderId="46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 applyAlignment="1">
      <alignment wrapText="1"/>
    </xf>
    <xf numFmtId="38" fontId="1" fillId="0" borderId="48" xfId="0" applyNumberFormat="1" applyFont="1" applyBorder="1"/>
    <xf numFmtId="38" fontId="1" fillId="0" borderId="0" xfId="0" applyNumberFormat="1" applyFont="1"/>
    <xf numFmtId="38" fontId="2" fillId="0" borderId="42" xfId="0" applyNumberFormat="1" applyFont="1" applyBorder="1"/>
    <xf numFmtId="38" fontId="4" fillId="3" borderId="37" xfId="0" applyNumberFormat="1" applyFont="1" applyFill="1" applyBorder="1"/>
    <xf numFmtId="38" fontId="4" fillId="3" borderId="39" xfId="0" applyNumberFormat="1" applyFont="1" applyFill="1" applyBorder="1"/>
    <xf numFmtId="38" fontId="4" fillId="3" borderId="43" xfId="0" applyNumberFormat="1" applyFont="1" applyFill="1" applyBorder="1"/>
    <xf numFmtId="38" fontId="4" fillId="3" borderId="34" xfId="0" applyNumberFormat="1" applyFont="1" applyFill="1" applyBorder="1"/>
    <xf numFmtId="38" fontId="4" fillId="3" borderId="39" xfId="0" applyNumberFormat="1" applyFont="1" applyFill="1" applyBorder="1" applyAlignment="1">
      <alignment wrapText="1"/>
    </xf>
    <xf numFmtId="38" fontId="0" fillId="3" borderId="43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8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2" xfId="0" applyNumberFormat="1" applyFont="1" applyFill="1" applyBorder="1"/>
    <xf numFmtId="6" fontId="4" fillId="3" borderId="37" xfId="0" applyNumberFormat="1" applyFont="1" applyFill="1" applyBorder="1"/>
    <xf numFmtId="6" fontId="4" fillId="3" borderId="39" xfId="0" applyNumberFormat="1" applyFont="1" applyFill="1" applyBorder="1"/>
    <xf numFmtId="6" fontId="4" fillId="3" borderId="43" xfId="0" applyNumberFormat="1" applyFont="1" applyFill="1" applyBorder="1"/>
    <xf numFmtId="6" fontId="4" fillId="3" borderId="34" xfId="0" applyNumberFormat="1" applyFont="1" applyFill="1" applyBorder="1"/>
    <xf numFmtId="6" fontId="4" fillId="3" borderId="39" xfId="0" applyNumberFormat="1" applyFont="1" applyFill="1" applyBorder="1" applyAlignment="1">
      <alignment wrapText="1"/>
    </xf>
    <xf numFmtId="6" fontId="0" fillId="3" borderId="43" xfId="0" applyNumberFormat="1" applyFont="1" applyFill="1" applyBorder="1"/>
    <xf numFmtId="6" fontId="4" fillId="0" borderId="33" xfId="0" applyNumberFormat="1" applyFont="1" applyBorder="1"/>
    <xf numFmtId="6" fontId="4" fillId="0" borderId="20" xfId="0" applyNumberFormat="1" applyFont="1" applyBorder="1"/>
    <xf numFmtId="6" fontId="4" fillId="0" borderId="29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9" xfId="0" applyNumberFormat="1" applyFont="1" applyBorder="1"/>
    <xf numFmtId="6" fontId="2" fillId="0" borderId="36" xfId="0" applyNumberFormat="1" applyFont="1" applyBorder="1"/>
    <xf numFmtId="38" fontId="4" fillId="0" borderId="33" xfId="0" applyNumberFormat="1" applyFont="1" applyBorder="1"/>
    <xf numFmtId="38" fontId="4" fillId="0" borderId="20" xfId="0" applyNumberFormat="1" applyFont="1" applyBorder="1"/>
    <xf numFmtId="38" fontId="4" fillId="0" borderId="29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9" xfId="0" applyNumberFormat="1" applyFont="1" applyBorder="1"/>
    <xf numFmtId="38" fontId="2" fillId="0" borderId="36" xfId="0" applyNumberFormat="1" applyFont="1" applyBorder="1"/>
    <xf numFmtId="38" fontId="4" fillId="0" borderId="35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0" fillId="0" borderId="35" xfId="0" applyNumberFormat="1" applyFont="1" applyBorder="1"/>
    <xf numFmtId="38" fontId="2" fillId="0" borderId="36" xfId="0" applyNumberFormat="1" applyFont="1" applyFill="1" applyBorder="1"/>
    <xf numFmtId="38" fontId="0" fillId="0" borderId="37" xfId="0" applyNumberFormat="1" applyFont="1" applyBorder="1"/>
    <xf numFmtId="38" fontId="4" fillId="0" borderId="30" xfId="0" applyNumberFormat="1" applyFont="1" applyBorder="1" applyAlignment="1">
      <alignment horizontal="left" indent="2"/>
    </xf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41" xfId="0" applyNumberFormat="1" applyFont="1" applyBorder="1"/>
    <xf numFmtId="38" fontId="1" fillId="0" borderId="31" xfId="0" applyNumberFormat="1" applyFont="1" applyBorder="1"/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34" xfId="0" applyNumberFormat="1" applyFont="1" applyBorder="1"/>
    <xf numFmtId="38" fontId="1" fillId="0" borderId="35" xfId="0" applyNumberFormat="1" applyFont="1" applyBorder="1"/>
    <xf numFmtId="38" fontId="2" fillId="0" borderId="37" xfId="0" applyNumberFormat="1" applyFont="1" applyBorder="1"/>
    <xf numFmtId="38" fontId="2" fillId="0" borderId="39" xfId="0" applyNumberFormat="1" applyFont="1" applyBorder="1"/>
    <xf numFmtId="38" fontId="2" fillId="0" borderId="34" xfId="0" applyNumberFormat="1" applyFont="1" applyBorder="1"/>
    <xf numFmtId="38" fontId="2" fillId="0" borderId="35" xfId="0" applyNumberFormat="1" applyFont="1" applyBorder="1"/>
    <xf numFmtId="38" fontId="2" fillId="0" borderId="34" xfId="0" applyNumberFormat="1" applyFont="1" applyBorder="1" applyAlignment="1">
      <alignment wrapText="1"/>
    </xf>
    <xf numFmtId="6" fontId="2" fillId="0" borderId="45" xfId="0" applyNumberFormat="1" applyFont="1" applyBorder="1"/>
    <xf numFmtId="6" fontId="2" fillId="0" borderId="46" xfId="0" applyNumberFormat="1" applyFont="1" applyBorder="1"/>
    <xf numFmtId="6" fontId="2" fillId="0" borderId="48" xfId="0" applyNumberFormat="1" applyFont="1" applyBorder="1"/>
    <xf numFmtId="6" fontId="2" fillId="0" borderId="46" xfId="0" applyNumberFormat="1" applyFont="1" applyBorder="1" applyAlignment="1">
      <alignment wrapText="1"/>
    </xf>
    <xf numFmtId="6" fontId="1" fillId="0" borderId="48" xfId="0" applyNumberFormat="1" applyFont="1" applyBorder="1"/>
    <xf numFmtId="6" fontId="1" fillId="0" borderId="0" xfId="0" applyNumberFormat="1" applyFont="1"/>
    <xf numFmtId="6" fontId="2" fillId="0" borderId="33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29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9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1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4" borderId="52" xfId="0" applyFont="1" applyFill="1" applyBorder="1"/>
    <xf numFmtId="6" fontId="4" fillId="0" borderId="33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29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3" xfId="0" applyNumberFormat="1" applyBorder="1"/>
    <xf numFmtId="14" fontId="0" fillId="0" borderId="53" xfId="0" applyNumberFormat="1" applyBorder="1"/>
    <xf numFmtId="14" fontId="0" fillId="0" borderId="53" xfId="0" applyNumberFormat="1" applyBorder="1" applyAlignment="1">
      <alignment horizontal="right"/>
    </xf>
    <xf numFmtId="0" fontId="0" fillId="0" borderId="54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39" xfId="0" applyNumberFormat="1" applyFont="1" applyBorder="1"/>
    <xf numFmtId="167" fontId="0" fillId="0" borderId="34" xfId="0" applyNumberFormat="1" applyFont="1" applyBorder="1"/>
    <xf numFmtId="167" fontId="0" fillId="0" borderId="35" xfId="0" applyNumberFormat="1" applyFont="1" applyBorder="1"/>
    <xf numFmtId="167" fontId="0" fillId="0" borderId="37" xfId="0" applyNumberFormat="1" applyFont="1" applyBorder="1"/>
    <xf numFmtId="167" fontId="1" fillId="0" borderId="40" xfId="0" applyNumberFormat="1" applyFont="1" applyBorder="1"/>
    <xf numFmtId="167" fontId="1" fillId="0" borderId="41" xfId="0" applyNumberFormat="1" applyFont="1" applyBorder="1"/>
    <xf numFmtId="167" fontId="1" fillId="0" borderId="31" xfId="0" applyNumberFormat="1" applyFont="1" applyBorder="1"/>
    <xf numFmtId="167" fontId="1" fillId="0" borderId="38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2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center"/>
    </xf>
    <xf numFmtId="38" fontId="4" fillId="3" borderId="55" xfId="0" applyNumberFormat="1" applyFont="1" applyFill="1" applyBorder="1"/>
    <xf numFmtId="38" fontId="4" fillId="0" borderId="56" xfId="0" applyNumberFormat="1" applyFont="1" applyBorder="1"/>
    <xf numFmtId="38" fontId="2" fillId="0" borderId="57" xfId="0" applyNumberFormat="1" applyFont="1" applyBorder="1"/>
    <xf numFmtId="38" fontId="4" fillId="3" borderId="56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6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7" xfId="0" applyNumberFormat="1" applyFont="1" applyBorder="1"/>
    <xf numFmtId="6" fontId="4" fillId="0" borderId="59" xfId="0" applyNumberFormat="1" applyFont="1" applyBorder="1"/>
    <xf numFmtId="38" fontId="4" fillId="0" borderId="59" xfId="0" applyNumberFormat="1" applyFont="1" applyBorder="1"/>
    <xf numFmtId="38" fontId="4" fillId="0" borderId="60" xfId="0" applyNumberFormat="1" applyFont="1" applyBorder="1"/>
    <xf numFmtId="38" fontId="2" fillId="0" borderId="60" xfId="0" applyNumberFormat="1" applyFont="1" applyBorder="1"/>
    <xf numFmtId="38" fontId="0" fillId="0" borderId="60" xfId="0" applyNumberFormat="1" applyFont="1" applyBorder="1"/>
    <xf numFmtId="38" fontId="1" fillId="0" borderId="60" xfId="0" applyNumberFormat="1" applyFont="1" applyBorder="1"/>
    <xf numFmtId="38" fontId="1" fillId="0" borderId="61" xfId="0" applyNumberFormat="1" applyFont="1" applyBorder="1"/>
    <xf numFmtId="0" fontId="7" fillId="0" borderId="62" xfId="0" applyFont="1" applyBorder="1" applyAlignment="1" applyProtection="1">
      <alignment horizontal="center" vertical="center"/>
      <protection locked="0"/>
    </xf>
    <xf numFmtId="38" fontId="4" fillId="0" borderId="59" xfId="0" applyNumberFormat="1" applyFont="1" applyBorder="1" applyAlignment="1">
      <alignment horizontal="right"/>
    </xf>
    <xf numFmtId="38" fontId="4" fillId="0" borderId="59" xfId="0" applyNumberFormat="1" applyFont="1" applyBorder="1" applyAlignment="1"/>
    <xf numFmtId="0" fontId="0" fillId="4" borderId="0" xfId="0" applyFill="1"/>
    <xf numFmtId="38" fontId="4" fillId="3" borderId="55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 wrapText="1"/>
    </xf>
    <xf numFmtId="6" fontId="2" fillId="0" borderId="20" xfId="0" applyNumberFormat="1" applyFont="1" applyBorder="1" applyAlignment="1">
      <alignment horizontal="right" wrapText="1"/>
    </xf>
    <xf numFmtId="167" fontId="4" fillId="0" borderId="63" xfId="0" applyNumberFormat="1" applyFont="1" applyBorder="1"/>
    <xf numFmtId="38" fontId="3" fillId="0" borderId="42" xfId="0" applyNumberFormat="1" applyFont="1" applyBorder="1" applyAlignment="1">
      <alignment horizontal="left" indent="4"/>
    </xf>
    <xf numFmtId="38" fontId="10" fillId="0" borderId="56" xfId="0" applyNumberFormat="1" applyFont="1" applyBorder="1"/>
    <xf numFmtId="38" fontId="10" fillId="0" borderId="42" xfId="0" applyNumberFormat="1" applyFont="1" applyBorder="1" applyAlignment="1">
      <alignment horizontal="left" indent="4"/>
    </xf>
    <xf numFmtId="167" fontId="11" fillId="0" borderId="34" xfId="0" applyNumberFormat="1" applyFont="1" applyBorder="1"/>
    <xf numFmtId="6" fontId="10" fillId="0" borderId="56" xfId="0" applyNumberFormat="1" applyFont="1" applyBorder="1"/>
    <xf numFmtId="168" fontId="4" fillId="0" borderId="37" xfId="0" applyNumberFormat="1" applyFont="1" applyBorder="1"/>
    <xf numFmtId="168" fontId="4" fillId="0" borderId="39" xfId="0" applyNumberFormat="1" applyFont="1" applyBorder="1"/>
    <xf numFmtId="168" fontId="4" fillId="0" borderId="34" xfId="0" applyNumberFormat="1" applyFont="1" applyBorder="1"/>
    <xf numFmtId="168" fontId="4" fillId="0" borderId="35" xfId="0" applyNumberFormat="1" applyFont="1" applyBorder="1"/>
    <xf numFmtId="168" fontId="4" fillId="0" borderId="60" xfId="0" applyNumberFormat="1" applyFont="1" applyBorder="1"/>
    <xf numFmtId="168" fontId="10" fillId="0" borderId="56" xfId="0" applyNumberFormat="1" applyFont="1" applyBorder="1"/>
    <xf numFmtId="168" fontId="2" fillId="0" borderId="37" xfId="0" applyNumberFormat="1" applyFont="1" applyBorder="1"/>
    <xf numFmtId="168" fontId="2" fillId="0" borderId="39" xfId="0" applyNumberFormat="1" applyFont="1" applyBorder="1"/>
    <xf numFmtId="168" fontId="2" fillId="0" borderId="34" xfId="0" applyNumberFormat="1" applyFont="1" applyBorder="1"/>
    <xf numFmtId="168" fontId="2" fillId="0" borderId="35" xfId="0" applyNumberFormat="1" applyFont="1" applyBorder="1"/>
    <xf numFmtId="168" fontId="2" fillId="0" borderId="60" xfId="0" applyNumberFormat="1" applyFont="1" applyBorder="1"/>
    <xf numFmtId="6" fontId="4" fillId="0" borderId="34" xfId="0" applyNumberFormat="1" applyFont="1" applyBorder="1"/>
    <xf numFmtId="6" fontId="4" fillId="0" borderId="34" xfId="0" applyNumberFormat="1" applyFont="1" applyBorder="1" applyAlignment="1">
      <alignment wrapText="1"/>
    </xf>
    <xf numFmtId="6" fontId="2" fillId="0" borderId="34" xfId="0" applyNumberFormat="1" applyFont="1" applyBorder="1"/>
    <xf numFmtId="6" fontId="2" fillId="0" borderId="34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7" xfId="0" applyNumberFormat="1" applyFont="1" applyBorder="1"/>
    <xf numFmtId="167" fontId="10" fillId="0" borderId="63" xfId="0" applyNumberFormat="1" applyFont="1" applyBorder="1"/>
    <xf numFmtId="167" fontId="11" fillId="0" borderId="39" xfId="0" applyNumberFormat="1" applyFont="1" applyBorder="1"/>
    <xf numFmtId="167" fontId="11" fillId="0" borderId="35" xfId="0" applyNumberFormat="1" applyFont="1" applyBorder="1"/>
    <xf numFmtId="167" fontId="11" fillId="0" borderId="37" xfId="0" applyNumberFormat="1" applyFont="1" applyBorder="1"/>
    <xf numFmtId="38" fontId="11" fillId="0" borderId="35" xfId="0" applyNumberFormat="1" applyFont="1" applyBorder="1"/>
    <xf numFmtId="38" fontId="10" fillId="0" borderId="34" xfId="0" applyNumberFormat="1" applyFont="1" applyBorder="1"/>
    <xf numFmtId="38" fontId="11" fillId="0" borderId="0" xfId="0" applyNumberFormat="1" applyFont="1"/>
    <xf numFmtId="0" fontId="1" fillId="0" borderId="7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7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83599768519" createdVersion="6" refreshedVersion="6" minRefreshableVersion="3" recordCount="38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27757986114" createdVersion="6" refreshedVersion="6" minRefreshableVersion="3" recordCount="181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1-02-07T00:00:00" count="39">
        <d v="2021-02-06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69475147"/>
    </cacheField>
    <cacheField name="TRIM_CAT" numFmtId="0">
      <sharedItems containsBlank="1" count="7">
        <s v="Residential"/>
        <s v="Low Income Residential"/>
        <s v="Small C&amp;I"/>
        <s v="Medium C&amp;I"/>
        <s v="Large C&amp;I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28060763892" createdVersion="6" refreshedVersion="6" minRefreshableVersion="3" recordCount="170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1-02-07T00:00:00" count="39">
        <d v="2021-02-06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0-10-03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40971468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39682870367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1-31T00:00:00" count="23">
        <d v="2021-01-30T00:00:00"/>
        <m/>
        <d v="2019-11-30T00:00:00" u="1"/>
        <d v="2019-12-28T00:00:00" u="1"/>
        <d v="2019-06-29T00:00:00" u="1"/>
        <d v="2019-07-27T00:00:00" u="1"/>
        <d v="2020-11-28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3" maxValue="122795370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1809953706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NonDate="0" containsBlank="1" count="17">
        <m/>
        <s v="LINE 7" u="1"/>
        <s v="LINE 8" u="1"/>
        <s v="LINE 9" u="1"/>
        <s v="LINE 20" u="1"/>
        <s v="LINE 13" u="1"/>
        <s v="LINE 14" u="1"/>
        <s v="LINE 1" u="1"/>
        <s v="LINE 15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0-12-27T00:00:00" count="24">
        <m/>
        <d v="2019-11-30T00:00:00" u="1"/>
        <d v="2019-06-29T00:00:00" u="1"/>
        <d v="2019-12-21T00:00:00" u="1"/>
        <d v="2019-07-27T00:00:00" u="1"/>
        <d v="2020-11-28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NonDate="0" containsString="0" containsBlank="1" containsNumber="1" containsInteger="1" minValue="4" maxValue="5" count="3">
        <m/>
        <n v="4" u="1"/>
        <n v="5" u="1"/>
      </sharedItems>
    </cacheField>
    <cacheField name="CATEGORY" numFmtId="0">
      <sharedItems containsNonDate="0" containsBlank="1" count="9">
        <m/>
        <s v="2-Low Income Resdiential" u="1"/>
        <s v="5-Large C&amp;I" u="1"/>
        <s v="6-OTHER" u="1"/>
        <s v="2-Low Income Residential" u="1"/>
        <s v="4-Medium C&amp;I" u="1"/>
        <s v="1-Resdiential" u="1"/>
        <s v="3-Small C&amp;I" u="1"/>
        <s v="1-Residential" u="1"/>
      </sharedItems>
    </cacheField>
    <cacheField name="VALU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4232986111" createdVersion="6" refreshedVersion="6" minRefreshableVersion="3" recordCount="102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">
  <r>
    <s v="LINE 1"/>
    <x v="0"/>
    <x v="0"/>
    <s v="1-Residential"/>
    <n v="612179"/>
    <x v="0"/>
    <x v="0"/>
  </r>
  <r>
    <s v="LINE 1"/>
    <x v="0"/>
    <x v="0"/>
    <s v="2-Low Income Residential"/>
    <n v="57430"/>
    <x v="1"/>
    <x v="0"/>
  </r>
  <r>
    <s v="LINE 1"/>
    <x v="0"/>
    <x v="0"/>
    <s v="3-Small C&amp;I"/>
    <n v="37454"/>
    <x v="2"/>
    <x v="0"/>
  </r>
  <r>
    <s v="LINE 1"/>
    <x v="0"/>
    <x v="0"/>
    <s v="4-Medium C&amp;I"/>
    <n v="12647"/>
    <x v="3"/>
    <x v="0"/>
  </r>
  <r>
    <s v="LINE 1"/>
    <x v="0"/>
    <x v="0"/>
    <s v="5-Large C&amp;I"/>
    <n v="9378"/>
    <x v="4"/>
    <x v="0"/>
  </r>
  <r>
    <s v="LINE 1"/>
    <x v="0"/>
    <x v="0"/>
    <s v="OTHER"/>
    <n v="89"/>
    <x v="5"/>
    <x v="0"/>
  </r>
  <r>
    <s v="LINE 1"/>
    <x v="0"/>
    <x v="1"/>
    <s v="1-Residential"/>
    <n v="183968"/>
    <x v="0"/>
    <x v="0"/>
  </r>
  <r>
    <s v="LINE 1"/>
    <x v="0"/>
    <x v="1"/>
    <s v="2-Low Income Residential"/>
    <n v="12954"/>
    <x v="1"/>
    <x v="0"/>
  </r>
  <r>
    <s v="LINE 1"/>
    <x v="0"/>
    <x v="1"/>
    <s v="3-Small C&amp;I"/>
    <n v="18660"/>
    <x v="2"/>
    <x v="0"/>
  </r>
  <r>
    <s v="LINE 1"/>
    <x v="0"/>
    <x v="1"/>
    <s v="4-Medium C&amp;I"/>
    <n v="594"/>
    <x v="3"/>
    <x v="0"/>
  </r>
  <r>
    <s v="LINE 1"/>
    <x v="0"/>
    <x v="1"/>
    <s v="5-Large C&amp;I"/>
    <n v="124"/>
    <x v="4"/>
    <x v="0"/>
  </r>
  <r>
    <s v="LINE 1"/>
    <x v="0"/>
    <x v="1"/>
    <s v="OTHER"/>
    <n v="42"/>
    <x v="5"/>
    <x v="0"/>
  </r>
  <r>
    <s v="LINE 2"/>
    <x v="0"/>
    <x v="0"/>
    <s v="1-Residential"/>
    <n v="97032"/>
    <x v="0"/>
    <x v="1"/>
  </r>
  <r>
    <s v="LINE 2"/>
    <x v="0"/>
    <x v="0"/>
    <s v="2-Low Income Residential"/>
    <n v="26015"/>
    <x v="1"/>
    <x v="1"/>
  </r>
  <r>
    <s v="LINE 2"/>
    <x v="0"/>
    <x v="0"/>
    <s v="3-Small C&amp;I"/>
    <n v="7604"/>
    <x v="2"/>
    <x v="1"/>
  </r>
  <r>
    <s v="LINE 2"/>
    <x v="0"/>
    <x v="0"/>
    <s v="4-Medium C&amp;I"/>
    <n v="2877"/>
    <x v="3"/>
    <x v="1"/>
  </r>
  <r>
    <s v="LINE 2"/>
    <x v="0"/>
    <x v="0"/>
    <s v="5-Large C&amp;I"/>
    <n v="2555"/>
    <x v="4"/>
    <x v="1"/>
  </r>
  <r>
    <s v="LINE 2"/>
    <x v="0"/>
    <x v="1"/>
    <s v="1-Residential"/>
    <n v="23740"/>
    <x v="0"/>
    <x v="1"/>
  </r>
  <r>
    <s v="LINE 2"/>
    <x v="0"/>
    <x v="1"/>
    <s v="2-Low Income Residential"/>
    <n v="5223"/>
    <x v="1"/>
    <x v="1"/>
  </r>
  <r>
    <s v="LINE 2"/>
    <x v="0"/>
    <x v="1"/>
    <s v="3-Small C&amp;I"/>
    <n v="3751"/>
    <x v="2"/>
    <x v="1"/>
  </r>
  <r>
    <s v="LINE 2"/>
    <x v="0"/>
    <x v="1"/>
    <s v="4-Medium C&amp;I"/>
    <n v="152"/>
    <x v="3"/>
    <x v="1"/>
  </r>
  <r>
    <s v="LINE 2"/>
    <x v="0"/>
    <x v="1"/>
    <s v="5-Large C&amp;I"/>
    <n v="38"/>
    <x v="4"/>
    <x v="1"/>
  </r>
  <r>
    <s v="LINE 3"/>
    <x v="0"/>
    <x v="0"/>
    <s v="1-Residential"/>
    <n v="33717"/>
    <x v="0"/>
    <x v="2"/>
  </r>
  <r>
    <s v="LINE 3"/>
    <x v="0"/>
    <x v="0"/>
    <s v="2-Low Income Residential"/>
    <n v="4151"/>
    <x v="1"/>
    <x v="2"/>
  </r>
  <r>
    <s v="LINE 3"/>
    <x v="0"/>
    <x v="0"/>
    <s v="3-Small C&amp;I"/>
    <n v="3857"/>
    <x v="2"/>
    <x v="2"/>
  </r>
  <r>
    <s v="LINE 3"/>
    <x v="0"/>
    <x v="0"/>
    <s v="4-Medium C&amp;I"/>
    <n v="1627"/>
    <x v="3"/>
    <x v="2"/>
  </r>
  <r>
    <s v="LINE 3"/>
    <x v="0"/>
    <x v="0"/>
    <s v="5-Large C&amp;I"/>
    <n v="1537"/>
    <x v="4"/>
    <x v="2"/>
  </r>
  <r>
    <s v="LINE 3"/>
    <x v="0"/>
    <x v="1"/>
    <s v="1-Residential"/>
    <n v="9341"/>
    <x v="0"/>
    <x v="2"/>
  </r>
  <r>
    <s v="LINE 3"/>
    <x v="0"/>
    <x v="1"/>
    <s v="2-Low Income Residential"/>
    <n v="953"/>
    <x v="1"/>
    <x v="2"/>
  </r>
  <r>
    <s v="LINE 3"/>
    <x v="0"/>
    <x v="1"/>
    <s v="3-Small C&amp;I"/>
    <n v="2248"/>
    <x v="2"/>
    <x v="2"/>
  </r>
  <r>
    <s v="LINE 3"/>
    <x v="0"/>
    <x v="1"/>
    <s v="4-Medium C&amp;I"/>
    <n v="109"/>
    <x v="3"/>
    <x v="2"/>
  </r>
  <r>
    <s v="LINE 3"/>
    <x v="0"/>
    <x v="1"/>
    <s v="5-Large C&amp;I"/>
    <n v="32"/>
    <x v="4"/>
    <x v="2"/>
  </r>
  <r>
    <s v="LINE 4"/>
    <x v="0"/>
    <x v="0"/>
    <s v="1-Residential"/>
    <n v="12191"/>
    <x v="0"/>
    <x v="3"/>
  </r>
  <r>
    <s v="LINE 4"/>
    <x v="0"/>
    <x v="0"/>
    <s v="2-Low Income Residential"/>
    <n v="2283"/>
    <x v="1"/>
    <x v="3"/>
  </r>
  <r>
    <s v="LINE 4"/>
    <x v="0"/>
    <x v="0"/>
    <s v="3-Small C&amp;I"/>
    <n v="1146"/>
    <x v="2"/>
    <x v="3"/>
  </r>
  <r>
    <s v="LINE 4"/>
    <x v="0"/>
    <x v="0"/>
    <s v="4-Medium C&amp;I"/>
    <n v="495"/>
    <x v="3"/>
    <x v="3"/>
  </r>
  <r>
    <s v="LINE 4"/>
    <x v="0"/>
    <x v="0"/>
    <s v="5-Large C&amp;I"/>
    <n v="445"/>
    <x v="4"/>
    <x v="3"/>
  </r>
  <r>
    <s v="LINE 4"/>
    <x v="0"/>
    <x v="1"/>
    <s v="1-Residential"/>
    <n v="2950"/>
    <x v="0"/>
    <x v="3"/>
  </r>
  <r>
    <s v="LINE 4"/>
    <x v="0"/>
    <x v="1"/>
    <s v="2-Low Income Residential"/>
    <n v="425"/>
    <x v="1"/>
    <x v="3"/>
  </r>
  <r>
    <s v="LINE 4"/>
    <x v="0"/>
    <x v="1"/>
    <s v="3-Small C&amp;I"/>
    <n v="495"/>
    <x v="2"/>
    <x v="3"/>
  </r>
  <r>
    <s v="LINE 4"/>
    <x v="0"/>
    <x v="1"/>
    <s v="4-Medium C&amp;I"/>
    <n v="22"/>
    <x v="3"/>
    <x v="3"/>
  </r>
  <r>
    <s v="LINE 4"/>
    <x v="0"/>
    <x v="1"/>
    <s v="5-Large C&amp;I"/>
    <n v="3"/>
    <x v="4"/>
    <x v="3"/>
  </r>
  <r>
    <s v="LINE 5"/>
    <x v="0"/>
    <x v="0"/>
    <s v="1-Residential"/>
    <n v="51124"/>
    <x v="0"/>
    <x v="4"/>
  </r>
  <r>
    <s v="LINE 5"/>
    <x v="0"/>
    <x v="0"/>
    <s v="2-Low Income Residential"/>
    <n v="19581"/>
    <x v="1"/>
    <x v="4"/>
  </r>
  <r>
    <s v="LINE 5"/>
    <x v="0"/>
    <x v="0"/>
    <s v="3-Small C&amp;I"/>
    <n v="2601"/>
    <x v="2"/>
    <x v="4"/>
  </r>
  <r>
    <s v="LINE 5"/>
    <x v="0"/>
    <x v="0"/>
    <s v="4-Medium C&amp;I"/>
    <n v="755"/>
    <x v="3"/>
    <x v="4"/>
  </r>
  <r>
    <s v="LINE 5"/>
    <x v="0"/>
    <x v="0"/>
    <s v="5-Large C&amp;I"/>
    <n v="573"/>
    <x v="4"/>
    <x v="4"/>
  </r>
  <r>
    <s v="LINE 5"/>
    <x v="0"/>
    <x v="1"/>
    <s v="1-Residential"/>
    <n v="11449"/>
    <x v="0"/>
    <x v="4"/>
  </r>
  <r>
    <s v="LINE 5"/>
    <x v="0"/>
    <x v="1"/>
    <s v="2-Low Income Residential"/>
    <n v="3845"/>
    <x v="1"/>
    <x v="4"/>
  </r>
  <r>
    <s v="LINE 5"/>
    <x v="0"/>
    <x v="1"/>
    <s v="3-Small C&amp;I"/>
    <n v="1008"/>
    <x v="2"/>
    <x v="4"/>
  </r>
  <r>
    <s v="LINE 5"/>
    <x v="0"/>
    <x v="1"/>
    <s v="4-Medium C&amp;I"/>
    <n v="21"/>
    <x v="3"/>
    <x v="4"/>
  </r>
  <r>
    <s v="LINE 5"/>
    <x v="0"/>
    <x v="1"/>
    <s v="5-Large C&amp;I"/>
    <n v="3"/>
    <x v="4"/>
    <x v="4"/>
  </r>
  <r>
    <s v="LINE 6"/>
    <x v="0"/>
    <x v="0"/>
    <s v="1-Residential"/>
    <n v="13744347"/>
    <x v="0"/>
    <x v="5"/>
  </r>
  <r>
    <s v="LINE 6"/>
    <x v="0"/>
    <x v="0"/>
    <s v="2-Low Income Residential"/>
    <n v="2885083"/>
    <x v="1"/>
    <x v="5"/>
  </r>
  <r>
    <s v="LINE 6"/>
    <x v="0"/>
    <x v="0"/>
    <s v="3-Small C&amp;I"/>
    <n v="2114200"/>
    <x v="2"/>
    <x v="5"/>
  </r>
  <r>
    <s v="LINE 6"/>
    <x v="0"/>
    <x v="0"/>
    <s v="4-Medium C&amp;I"/>
    <n v="2290256"/>
    <x v="3"/>
    <x v="5"/>
  </r>
  <r>
    <s v="LINE 6"/>
    <x v="0"/>
    <x v="0"/>
    <s v="5-Large C&amp;I"/>
    <n v="8551930"/>
    <x v="4"/>
    <x v="5"/>
  </r>
  <r>
    <s v="LINE 6"/>
    <x v="0"/>
    <x v="0"/>
    <s v="OTHER"/>
    <n v="0"/>
    <x v="5"/>
    <x v="5"/>
  </r>
  <r>
    <s v="LINE 6"/>
    <x v="0"/>
    <x v="1"/>
    <s v="1-Residential"/>
    <n v="3166633"/>
    <x v="0"/>
    <x v="5"/>
  </r>
  <r>
    <s v="LINE 6"/>
    <x v="0"/>
    <x v="1"/>
    <s v="2-Low Income Residential"/>
    <n v="564940"/>
    <x v="1"/>
    <x v="5"/>
  </r>
  <r>
    <s v="LINE 6"/>
    <x v="0"/>
    <x v="1"/>
    <s v="3-Small C&amp;I"/>
    <n v="1106157"/>
    <x v="2"/>
    <x v="5"/>
  </r>
  <r>
    <s v="LINE 6"/>
    <x v="0"/>
    <x v="1"/>
    <s v="4-Medium C&amp;I"/>
    <n v="490774"/>
    <x v="3"/>
    <x v="5"/>
  </r>
  <r>
    <s v="LINE 6"/>
    <x v="0"/>
    <x v="1"/>
    <s v="5-Large C&amp;I"/>
    <n v="554508"/>
    <x v="4"/>
    <x v="5"/>
  </r>
  <r>
    <s v="LINE 6"/>
    <x v="0"/>
    <x v="1"/>
    <s v="OTHER"/>
    <n v="0"/>
    <x v="5"/>
    <x v="5"/>
  </r>
  <r>
    <s v="LINE 7"/>
    <x v="0"/>
    <x v="0"/>
    <s v="1-Residential"/>
    <n v="5396307"/>
    <x v="0"/>
    <x v="6"/>
  </r>
  <r>
    <s v="LINE 7"/>
    <x v="0"/>
    <x v="0"/>
    <s v="2-Low Income Residential"/>
    <n v="1528719"/>
    <x v="1"/>
    <x v="6"/>
  </r>
  <r>
    <s v="LINE 7"/>
    <x v="0"/>
    <x v="0"/>
    <s v="3-Small C&amp;I"/>
    <n v="522763"/>
    <x v="2"/>
    <x v="6"/>
  </r>
  <r>
    <s v="LINE 7"/>
    <x v="0"/>
    <x v="0"/>
    <s v="4-Medium C&amp;I"/>
    <n v="515012"/>
    <x v="3"/>
    <x v="6"/>
  </r>
  <r>
    <s v="LINE 7"/>
    <x v="0"/>
    <x v="0"/>
    <s v="5-Large C&amp;I"/>
    <n v="2089139"/>
    <x v="4"/>
    <x v="6"/>
  </r>
  <r>
    <s v="LINE 7"/>
    <x v="0"/>
    <x v="0"/>
    <s v="OTHER"/>
    <n v="0"/>
    <x v="5"/>
    <x v="6"/>
  </r>
  <r>
    <s v="LINE 7"/>
    <x v="0"/>
    <x v="1"/>
    <s v="1-Residential"/>
    <n v="1176761"/>
    <x v="0"/>
    <x v="6"/>
  </r>
  <r>
    <s v="LINE 7"/>
    <x v="0"/>
    <x v="1"/>
    <s v="2-Low Income Residential"/>
    <n v="267075"/>
    <x v="1"/>
    <x v="6"/>
  </r>
  <r>
    <s v="LINE 7"/>
    <x v="0"/>
    <x v="1"/>
    <s v="3-Small C&amp;I"/>
    <n v="228335"/>
    <x v="2"/>
    <x v="6"/>
  </r>
  <r>
    <s v="LINE 7"/>
    <x v="0"/>
    <x v="1"/>
    <s v="4-Medium C&amp;I"/>
    <n v="75146"/>
    <x v="3"/>
    <x v="6"/>
  </r>
  <r>
    <s v="LINE 7"/>
    <x v="0"/>
    <x v="1"/>
    <s v="5-Large C&amp;I"/>
    <n v="60093"/>
    <x v="4"/>
    <x v="6"/>
  </r>
  <r>
    <s v="LINE 7"/>
    <x v="0"/>
    <x v="1"/>
    <s v="OTHER"/>
    <n v="0"/>
    <x v="5"/>
    <x v="6"/>
  </r>
  <r>
    <s v="LINE 8"/>
    <x v="0"/>
    <x v="0"/>
    <s v="1-Residential"/>
    <n v="50334492"/>
    <x v="0"/>
    <x v="7"/>
  </r>
  <r>
    <s v="LINE 8"/>
    <x v="0"/>
    <x v="0"/>
    <s v="2-Low Income Residential"/>
    <n v="33378987"/>
    <x v="1"/>
    <x v="7"/>
  </r>
  <r>
    <s v="LINE 8"/>
    <x v="0"/>
    <x v="0"/>
    <s v="3-Small C&amp;I"/>
    <n v="2395778"/>
    <x v="2"/>
    <x v="7"/>
  </r>
  <r>
    <s v="LINE 8"/>
    <x v="0"/>
    <x v="0"/>
    <s v="4-Medium C&amp;I"/>
    <n v="1812135"/>
    <x v="3"/>
    <x v="7"/>
  </r>
  <r>
    <s v="LINE 8"/>
    <x v="0"/>
    <x v="0"/>
    <s v="5-Large C&amp;I"/>
    <n v="8302179"/>
    <x v="4"/>
    <x v="7"/>
  </r>
  <r>
    <s v="LINE 8"/>
    <x v="0"/>
    <x v="0"/>
    <s v="OTHER"/>
    <n v="0"/>
    <x v="5"/>
    <x v="7"/>
  </r>
  <r>
    <s v="LINE 8"/>
    <x v="0"/>
    <x v="1"/>
    <s v="1-Residential"/>
    <n v="10619394"/>
    <x v="0"/>
    <x v="7"/>
  </r>
  <r>
    <s v="LINE 8"/>
    <x v="0"/>
    <x v="1"/>
    <s v="2-Low Income Residential"/>
    <n v="5190712"/>
    <x v="1"/>
    <x v="7"/>
  </r>
  <r>
    <s v="LINE 8"/>
    <x v="0"/>
    <x v="1"/>
    <s v="3-Small C&amp;I"/>
    <n v="679586"/>
    <x v="2"/>
    <x v="7"/>
  </r>
  <r>
    <s v="LINE 8"/>
    <x v="0"/>
    <x v="1"/>
    <s v="4-Medium C&amp;I"/>
    <n v="228255"/>
    <x v="3"/>
    <x v="7"/>
  </r>
  <r>
    <s v="LINE 8"/>
    <x v="0"/>
    <x v="1"/>
    <s v="5-Large C&amp;I"/>
    <n v="169083"/>
    <x v="4"/>
    <x v="7"/>
  </r>
  <r>
    <s v="LINE 8"/>
    <x v="0"/>
    <x v="1"/>
    <s v="OTHER"/>
    <n v="0"/>
    <x v="5"/>
    <x v="7"/>
  </r>
  <r>
    <s v="LINE 9"/>
    <x v="0"/>
    <x v="0"/>
    <s v="1-Residential"/>
    <n v="69475147"/>
    <x v="0"/>
    <x v="8"/>
  </r>
  <r>
    <s v="LINE 9"/>
    <x v="0"/>
    <x v="0"/>
    <s v="2-Low Income Residential"/>
    <n v="37792789"/>
    <x v="1"/>
    <x v="8"/>
  </r>
  <r>
    <s v="LINE 9"/>
    <x v="0"/>
    <x v="0"/>
    <s v="3-Small C&amp;I"/>
    <n v="5032741"/>
    <x v="2"/>
    <x v="8"/>
  </r>
  <r>
    <s v="LINE 9"/>
    <x v="0"/>
    <x v="0"/>
    <s v="4-Medium C&amp;I"/>
    <n v="4617403"/>
    <x v="3"/>
    <x v="8"/>
  </r>
  <r>
    <s v="LINE 9"/>
    <x v="0"/>
    <x v="0"/>
    <s v="5-Large C&amp;I"/>
    <n v="18943249"/>
    <x v="4"/>
    <x v="8"/>
  </r>
  <r>
    <s v="LINE 9"/>
    <x v="0"/>
    <x v="0"/>
    <s v="OTHER"/>
    <n v="0"/>
    <x v="5"/>
    <x v="8"/>
  </r>
  <r>
    <s v="LINE 9"/>
    <x v="0"/>
    <x v="1"/>
    <s v="1-Residential"/>
    <n v="14962788"/>
    <x v="0"/>
    <x v="8"/>
  </r>
  <r>
    <s v="LINE 9"/>
    <x v="0"/>
    <x v="1"/>
    <s v="2-Low Income Residential"/>
    <n v="6022727"/>
    <x v="1"/>
    <x v="8"/>
  </r>
  <r>
    <s v="LINE 9"/>
    <x v="0"/>
    <x v="1"/>
    <s v="3-Small C&amp;I"/>
    <n v="2014078"/>
    <x v="2"/>
    <x v="8"/>
  </r>
  <r>
    <s v="LINE 9"/>
    <x v="0"/>
    <x v="1"/>
    <s v="4-Medium C&amp;I"/>
    <n v="794176"/>
    <x v="3"/>
    <x v="8"/>
  </r>
  <r>
    <s v="LINE 9"/>
    <x v="0"/>
    <x v="1"/>
    <s v="5-Large C&amp;I"/>
    <n v="783684"/>
    <x v="4"/>
    <x v="8"/>
  </r>
  <r>
    <s v="LINE 9"/>
    <x v="0"/>
    <x v="1"/>
    <s v="OTHER"/>
    <n v="0"/>
    <x v="5"/>
    <x v="8"/>
  </r>
  <r>
    <s v="LINE 10"/>
    <x v="0"/>
    <x v="0"/>
    <s v="1-Residential"/>
    <n v="16538977"/>
    <x v="0"/>
    <x v="9"/>
  </r>
  <r>
    <s v="LINE 10"/>
    <x v="0"/>
    <x v="0"/>
    <s v="2-Low Income Residential"/>
    <n v="1279374"/>
    <x v="1"/>
    <x v="9"/>
  </r>
  <r>
    <s v="LINE 10"/>
    <x v="0"/>
    <x v="0"/>
    <s v="3-Small C&amp;I"/>
    <n v="2483480"/>
    <x v="2"/>
    <x v="9"/>
  </r>
  <r>
    <s v="LINE 10"/>
    <x v="0"/>
    <x v="0"/>
    <s v="4-Medium C&amp;I"/>
    <n v="3167029"/>
    <x v="3"/>
    <x v="9"/>
  </r>
  <r>
    <s v="LINE 10"/>
    <x v="0"/>
    <x v="0"/>
    <s v="5-Large C&amp;I"/>
    <n v="21101673"/>
    <x v="4"/>
    <x v="9"/>
  </r>
  <r>
    <s v="LINE 10"/>
    <x v="0"/>
    <x v="1"/>
    <s v="1-Residential"/>
    <n v="7561411"/>
    <x v="0"/>
    <x v="9"/>
  </r>
  <r>
    <s v="LINE 10"/>
    <x v="0"/>
    <x v="1"/>
    <s v="2-Low Income Residential"/>
    <n v="613833"/>
    <x v="1"/>
    <x v="9"/>
  </r>
  <r>
    <s v="LINE 10"/>
    <x v="0"/>
    <x v="1"/>
    <s v="3-Small C&amp;I"/>
    <n v="1883404"/>
    <x v="2"/>
    <x v="9"/>
  </r>
  <r>
    <s v="LINE 10"/>
    <x v="0"/>
    <x v="1"/>
    <s v="4-Medium C&amp;I"/>
    <n v="1078413"/>
    <x v="3"/>
    <x v="9"/>
  </r>
  <r>
    <s v="LINE 10"/>
    <x v="0"/>
    <x v="1"/>
    <s v="5-Large C&amp;I"/>
    <n v="2930981"/>
    <x v="4"/>
    <x v="9"/>
  </r>
  <r>
    <s v="LINE 11"/>
    <x v="0"/>
    <x v="0"/>
    <s v="1-Residential"/>
    <n v="26075571"/>
    <x v="0"/>
    <x v="10"/>
  </r>
  <r>
    <s v="LINE 11"/>
    <x v="0"/>
    <x v="0"/>
    <s v="2-Low Income Residential"/>
    <n v="2014131"/>
    <x v="1"/>
    <x v="10"/>
  </r>
  <r>
    <s v="LINE 11"/>
    <x v="0"/>
    <x v="0"/>
    <s v="3-Small C&amp;I"/>
    <n v="2991304"/>
    <x v="2"/>
    <x v="10"/>
  </r>
  <r>
    <s v="LINE 11"/>
    <x v="0"/>
    <x v="0"/>
    <s v="4-Medium C&amp;I"/>
    <n v="3223151"/>
    <x v="3"/>
    <x v="10"/>
  </r>
  <r>
    <s v="LINE 11"/>
    <x v="0"/>
    <x v="0"/>
    <s v="5-Large C&amp;I"/>
    <n v="13171682"/>
    <x v="4"/>
    <x v="10"/>
  </r>
  <r>
    <s v="LINE 11"/>
    <x v="0"/>
    <x v="1"/>
    <s v="1-Residential"/>
    <n v="10466256"/>
    <x v="0"/>
    <x v="10"/>
  </r>
  <r>
    <s v="LINE 11"/>
    <x v="0"/>
    <x v="1"/>
    <s v="2-Low Income Residential"/>
    <n v="843280"/>
    <x v="1"/>
    <x v="10"/>
  </r>
  <r>
    <s v="LINE 11"/>
    <x v="0"/>
    <x v="1"/>
    <s v="3-Small C&amp;I"/>
    <n v="1877615"/>
    <x v="2"/>
    <x v="10"/>
  </r>
  <r>
    <s v="LINE 11"/>
    <x v="0"/>
    <x v="1"/>
    <s v="4-Medium C&amp;I"/>
    <n v="680810"/>
    <x v="3"/>
    <x v="10"/>
  </r>
  <r>
    <s v="LINE 11"/>
    <x v="0"/>
    <x v="1"/>
    <s v="5-Large C&amp;I"/>
    <n v="1159355"/>
    <x v="4"/>
    <x v="10"/>
  </r>
  <r>
    <s v="LINE 12"/>
    <x v="0"/>
    <x v="0"/>
    <s v="1-Residential"/>
    <n v="225096"/>
    <x v="0"/>
    <x v="11"/>
  </r>
  <r>
    <s v="LINE 12"/>
    <x v="0"/>
    <x v="0"/>
    <s v="2-Low Income Residential"/>
    <n v="37119"/>
    <x v="1"/>
    <x v="11"/>
  </r>
  <r>
    <s v="LINE 12"/>
    <x v="0"/>
    <x v="0"/>
    <s v="3-Small C&amp;I"/>
    <n v="62740"/>
    <x v="2"/>
    <x v="11"/>
  </r>
  <r>
    <s v="LINE 12"/>
    <x v="0"/>
    <x v="0"/>
    <s v="4-Medium C&amp;I"/>
    <n v="109009"/>
    <x v="3"/>
    <x v="11"/>
  </r>
  <r>
    <s v="LINE 12"/>
    <x v="0"/>
    <x v="0"/>
    <s v="5-Large C&amp;I"/>
    <n v="367032"/>
    <x v="4"/>
    <x v="11"/>
  </r>
  <r>
    <s v="LINE 12"/>
    <x v="0"/>
    <x v="1"/>
    <s v="1-Residential"/>
    <n v="91506"/>
    <x v="0"/>
    <x v="11"/>
  </r>
  <r>
    <s v="LINE 12"/>
    <x v="0"/>
    <x v="1"/>
    <s v="2-Low Income Residential"/>
    <n v="15471"/>
    <x v="1"/>
    <x v="11"/>
  </r>
  <r>
    <s v="LINE 12"/>
    <x v="0"/>
    <x v="1"/>
    <s v="3-Small C&amp;I"/>
    <n v="51736"/>
    <x v="2"/>
    <x v="11"/>
  </r>
  <r>
    <s v="LINE 12"/>
    <x v="0"/>
    <x v="1"/>
    <s v="4-Medium C&amp;I"/>
    <n v="4973"/>
    <x v="3"/>
    <x v="11"/>
  </r>
  <r>
    <s v="LINE 12"/>
    <x v="0"/>
    <x v="1"/>
    <s v="5-Large C&amp;I"/>
    <n v="10203"/>
    <x v="4"/>
    <x v="11"/>
  </r>
  <r>
    <s v="LINE 14"/>
    <x v="0"/>
    <x v="0"/>
    <s v="1-Residential"/>
    <n v="20658856"/>
    <x v="0"/>
    <x v="12"/>
  </r>
  <r>
    <s v="LINE 14"/>
    <x v="0"/>
    <x v="0"/>
    <s v="2-Low Income Residential"/>
    <n v="969750"/>
    <x v="1"/>
    <x v="12"/>
  </r>
  <r>
    <s v="LINE 14"/>
    <x v="0"/>
    <x v="0"/>
    <s v="3-Small C&amp;I"/>
    <n v="1909479"/>
    <x v="2"/>
    <x v="12"/>
  </r>
  <r>
    <s v="LINE 14"/>
    <x v="0"/>
    <x v="0"/>
    <s v="4-Medium C&amp;I"/>
    <n v="1778695"/>
    <x v="3"/>
    <x v="12"/>
  </r>
  <r>
    <s v="LINE 14"/>
    <x v="0"/>
    <x v="0"/>
    <s v="5-Large C&amp;I"/>
    <n v="4764105"/>
    <x v="4"/>
    <x v="12"/>
  </r>
  <r>
    <s v="LINE 14"/>
    <x v="0"/>
    <x v="1"/>
    <s v="1-Residential"/>
    <n v="6430286"/>
    <x v="0"/>
    <x v="12"/>
  </r>
  <r>
    <s v="LINE 14"/>
    <x v="0"/>
    <x v="1"/>
    <s v="2-Low Income Residential"/>
    <n v="186015"/>
    <x v="1"/>
    <x v="12"/>
  </r>
  <r>
    <s v="LINE 14"/>
    <x v="0"/>
    <x v="1"/>
    <s v="3-Small C&amp;I"/>
    <n v="1309258"/>
    <x v="2"/>
    <x v="12"/>
  </r>
  <r>
    <s v="LINE 14"/>
    <x v="0"/>
    <x v="1"/>
    <s v="4-Medium C&amp;I"/>
    <n v="418385"/>
    <x v="3"/>
    <x v="12"/>
  </r>
  <r>
    <s v="LINE 14"/>
    <x v="0"/>
    <x v="1"/>
    <s v="5-Large C&amp;I"/>
    <n v="293383"/>
    <x v="4"/>
    <x v="12"/>
  </r>
  <r>
    <s v="LINE 15"/>
    <x v="0"/>
    <x v="0"/>
    <s v="1-Residential"/>
    <n v="106679"/>
    <x v="0"/>
    <x v="13"/>
  </r>
  <r>
    <s v="LINE 15"/>
    <x v="0"/>
    <x v="0"/>
    <s v="2-Low Income Residential"/>
    <n v="7346"/>
    <x v="1"/>
    <x v="13"/>
  </r>
  <r>
    <s v="LINE 15"/>
    <x v="0"/>
    <x v="0"/>
    <s v="3-Small C&amp;I"/>
    <n v="5676"/>
    <x v="2"/>
    <x v="13"/>
  </r>
  <r>
    <s v="LINE 15"/>
    <x v="0"/>
    <x v="0"/>
    <s v="4-Medium C&amp;I"/>
    <n v="1846"/>
    <x v="3"/>
    <x v="13"/>
  </r>
  <r>
    <s v="LINE 15"/>
    <x v="0"/>
    <x v="0"/>
    <s v="5-Large C&amp;I"/>
    <n v="1287"/>
    <x v="4"/>
    <x v="13"/>
  </r>
  <r>
    <s v="LINE 15"/>
    <x v="0"/>
    <x v="1"/>
    <s v="1-Residential"/>
    <n v="38362"/>
    <x v="0"/>
    <x v="13"/>
  </r>
  <r>
    <s v="LINE 15"/>
    <x v="0"/>
    <x v="1"/>
    <s v="2-Low Income Residential"/>
    <n v="1546"/>
    <x v="1"/>
    <x v="13"/>
  </r>
  <r>
    <s v="LINE 15"/>
    <x v="0"/>
    <x v="1"/>
    <s v="3-Small C&amp;I"/>
    <n v="3588"/>
    <x v="2"/>
    <x v="13"/>
  </r>
  <r>
    <s v="LINE 15"/>
    <x v="0"/>
    <x v="1"/>
    <s v="4-Medium C&amp;I"/>
    <n v="103"/>
    <x v="3"/>
    <x v="13"/>
  </r>
  <r>
    <s v="LINE 15"/>
    <x v="0"/>
    <x v="1"/>
    <s v="5-Large C&amp;I"/>
    <n v="26"/>
    <x v="4"/>
    <x v="13"/>
  </r>
  <r>
    <s v="LINE 17"/>
    <x v="0"/>
    <x v="0"/>
    <s v="1-Residential"/>
    <n v="14"/>
    <x v="0"/>
    <x v="14"/>
  </r>
  <r>
    <s v="LINE 17"/>
    <x v="0"/>
    <x v="0"/>
    <s v="2-Low Income Residential"/>
    <n v="1257"/>
    <x v="1"/>
    <x v="14"/>
  </r>
  <r>
    <s v="LINE 17"/>
    <x v="0"/>
    <x v="1"/>
    <s v="1-Residential"/>
    <n v="4"/>
    <x v="0"/>
    <x v="14"/>
  </r>
  <r>
    <s v="LINE 17"/>
    <x v="0"/>
    <x v="1"/>
    <s v="2-Low Income Residential"/>
    <n v="174"/>
    <x v="1"/>
    <x v="14"/>
  </r>
  <r>
    <s v="LINE 18"/>
    <x v="0"/>
    <x v="0"/>
    <s v="3-Small C&amp;I"/>
    <n v="2"/>
    <x v="2"/>
    <x v="15"/>
  </r>
  <r>
    <s v="LINE 18"/>
    <x v="0"/>
    <x v="1"/>
    <s v="3-Small C&amp;I"/>
    <n v="5"/>
    <x v="2"/>
    <x v="15"/>
  </r>
  <r>
    <s v="LINE 19"/>
    <x v="0"/>
    <x v="0"/>
    <s v="1-Residential"/>
    <n v="2190"/>
    <x v="0"/>
    <x v="16"/>
  </r>
  <r>
    <s v="LINE 19"/>
    <x v="0"/>
    <x v="0"/>
    <s v="2-Low Income Residential"/>
    <n v="726"/>
    <x v="1"/>
    <x v="16"/>
  </r>
  <r>
    <s v="LINE 19"/>
    <x v="0"/>
    <x v="0"/>
    <s v="3-Small C&amp;I"/>
    <n v="259"/>
    <x v="2"/>
    <x v="16"/>
  </r>
  <r>
    <s v="LINE 19"/>
    <x v="0"/>
    <x v="0"/>
    <s v="4-Medium C&amp;I"/>
    <n v="88"/>
    <x v="3"/>
    <x v="16"/>
  </r>
  <r>
    <s v="LINE 19"/>
    <x v="0"/>
    <x v="0"/>
    <s v="5-Large C&amp;I"/>
    <n v="36"/>
    <x v="4"/>
    <x v="16"/>
  </r>
  <r>
    <s v="LINE 19"/>
    <x v="0"/>
    <x v="1"/>
    <s v="1-Residential"/>
    <n v="506"/>
    <x v="0"/>
    <x v="16"/>
  </r>
  <r>
    <s v="LINE 19"/>
    <x v="0"/>
    <x v="1"/>
    <s v="2-Low Income Residential"/>
    <n v="134"/>
    <x v="1"/>
    <x v="16"/>
  </r>
  <r>
    <s v="LINE 19"/>
    <x v="0"/>
    <x v="1"/>
    <s v="3-Small C&amp;I"/>
    <n v="85"/>
    <x v="2"/>
    <x v="16"/>
  </r>
  <r>
    <s v="LINE 19"/>
    <x v="0"/>
    <x v="1"/>
    <s v="4-Medium C&amp;I"/>
    <n v="3"/>
    <x v="3"/>
    <x v="16"/>
  </r>
  <r>
    <s v="LINE 20"/>
    <x v="0"/>
    <x v="0"/>
    <s v="1-Residential"/>
    <n v="66242648"/>
    <x v="0"/>
    <x v="17"/>
  </r>
  <r>
    <s v="LINE 20"/>
    <x v="0"/>
    <x v="0"/>
    <s v="2-Low Income Residential"/>
    <n v="6891874"/>
    <x v="1"/>
    <x v="17"/>
  </r>
  <r>
    <s v="LINE 20"/>
    <x v="0"/>
    <x v="0"/>
    <s v="3-Small C&amp;I"/>
    <n v="9511494"/>
    <x v="2"/>
    <x v="17"/>
  </r>
  <r>
    <s v="LINE 20"/>
    <x v="0"/>
    <x v="0"/>
    <s v="4-Medium C&amp;I"/>
    <n v="9942784"/>
    <x v="3"/>
    <x v="17"/>
  </r>
  <r>
    <s v="LINE 20"/>
    <x v="0"/>
    <x v="0"/>
    <s v="5-Large C&amp;I"/>
    <n v="33280023"/>
    <x v="4"/>
    <x v="17"/>
  </r>
  <r>
    <s v="LINE 20"/>
    <x v="0"/>
    <x v="0"/>
    <s v="OTHER"/>
    <n v="1343"/>
    <x v="5"/>
    <x v="17"/>
  </r>
  <r>
    <s v="LINE 20"/>
    <x v="0"/>
    <x v="1"/>
    <s v="1-Residential"/>
    <n v="16426149"/>
    <x v="0"/>
    <x v="17"/>
  </r>
  <r>
    <s v="LINE 20"/>
    <x v="0"/>
    <x v="1"/>
    <s v="2-Low Income Residential"/>
    <n v="1337482"/>
    <x v="1"/>
    <x v="17"/>
  </r>
  <r>
    <s v="LINE 20"/>
    <x v="0"/>
    <x v="1"/>
    <s v="3-Small C&amp;I"/>
    <n v="5201503"/>
    <x v="2"/>
    <x v="17"/>
  </r>
  <r>
    <s v="LINE 20"/>
    <x v="0"/>
    <x v="1"/>
    <s v="4-Medium C&amp;I"/>
    <n v="2128206"/>
    <x v="3"/>
    <x v="17"/>
  </r>
  <r>
    <s v="LINE 20"/>
    <x v="0"/>
    <x v="1"/>
    <s v="5-Large C&amp;I"/>
    <n v="1524771"/>
    <x v="4"/>
    <x v="17"/>
  </r>
  <r>
    <s v="LINE 20"/>
    <x v="0"/>
    <x v="1"/>
    <s v="OTHER"/>
    <n v="0"/>
    <x v="5"/>
    <x v="17"/>
  </r>
  <r>
    <m/>
    <x v="1"/>
    <x v="2"/>
    <m/>
    <m/>
    <x v="6"/>
    <x v="18"/>
  </r>
  <r>
    <m/>
    <x v="1"/>
    <x v="2"/>
    <m/>
    <m/>
    <x v="6"/>
    <x v="18"/>
  </r>
  <r>
    <m/>
    <x v="1"/>
    <x v="2"/>
    <m/>
    <m/>
    <x v="6"/>
    <x v="18"/>
  </r>
  <r>
    <m/>
    <x v="1"/>
    <x v="2"/>
    <m/>
    <m/>
    <x v="6"/>
    <x v="1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s v="1-Residential"/>
    <n v="11941"/>
    <x v="0"/>
    <x v="0"/>
  </r>
  <r>
    <x v="0"/>
    <x v="0"/>
    <s v="2-Low Income Residential"/>
    <n v="154"/>
    <x v="1"/>
    <x v="0"/>
  </r>
  <r>
    <x v="0"/>
    <x v="0"/>
    <s v="3-Small C&amp;I"/>
    <n v="1587"/>
    <x v="2"/>
    <x v="0"/>
  </r>
  <r>
    <x v="0"/>
    <x v="0"/>
    <s v="4-Medium C&amp;I"/>
    <n v="78"/>
    <x v="3"/>
    <x v="0"/>
  </r>
  <r>
    <x v="0"/>
    <x v="0"/>
    <s v="5-Large C&amp;I"/>
    <n v="11"/>
    <x v="4"/>
    <x v="0"/>
  </r>
  <r>
    <x v="0"/>
    <x v="0"/>
    <s v="6-OTHER"/>
    <n v="81"/>
    <x v="5"/>
    <x v="0"/>
  </r>
  <r>
    <x v="0"/>
    <x v="1"/>
    <s v="1-Residential"/>
    <n v="1017517"/>
    <x v="0"/>
    <x v="0"/>
  </r>
  <r>
    <x v="0"/>
    <x v="1"/>
    <s v="2-Low Income Residential"/>
    <n v="138413"/>
    <x v="1"/>
    <x v="0"/>
  </r>
  <r>
    <x v="0"/>
    <x v="1"/>
    <s v="3-Small C&amp;I"/>
    <n v="154440"/>
    <x v="2"/>
    <x v="0"/>
  </r>
  <r>
    <x v="0"/>
    <x v="1"/>
    <s v="4-Medium C&amp;I"/>
    <n v="11724"/>
    <x v="3"/>
    <x v="0"/>
  </r>
  <r>
    <x v="0"/>
    <x v="1"/>
    <s v="5-Large C&amp;I"/>
    <n v="2996"/>
    <x v="4"/>
    <x v="0"/>
  </r>
  <r>
    <x v="0"/>
    <x v="1"/>
    <s v="6-OTHER"/>
    <n v="14426"/>
    <x v="5"/>
    <x v="0"/>
  </r>
  <r>
    <x v="0"/>
    <x v="0"/>
    <s v="1-Residential"/>
    <n v="1482"/>
    <x v="0"/>
    <x v="1"/>
  </r>
  <r>
    <x v="0"/>
    <x v="0"/>
    <s v="2-Low Income Residential"/>
    <n v="47"/>
    <x v="1"/>
    <x v="1"/>
  </r>
  <r>
    <x v="0"/>
    <x v="0"/>
    <s v="3-Small C&amp;I"/>
    <n v="290"/>
    <x v="2"/>
    <x v="1"/>
  </r>
  <r>
    <x v="0"/>
    <x v="0"/>
    <s v="4-Medium C&amp;I"/>
    <n v="21"/>
    <x v="3"/>
    <x v="1"/>
  </r>
  <r>
    <x v="0"/>
    <x v="0"/>
    <s v="5-Large C&amp;I"/>
    <n v="1"/>
    <x v="4"/>
    <x v="1"/>
  </r>
  <r>
    <x v="0"/>
    <x v="0"/>
    <s v="6-OTHER"/>
    <n v="3"/>
    <x v="5"/>
    <x v="1"/>
  </r>
  <r>
    <x v="0"/>
    <x v="1"/>
    <s v="1-Residential"/>
    <n v="193727"/>
    <x v="0"/>
    <x v="1"/>
  </r>
  <r>
    <x v="0"/>
    <x v="1"/>
    <s v="2-Low Income Residential"/>
    <n v="56467"/>
    <x v="1"/>
    <x v="1"/>
  </r>
  <r>
    <x v="0"/>
    <x v="1"/>
    <s v="3-Small C&amp;I"/>
    <n v="31542"/>
    <x v="2"/>
    <x v="1"/>
  </r>
  <r>
    <x v="0"/>
    <x v="1"/>
    <s v="4-Medium C&amp;I"/>
    <n v="2126"/>
    <x v="3"/>
    <x v="1"/>
  </r>
  <r>
    <x v="0"/>
    <x v="1"/>
    <s v="5-Large C&amp;I"/>
    <n v="579"/>
    <x v="4"/>
    <x v="1"/>
  </r>
  <r>
    <x v="0"/>
    <x v="1"/>
    <s v="6-OTHER"/>
    <n v="2076"/>
    <x v="5"/>
    <x v="1"/>
  </r>
  <r>
    <x v="0"/>
    <x v="0"/>
    <s v="1-Residential"/>
    <n v="730"/>
    <x v="0"/>
    <x v="2"/>
  </r>
  <r>
    <x v="0"/>
    <x v="0"/>
    <s v="2-Low Income Residential"/>
    <n v="14"/>
    <x v="1"/>
    <x v="2"/>
  </r>
  <r>
    <x v="0"/>
    <x v="0"/>
    <s v="3-Small C&amp;I"/>
    <n v="188"/>
    <x v="2"/>
    <x v="2"/>
  </r>
  <r>
    <x v="0"/>
    <x v="0"/>
    <s v="4-Medium C&amp;I"/>
    <n v="15"/>
    <x v="3"/>
    <x v="2"/>
  </r>
  <r>
    <x v="0"/>
    <x v="0"/>
    <s v="5-Large C&amp;I"/>
    <n v="1"/>
    <x v="4"/>
    <x v="2"/>
  </r>
  <r>
    <x v="0"/>
    <x v="0"/>
    <s v="6-OTHER"/>
    <n v="1"/>
    <x v="5"/>
    <x v="2"/>
  </r>
  <r>
    <x v="0"/>
    <x v="1"/>
    <s v="1-Residential"/>
    <n v="59462"/>
    <x v="0"/>
    <x v="2"/>
  </r>
  <r>
    <x v="0"/>
    <x v="1"/>
    <s v="2-Low Income Residential"/>
    <n v="9462"/>
    <x v="1"/>
    <x v="2"/>
  </r>
  <r>
    <x v="0"/>
    <x v="1"/>
    <s v="3-Small C&amp;I"/>
    <n v="16106"/>
    <x v="2"/>
    <x v="2"/>
  </r>
  <r>
    <x v="0"/>
    <x v="1"/>
    <s v="4-Medium C&amp;I"/>
    <n v="1207"/>
    <x v="3"/>
    <x v="2"/>
  </r>
  <r>
    <x v="0"/>
    <x v="1"/>
    <s v="5-Large C&amp;I"/>
    <n v="340"/>
    <x v="4"/>
    <x v="2"/>
  </r>
  <r>
    <x v="0"/>
    <x v="1"/>
    <s v="6-OTHER"/>
    <n v="842"/>
    <x v="5"/>
    <x v="2"/>
  </r>
  <r>
    <x v="0"/>
    <x v="0"/>
    <s v="1-Residential"/>
    <n v="168"/>
    <x v="0"/>
    <x v="3"/>
  </r>
  <r>
    <x v="0"/>
    <x v="0"/>
    <s v="2-Low Income Residential"/>
    <n v="4"/>
    <x v="1"/>
    <x v="3"/>
  </r>
  <r>
    <x v="0"/>
    <x v="0"/>
    <s v="3-Small C&amp;I"/>
    <n v="52"/>
    <x v="2"/>
    <x v="3"/>
  </r>
  <r>
    <x v="0"/>
    <x v="0"/>
    <s v="4-Medium C&amp;I"/>
    <n v="5"/>
    <x v="3"/>
    <x v="3"/>
  </r>
  <r>
    <x v="0"/>
    <x v="1"/>
    <s v="1-Residential"/>
    <n v="22882"/>
    <x v="0"/>
    <x v="3"/>
  </r>
  <r>
    <x v="0"/>
    <x v="1"/>
    <s v="2-Low Income Residential"/>
    <n v="4651"/>
    <x v="1"/>
    <x v="3"/>
  </r>
  <r>
    <x v="0"/>
    <x v="1"/>
    <s v="3-Small C&amp;I"/>
    <n v="4562"/>
    <x v="2"/>
    <x v="3"/>
  </r>
  <r>
    <x v="0"/>
    <x v="1"/>
    <s v="4-Medium C&amp;I"/>
    <n v="342"/>
    <x v="3"/>
    <x v="3"/>
  </r>
  <r>
    <x v="0"/>
    <x v="1"/>
    <s v="5-Large C&amp;I"/>
    <n v="106"/>
    <x v="4"/>
    <x v="3"/>
  </r>
  <r>
    <x v="0"/>
    <x v="1"/>
    <s v="6-OTHER"/>
    <n v="276"/>
    <x v="5"/>
    <x v="3"/>
  </r>
  <r>
    <x v="0"/>
    <x v="0"/>
    <s v="1-Residential"/>
    <n v="584"/>
    <x v="0"/>
    <x v="4"/>
  </r>
  <r>
    <x v="0"/>
    <x v="0"/>
    <s v="2-Low Income Residential"/>
    <n v="29"/>
    <x v="1"/>
    <x v="4"/>
  </r>
  <r>
    <x v="0"/>
    <x v="0"/>
    <s v="3-Small C&amp;I"/>
    <n v="50"/>
    <x v="2"/>
    <x v="4"/>
  </r>
  <r>
    <x v="0"/>
    <x v="0"/>
    <s v="4-Medium C&amp;I"/>
    <n v="1"/>
    <x v="3"/>
    <x v="4"/>
  </r>
  <r>
    <x v="0"/>
    <x v="0"/>
    <s v="6-OTHER"/>
    <n v="2"/>
    <x v="5"/>
    <x v="4"/>
  </r>
  <r>
    <x v="0"/>
    <x v="1"/>
    <s v="1-Residential"/>
    <n v="111383"/>
    <x v="0"/>
    <x v="4"/>
  </r>
  <r>
    <x v="0"/>
    <x v="1"/>
    <s v="2-Low Income Residential"/>
    <n v="42354"/>
    <x v="1"/>
    <x v="4"/>
  </r>
  <r>
    <x v="0"/>
    <x v="1"/>
    <s v="3-Small C&amp;I"/>
    <n v="10874"/>
    <x v="2"/>
    <x v="4"/>
  </r>
  <r>
    <x v="0"/>
    <x v="1"/>
    <s v="4-Medium C&amp;I"/>
    <n v="577"/>
    <x v="3"/>
    <x v="4"/>
  </r>
  <r>
    <x v="0"/>
    <x v="1"/>
    <s v="5-Large C&amp;I"/>
    <n v="133"/>
    <x v="4"/>
    <x v="4"/>
  </r>
  <r>
    <x v="0"/>
    <x v="1"/>
    <s v="6-OTHER"/>
    <n v="958"/>
    <x v="5"/>
    <x v="4"/>
  </r>
  <r>
    <x v="0"/>
    <x v="0"/>
    <s v="1-Residential"/>
    <n v="292752"/>
    <x v="0"/>
    <x v="5"/>
  </r>
  <r>
    <x v="0"/>
    <x v="0"/>
    <s v="2-Low Income Residential"/>
    <n v="6214"/>
    <x v="1"/>
    <x v="5"/>
  </r>
  <r>
    <x v="0"/>
    <x v="0"/>
    <s v="3-Small C&amp;I"/>
    <n v="91747"/>
    <x v="2"/>
    <x v="5"/>
  </r>
  <r>
    <x v="0"/>
    <x v="0"/>
    <s v="4-Medium C&amp;I"/>
    <n v="57960"/>
    <x v="3"/>
    <x v="5"/>
  </r>
  <r>
    <x v="0"/>
    <x v="0"/>
    <s v="5-Large C&amp;I"/>
    <n v="30"/>
    <x v="4"/>
    <x v="5"/>
  </r>
  <r>
    <x v="0"/>
    <x v="0"/>
    <s v="6-OTHER"/>
    <n v="124"/>
    <x v="5"/>
    <x v="5"/>
  </r>
  <r>
    <x v="0"/>
    <x v="1"/>
    <s v="1-Residential"/>
    <n v="31727011"/>
    <x v="0"/>
    <x v="5"/>
  </r>
  <r>
    <x v="0"/>
    <x v="1"/>
    <s v="2-Low Income Residential"/>
    <n v="6697090"/>
    <x v="1"/>
    <x v="5"/>
  </r>
  <r>
    <x v="0"/>
    <x v="1"/>
    <s v="3-Small C&amp;I"/>
    <n v="6123020"/>
    <x v="2"/>
    <x v="5"/>
  </r>
  <r>
    <x v="0"/>
    <x v="1"/>
    <s v="4-Medium C&amp;I"/>
    <n v="5644793"/>
    <x v="3"/>
    <x v="5"/>
  </r>
  <r>
    <x v="0"/>
    <x v="1"/>
    <s v="5-Large C&amp;I"/>
    <n v="6630143"/>
    <x v="4"/>
    <x v="5"/>
  </r>
  <r>
    <x v="0"/>
    <x v="1"/>
    <s v="6-OTHER"/>
    <n v="583851"/>
    <x v="5"/>
    <x v="5"/>
  </r>
  <r>
    <x v="0"/>
    <x v="0"/>
    <s v="1-Residential"/>
    <n v="105025"/>
    <x v="0"/>
    <x v="6"/>
  </r>
  <r>
    <x v="0"/>
    <x v="0"/>
    <s v="2-Low Income Residential"/>
    <n v="3210"/>
    <x v="1"/>
    <x v="6"/>
  </r>
  <r>
    <x v="0"/>
    <x v="0"/>
    <s v="3-Small C&amp;I"/>
    <n v="16056"/>
    <x v="2"/>
    <x v="6"/>
  </r>
  <r>
    <x v="0"/>
    <x v="0"/>
    <s v="4-Medium C&amp;I"/>
    <n v="1440"/>
    <x v="3"/>
    <x v="6"/>
  </r>
  <r>
    <x v="0"/>
    <x v="0"/>
    <s v="5-Large C&amp;I"/>
    <n v="0"/>
    <x v="4"/>
    <x v="6"/>
  </r>
  <r>
    <x v="0"/>
    <x v="0"/>
    <s v="6-OTHER"/>
    <n v="0"/>
    <x v="5"/>
    <x v="6"/>
  </r>
  <r>
    <x v="0"/>
    <x v="1"/>
    <s v="1-Residential"/>
    <n v="17530806"/>
    <x v="0"/>
    <x v="6"/>
  </r>
  <r>
    <x v="0"/>
    <x v="1"/>
    <s v="2-Low Income Residential"/>
    <n v="4584854"/>
    <x v="1"/>
    <x v="6"/>
  </r>
  <r>
    <x v="0"/>
    <x v="1"/>
    <s v="3-Small C&amp;I"/>
    <n v="2323520"/>
    <x v="2"/>
    <x v="6"/>
  </r>
  <r>
    <x v="0"/>
    <x v="1"/>
    <s v="4-Medium C&amp;I"/>
    <n v="1894422"/>
    <x v="3"/>
    <x v="6"/>
  </r>
  <r>
    <x v="0"/>
    <x v="1"/>
    <s v="5-Large C&amp;I"/>
    <n v="1883648"/>
    <x v="4"/>
    <x v="6"/>
  </r>
  <r>
    <x v="0"/>
    <x v="1"/>
    <s v="6-OTHER"/>
    <n v="228806"/>
    <x v="5"/>
    <x v="6"/>
  </r>
  <r>
    <x v="0"/>
    <x v="0"/>
    <s v="1-Residential"/>
    <n v="809071"/>
    <x v="0"/>
    <x v="7"/>
  </r>
  <r>
    <x v="0"/>
    <x v="0"/>
    <s v="2-Low Income Residential"/>
    <n v="63580"/>
    <x v="1"/>
    <x v="7"/>
  </r>
  <r>
    <x v="0"/>
    <x v="0"/>
    <s v="3-Small C&amp;I"/>
    <n v="45142"/>
    <x v="2"/>
    <x v="7"/>
  </r>
  <r>
    <x v="0"/>
    <x v="0"/>
    <s v="4-Medium C&amp;I"/>
    <n v="14387"/>
    <x v="3"/>
    <x v="7"/>
  </r>
  <r>
    <x v="0"/>
    <x v="0"/>
    <s v="5-Large C&amp;I"/>
    <n v="0"/>
    <x v="4"/>
    <x v="7"/>
  </r>
  <r>
    <x v="0"/>
    <x v="0"/>
    <s v="6-OTHER"/>
    <n v="199"/>
    <x v="5"/>
    <x v="7"/>
  </r>
  <r>
    <x v="0"/>
    <x v="1"/>
    <s v="1-Residential"/>
    <n v="191713650"/>
    <x v="0"/>
    <x v="7"/>
  </r>
  <r>
    <x v="0"/>
    <x v="1"/>
    <s v="2-Low Income Residential"/>
    <n v="83127232"/>
    <x v="1"/>
    <x v="7"/>
  </r>
  <r>
    <x v="0"/>
    <x v="1"/>
    <s v="3-Small C&amp;I"/>
    <n v="10909728"/>
    <x v="2"/>
    <x v="7"/>
  </r>
  <r>
    <x v="0"/>
    <x v="1"/>
    <s v="4-Medium C&amp;I"/>
    <n v="6451511"/>
    <x v="3"/>
    <x v="7"/>
  </r>
  <r>
    <x v="0"/>
    <x v="1"/>
    <s v="5-Large C&amp;I"/>
    <n v="8200342"/>
    <x v="4"/>
    <x v="7"/>
  </r>
  <r>
    <x v="0"/>
    <x v="1"/>
    <s v="6-OTHER"/>
    <n v="938753"/>
    <x v="5"/>
    <x v="7"/>
  </r>
  <r>
    <x v="0"/>
    <x v="0"/>
    <s v="1-Residential"/>
    <n v="1206848"/>
    <x v="0"/>
    <x v="8"/>
  </r>
  <r>
    <x v="0"/>
    <x v="0"/>
    <s v="2-Low Income Residential"/>
    <n v="73004"/>
    <x v="1"/>
    <x v="8"/>
  </r>
  <r>
    <x v="0"/>
    <x v="0"/>
    <s v="3-Small C&amp;I"/>
    <n v="152944"/>
    <x v="2"/>
    <x v="8"/>
  </r>
  <r>
    <x v="0"/>
    <x v="0"/>
    <s v="4-Medium C&amp;I"/>
    <n v="73788"/>
    <x v="3"/>
    <x v="8"/>
  </r>
  <r>
    <x v="0"/>
    <x v="0"/>
    <s v="5-Large C&amp;I"/>
    <n v="30"/>
    <x v="4"/>
    <x v="8"/>
  </r>
  <r>
    <x v="0"/>
    <x v="0"/>
    <s v="6-OTHER"/>
    <n v="323"/>
    <x v="5"/>
    <x v="8"/>
  </r>
  <r>
    <x v="0"/>
    <x v="1"/>
    <s v="1-Residential"/>
    <n v="240971468"/>
    <x v="0"/>
    <x v="8"/>
  </r>
  <r>
    <x v="0"/>
    <x v="1"/>
    <s v="2-Low Income Residential"/>
    <n v="94409175"/>
    <x v="1"/>
    <x v="8"/>
  </r>
  <r>
    <x v="0"/>
    <x v="1"/>
    <s v="3-Small C&amp;I"/>
    <n v="19356268"/>
    <x v="2"/>
    <x v="8"/>
  </r>
  <r>
    <x v="0"/>
    <x v="1"/>
    <s v="4-Medium C&amp;I"/>
    <n v="13990725"/>
    <x v="3"/>
    <x v="8"/>
  </r>
  <r>
    <x v="0"/>
    <x v="1"/>
    <s v="5-Large C&amp;I"/>
    <n v="16714132"/>
    <x v="4"/>
    <x v="8"/>
  </r>
  <r>
    <x v="0"/>
    <x v="1"/>
    <s v="6-OTHER"/>
    <n v="1751409"/>
    <x v="5"/>
    <x v="8"/>
  </r>
  <r>
    <x v="0"/>
    <x v="0"/>
    <s v="1-Residential"/>
    <n v="915530"/>
    <x v="0"/>
    <x v="9"/>
  </r>
  <r>
    <x v="0"/>
    <x v="0"/>
    <s v="2-Low Income Residential"/>
    <n v="7355"/>
    <x v="1"/>
    <x v="9"/>
  </r>
  <r>
    <x v="0"/>
    <x v="0"/>
    <s v="3-Small C&amp;I"/>
    <n v="335373"/>
    <x v="2"/>
    <x v="9"/>
  </r>
  <r>
    <x v="0"/>
    <x v="0"/>
    <s v="4-Medium C&amp;I"/>
    <n v="208873"/>
    <x v="3"/>
    <x v="9"/>
  </r>
  <r>
    <x v="0"/>
    <x v="0"/>
    <s v="5-Large C&amp;I"/>
    <n v="21170"/>
    <x v="4"/>
    <x v="9"/>
  </r>
  <r>
    <x v="0"/>
    <x v="0"/>
    <s v="6-OTHER"/>
    <n v="2444"/>
    <x v="5"/>
    <x v="9"/>
  </r>
  <r>
    <x v="0"/>
    <x v="1"/>
    <s v="1-Residential"/>
    <n v="40136843"/>
    <x v="0"/>
    <x v="9"/>
  </r>
  <r>
    <x v="0"/>
    <x v="1"/>
    <s v="2-Low Income Residential"/>
    <n v="3899072"/>
    <x v="1"/>
    <x v="9"/>
  </r>
  <r>
    <x v="0"/>
    <x v="1"/>
    <s v="3-Small C&amp;I"/>
    <n v="10463793"/>
    <x v="2"/>
    <x v="9"/>
  </r>
  <r>
    <x v="0"/>
    <x v="1"/>
    <s v="4-Medium C&amp;I"/>
    <n v="11689389"/>
    <x v="3"/>
    <x v="9"/>
  </r>
  <r>
    <x v="0"/>
    <x v="1"/>
    <s v="5-Large C&amp;I"/>
    <n v="14413634"/>
    <x v="4"/>
    <x v="9"/>
  </r>
  <r>
    <x v="0"/>
    <x v="1"/>
    <s v="6-OTHER"/>
    <n v="783107"/>
    <x v="5"/>
    <x v="9"/>
  </r>
  <r>
    <x v="0"/>
    <x v="0"/>
    <s v="1-Residential"/>
    <n v="412868"/>
    <x v="0"/>
    <x v="10"/>
  </r>
  <r>
    <x v="0"/>
    <x v="0"/>
    <s v="2-Low Income Residential"/>
    <n v="2978"/>
    <x v="1"/>
    <x v="10"/>
  </r>
  <r>
    <x v="0"/>
    <x v="0"/>
    <s v="3-Small C&amp;I"/>
    <n v="81616"/>
    <x v="2"/>
    <x v="10"/>
  </r>
  <r>
    <x v="0"/>
    <x v="0"/>
    <s v="4-Medium C&amp;I"/>
    <n v="46297"/>
    <x v="3"/>
    <x v="10"/>
  </r>
  <r>
    <x v="0"/>
    <x v="0"/>
    <s v="5-Large C&amp;I"/>
    <n v="3582"/>
    <x v="4"/>
    <x v="10"/>
  </r>
  <r>
    <x v="0"/>
    <x v="0"/>
    <s v="6-OTHER"/>
    <n v="3796"/>
    <x v="5"/>
    <x v="10"/>
  </r>
  <r>
    <x v="0"/>
    <x v="1"/>
    <s v="1-Residential"/>
    <n v="35881482"/>
    <x v="0"/>
    <x v="10"/>
  </r>
  <r>
    <x v="0"/>
    <x v="1"/>
    <s v="2-Low Income Residential"/>
    <n v="2672392"/>
    <x v="1"/>
    <x v="10"/>
  </r>
  <r>
    <x v="0"/>
    <x v="1"/>
    <s v="3-Small C&amp;I"/>
    <n v="6953906"/>
    <x v="2"/>
    <x v="10"/>
  </r>
  <r>
    <x v="0"/>
    <x v="1"/>
    <s v="4-Medium C&amp;I"/>
    <n v="6023639"/>
    <x v="3"/>
    <x v="10"/>
  </r>
  <r>
    <x v="0"/>
    <x v="1"/>
    <s v="5-Large C&amp;I"/>
    <n v="11542251"/>
    <x v="4"/>
    <x v="10"/>
  </r>
  <r>
    <x v="0"/>
    <x v="1"/>
    <s v="6-OTHER"/>
    <n v="445171"/>
    <x v="5"/>
    <x v="10"/>
  </r>
  <r>
    <x v="0"/>
    <x v="0"/>
    <s v="1-Residential"/>
    <n v="2182"/>
    <x v="0"/>
    <x v="11"/>
  </r>
  <r>
    <x v="0"/>
    <x v="0"/>
    <s v="2-Low Income Residential"/>
    <n v="32"/>
    <x v="1"/>
    <x v="11"/>
  </r>
  <r>
    <x v="0"/>
    <x v="0"/>
    <s v="3-Small C&amp;I"/>
    <n v="421"/>
    <x v="2"/>
    <x v="11"/>
  </r>
  <r>
    <x v="0"/>
    <x v="0"/>
    <s v="4-Medium C&amp;I"/>
    <n v="18"/>
    <x v="3"/>
    <x v="11"/>
  </r>
  <r>
    <x v="0"/>
    <x v="0"/>
    <s v="5-Large C&amp;I"/>
    <n v="2"/>
    <x v="4"/>
    <x v="11"/>
  </r>
  <r>
    <x v="0"/>
    <x v="0"/>
    <s v="6-OTHER"/>
    <n v="29"/>
    <x v="5"/>
    <x v="11"/>
  </r>
  <r>
    <x v="0"/>
    <x v="1"/>
    <s v="1-Residential"/>
    <n v="217619"/>
    <x v="0"/>
    <x v="11"/>
  </r>
  <r>
    <x v="0"/>
    <x v="1"/>
    <s v="2-Low Income Residential"/>
    <n v="29077"/>
    <x v="1"/>
    <x v="11"/>
  </r>
  <r>
    <x v="0"/>
    <x v="1"/>
    <s v="3-Small C&amp;I"/>
    <n v="38826"/>
    <x v="2"/>
    <x v="11"/>
  </r>
  <r>
    <x v="0"/>
    <x v="1"/>
    <s v="4-Medium C&amp;I"/>
    <n v="3884"/>
    <x v="3"/>
    <x v="11"/>
  </r>
  <r>
    <x v="0"/>
    <x v="1"/>
    <s v="5-Large C&amp;I"/>
    <n v="1222"/>
    <x v="4"/>
    <x v="11"/>
  </r>
  <r>
    <x v="0"/>
    <x v="1"/>
    <s v="6-OTHER"/>
    <n v="4226"/>
    <x v="5"/>
    <x v="11"/>
  </r>
  <r>
    <x v="0"/>
    <x v="0"/>
    <s v="1-Residential"/>
    <n v="1"/>
    <x v="0"/>
    <x v="12"/>
  </r>
  <r>
    <x v="0"/>
    <x v="0"/>
    <s v="2-Low Income Residential"/>
    <n v="13"/>
    <x v="1"/>
    <x v="12"/>
  </r>
  <r>
    <x v="0"/>
    <x v="1"/>
    <s v="1-Residential"/>
    <n v="1119"/>
    <x v="0"/>
    <x v="12"/>
  </r>
  <r>
    <x v="0"/>
    <x v="1"/>
    <s v="2-Low Income Residential"/>
    <n v="8120"/>
    <x v="1"/>
    <x v="12"/>
  </r>
  <r>
    <x v="0"/>
    <x v="1"/>
    <s v="6-OTHER"/>
    <n v="30"/>
    <x v="5"/>
    <x v="12"/>
  </r>
  <r>
    <x v="0"/>
    <x v="1"/>
    <s v="3-Small C&amp;I"/>
    <n v="9"/>
    <x v="2"/>
    <x v="13"/>
  </r>
  <r>
    <x v="0"/>
    <x v="1"/>
    <s v="4-Medium C&amp;I"/>
    <n v="1"/>
    <x v="3"/>
    <x v="13"/>
  </r>
  <r>
    <x v="0"/>
    <x v="0"/>
    <s v="1-Residential"/>
    <n v="30"/>
    <x v="0"/>
    <x v="14"/>
  </r>
  <r>
    <x v="0"/>
    <x v="0"/>
    <s v="2-Low Income Residential"/>
    <n v="1"/>
    <x v="1"/>
    <x v="14"/>
  </r>
  <r>
    <x v="0"/>
    <x v="0"/>
    <s v="3-Small C&amp;I"/>
    <n v="3"/>
    <x v="2"/>
    <x v="14"/>
  </r>
  <r>
    <x v="0"/>
    <x v="1"/>
    <s v="1-Residential"/>
    <n v="10700"/>
    <x v="0"/>
    <x v="14"/>
  </r>
  <r>
    <x v="0"/>
    <x v="1"/>
    <s v="2-Low Income Residential"/>
    <n v="2879"/>
    <x v="1"/>
    <x v="14"/>
  </r>
  <r>
    <x v="0"/>
    <x v="1"/>
    <s v="3-Small C&amp;I"/>
    <n v="1029"/>
    <x v="2"/>
    <x v="14"/>
  </r>
  <r>
    <x v="0"/>
    <x v="1"/>
    <s v="4-Medium C&amp;I"/>
    <n v="105"/>
    <x v="3"/>
    <x v="14"/>
  </r>
  <r>
    <x v="0"/>
    <x v="1"/>
    <s v="5-Large C&amp;I"/>
    <n v="23"/>
    <x v="4"/>
    <x v="14"/>
  </r>
  <r>
    <x v="0"/>
    <x v="1"/>
    <s v="6-OTHER"/>
    <n v="163"/>
    <x v="5"/>
    <x v="14"/>
  </r>
  <r>
    <x v="0"/>
    <x v="0"/>
    <s v="1-Residential"/>
    <n v="1913675"/>
    <x v="0"/>
    <x v="15"/>
  </r>
  <r>
    <x v="0"/>
    <x v="0"/>
    <s v="2-Low Income Residential"/>
    <n v="21728"/>
    <x v="1"/>
    <x v="15"/>
  </r>
  <r>
    <x v="0"/>
    <x v="0"/>
    <s v="3-Small C&amp;I"/>
    <n v="385215"/>
    <x v="2"/>
    <x v="15"/>
  </r>
  <r>
    <x v="0"/>
    <x v="0"/>
    <s v="4-Medium C&amp;I"/>
    <n v="208953"/>
    <x v="3"/>
    <x v="15"/>
  </r>
  <r>
    <x v="0"/>
    <x v="0"/>
    <s v="5-Large C&amp;I"/>
    <n v="123212"/>
    <x v="4"/>
    <x v="15"/>
  </r>
  <r>
    <x v="0"/>
    <x v="0"/>
    <s v="6-OTHER"/>
    <n v="7583"/>
    <x v="5"/>
    <x v="15"/>
  </r>
  <r>
    <x v="0"/>
    <x v="1"/>
    <s v="1-Residential"/>
    <n v="123223466"/>
    <x v="0"/>
    <x v="15"/>
  </r>
  <r>
    <x v="0"/>
    <x v="1"/>
    <s v="2-Low Income Residential"/>
    <n v="12500635"/>
    <x v="1"/>
    <x v="15"/>
  </r>
  <r>
    <x v="0"/>
    <x v="1"/>
    <s v="3-Small C&amp;I"/>
    <n v="29669179"/>
    <x v="2"/>
    <x v="15"/>
  </r>
  <r>
    <x v="0"/>
    <x v="1"/>
    <s v="4-Medium C&amp;I"/>
    <n v="29455253"/>
    <x v="3"/>
    <x v="15"/>
  </r>
  <r>
    <x v="0"/>
    <x v="1"/>
    <s v="5-Large C&amp;I"/>
    <n v="44972960"/>
    <x v="4"/>
    <x v="15"/>
  </r>
  <r>
    <x v="0"/>
    <x v="1"/>
    <s v="6-OTHER"/>
    <n v="2017255"/>
    <x v="5"/>
    <x v="15"/>
  </r>
  <r>
    <x v="1"/>
    <x v="2"/>
    <m/>
    <m/>
    <x v="6"/>
    <x v="1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77750048"/>
  </r>
  <r>
    <x v="0"/>
    <x v="0"/>
    <x v="0"/>
    <x v="1"/>
    <n v="7952042"/>
  </r>
  <r>
    <x v="0"/>
    <x v="0"/>
    <x v="0"/>
    <x v="2"/>
    <n v="10468004"/>
  </r>
  <r>
    <x v="0"/>
    <x v="0"/>
    <x v="0"/>
    <x v="3"/>
    <n v="12369228"/>
  </r>
  <r>
    <x v="0"/>
    <x v="0"/>
    <x v="0"/>
    <x v="4"/>
    <n v="59355064"/>
  </r>
  <r>
    <x v="0"/>
    <x v="0"/>
    <x v="0"/>
    <x v="5"/>
    <n v="2328"/>
  </r>
  <r>
    <x v="0"/>
    <x v="0"/>
    <x v="1"/>
    <x v="0"/>
    <n v="24253235"/>
  </r>
  <r>
    <x v="0"/>
    <x v="0"/>
    <x v="1"/>
    <x v="1"/>
    <n v="1818768"/>
  </r>
  <r>
    <x v="0"/>
    <x v="0"/>
    <x v="1"/>
    <x v="2"/>
    <n v="7269215"/>
  </r>
  <r>
    <x v="0"/>
    <x v="0"/>
    <x v="1"/>
    <x v="3"/>
    <n v="4046470"/>
  </r>
  <r>
    <x v="0"/>
    <x v="0"/>
    <x v="1"/>
    <x v="4"/>
    <n v="4072030"/>
  </r>
  <r>
    <x v="1"/>
    <x v="0"/>
    <x v="0"/>
    <x v="0"/>
    <n v="122795370.61"/>
  </r>
  <r>
    <x v="1"/>
    <x v="0"/>
    <x v="0"/>
    <x v="1"/>
    <n v="12490629.35"/>
  </r>
  <r>
    <x v="1"/>
    <x v="0"/>
    <x v="0"/>
    <x v="2"/>
    <n v="12530210.949999999"/>
  </r>
  <r>
    <x v="1"/>
    <x v="0"/>
    <x v="0"/>
    <x v="3"/>
    <n v="12540231.98"/>
  </r>
  <r>
    <x v="1"/>
    <x v="0"/>
    <x v="0"/>
    <x v="4"/>
    <n v="38022407.509999998"/>
  </r>
  <r>
    <x v="1"/>
    <x v="0"/>
    <x v="0"/>
    <x v="5"/>
    <n v="1679.76"/>
  </r>
  <r>
    <x v="1"/>
    <x v="0"/>
    <x v="1"/>
    <x v="0"/>
    <n v="33887428.310000002"/>
  </r>
  <r>
    <x v="1"/>
    <x v="0"/>
    <x v="1"/>
    <x v="1"/>
    <n v="2530265.36"/>
  </r>
  <r>
    <x v="1"/>
    <x v="0"/>
    <x v="1"/>
    <x v="2"/>
    <n v="7298185.1399999997"/>
  </r>
  <r>
    <x v="1"/>
    <x v="0"/>
    <x v="1"/>
    <x v="3"/>
    <n v="2701806.33"/>
  </r>
  <r>
    <x v="1"/>
    <x v="0"/>
    <x v="1"/>
    <x v="4"/>
    <n v="1816583.37"/>
  </r>
  <r>
    <x v="2"/>
    <x v="0"/>
    <x v="0"/>
    <x v="0"/>
    <n v="1500135.69"/>
  </r>
  <r>
    <x v="2"/>
    <x v="0"/>
    <x v="0"/>
    <x v="1"/>
    <n v="261053.25"/>
  </r>
  <r>
    <x v="2"/>
    <x v="0"/>
    <x v="0"/>
    <x v="2"/>
    <n v="335286.87"/>
  </r>
  <r>
    <x v="2"/>
    <x v="0"/>
    <x v="0"/>
    <x v="3"/>
    <n v="533020.74"/>
  </r>
  <r>
    <x v="2"/>
    <x v="0"/>
    <x v="0"/>
    <x v="4"/>
    <n v="1621533.23"/>
  </r>
  <r>
    <x v="2"/>
    <x v="0"/>
    <x v="1"/>
    <x v="0"/>
    <n v="291131.42"/>
  </r>
  <r>
    <x v="2"/>
    <x v="0"/>
    <x v="1"/>
    <x v="1"/>
    <n v="37624.42"/>
  </r>
  <r>
    <x v="2"/>
    <x v="0"/>
    <x v="1"/>
    <x v="2"/>
    <n v="180911.44"/>
  </r>
  <r>
    <x v="2"/>
    <x v="0"/>
    <x v="1"/>
    <x v="3"/>
    <n v="53519.6"/>
  </r>
  <r>
    <x v="2"/>
    <x v="0"/>
    <x v="1"/>
    <x v="4"/>
    <n v="21870.99"/>
  </r>
  <r>
    <x v="3"/>
    <x v="0"/>
    <x v="0"/>
    <x v="0"/>
    <n v="85242087.099999994"/>
  </r>
  <r>
    <x v="3"/>
    <x v="0"/>
    <x v="0"/>
    <x v="1"/>
    <n v="4272727.4800000004"/>
  </r>
  <r>
    <x v="3"/>
    <x v="0"/>
    <x v="0"/>
    <x v="2"/>
    <n v="8776961.4000000004"/>
  </r>
  <r>
    <x v="3"/>
    <x v="0"/>
    <x v="0"/>
    <x v="3"/>
    <n v="8828868.4199999999"/>
  </r>
  <r>
    <x v="3"/>
    <x v="0"/>
    <x v="0"/>
    <x v="4"/>
    <n v="29695038.25"/>
  </r>
  <r>
    <x v="3"/>
    <x v="0"/>
    <x v="0"/>
    <x v="5"/>
    <n v="4339.75"/>
  </r>
  <r>
    <x v="3"/>
    <x v="0"/>
    <x v="1"/>
    <x v="0"/>
    <n v="22509631.350000001"/>
  </r>
  <r>
    <x v="3"/>
    <x v="0"/>
    <x v="1"/>
    <x v="1"/>
    <n v="1097162.53"/>
  </r>
  <r>
    <x v="3"/>
    <x v="0"/>
    <x v="1"/>
    <x v="2"/>
    <n v="4685228.5999999996"/>
  </r>
  <r>
    <x v="3"/>
    <x v="0"/>
    <x v="1"/>
    <x v="3"/>
    <n v="1729299.28"/>
  </r>
  <r>
    <x v="3"/>
    <x v="0"/>
    <x v="1"/>
    <x v="4"/>
    <n v="1418733.98"/>
  </r>
  <r>
    <x v="4"/>
    <x v="0"/>
    <x v="0"/>
    <x v="0"/>
    <n v="471634"/>
  </r>
  <r>
    <x v="4"/>
    <x v="0"/>
    <x v="0"/>
    <x v="1"/>
    <n v="34215"/>
  </r>
  <r>
    <x v="4"/>
    <x v="0"/>
    <x v="0"/>
    <x v="2"/>
    <n v="28512"/>
  </r>
  <r>
    <x v="4"/>
    <x v="0"/>
    <x v="0"/>
    <x v="3"/>
    <n v="10429"/>
  </r>
  <r>
    <x v="4"/>
    <x v="0"/>
    <x v="0"/>
    <x v="4"/>
    <n v="8091"/>
  </r>
  <r>
    <x v="4"/>
    <x v="0"/>
    <x v="0"/>
    <x v="5"/>
    <n v="3"/>
  </r>
  <r>
    <x v="4"/>
    <x v="0"/>
    <x v="1"/>
    <x v="0"/>
    <n v="144787"/>
  </r>
  <r>
    <x v="4"/>
    <x v="0"/>
    <x v="1"/>
    <x v="1"/>
    <n v="8712"/>
  </r>
  <r>
    <x v="4"/>
    <x v="0"/>
    <x v="1"/>
    <x v="2"/>
    <n v="14589"/>
  </r>
  <r>
    <x v="4"/>
    <x v="0"/>
    <x v="1"/>
    <x v="3"/>
    <n v="512"/>
  </r>
  <r>
    <x v="4"/>
    <x v="0"/>
    <x v="1"/>
    <x v="4"/>
    <n v="112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3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94" firstHeaderRow="1" firstDataRow="3" firstDataCol="1"/>
  <pivotFields count="6">
    <pivotField axis="axisCol" showAll="0" defaultSubtotal="0">
      <items count="39">
        <item x="1"/>
        <item m="1" x="33"/>
        <item m="1" x="30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38"/>
        <item m="1" x="37"/>
        <item m="1" x="34"/>
        <item m="1" x="31"/>
        <item m="1" x="28"/>
        <item m="1" x="26"/>
        <item m="1" x="36"/>
        <item m="1" x="35"/>
        <item m="1" x="32"/>
        <item m="1" x="29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4"/>
        <item x="15"/>
        <item m="1" x="17"/>
        <item m="1" x="18"/>
        <item m="1" x="19"/>
        <item x="13"/>
      </items>
    </pivotField>
  </pivotFields>
  <rowFields count="2">
    <field x="5"/>
    <field x="4"/>
  </rowFields>
  <rowItems count="90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2"/>
    </i>
    <i r="1">
      <x v="5"/>
    </i>
  </rowItems>
  <colFields count="2">
    <field x="0"/>
    <field x="1"/>
  </colFields>
  <colItems count="2">
    <i>
      <x v="38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3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105" firstHeaderRow="1" firstDataRow="3" firstDataCol="1"/>
  <pivotFields count="7">
    <pivotField showAll="0" defaultSubtotal="0"/>
    <pivotField axis="axisCol" showAll="0" defaultSubtotal="0">
      <items count="39">
        <item x="1"/>
        <item m="1" x="33"/>
        <item m="1" x="30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38"/>
        <item m="1" x="37"/>
        <item m="1" x="34"/>
        <item m="1" x="31"/>
        <item m="1" x="28"/>
        <item m="1" x="26"/>
        <item m="1" x="36"/>
        <item m="1" x="35"/>
        <item m="1" x="32"/>
        <item m="1" x="29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3"/>
        <item x="0"/>
        <item x="2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8"/>
        <item x="12"/>
        <item x="13"/>
        <item x="14"/>
        <item x="16"/>
        <item x="9"/>
        <item x="10"/>
        <item x="11"/>
        <item x="17"/>
        <item x="15"/>
      </items>
    </pivotField>
  </pivotFields>
  <rowFields count="2">
    <field x="6"/>
    <field x="5"/>
  </rowFields>
  <rowItems count="10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4"/>
    </i>
  </rowItems>
  <colFields count="2">
    <field x="1"/>
    <field x="2"/>
  </colFields>
  <colItems count="2">
    <i>
      <x v="38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3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H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4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R10" firstHeaderRow="1" firstDataRow="3" firstDataCol="1" rowPageCount="1" colPageCount="1"/>
  <pivotFields count="12">
    <pivotField axis="axisCol" showAll="0" defaultSubtotal="0">
      <items count="4">
        <item h="1" x="0"/>
        <item h="1" x="1"/>
        <item h="1" x="2"/>
        <item x="3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5">
        <item h="1" x="0"/>
        <item x="1"/>
        <item h="1" x="2"/>
        <item h="1" m="1" x="3"/>
        <item h="1" m="1" x="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">
    <i>
      <x v="3"/>
      <x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4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6" firstHeaderRow="1" firstDataRow="3" firstDataCol="1"/>
  <pivotFields count="5">
    <pivotField axis="axisRow" showAll="0">
      <items count="18">
        <item m="1" x="7"/>
        <item m="1" x="9"/>
        <item m="1" x="10"/>
        <item m="1" x="12"/>
        <item m="1" x="13"/>
        <item m="1" x="15"/>
        <item m="1" x="1"/>
        <item m="1" x="2"/>
        <item m="1" x="3"/>
        <item m="1" x="5"/>
        <item x="0"/>
        <item m="1" x="6"/>
        <item m="1" x="8"/>
        <item m="1" x="11"/>
        <item m="1" x="14"/>
        <item m="1" x="16"/>
        <item m="1" x="4"/>
        <item t="default"/>
      </items>
    </pivotField>
    <pivotField axis="axisCol" numFmtId="14" showAll="0">
      <items count="25">
        <item h="1" m="1" x="8"/>
        <item h="1" m="1" x="22"/>
        <item h="1" m="1" x="19"/>
        <item h="1" m="1" x="12"/>
        <item h="1" m="1" x="13"/>
        <item h="1" m="1" x="2"/>
        <item h="1" m="1" x="4"/>
        <item h="1" m="1" x="18"/>
        <item h="1" m="1" x="10"/>
        <item h="1" m="1" x="11"/>
        <item h="1" m="1" x="1"/>
        <item h="1" m="1" x="3"/>
        <item h="1" m="1" x="20"/>
        <item h="1" m="1" x="14"/>
        <item h="1" m="1" x="23"/>
        <item h="1" x="0"/>
        <item h="1" m="1" x="16"/>
        <item h="1" m="1" x="17"/>
        <item h="1" m="1" x="7"/>
        <item h="1" m="1" x="9"/>
        <item h="1" m="1" x="21"/>
        <item h="1" m="1" x="15"/>
        <item h="1" m="1" x="5"/>
        <item m="1" x="6"/>
        <item t="default"/>
      </items>
    </pivotField>
    <pivotField axis="axisCol" multipleItemSelectionAllowed="1" showAll="0">
      <items count="4">
        <item h="1" m="1" x="1"/>
        <item m="1" x="2"/>
        <item h="1" x="0"/>
        <item t="default"/>
      </items>
    </pivotField>
    <pivotField axis="axisRow" showAll="0" sortType="ascending">
      <items count="10">
        <item m="1" x="6"/>
        <item m="1" x="8"/>
        <item m="1" x="1"/>
        <item m="1" x="4"/>
        <item m="1" x="7"/>
        <item m="1" x="5"/>
        <item m="1" x="2"/>
        <item h="1" m="1" x="3"/>
        <item h="1" x="0"/>
        <item t="default"/>
      </items>
    </pivotField>
    <pivotField dataField="1" showAll="0"/>
  </pivotFields>
  <rowFields count="2">
    <field x="0"/>
    <field x="3"/>
  </rowFields>
  <colFields count="2">
    <field x="1"/>
    <field x="2"/>
  </col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4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3">
        <item m="1" x="20"/>
        <item m="1" x="13"/>
        <item m="1" x="8"/>
        <item m="1" x="4"/>
        <item m="1" x="5"/>
        <item m="1" x="19"/>
        <item m="1" x="11"/>
        <item m="1" x="12"/>
        <item m="1" x="2"/>
        <item m="1" x="3"/>
        <item m="1" x="18"/>
        <item m="1" x="14"/>
        <item m="1" x="22"/>
        <item x="1"/>
        <item m="1" x="16"/>
        <item m="1" x="17"/>
        <item m="1" x="9"/>
        <item m="1" x="10"/>
        <item m="1" x="21"/>
        <item m="1" x="15"/>
        <item m="1" x="6"/>
        <item m="1" x="7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C48" sqref="C48"/>
    </sheetView>
  </sheetViews>
  <sheetFormatPr defaultRowHeight="14.5" x14ac:dyDescent="0.35"/>
  <cols>
    <col min="1" max="1" width="18.1796875" style="195" customWidth="1"/>
    <col min="2" max="2" width="94.81640625" style="184" customWidth="1"/>
    <col min="4" max="6" width="17.7265625" customWidth="1"/>
  </cols>
  <sheetData>
    <row r="1" spans="1:6" ht="15" thickBot="1" x14ac:dyDescent="0.4"/>
    <row r="2" spans="1:6" ht="15" thickBot="1" x14ac:dyDescent="0.4">
      <c r="A2" s="281" t="s">
        <v>310</v>
      </c>
      <c r="B2" s="282"/>
    </row>
    <row r="3" spans="1:6" ht="29" x14ac:dyDescent="0.35">
      <c r="A3" s="196" t="s">
        <v>82</v>
      </c>
      <c r="B3" s="193" t="s">
        <v>86</v>
      </c>
    </row>
    <row r="4" spans="1:6" ht="29" x14ac:dyDescent="0.35">
      <c r="A4" s="196" t="s">
        <v>83</v>
      </c>
      <c r="B4" s="193" t="s">
        <v>87</v>
      </c>
    </row>
    <row r="5" spans="1:6" x14ac:dyDescent="0.35">
      <c r="A5" s="196" t="s">
        <v>84</v>
      </c>
      <c r="B5" s="193" t="s">
        <v>88</v>
      </c>
    </row>
    <row r="6" spans="1:6" x14ac:dyDescent="0.35">
      <c r="A6" s="196" t="s">
        <v>85</v>
      </c>
      <c r="B6" s="193" t="s">
        <v>89</v>
      </c>
    </row>
    <row r="7" spans="1:6" x14ac:dyDescent="0.35">
      <c r="A7" s="196" t="s">
        <v>91</v>
      </c>
      <c r="B7" s="193" t="s">
        <v>90</v>
      </c>
    </row>
    <row r="8" spans="1:6" x14ac:dyDescent="0.35">
      <c r="A8" s="194"/>
    </row>
    <row r="9" spans="1:6" x14ac:dyDescent="0.35">
      <c r="A9" s="194"/>
    </row>
    <row r="10" spans="1:6" ht="15" thickBot="1" x14ac:dyDescent="0.4">
      <c r="A10" s="194"/>
    </row>
    <row r="11" spans="1:6" ht="15" thickBot="1" x14ac:dyDescent="0.4">
      <c r="A11" s="281" t="s">
        <v>340</v>
      </c>
      <c r="B11" s="282"/>
      <c r="D11" s="283" t="s">
        <v>341</v>
      </c>
      <c r="E11" s="284"/>
      <c r="F11" s="285"/>
    </row>
    <row r="12" spans="1:6" ht="29" x14ac:dyDescent="0.35">
      <c r="A12" s="194" t="s">
        <v>92</v>
      </c>
      <c r="B12" s="184" t="s">
        <v>326</v>
      </c>
      <c r="D12" s="200" t="s">
        <v>93</v>
      </c>
      <c r="E12" s="200" t="s">
        <v>94</v>
      </c>
      <c r="F12" s="200" t="s">
        <v>95</v>
      </c>
    </row>
    <row r="13" spans="1:6" x14ac:dyDescent="0.35">
      <c r="A13" s="194" t="s">
        <v>104</v>
      </c>
      <c r="B13" s="184" t="s">
        <v>327</v>
      </c>
      <c r="D13" s="197">
        <v>43525</v>
      </c>
      <c r="E13" s="198">
        <v>43554</v>
      </c>
      <c r="F13" s="198">
        <v>43554</v>
      </c>
    </row>
    <row r="14" spans="1:6" x14ac:dyDescent="0.35">
      <c r="A14" s="194" t="s">
        <v>105</v>
      </c>
      <c r="B14" s="184" t="s">
        <v>328</v>
      </c>
      <c r="D14" s="197">
        <v>43556</v>
      </c>
      <c r="E14" s="198">
        <v>43582</v>
      </c>
      <c r="F14" s="198">
        <v>43582</v>
      </c>
    </row>
    <row r="15" spans="1:6" x14ac:dyDescent="0.35">
      <c r="A15" s="194" t="s">
        <v>106</v>
      </c>
      <c r="B15" s="184" t="s">
        <v>329</v>
      </c>
      <c r="D15" s="197">
        <v>43586</v>
      </c>
      <c r="E15" s="198">
        <v>43610</v>
      </c>
      <c r="F15" s="198">
        <v>43617</v>
      </c>
    </row>
    <row r="16" spans="1:6" x14ac:dyDescent="0.35">
      <c r="A16" s="194" t="s">
        <v>142</v>
      </c>
      <c r="B16" s="184" t="s">
        <v>330</v>
      </c>
      <c r="D16" s="197">
        <v>43617</v>
      </c>
      <c r="E16" s="198">
        <v>43645</v>
      </c>
      <c r="F16" s="198">
        <v>43645</v>
      </c>
    </row>
    <row r="17" spans="1:6" x14ac:dyDescent="0.35">
      <c r="A17" s="194" t="s">
        <v>143</v>
      </c>
      <c r="B17" s="184" t="s">
        <v>331</v>
      </c>
      <c r="D17" s="197">
        <v>43647</v>
      </c>
      <c r="E17" s="198">
        <v>43673</v>
      </c>
      <c r="F17" s="198">
        <v>43673</v>
      </c>
    </row>
    <row r="18" spans="1:6" x14ac:dyDescent="0.35">
      <c r="A18" s="194" t="s">
        <v>144</v>
      </c>
      <c r="B18" s="184" t="s">
        <v>332</v>
      </c>
      <c r="D18" s="197">
        <v>43678</v>
      </c>
      <c r="E18" s="198">
        <v>43708</v>
      </c>
      <c r="F18" s="198">
        <v>43708</v>
      </c>
    </row>
    <row r="19" spans="1:6" x14ac:dyDescent="0.35">
      <c r="A19" s="194" t="s">
        <v>145</v>
      </c>
      <c r="B19" s="184" t="s">
        <v>333</v>
      </c>
      <c r="D19" s="197">
        <v>43709</v>
      </c>
      <c r="E19" s="198">
        <v>43736</v>
      </c>
      <c r="F19" s="198">
        <v>43736</v>
      </c>
    </row>
    <row r="20" spans="1:6" ht="29" x14ac:dyDescent="0.35">
      <c r="A20" s="194" t="s">
        <v>146</v>
      </c>
      <c r="B20" s="184" t="s">
        <v>334</v>
      </c>
      <c r="D20" s="197">
        <v>43739</v>
      </c>
      <c r="E20" s="198">
        <v>43764</v>
      </c>
      <c r="F20" s="198">
        <v>43764</v>
      </c>
    </row>
    <row r="21" spans="1:6" x14ac:dyDescent="0.35">
      <c r="A21" s="194" t="s">
        <v>147</v>
      </c>
      <c r="B21" s="184" t="s">
        <v>339</v>
      </c>
      <c r="D21" s="197">
        <v>43770</v>
      </c>
      <c r="E21" s="198">
        <v>43799</v>
      </c>
      <c r="F21" s="198">
        <v>43799</v>
      </c>
    </row>
    <row r="22" spans="1:6" ht="29" x14ac:dyDescent="0.35">
      <c r="A22" s="194" t="s">
        <v>148</v>
      </c>
      <c r="B22" s="184" t="s">
        <v>321</v>
      </c>
      <c r="D22" s="197">
        <v>43800</v>
      </c>
      <c r="E22" s="198">
        <v>43820</v>
      </c>
      <c r="F22" s="198">
        <v>43827</v>
      </c>
    </row>
    <row r="23" spans="1:6" x14ac:dyDescent="0.35">
      <c r="A23" s="194" t="s">
        <v>149</v>
      </c>
      <c r="B23" s="184" t="s">
        <v>322</v>
      </c>
      <c r="D23" s="197">
        <v>43831</v>
      </c>
      <c r="E23" s="198">
        <v>43855</v>
      </c>
      <c r="F23" s="198">
        <v>43862</v>
      </c>
    </row>
    <row r="24" spans="1:6" x14ac:dyDescent="0.35">
      <c r="A24" s="194" t="s">
        <v>150</v>
      </c>
      <c r="B24" s="184" t="s">
        <v>338</v>
      </c>
      <c r="D24" s="197">
        <v>43862</v>
      </c>
      <c r="E24" s="198">
        <v>43890</v>
      </c>
      <c r="F24" s="198">
        <v>43890</v>
      </c>
    </row>
    <row r="25" spans="1:6" ht="29" x14ac:dyDescent="0.35">
      <c r="A25" s="194" t="s">
        <v>151</v>
      </c>
      <c r="B25" s="184" t="s">
        <v>323</v>
      </c>
      <c r="D25" s="197">
        <v>43891</v>
      </c>
      <c r="E25" s="198">
        <v>43918</v>
      </c>
      <c r="F25" s="198">
        <v>43918</v>
      </c>
    </row>
    <row r="26" spans="1:6" x14ac:dyDescent="0.35">
      <c r="A26" s="194" t="s">
        <v>152</v>
      </c>
      <c r="B26" s="184" t="s">
        <v>324</v>
      </c>
      <c r="D26" s="197">
        <v>43922</v>
      </c>
      <c r="E26" s="199" t="s">
        <v>136</v>
      </c>
      <c r="F26" s="198">
        <v>43953</v>
      </c>
    </row>
    <row r="27" spans="1:6" x14ac:dyDescent="0.35">
      <c r="A27" s="194" t="s">
        <v>153</v>
      </c>
      <c r="B27" s="184" t="s">
        <v>325</v>
      </c>
      <c r="D27" s="197">
        <v>43952</v>
      </c>
      <c r="E27" s="199" t="s">
        <v>136</v>
      </c>
      <c r="F27" s="198">
        <v>43981</v>
      </c>
    </row>
    <row r="28" spans="1:6" x14ac:dyDescent="0.35">
      <c r="A28" s="194" t="s">
        <v>154</v>
      </c>
      <c r="B28" s="184" t="s">
        <v>335</v>
      </c>
      <c r="D28" s="197">
        <v>43983</v>
      </c>
      <c r="E28" s="199" t="s">
        <v>136</v>
      </c>
      <c r="F28" s="198">
        <v>44009</v>
      </c>
    </row>
    <row r="29" spans="1:6" x14ac:dyDescent="0.35">
      <c r="A29" s="194" t="s">
        <v>155</v>
      </c>
      <c r="B29" s="184" t="s">
        <v>337</v>
      </c>
      <c r="D29" s="197">
        <v>44013</v>
      </c>
      <c r="E29" s="199" t="s">
        <v>136</v>
      </c>
      <c r="F29" s="198">
        <v>44044</v>
      </c>
    </row>
    <row r="30" spans="1:6" x14ac:dyDescent="0.35">
      <c r="A30" s="194" t="s">
        <v>156</v>
      </c>
      <c r="B30" s="184" t="s">
        <v>336</v>
      </c>
      <c r="D30" s="197">
        <v>44044</v>
      </c>
      <c r="E30" s="199" t="s">
        <v>136</v>
      </c>
      <c r="F30" s="198">
        <v>44072</v>
      </c>
    </row>
    <row r="31" spans="1:6" x14ac:dyDescent="0.35">
      <c r="D31" s="197">
        <v>44075</v>
      </c>
      <c r="E31" s="199" t="s">
        <v>136</v>
      </c>
      <c r="F31" s="198">
        <v>44100</v>
      </c>
    </row>
    <row r="32" spans="1:6" x14ac:dyDescent="0.35">
      <c r="D32" s="201"/>
      <c r="E32" s="202"/>
      <c r="F32" s="203"/>
    </row>
    <row r="33" spans="1:6" x14ac:dyDescent="0.35">
      <c r="D33" s="201"/>
      <c r="E33" s="202"/>
      <c r="F33" s="203"/>
    </row>
    <row r="35" spans="1:6" ht="15" thickBot="1" x14ac:dyDescent="0.4">
      <c r="A35" s="281" t="s">
        <v>309</v>
      </c>
      <c r="B35" s="282"/>
    </row>
    <row r="36" spans="1:6" x14ac:dyDescent="0.35">
      <c r="A36" s="194" t="s">
        <v>140</v>
      </c>
      <c r="B36" s="184" t="s">
        <v>141</v>
      </c>
    </row>
    <row r="37" spans="1:6" x14ac:dyDescent="0.35">
      <c r="A37" s="194" t="s">
        <v>137</v>
      </c>
      <c r="B37" s="184" t="s">
        <v>138</v>
      </c>
    </row>
    <row r="38" spans="1:6" x14ac:dyDescent="0.35">
      <c r="A38" s="194"/>
      <c r="B38" s="184" t="s">
        <v>139</v>
      </c>
    </row>
    <row r="39" spans="1:6" x14ac:dyDescent="0.35">
      <c r="A39" s="194" t="s">
        <v>159</v>
      </c>
      <c r="B39" s="184" t="s">
        <v>160</v>
      </c>
    </row>
    <row r="40" spans="1:6" x14ac:dyDescent="0.35">
      <c r="A40" s="194"/>
      <c r="B40" s="184" t="s">
        <v>161</v>
      </c>
    </row>
    <row r="41" spans="1:6" x14ac:dyDescent="0.35">
      <c r="A41" s="194" t="s">
        <v>158</v>
      </c>
      <c r="B41" s="184" t="s">
        <v>162</v>
      </c>
    </row>
    <row r="42" spans="1:6" x14ac:dyDescent="0.35">
      <c r="A42" s="194"/>
      <c r="B42" s="184" t="s">
        <v>163</v>
      </c>
    </row>
    <row r="43" spans="1:6" ht="29" x14ac:dyDescent="0.35">
      <c r="A43" s="194" t="s">
        <v>157</v>
      </c>
      <c r="B43" s="184" t="s">
        <v>164</v>
      </c>
    </row>
    <row r="44" spans="1:6" ht="29" x14ac:dyDescent="0.35">
      <c r="A44" s="194"/>
      <c r="B44" s="184" t="s">
        <v>165</v>
      </c>
    </row>
    <row r="45" spans="1:6" x14ac:dyDescent="0.35">
      <c r="A45" s="194"/>
    </row>
    <row r="46" spans="1:6" x14ac:dyDescent="0.35">
      <c r="A46" s="194"/>
    </row>
    <row r="47" spans="1:6" x14ac:dyDescent="0.35">
      <c r="A47" s="194"/>
    </row>
    <row r="48" spans="1:6" ht="29" x14ac:dyDescent="0.35">
      <c r="A48" s="194" t="s">
        <v>308</v>
      </c>
      <c r="B48" s="184" t="s">
        <v>343</v>
      </c>
      <c r="C48" s="205" t="s">
        <v>350</v>
      </c>
    </row>
    <row r="49" spans="1:3" ht="29" x14ac:dyDescent="0.35">
      <c r="A49" s="194" t="s">
        <v>344</v>
      </c>
      <c r="B49" s="184" t="s">
        <v>345</v>
      </c>
      <c r="C49" s="205" t="s">
        <v>346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L16" sqref="L16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13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5">
      <c r="B2" s="174"/>
    </row>
    <row r="3" spans="1:14" x14ac:dyDescent="0.35">
      <c r="B3" s="174"/>
    </row>
    <row r="4" spans="1:14" x14ac:dyDescent="0.35">
      <c r="B4" s="174"/>
      <c r="G4" s="175" t="s">
        <v>77</v>
      </c>
      <c r="H4" s="175" t="s">
        <v>57</v>
      </c>
    </row>
    <row r="5" spans="1:14" x14ac:dyDescent="0.35">
      <c r="B5" s="174"/>
    </row>
    <row r="6" spans="1:14" x14ac:dyDescent="0.35">
      <c r="B6" s="174"/>
      <c r="G6" s="175" t="s">
        <v>58</v>
      </c>
    </row>
    <row r="7" spans="1:14" x14ac:dyDescent="0.35">
      <c r="B7" s="174"/>
    </row>
    <row r="8" spans="1:14" x14ac:dyDescent="0.35">
      <c r="B8" s="174"/>
    </row>
    <row r="9" spans="1:14" x14ac:dyDescent="0.35">
      <c r="B9" s="174"/>
    </row>
    <row r="10" spans="1:14" x14ac:dyDescent="0.35">
      <c r="B10" s="174"/>
    </row>
    <row r="11" spans="1:14" x14ac:dyDescent="0.35">
      <c r="B11" s="174"/>
    </row>
    <row r="12" spans="1:14" x14ac:dyDescent="0.35">
      <c r="B12" s="174"/>
    </row>
    <row r="13" spans="1:14" x14ac:dyDescent="0.35">
      <c r="B13" s="174"/>
    </row>
    <row r="14" spans="1:14" x14ac:dyDescent="0.35">
      <c r="B14" s="174"/>
    </row>
    <row r="15" spans="1:14" x14ac:dyDescent="0.35">
      <c r="B15" s="174"/>
    </row>
    <row r="16" spans="1:14" x14ac:dyDescent="0.35">
      <c r="B16" s="174"/>
    </row>
    <row r="17" spans="2:2" x14ac:dyDescent="0.35">
      <c r="B17" s="174"/>
    </row>
    <row r="18" spans="2:2" x14ac:dyDescent="0.35">
      <c r="B18" s="174"/>
    </row>
    <row r="19" spans="2:2" x14ac:dyDescent="0.35">
      <c r="B19" s="174"/>
    </row>
    <row r="20" spans="2:2" x14ac:dyDescent="0.35">
      <c r="B20" s="174"/>
    </row>
    <row r="21" spans="2:2" x14ac:dyDescent="0.35">
      <c r="B21" s="174"/>
    </row>
    <row r="22" spans="2:2" x14ac:dyDescent="0.35">
      <c r="B22" s="174"/>
    </row>
    <row r="23" spans="2:2" x14ac:dyDescent="0.35">
      <c r="B23" s="174"/>
    </row>
    <row r="24" spans="2:2" x14ac:dyDescent="0.35">
      <c r="B24" s="174"/>
    </row>
    <row r="25" spans="2:2" x14ac:dyDescent="0.35">
      <c r="B25" s="174"/>
    </row>
    <row r="26" spans="2:2" x14ac:dyDescent="0.35">
      <c r="B26" s="174"/>
    </row>
    <row r="27" spans="2:2" x14ac:dyDescent="0.35">
      <c r="B27" s="174"/>
    </row>
    <row r="28" spans="2:2" x14ac:dyDescent="0.35">
      <c r="B28" s="174"/>
    </row>
    <row r="29" spans="2:2" x14ac:dyDescent="0.35">
      <c r="B29" s="174"/>
    </row>
    <row r="30" spans="2:2" x14ac:dyDescent="0.35">
      <c r="B30" s="174"/>
    </row>
    <row r="31" spans="2:2" x14ac:dyDescent="0.35">
      <c r="B31" s="174"/>
    </row>
    <row r="32" spans="2:2" x14ac:dyDescent="0.35">
      <c r="B32" s="174"/>
    </row>
    <row r="33" spans="2:2" x14ac:dyDescent="0.35">
      <c r="B33" s="174"/>
    </row>
    <row r="34" spans="2:2" x14ac:dyDescent="0.35">
      <c r="B34" s="174"/>
    </row>
    <row r="35" spans="2:2" x14ac:dyDescent="0.35">
      <c r="B35" s="174"/>
    </row>
    <row r="36" spans="2:2" x14ac:dyDescent="0.35">
      <c r="B36" s="174"/>
    </row>
    <row r="37" spans="2:2" x14ac:dyDescent="0.35">
      <c r="B37" s="174"/>
    </row>
    <row r="38" spans="2:2" x14ac:dyDescent="0.35">
      <c r="B38" s="174"/>
    </row>
    <row r="39" spans="2:2" x14ac:dyDescent="0.35">
      <c r="B39" s="174"/>
    </row>
    <row r="40" spans="2:2" x14ac:dyDescent="0.35">
      <c r="B40" s="174"/>
    </row>
    <row r="41" spans="2:2" x14ac:dyDescent="0.35">
      <c r="B41" s="174"/>
    </row>
    <row r="42" spans="2:2" x14ac:dyDescent="0.35">
      <c r="B42" s="174"/>
    </row>
    <row r="43" spans="2:2" x14ac:dyDescent="0.35">
      <c r="B43" s="174"/>
    </row>
    <row r="44" spans="2:2" x14ac:dyDescent="0.35">
      <c r="B44" s="174"/>
    </row>
    <row r="45" spans="2:2" x14ac:dyDescent="0.35">
      <c r="B45" s="174"/>
    </row>
    <row r="46" spans="2:2" x14ac:dyDescent="0.35">
      <c r="B46" s="174"/>
    </row>
    <row r="47" spans="2:2" x14ac:dyDescent="0.35">
      <c r="B47" s="174"/>
    </row>
    <row r="48" spans="2:2" x14ac:dyDescent="0.35">
      <c r="B48" s="174"/>
    </row>
    <row r="49" spans="2:2" x14ac:dyDescent="0.35">
      <c r="B49" s="174"/>
    </row>
    <row r="50" spans="2:2" x14ac:dyDescent="0.35">
      <c r="B50" s="174"/>
    </row>
    <row r="51" spans="2:2" x14ac:dyDescent="0.35">
      <c r="B51" s="174"/>
    </row>
    <row r="52" spans="2:2" x14ac:dyDescent="0.35">
      <c r="B52" s="174"/>
    </row>
    <row r="53" spans="2:2" x14ac:dyDescent="0.35">
      <c r="B53" s="174"/>
    </row>
    <row r="54" spans="2:2" x14ac:dyDescent="0.35">
      <c r="B54" s="174"/>
    </row>
    <row r="55" spans="2:2" x14ac:dyDescent="0.35">
      <c r="B55" s="174"/>
    </row>
    <row r="56" spans="2:2" x14ac:dyDescent="0.35">
      <c r="B56" s="174"/>
    </row>
    <row r="57" spans="2:2" x14ac:dyDescent="0.35">
      <c r="B57" s="174"/>
    </row>
    <row r="58" spans="2:2" x14ac:dyDescent="0.35">
      <c r="B58" s="174"/>
    </row>
    <row r="59" spans="2:2" x14ac:dyDescent="0.35">
      <c r="B59" s="174"/>
    </row>
    <row r="60" spans="2:2" x14ac:dyDescent="0.35">
      <c r="B60" s="174"/>
    </row>
    <row r="61" spans="2:2" x14ac:dyDescent="0.35">
      <c r="B61" s="174"/>
    </row>
    <row r="62" spans="2:2" x14ac:dyDescent="0.35">
      <c r="B62" s="174"/>
    </row>
    <row r="63" spans="2:2" x14ac:dyDescent="0.35">
      <c r="B63" s="174"/>
    </row>
    <row r="64" spans="2:2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selection activeCell="H19" sqref="H19:H23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10" width="11.81640625" bestFit="1" customWidth="1"/>
    <col min="11" max="11" width="14.26953125" bestFit="1" customWidth="1"/>
    <col min="12" max="29" width="11.81640625" bestFit="1" customWidth="1"/>
  </cols>
  <sheetData>
    <row r="1" spans="1:10" x14ac:dyDescent="0.35">
      <c r="A1" t="s">
        <v>78</v>
      </c>
      <c r="B1" t="s">
        <v>63</v>
      </c>
      <c r="C1" t="s">
        <v>64</v>
      </c>
      <c r="D1" t="s">
        <v>49</v>
      </c>
      <c r="E1" t="s">
        <v>76</v>
      </c>
    </row>
    <row r="2" spans="1:10" x14ac:dyDescent="0.35">
      <c r="A2" t="s">
        <v>101</v>
      </c>
      <c r="B2" s="174">
        <v>44226</v>
      </c>
      <c r="C2" t="s">
        <v>66</v>
      </c>
      <c r="D2" t="s">
        <v>51</v>
      </c>
      <c r="E2">
        <v>77750048</v>
      </c>
    </row>
    <row r="3" spans="1:10" x14ac:dyDescent="0.35">
      <c r="A3" t="s">
        <v>101</v>
      </c>
      <c r="B3" s="174">
        <v>44226</v>
      </c>
      <c r="C3" t="s">
        <v>66</v>
      </c>
      <c r="D3" t="s">
        <v>52</v>
      </c>
      <c r="E3">
        <v>7952042</v>
      </c>
    </row>
    <row r="4" spans="1:10" x14ac:dyDescent="0.35">
      <c r="A4" t="s">
        <v>101</v>
      </c>
      <c r="B4" s="174">
        <v>44226</v>
      </c>
      <c r="C4" t="s">
        <v>66</v>
      </c>
      <c r="D4" t="s">
        <v>53</v>
      </c>
      <c r="E4">
        <v>10468004</v>
      </c>
      <c r="H4" s="175" t="s">
        <v>77</v>
      </c>
      <c r="I4" s="175" t="s">
        <v>57</v>
      </c>
    </row>
    <row r="5" spans="1:10" x14ac:dyDescent="0.35">
      <c r="A5" t="s">
        <v>101</v>
      </c>
      <c r="B5" s="174">
        <v>44226</v>
      </c>
      <c r="C5" t="s">
        <v>66</v>
      </c>
      <c r="D5" t="s">
        <v>54</v>
      </c>
      <c r="E5">
        <v>12369228</v>
      </c>
      <c r="I5" s="174">
        <v>44226</v>
      </c>
    </row>
    <row r="6" spans="1:10" x14ac:dyDescent="0.35">
      <c r="A6" t="s">
        <v>101</v>
      </c>
      <c r="B6" s="174">
        <v>44226</v>
      </c>
      <c r="C6" t="s">
        <v>66</v>
      </c>
      <c r="D6" t="s">
        <v>55</v>
      </c>
      <c r="E6">
        <v>59355064</v>
      </c>
      <c r="H6" s="175" t="s">
        <v>58</v>
      </c>
      <c r="I6" t="s">
        <v>66</v>
      </c>
      <c r="J6" t="s">
        <v>67</v>
      </c>
    </row>
    <row r="7" spans="1:10" x14ac:dyDescent="0.35">
      <c r="A7" t="s">
        <v>101</v>
      </c>
      <c r="B7" s="174">
        <v>44226</v>
      </c>
      <c r="C7" t="s">
        <v>66</v>
      </c>
      <c r="D7" t="s">
        <v>70</v>
      </c>
      <c r="E7">
        <v>2328</v>
      </c>
      <c r="H7" s="176" t="s">
        <v>101</v>
      </c>
      <c r="I7" s="177">
        <v>167894386</v>
      </c>
      <c r="J7" s="177">
        <v>41459718</v>
      </c>
    </row>
    <row r="8" spans="1:10" x14ac:dyDescent="0.35">
      <c r="A8" t="s">
        <v>101</v>
      </c>
      <c r="B8" s="174">
        <v>44226</v>
      </c>
      <c r="C8" t="s">
        <v>67</v>
      </c>
      <c r="D8" t="s">
        <v>51</v>
      </c>
      <c r="E8">
        <v>24253235</v>
      </c>
      <c r="H8" s="178" t="s">
        <v>51</v>
      </c>
      <c r="I8" s="177">
        <v>77750048</v>
      </c>
      <c r="J8" s="177">
        <v>24253235</v>
      </c>
    </row>
    <row r="9" spans="1:10" x14ac:dyDescent="0.35">
      <c r="A9" t="s">
        <v>101</v>
      </c>
      <c r="B9" s="174">
        <v>44226</v>
      </c>
      <c r="C9" t="s">
        <v>67</v>
      </c>
      <c r="D9" t="s">
        <v>52</v>
      </c>
      <c r="E9">
        <v>1818768</v>
      </c>
      <c r="H9" s="178" t="s">
        <v>52</v>
      </c>
      <c r="I9" s="177">
        <v>7952042</v>
      </c>
      <c r="J9" s="177">
        <v>1818768</v>
      </c>
    </row>
    <row r="10" spans="1:10" x14ac:dyDescent="0.35">
      <c r="A10" t="s">
        <v>101</v>
      </c>
      <c r="B10" s="174">
        <v>44226</v>
      </c>
      <c r="C10" t="s">
        <v>67</v>
      </c>
      <c r="D10" t="s">
        <v>53</v>
      </c>
      <c r="E10">
        <v>7269215</v>
      </c>
      <c r="H10" s="178" t="s">
        <v>53</v>
      </c>
      <c r="I10" s="177">
        <v>10468004</v>
      </c>
      <c r="J10" s="177">
        <v>7269215</v>
      </c>
    </row>
    <row r="11" spans="1:10" x14ac:dyDescent="0.35">
      <c r="A11" t="s">
        <v>101</v>
      </c>
      <c r="B11" s="174">
        <v>44226</v>
      </c>
      <c r="C11" t="s">
        <v>67</v>
      </c>
      <c r="D11" t="s">
        <v>54</v>
      </c>
      <c r="E11">
        <v>4046470</v>
      </c>
      <c r="H11" s="178" t="s">
        <v>54</v>
      </c>
      <c r="I11" s="177">
        <v>12369228</v>
      </c>
      <c r="J11" s="177">
        <v>4046470</v>
      </c>
    </row>
    <row r="12" spans="1:10" x14ac:dyDescent="0.35">
      <c r="A12" t="s">
        <v>101</v>
      </c>
      <c r="B12" s="174">
        <v>44226</v>
      </c>
      <c r="C12" t="s">
        <v>67</v>
      </c>
      <c r="D12" t="s">
        <v>55</v>
      </c>
      <c r="E12">
        <v>4072030</v>
      </c>
      <c r="H12" s="178" t="s">
        <v>55</v>
      </c>
      <c r="I12" s="177">
        <v>59355064</v>
      </c>
      <c r="J12" s="177">
        <v>4072030</v>
      </c>
    </row>
    <row r="13" spans="1:10" x14ac:dyDescent="0.35">
      <c r="A13" t="s">
        <v>102</v>
      </c>
      <c r="B13" s="174">
        <v>44226</v>
      </c>
      <c r="C13" t="s">
        <v>66</v>
      </c>
      <c r="D13" t="s">
        <v>51</v>
      </c>
      <c r="E13">
        <v>122795370.61</v>
      </c>
      <c r="H13" s="176" t="s">
        <v>102</v>
      </c>
      <c r="I13" s="177">
        <v>198378850.39999998</v>
      </c>
      <c r="J13" s="177">
        <v>48234268.509999998</v>
      </c>
    </row>
    <row r="14" spans="1:10" x14ac:dyDescent="0.35">
      <c r="A14" t="s">
        <v>102</v>
      </c>
      <c r="B14" s="174">
        <v>44226</v>
      </c>
      <c r="C14" t="s">
        <v>66</v>
      </c>
      <c r="D14" t="s">
        <v>52</v>
      </c>
      <c r="E14">
        <v>12490629.35</v>
      </c>
      <c r="H14" s="178" t="s">
        <v>51</v>
      </c>
      <c r="I14" s="177">
        <v>122795370.61</v>
      </c>
      <c r="J14" s="177">
        <v>33887428.310000002</v>
      </c>
    </row>
    <row r="15" spans="1:10" x14ac:dyDescent="0.35">
      <c r="A15" t="s">
        <v>102</v>
      </c>
      <c r="B15" s="174">
        <v>44226</v>
      </c>
      <c r="C15" t="s">
        <v>66</v>
      </c>
      <c r="D15" t="s">
        <v>53</v>
      </c>
      <c r="E15">
        <v>12530210.949999999</v>
      </c>
      <c r="H15" s="178" t="s">
        <v>52</v>
      </c>
      <c r="I15" s="177">
        <v>12490629.35</v>
      </c>
      <c r="J15" s="177">
        <v>2530265.36</v>
      </c>
    </row>
    <row r="16" spans="1:10" x14ac:dyDescent="0.35">
      <c r="A16" t="s">
        <v>102</v>
      </c>
      <c r="B16" s="174">
        <v>44226</v>
      </c>
      <c r="C16" t="s">
        <v>66</v>
      </c>
      <c r="D16" t="s">
        <v>54</v>
      </c>
      <c r="E16">
        <v>12540231.98</v>
      </c>
      <c r="H16" s="178" t="s">
        <v>53</v>
      </c>
      <c r="I16" s="177">
        <v>12530210.949999999</v>
      </c>
      <c r="J16" s="177">
        <v>7298185.1399999997</v>
      </c>
    </row>
    <row r="17" spans="1:10" x14ac:dyDescent="0.35">
      <c r="A17" t="s">
        <v>102</v>
      </c>
      <c r="B17" s="174">
        <v>44226</v>
      </c>
      <c r="C17" t="s">
        <v>66</v>
      </c>
      <c r="D17" t="s">
        <v>55</v>
      </c>
      <c r="E17">
        <v>38022407.509999998</v>
      </c>
      <c r="H17" s="178" t="s">
        <v>54</v>
      </c>
      <c r="I17" s="177">
        <v>12540231.98</v>
      </c>
      <c r="J17" s="177">
        <v>2701806.33</v>
      </c>
    </row>
    <row r="18" spans="1:10" x14ac:dyDescent="0.35">
      <c r="A18" t="s">
        <v>102</v>
      </c>
      <c r="B18" s="174">
        <v>44226</v>
      </c>
      <c r="C18" t="s">
        <v>66</v>
      </c>
      <c r="D18" t="s">
        <v>70</v>
      </c>
      <c r="E18">
        <v>1679.76</v>
      </c>
      <c r="H18" s="178" t="s">
        <v>55</v>
      </c>
      <c r="I18" s="177">
        <v>38022407.509999998</v>
      </c>
      <c r="J18" s="177">
        <v>1816583.37</v>
      </c>
    </row>
    <row r="19" spans="1:10" x14ac:dyDescent="0.35">
      <c r="A19" t="s">
        <v>102</v>
      </c>
      <c r="B19" s="174">
        <v>44226</v>
      </c>
      <c r="C19" t="s">
        <v>67</v>
      </c>
      <c r="D19" t="s">
        <v>51</v>
      </c>
      <c r="E19">
        <v>33887428.310000002</v>
      </c>
      <c r="H19" s="176" t="s">
        <v>103</v>
      </c>
      <c r="I19" s="177">
        <v>4251029.7799999993</v>
      </c>
      <c r="J19" s="177">
        <v>585057.87</v>
      </c>
    </row>
    <row r="20" spans="1:10" x14ac:dyDescent="0.35">
      <c r="A20" t="s">
        <v>102</v>
      </c>
      <c r="B20" s="174">
        <v>44226</v>
      </c>
      <c r="C20" t="s">
        <v>67</v>
      </c>
      <c r="D20" t="s">
        <v>52</v>
      </c>
      <c r="E20">
        <v>2530265.36</v>
      </c>
      <c r="H20" s="178" t="s">
        <v>51</v>
      </c>
      <c r="I20" s="177">
        <v>1500135.69</v>
      </c>
      <c r="J20" s="177">
        <v>291131.42</v>
      </c>
    </row>
    <row r="21" spans="1:10" x14ac:dyDescent="0.35">
      <c r="A21" t="s">
        <v>102</v>
      </c>
      <c r="B21" s="174">
        <v>44226</v>
      </c>
      <c r="C21" t="s">
        <v>67</v>
      </c>
      <c r="D21" t="s">
        <v>53</v>
      </c>
      <c r="E21">
        <v>7298185.1399999997</v>
      </c>
      <c r="H21" s="178" t="s">
        <v>52</v>
      </c>
      <c r="I21" s="177">
        <v>261053.25</v>
      </c>
      <c r="J21" s="177">
        <v>37624.42</v>
      </c>
    </row>
    <row r="22" spans="1:10" x14ac:dyDescent="0.35">
      <c r="A22" t="s">
        <v>102</v>
      </c>
      <c r="B22" s="174">
        <v>44226</v>
      </c>
      <c r="C22" t="s">
        <v>67</v>
      </c>
      <c r="D22" t="s">
        <v>54</v>
      </c>
      <c r="E22">
        <v>2701806.33</v>
      </c>
      <c r="H22" s="178" t="s">
        <v>53</v>
      </c>
      <c r="I22" s="177">
        <v>335286.87</v>
      </c>
      <c r="J22" s="177">
        <v>180911.44</v>
      </c>
    </row>
    <row r="23" spans="1:10" x14ac:dyDescent="0.35">
      <c r="A23" t="s">
        <v>102</v>
      </c>
      <c r="B23" s="174">
        <v>44226</v>
      </c>
      <c r="C23" t="s">
        <v>67</v>
      </c>
      <c r="D23" t="s">
        <v>55</v>
      </c>
      <c r="E23">
        <v>1816583.37</v>
      </c>
      <c r="H23" s="178" t="s">
        <v>54</v>
      </c>
      <c r="I23" s="177">
        <v>533020.74</v>
      </c>
      <c r="J23" s="177">
        <v>53519.6</v>
      </c>
    </row>
    <row r="24" spans="1:10" x14ac:dyDescent="0.35">
      <c r="A24" t="s">
        <v>103</v>
      </c>
      <c r="B24" s="174">
        <v>44226</v>
      </c>
      <c r="C24" t="s">
        <v>66</v>
      </c>
      <c r="D24" t="s">
        <v>51</v>
      </c>
      <c r="E24">
        <v>1500135.69</v>
      </c>
      <c r="H24" s="178" t="s">
        <v>55</v>
      </c>
      <c r="I24" s="177">
        <v>1621533.23</v>
      </c>
      <c r="J24" s="177">
        <v>21870.99</v>
      </c>
    </row>
    <row r="25" spans="1:10" x14ac:dyDescent="0.35">
      <c r="A25" t="s">
        <v>103</v>
      </c>
      <c r="B25" s="174">
        <v>44226</v>
      </c>
      <c r="C25" t="s">
        <v>66</v>
      </c>
      <c r="D25" t="s">
        <v>52</v>
      </c>
      <c r="E25">
        <v>261053.25</v>
      </c>
      <c r="H25" s="176" t="s">
        <v>73</v>
      </c>
      <c r="I25" s="177">
        <v>136815682.65000001</v>
      </c>
      <c r="J25" s="177">
        <v>31440055.740000006</v>
      </c>
    </row>
    <row r="26" spans="1:10" x14ac:dyDescent="0.35">
      <c r="A26" t="s">
        <v>103</v>
      </c>
      <c r="B26" s="174">
        <v>44226</v>
      </c>
      <c r="C26" t="s">
        <v>66</v>
      </c>
      <c r="D26" t="s">
        <v>53</v>
      </c>
      <c r="E26">
        <v>335286.87</v>
      </c>
      <c r="H26" s="178" t="s">
        <v>51</v>
      </c>
      <c r="I26" s="177">
        <v>85242087.099999994</v>
      </c>
      <c r="J26" s="177">
        <v>22509631.350000001</v>
      </c>
    </row>
    <row r="27" spans="1:10" x14ac:dyDescent="0.35">
      <c r="A27" t="s">
        <v>103</v>
      </c>
      <c r="B27" s="174">
        <v>44226</v>
      </c>
      <c r="C27" t="s">
        <v>66</v>
      </c>
      <c r="D27" t="s">
        <v>54</v>
      </c>
      <c r="E27">
        <v>533020.74</v>
      </c>
      <c r="H27" s="178" t="s">
        <v>52</v>
      </c>
      <c r="I27" s="177">
        <v>4272727.4800000004</v>
      </c>
      <c r="J27" s="177">
        <v>1097162.53</v>
      </c>
    </row>
    <row r="28" spans="1:10" x14ac:dyDescent="0.35">
      <c r="A28" t="s">
        <v>103</v>
      </c>
      <c r="B28" s="174">
        <v>44226</v>
      </c>
      <c r="C28" t="s">
        <v>66</v>
      </c>
      <c r="D28" t="s">
        <v>55</v>
      </c>
      <c r="E28">
        <v>1621533.23</v>
      </c>
      <c r="H28" s="178" t="s">
        <v>53</v>
      </c>
      <c r="I28" s="177">
        <v>8776961.4000000004</v>
      </c>
      <c r="J28" s="177">
        <v>4685228.5999999996</v>
      </c>
    </row>
    <row r="29" spans="1:10" x14ac:dyDescent="0.35">
      <c r="A29" t="s">
        <v>103</v>
      </c>
      <c r="B29" s="174">
        <v>44226</v>
      </c>
      <c r="C29" t="s">
        <v>67</v>
      </c>
      <c r="D29" t="s">
        <v>51</v>
      </c>
      <c r="E29">
        <v>291131.42</v>
      </c>
      <c r="H29" s="178" t="s">
        <v>54</v>
      </c>
      <c r="I29" s="177">
        <v>8828868.4199999999</v>
      </c>
      <c r="J29" s="177">
        <v>1729299.28</v>
      </c>
    </row>
    <row r="30" spans="1:10" x14ac:dyDescent="0.35">
      <c r="A30" t="s">
        <v>103</v>
      </c>
      <c r="B30" s="174">
        <v>44226</v>
      </c>
      <c r="C30" t="s">
        <v>67</v>
      </c>
      <c r="D30" t="s">
        <v>52</v>
      </c>
      <c r="E30">
        <v>37624.42</v>
      </c>
      <c r="H30" s="178" t="s">
        <v>55</v>
      </c>
      <c r="I30" s="177">
        <v>29695038.25</v>
      </c>
      <c r="J30" s="177">
        <v>1418733.98</v>
      </c>
    </row>
    <row r="31" spans="1:10" x14ac:dyDescent="0.35">
      <c r="A31" t="s">
        <v>103</v>
      </c>
      <c r="B31" s="174">
        <v>44226</v>
      </c>
      <c r="C31" t="s">
        <v>67</v>
      </c>
      <c r="D31" t="s">
        <v>53</v>
      </c>
      <c r="E31">
        <v>180911.44</v>
      </c>
      <c r="H31" s="176" t="s">
        <v>74</v>
      </c>
      <c r="I31" s="177">
        <v>552881</v>
      </c>
      <c r="J31" s="177">
        <v>168712</v>
      </c>
    </row>
    <row r="32" spans="1:10" x14ac:dyDescent="0.35">
      <c r="A32" t="s">
        <v>103</v>
      </c>
      <c r="B32" s="174">
        <v>44226</v>
      </c>
      <c r="C32" t="s">
        <v>67</v>
      </c>
      <c r="D32" t="s">
        <v>54</v>
      </c>
      <c r="E32">
        <v>53519.6</v>
      </c>
      <c r="H32" s="178" t="s">
        <v>51</v>
      </c>
      <c r="I32" s="177">
        <v>471634</v>
      </c>
      <c r="J32" s="177">
        <v>144787</v>
      </c>
    </row>
    <row r="33" spans="1:10" x14ac:dyDescent="0.35">
      <c r="A33" t="s">
        <v>103</v>
      </c>
      <c r="B33" s="174">
        <v>44226</v>
      </c>
      <c r="C33" t="s">
        <v>67</v>
      </c>
      <c r="D33" t="s">
        <v>55</v>
      </c>
      <c r="E33">
        <v>21870.99</v>
      </c>
      <c r="H33" s="178" t="s">
        <v>52</v>
      </c>
      <c r="I33" s="177">
        <v>34215</v>
      </c>
      <c r="J33" s="177">
        <v>8712</v>
      </c>
    </row>
    <row r="34" spans="1:10" x14ac:dyDescent="0.35">
      <c r="A34" t="s">
        <v>73</v>
      </c>
      <c r="B34" s="174">
        <v>44226</v>
      </c>
      <c r="C34" t="s">
        <v>66</v>
      </c>
      <c r="D34" t="s">
        <v>51</v>
      </c>
      <c r="E34">
        <v>85242087.099999994</v>
      </c>
      <c r="H34" s="178" t="s">
        <v>53</v>
      </c>
      <c r="I34" s="177">
        <v>28512</v>
      </c>
      <c r="J34" s="177">
        <v>14589</v>
      </c>
    </row>
    <row r="35" spans="1:10" x14ac:dyDescent="0.35">
      <c r="A35" t="s">
        <v>73</v>
      </c>
      <c r="B35" s="174">
        <v>44226</v>
      </c>
      <c r="C35" t="s">
        <v>66</v>
      </c>
      <c r="D35" t="s">
        <v>52</v>
      </c>
      <c r="E35">
        <v>4272727.4800000004</v>
      </c>
      <c r="H35" s="178" t="s">
        <v>54</v>
      </c>
      <c r="I35" s="177">
        <v>10429</v>
      </c>
      <c r="J35" s="177">
        <v>512</v>
      </c>
    </row>
    <row r="36" spans="1:10" x14ac:dyDescent="0.35">
      <c r="A36" t="s">
        <v>73</v>
      </c>
      <c r="B36" s="174">
        <v>44226</v>
      </c>
      <c r="C36" t="s">
        <v>66</v>
      </c>
      <c r="D36" t="s">
        <v>53</v>
      </c>
      <c r="E36">
        <v>8776961.4000000004</v>
      </c>
      <c r="H36" s="178" t="s">
        <v>55</v>
      </c>
      <c r="I36" s="177">
        <v>8091</v>
      </c>
      <c r="J36" s="177">
        <v>112</v>
      </c>
    </row>
    <row r="37" spans="1:10" x14ac:dyDescent="0.35">
      <c r="A37" t="s">
        <v>73</v>
      </c>
      <c r="B37" s="174">
        <v>44226</v>
      </c>
      <c r="C37" t="s">
        <v>66</v>
      </c>
      <c r="D37" t="s">
        <v>54</v>
      </c>
      <c r="E37">
        <v>8828868.4199999999</v>
      </c>
    </row>
    <row r="38" spans="1:10" x14ac:dyDescent="0.35">
      <c r="A38" t="s">
        <v>73</v>
      </c>
      <c r="B38" s="174">
        <v>44226</v>
      </c>
      <c r="C38" t="s">
        <v>66</v>
      </c>
      <c r="D38" t="s">
        <v>55</v>
      </c>
      <c r="E38">
        <v>29695038.25</v>
      </c>
    </row>
    <row r="39" spans="1:10" x14ac:dyDescent="0.35">
      <c r="A39" t="s">
        <v>73</v>
      </c>
      <c r="B39" s="174">
        <v>44226</v>
      </c>
      <c r="C39" t="s">
        <v>66</v>
      </c>
      <c r="D39" t="s">
        <v>70</v>
      </c>
      <c r="E39">
        <v>4339.75</v>
      </c>
    </row>
    <row r="40" spans="1:10" x14ac:dyDescent="0.35">
      <c r="A40" t="s">
        <v>73</v>
      </c>
      <c r="B40" s="174">
        <v>44226</v>
      </c>
      <c r="C40" t="s">
        <v>67</v>
      </c>
      <c r="D40" t="s">
        <v>51</v>
      </c>
      <c r="E40">
        <v>22509631.350000001</v>
      </c>
    </row>
    <row r="41" spans="1:10" x14ac:dyDescent="0.35">
      <c r="A41" t="s">
        <v>73</v>
      </c>
      <c r="B41" s="174">
        <v>44226</v>
      </c>
      <c r="C41" t="s">
        <v>67</v>
      </c>
      <c r="D41" t="s">
        <v>52</v>
      </c>
      <c r="E41">
        <v>1097162.53</v>
      </c>
    </row>
    <row r="42" spans="1:10" x14ac:dyDescent="0.35">
      <c r="A42" t="s">
        <v>73</v>
      </c>
      <c r="B42" s="174">
        <v>44226</v>
      </c>
      <c r="C42" t="s">
        <v>67</v>
      </c>
      <c r="D42" t="s">
        <v>53</v>
      </c>
      <c r="E42">
        <v>4685228.5999999996</v>
      </c>
    </row>
    <row r="43" spans="1:10" x14ac:dyDescent="0.35">
      <c r="A43" t="s">
        <v>73</v>
      </c>
      <c r="B43" s="174">
        <v>44226</v>
      </c>
      <c r="C43" t="s">
        <v>67</v>
      </c>
      <c r="D43" t="s">
        <v>54</v>
      </c>
      <c r="E43">
        <v>1729299.28</v>
      </c>
    </row>
    <row r="44" spans="1:10" x14ac:dyDescent="0.35">
      <c r="A44" t="s">
        <v>73</v>
      </c>
      <c r="B44" s="174">
        <v>44226</v>
      </c>
      <c r="C44" t="s">
        <v>67</v>
      </c>
      <c r="D44" t="s">
        <v>55</v>
      </c>
      <c r="E44">
        <v>1418733.98</v>
      </c>
    </row>
    <row r="45" spans="1:10" x14ac:dyDescent="0.35">
      <c r="A45" t="s">
        <v>74</v>
      </c>
      <c r="B45" s="174">
        <v>44226</v>
      </c>
      <c r="C45" t="s">
        <v>66</v>
      </c>
      <c r="D45" t="s">
        <v>51</v>
      </c>
      <c r="E45">
        <v>471634</v>
      </c>
    </row>
    <row r="46" spans="1:10" x14ac:dyDescent="0.35">
      <c r="A46" t="s">
        <v>74</v>
      </c>
      <c r="B46" s="174">
        <v>44226</v>
      </c>
      <c r="C46" t="s">
        <v>66</v>
      </c>
      <c r="D46" t="s">
        <v>52</v>
      </c>
      <c r="E46">
        <v>34215</v>
      </c>
    </row>
    <row r="47" spans="1:10" x14ac:dyDescent="0.35">
      <c r="A47" t="s">
        <v>74</v>
      </c>
      <c r="B47" s="174">
        <v>44226</v>
      </c>
      <c r="C47" t="s">
        <v>66</v>
      </c>
      <c r="D47" t="s">
        <v>53</v>
      </c>
      <c r="E47">
        <v>28512</v>
      </c>
    </row>
    <row r="48" spans="1:10" x14ac:dyDescent="0.35">
      <c r="A48" t="s">
        <v>74</v>
      </c>
      <c r="B48" s="174">
        <v>44226</v>
      </c>
      <c r="C48" t="s">
        <v>66</v>
      </c>
      <c r="D48" t="s">
        <v>54</v>
      </c>
      <c r="E48">
        <v>10429</v>
      </c>
    </row>
    <row r="49" spans="1:5" x14ac:dyDescent="0.35">
      <c r="A49" t="s">
        <v>74</v>
      </c>
      <c r="B49" s="174">
        <v>44226</v>
      </c>
      <c r="C49" t="s">
        <v>66</v>
      </c>
      <c r="D49" t="s">
        <v>55</v>
      </c>
      <c r="E49">
        <v>8091</v>
      </c>
    </row>
    <row r="50" spans="1:5" x14ac:dyDescent="0.35">
      <c r="A50" t="s">
        <v>74</v>
      </c>
      <c r="B50" s="174">
        <v>44226</v>
      </c>
      <c r="C50" t="s">
        <v>66</v>
      </c>
      <c r="D50" t="s">
        <v>70</v>
      </c>
      <c r="E50">
        <v>3</v>
      </c>
    </row>
    <row r="51" spans="1:5" x14ac:dyDescent="0.35">
      <c r="A51" t="s">
        <v>74</v>
      </c>
      <c r="B51" s="174">
        <v>44226</v>
      </c>
      <c r="C51" t="s">
        <v>67</v>
      </c>
      <c r="D51" t="s">
        <v>51</v>
      </c>
      <c r="E51">
        <v>144787</v>
      </c>
    </row>
    <row r="52" spans="1:5" x14ac:dyDescent="0.35">
      <c r="A52" t="s">
        <v>74</v>
      </c>
      <c r="B52" s="174">
        <v>44226</v>
      </c>
      <c r="C52" t="s">
        <v>67</v>
      </c>
      <c r="D52" t="s">
        <v>52</v>
      </c>
      <c r="E52">
        <v>8712</v>
      </c>
    </row>
    <row r="53" spans="1:5" x14ac:dyDescent="0.35">
      <c r="A53" t="s">
        <v>74</v>
      </c>
      <c r="B53" s="174">
        <v>44226</v>
      </c>
      <c r="C53" t="s">
        <v>67</v>
      </c>
      <c r="D53" t="s">
        <v>53</v>
      </c>
      <c r="E53">
        <v>14589</v>
      </c>
    </row>
    <row r="54" spans="1:5" x14ac:dyDescent="0.35">
      <c r="A54" t="s">
        <v>74</v>
      </c>
      <c r="B54" s="174">
        <v>44226</v>
      </c>
      <c r="C54" t="s">
        <v>67</v>
      </c>
      <c r="D54" t="s">
        <v>54</v>
      </c>
      <c r="E54">
        <v>512</v>
      </c>
    </row>
    <row r="55" spans="1:5" x14ac:dyDescent="0.35">
      <c r="A55" t="s">
        <v>74</v>
      </c>
      <c r="B55" s="174">
        <v>44226</v>
      </c>
      <c r="C55" t="s">
        <v>67</v>
      </c>
      <c r="D55" t="s">
        <v>55</v>
      </c>
      <c r="E55">
        <v>112</v>
      </c>
    </row>
    <row r="56" spans="1:5" x14ac:dyDescent="0.35">
      <c r="B56" s="174"/>
    </row>
    <row r="57" spans="1:5" x14ac:dyDescent="0.35">
      <c r="B57" s="174"/>
    </row>
    <row r="58" spans="1:5" x14ac:dyDescent="0.35">
      <c r="B58" s="174"/>
    </row>
    <row r="59" spans="1:5" x14ac:dyDescent="0.35">
      <c r="B59" s="174"/>
    </row>
    <row r="60" spans="1:5" x14ac:dyDescent="0.35">
      <c r="B60" s="174"/>
    </row>
    <row r="61" spans="1:5" x14ac:dyDescent="0.35">
      <c r="B61" s="174"/>
    </row>
    <row r="62" spans="1:5" x14ac:dyDescent="0.35">
      <c r="B62" s="174"/>
    </row>
    <row r="63" spans="1:5" x14ac:dyDescent="0.35">
      <c r="B63" s="174"/>
    </row>
    <row r="64" spans="1:5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19" spans="2:2" x14ac:dyDescent="0.35">
      <c r="B2119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  <row r="2496" spans="2:2" x14ac:dyDescent="0.35">
      <c r="B2496" s="174"/>
    </row>
    <row r="2497" spans="2:2" x14ac:dyDescent="0.35">
      <c r="B2497" s="174"/>
    </row>
    <row r="2498" spans="2:2" x14ac:dyDescent="0.35">
      <c r="B2498" s="174"/>
    </row>
    <row r="2499" spans="2:2" x14ac:dyDescent="0.35">
      <c r="B2499" s="174"/>
    </row>
    <row r="2500" spans="2:2" x14ac:dyDescent="0.35">
      <c r="B2500" s="174"/>
    </row>
    <row r="2501" spans="2:2" x14ac:dyDescent="0.35">
      <c r="B2501" s="174"/>
    </row>
    <row r="2502" spans="2:2" x14ac:dyDescent="0.35">
      <c r="B2502" s="174"/>
    </row>
    <row r="2503" spans="2:2" x14ac:dyDescent="0.35">
      <c r="B2503" s="174"/>
    </row>
    <row r="2504" spans="2:2" x14ac:dyDescent="0.35">
      <c r="B2504" s="174"/>
    </row>
    <row r="2505" spans="2:2" x14ac:dyDescent="0.35">
      <c r="B2505" s="174"/>
    </row>
    <row r="2506" spans="2:2" x14ac:dyDescent="0.35">
      <c r="B2506" s="174"/>
    </row>
    <row r="2507" spans="2:2" x14ac:dyDescent="0.35">
      <c r="B2507" s="174"/>
    </row>
    <row r="2508" spans="2:2" x14ac:dyDescent="0.35">
      <c r="B2508" s="174"/>
    </row>
    <row r="2509" spans="2:2" x14ac:dyDescent="0.35">
      <c r="B2509" s="174"/>
    </row>
    <row r="2510" spans="2:2" x14ac:dyDescent="0.35">
      <c r="B2510" s="174"/>
    </row>
    <row r="2511" spans="2:2" x14ac:dyDescent="0.35">
      <c r="B2511" s="174"/>
    </row>
    <row r="2512" spans="2:2" x14ac:dyDescent="0.35">
      <c r="B2512" s="174"/>
    </row>
    <row r="2513" spans="2:2" x14ac:dyDescent="0.35">
      <c r="B2513" s="174"/>
    </row>
    <row r="2514" spans="2:2" x14ac:dyDescent="0.35">
      <c r="B2514" s="174"/>
    </row>
    <row r="2515" spans="2:2" x14ac:dyDescent="0.35">
      <c r="B2515" s="174"/>
    </row>
    <row r="2516" spans="2:2" x14ac:dyDescent="0.35">
      <c r="B2516" s="174"/>
    </row>
    <row r="2517" spans="2:2" x14ac:dyDescent="0.35">
      <c r="B2517" s="174"/>
    </row>
    <row r="2518" spans="2:2" x14ac:dyDescent="0.35">
      <c r="B2518" s="174"/>
    </row>
    <row r="2519" spans="2:2" x14ac:dyDescent="0.35">
      <c r="B2519" s="174"/>
    </row>
    <row r="2520" spans="2:2" x14ac:dyDescent="0.35">
      <c r="B2520" s="174"/>
    </row>
    <row r="2521" spans="2:2" x14ac:dyDescent="0.35">
      <c r="B2521" s="174"/>
    </row>
    <row r="2522" spans="2:2" x14ac:dyDescent="0.35">
      <c r="B2522" s="174"/>
    </row>
    <row r="2523" spans="2:2" x14ac:dyDescent="0.35">
      <c r="B2523" s="174"/>
    </row>
    <row r="2524" spans="2:2" x14ac:dyDescent="0.35">
      <c r="B2524" s="174"/>
    </row>
    <row r="2525" spans="2:2" x14ac:dyDescent="0.35">
      <c r="B2525" s="174"/>
    </row>
    <row r="2526" spans="2:2" x14ac:dyDescent="0.35">
      <c r="B2526" s="174"/>
    </row>
    <row r="2527" spans="2:2" x14ac:dyDescent="0.35">
      <c r="B2527" s="174"/>
    </row>
    <row r="2528" spans="2:2" x14ac:dyDescent="0.35">
      <c r="B2528" s="174"/>
    </row>
    <row r="2529" spans="2:2" x14ac:dyDescent="0.35">
      <c r="B2529" s="174"/>
    </row>
    <row r="2530" spans="2:2" x14ac:dyDescent="0.35">
      <c r="B2530" s="174"/>
    </row>
    <row r="2531" spans="2:2" x14ac:dyDescent="0.35">
      <c r="B2531" s="174"/>
    </row>
    <row r="2532" spans="2:2" x14ac:dyDescent="0.35">
      <c r="B2532" s="174"/>
    </row>
    <row r="2533" spans="2:2" x14ac:dyDescent="0.35">
      <c r="B2533" s="174"/>
    </row>
    <row r="2534" spans="2:2" x14ac:dyDescent="0.35">
      <c r="B2534" s="174"/>
    </row>
    <row r="2535" spans="2:2" x14ac:dyDescent="0.35">
      <c r="B2535" s="174"/>
    </row>
    <row r="2536" spans="2:2" x14ac:dyDescent="0.35">
      <c r="B2536" s="174"/>
    </row>
    <row r="2537" spans="2:2" x14ac:dyDescent="0.35">
      <c r="B2537" s="174"/>
    </row>
    <row r="2538" spans="2:2" x14ac:dyDescent="0.35">
      <c r="B2538" s="174"/>
    </row>
    <row r="2539" spans="2:2" x14ac:dyDescent="0.35">
      <c r="B2539" s="174"/>
    </row>
    <row r="2540" spans="2:2" x14ac:dyDescent="0.35">
      <c r="B2540" s="174"/>
    </row>
    <row r="2541" spans="2:2" x14ac:dyDescent="0.35">
      <c r="B2541" s="174"/>
    </row>
    <row r="2542" spans="2:2" x14ac:dyDescent="0.35">
      <c r="B2542" s="174"/>
    </row>
    <row r="2543" spans="2:2" x14ac:dyDescent="0.35">
      <c r="B2543" s="174"/>
    </row>
    <row r="2544" spans="2:2" x14ac:dyDescent="0.35">
      <c r="B2544" s="174"/>
    </row>
    <row r="2545" spans="2:2" x14ac:dyDescent="0.35">
      <c r="B2545" s="174"/>
    </row>
    <row r="2546" spans="2:2" x14ac:dyDescent="0.35">
      <c r="B2546" s="174"/>
    </row>
    <row r="2547" spans="2:2" x14ac:dyDescent="0.35">
      <c r="B2547" s="174"/>
    </row>
    <row r="2548" spans="2:2" x14ac:dyDescent="0.35">
      <c r="B2548" s="174"/>
    </row>
    <row r="2549" spans="2:2" x14ac:dyDescent="0.35">
      <c r="B2549" s="174"/>
    </row>
    <row r="2550" spans="2:2" x14ac:dyDescent="0.35">
      <c r="B2550" s="174"/>
    </row>
    <row r="2551" spans="2:2" x14ac:dyDescent="0.35">
      <c r="B2551" s="174"/>
    </row>
    <row r="2552" spans="2:2" x14ac:dyDescent="0.35">
      <c r="B2552" s="174"/>
    </row>
    <row r="2553" spans="2:2" x14ac:dyDescent="0.35">
      <c r="B2553" s="174"/>
    </row>
    <row r="2554" spans="2:2" x14ac:dyDescent="0.35">
      <c r="B2554" s="174"/>
    </row>
    <row r="2555" spans="2:2" x14ac:dyDescent="0.35">
      <c r="B2555" s="174"/>
    </row>
    <row r="2556" spans="2:2" x14ac:dyDescent="0.35">
      <c r="B2556" s="174"/>
    </row>
    <row r="2557" spans="2:2" x14ac:dyDescent="0.35">
      <c r="B2557" s="174"/>
    </row>
    <row r="2558" spans="2:2" x14ac:dyDescent="0.35">
      <c r="B2558" s="174"/>
    </row>
    <row r="2559" spans="2:2" x14ac:dyDescent="0.35">
      <c r="B2559" s="174"/>
    </row>
    <row r="2560" spans="2:2" x14ac:dyDescent="0.35">
      <c r="B2560" s="174"/>
    </row>
    <row r="2561" spans="2:2" x14ac:dyDescent="0.35">
      <c r="B2561" s="174"/>
    </row>
    <row r="2562" spans="2:2" x14ac:dyDescent="0.35">
      <c r="B2562" s="174"/>
    </row>
    <row r="2563" spans="2:2" x14ac:dyDescent="0.35">
      <c r="B2563" s="174"/>
    </row>
    <row r="2564" spans="2:2" x14ac:dyDescent="0.35">
      <c r="B2564" s="174"/>
    </row>
    <row r="2565" spans="2:2" x14ac:dyDescent="0.35">
      <c r="B2565" s="174"/>
    </row>
    <row r="2566" spans="2:2" x14ac:dyDescent="0.35">
      <c r="B2566" s="174"/>
    </row>
    <row r="2567" spans="2:2" x14ac:dyDescent="0.35">
      <c r="B2567" s="174"/>
    </row>
    <row r="2568" spans="2:2" x14ac:dyDescent="0.35">
      <c r="B2568" s="174"/>
    </row>
    <row r="2569" spans="2:2" x14ac:dyDescent="0.35">
      <c r="B2569" s="174"/>
    </row>
    <row r="2570" spans="2:2" x14ac:dyDescent="0.35">
      <c r="B2570" s="174"/>
    </row>
    <row r="2571" spans="2:2" x14ac:dyDescent="0.35">
      <c r="B2571" s="174"/>
    </row>
    <row r="2572" spans="2:2" x14ac:dyDescent="0.35">
      <c r="B2572" s="174"/>
    </row>
    <row r="2573" spans="2:2" x14ac:dyDescent="0.35">
      <c r="B2573" s="174"/>
    </row>
    <row r="2574" spans="2:2" x14ac:dyDescent="0.35">
      <c r="B2574" s="174"/>
    </row>
    <row r="2575" spans="2:2" x14ac:dyDescent="0.35">
      <c r="B2575" s="174"/>
    </row>
    <row r="2576" spans="2:2" x14ac:dyDescent="0.35">
      <c r="B2576" s="174"/>
    </row>
    <row r="2577" spans="2:2" x14ac:dyDescent="0.35">
      <c r="B2577" s="174"/>
    </row>
    <row r="2578" spans="2:2" x14ac:dyDescent="0.35">
      <c r="B2578" s="174"/>
    </row>
    <row r="2579" spans="2:2" x14ac:dyDescent="0.35">
      <c r="B2579" s="174"/>
    </row>
    <row r="2580" spans="2:2" x14ac:dyDescent="0.35">
      <c r="B2580" s="174"/>
    </row>
    <row r="2581" spans="2:2" x14ac:dyDescent="0.35">
      <c r="B2581" s="174"/>
    </row>
    <row r="2582" spans="2:2" x14ac:dyDescent="0.35">
      <c r="B2582" s="174"/>
    </row>
    <row r="2583" spans="2:2" x14ac:dyDescent="0.35">
      <c r="B2583" s="174"/>
    </row>
    <row r="2584" spans="2:2" x14ac:dyDescent="0.35">
      <c r="B2584" s="174"/>
    </row>
    <row r="2585" spans="2:2" x14ac:dyDescent="0.35">
      <c r="B2585" s="174"/>
    </row>
    <row r="2586" spans="2:2" x14ac:dyDescent="0.35">
      <c r="B2586" s="174"/>
    </row>
    <row r="2587" spans="2:2" x14ac:dyDescent="0.35">
      <c r="B2587" s="174"/>
    </row>
    <row r="2588" spans="2:2" x14ac:dyDescent="0.35">
      <c r="B2588" s="174"/>
    </row>
    <row r="2589" spans="2:2" x14ac:dyDescent="0.35">
      <c r="B2589" s="174"/>
    </row>
    <row r="2590" spans="2:2" x14ac:dyDescent="0.35">
      <c r="B2590" s="174"/>
    </row>
    <row r="2591" spans="2:2" x14ac:dyDescent="0.35">
      <c r="B2591" s="174"/>
    </row>
    <row r="2592" spans="2:2" x14ac:dyDescent="0.35">
      <c r="B2592" s="174"/>
    </row>
    <row r="2593" spans="2:2" x14ac:dyDescent="0.35">
      <c r="B2593" s="174"/>
    </row>
    <row r="2594" spans="2:2" x14ac:dyDescent="0.35">
      <c r="B2594" s="174"/>
    </row>
    <row r="2595" spans="2:2" x14ac:dyDescent="0.35">
      <c r="B2595" s="174"/>
    </row>
    <row r="2596" spans="2:2" x14ac:dyDescent="0.35">
      <c r="B2596" s="174"/>
    </row>
    <row r="2597" spans="2:2" x14ac:dyDescent="0.35">
      <c r="B2597" s="174"/>
    </row>
    <row r="2598" spans="2:2" x14ac:dyDescent="0.35">
      <c r="B2598" s="174"/>
    </row>
    <row r="2599" spans="2:2" x14ac:dyDescent="0.35">
      <c r="B2599" s="174"/>
    </row>
    <row r="2600" spans="2:2" x14ac:dyDescent="0.35">
      <c r="B2600" s="174"/>
    </row>
    <row r="2601" spans="2:2" x14ac:dyDescent="0.35">
      <c r="B2601" s="174"/>
    </row>
    <row r="2602" spans="2:2" x14ac:dyDescent="0.35">
      <c r="B2602" s="174"/>
    </row>
    <row r="2603" spans="2:2" x14ac:dyDescent="0.35">
      <c r="B2603" s="174"/>
    </row>
    <row r="2604" spans="2:2" x14ac:dyDescent="0.35">
      <c r="B2604" s="174"/>
    </row>
    <row r="2605" spans="2:2" x14ac:dyDescent="0.35">
      <c r="B2605" s="174"/>
    </row>
    <row r="2606" spans="2:2" x14ac:dyDescent="0.35">
      <c r="B2606" s="174"/>
    </row>
    <row r="2607" spans="2:2" x14ac:dyDescent="0.35">
      <c r="B2607" s="174"/>
    </row>
    <row r="2608" spans="2:2" x14ac:dyDescent="0.35">
      <c r="B2608" s="174"/>
    </row>
    <row r="2609" spans="2:2" x14ac:dyDescent="0.35">
      <c r="B2609" s="174"/>
    </row>
    <row r="2610" spans="2:2" x14ac:dyDescent="0.35">
      <c r="B2610" s="174"/>
    </row>
    <row r="2611" spans="2:2" x14ac:dyDescent="0.35">
      <c r="B2611" s="174"/>
    </row>
    <row r="2612" spans="2:2" x14ac:dyDescent="0.35">
      <c r="B2612" s="174"/>
    </row>
    <row r="2613" spans="2:2" x14ac:dyDescent="0.35">
      <c r="B2613" s="174"/>
    </row>
    <row r="2614" spans="2:2" x14ac:dyDescent="0.35">
      <c r="B2614" s="174"/>
    </row>
    <row r="2615" spans="2:2" x14ac:dyDescent="0.35">
      <c r="B2615" s="174"/>
    </row>
    <row r="2616" spans="2:2" x14ac:dyDescent="0.35">
      <c r="B2616" s="174"/>
    </row>
    <row r="2617" spans="2:2" x14ac:dyDescent="0.35">
      <c r="B2617" s="174"/>
    </row>
    <row r="2618" spans="2:2" x14ac:dyDescent="0.35">
      <c r="B2618" s="174"/>
    </row>
    <row r="2619" spans="2:2" x14ac:dyDescent="0.35">
      <c r="B2619" s="174"/>
    </row>
    <row r="2620" spans="2:2" x14ac:dyDescent="0.35">
      <c r="B2620" s="174"/>
    </row>
    <row r="2621" spans="2:2" x14ac:dyDescent="0.35">
      <c r="B2621" s="174"/>
    </row>
    <row r="2622" spans="2:2" x14ac:dyDescent="0.35">
      <c r="B2622" s="174"/>
    </row>
    <row r="2623" spans="2:2" x14ac:dyDescent="0.35">
      <c r="B2623" s="174"/>
    </row>
    <row r="2624" spans="2:2" x14ac:dyDescent="0.35">
      <c r="B2624" s="174"/>
    </row>
    <row r="2625" spans="2:2" x14ac:dyDescent="0.35">
      <c r="B2625" s="174"/>
    </row>
    <row r="2626" spans="2:2" x14ac:dyDescent="0.35">
      <c r="B2626" s="174"/>
    </row>
    <row r="2627" spans="2:2" x14ac:dyDescent="0.35">
      <c r="B2627" s="174"/>
    </row>
    <row r="2628" spans="2:2" x14ac:dyDescent="0.35">
      <c r="B2628" s="174"/>
    </row>
    <row r="2629" spans="2:2" x14ac:dyDescent="0.35">
      <c r="B2629" s="174"/>
    </row>
    <row r="2630" spans="2:2" x14ac:dyDescent="0.35">
      <c r="B2630" s="174"/>
    </row>
    <row r="2631" spans="2:2" x14ac:dyDescent="0.35">
      <c r="B2631" s="174"/>
    </row>
    <row r="2632" spans="2:2" x14ac:dyDescent="0.35">
      <c r="B2632" s="174"/>
    </row>
    <row r="2633" spans="2:2" x14ac:dyDescent="0.35">
      <c r="B2633" s="174"/>
    </row>
    <row r="2634" spans="2:2" x14ac:dyDescent="0.35">
      <c r="B2634" s="174"/>
    </row>
    <row r="2635" spans="2:2" x14ac:dyDescent="0.35">
      <c r="B2635" s="174"/>
    </row>
    <row r="2636" spans="2:2" x14ac:dyDescent="0.35">
      <c r="B2636" s="174"/>
    </row>
    <row r="2637" spans="2:2" x14ac:dyDescent="0.35">
      <c r="B2637" s="174"/>
    </row>
    <row r="2638" spans="2:2" x14ac:dyDescent="0.35">
      <c r="B2638" s="174"/>
    </row>
    <row r="2639" spans="2:2" x14ac:dyDescent="0.35">
      <c r="B2639" s="174"/>
    </row>
    <row r="2640" spans="2:2" x14ac:dyDescent="0.35">
      <c r="B2640" s="174"/>
    </row>
    <row r="2641" spans="2:2" x14ac:dyDescent="0.35">
      <c r="B2641" s="174"/>
    </row>
    <row r="2642" spans="2:2" x14ac:dyDescent="0.35">
      <c r="B2642" s="174"/>
    </row>
    <row r="2643" spans="2:2" x14ac:dyDescent="0.35">
      <c r="B2643" s="174"/>
    </row>
    <row r="2644" spans="2:2" x14ac:dyDescent="0.35">
      <c r="B2644" s="174"/>
    </row>
    <row r="2645" spans="2:2" x14ac:dyDescent="0.35">
      <c r="B2645" s="174"/>
    </row>
    <row r="2646" spans="2:2" x14ac:dyDescent="0.35">
      <c r="B2646" s="174"/>
    </row>
    <row r="2647" spans="2:2" x14ac:dyDescent="0.35">
      <c r="B2647" s="174"/>
    </row>
    <row r="2648" spans="2:2" x14ac:dyDescent="0.35">
      <c r="B2648" s="174"/>
    </row>
    <row r="2649" spans="2:2" x14ac:dyDescent="0.35">
      <c r="B2649" s="174"/>
    </row>
    <row r="2650" spans="2:2" x14ac:dyDescent="0.35">
      <c r="B2650" s="174"/>
    </row>
    <row r="2651" spans="2:2" x14ac:dyDescent="0.35">
      <c r="B2651" s="174"/>
    </row>
    <row r="2652" spans="2:2" x14ac:dyDescent="0.35">
      <c r="B2652" s="174"/>
    </row>
    <row r="2653" spans="2:2" x14ac:dyDescent="0.35">
      <c r="B2653" s="174"/>
    </row>
    <row r="2654" spans="2:2" x14ac:dyDescent="0.35">
      <c r="B2654" s="174"/>
    </row>
    <row r="2655" spans="2:2" x14ac:dyDescent="0.35">
      <c r="B2655" s="174"/>
    </row>
    <row r="2656" spans="2:2" x14ac:dyDescent="0.35">
      <c r="B2656" s="174"/>
    </row>
    <row r="2657" spans="2:2" x14ac:dyDescent="0.35">
      <c r="B2657" s="174"/>
    </row>
    <row r="2658" spans="2:2" x14ac:dyDescent="0.35">
      <c r="B2658" s="174"/>
    </row>
    <row r="2659" spans="2:2" x14ac:dyDescent="0.35">
      <c r="B2659" s="174"/>
    </row>
    <row r="2660" spans="2:2" x14ac:dyDescent="0.35">
      <c r="B2660" s="174"/>
    </row>
    <row r="2661" spans="2:2" x14ac:dyDescent="0.35">
      <c r="B2661" s="174"/>
    </row>
    <row r="2662" spans="2:2" x14ac:dyDescent="0.35">
      <c r="B2662" s="174"/>
    </row>
    <row r="2663" spans="2:2" x14ac:dyDescent="0.35">
      <c r="B2663" s="174"/>
    </row>
    <row r="2664" spans="2:2" x14ac:dyDescent="0.35">
      <c r="B2664" s="174"/>
    </row>
    <row r="2665" spans="2:2" x14ac:dyDescent="0.35">
      <c r="B2665" s="174"/>
    </row>
    <row r="2666" spans="2:2" x14ac:dyDescent="0.35">
      <c r="B2666" s="174"/>
    </row>
    <row r="2667" spans="2:2" x14ac:dyDescent="0.35">
      <c r="B2667" s="174"/>
    </row>
    <row r="2668" spans="2:2" x14ac:dyDescent="0.35">
      <c r="B2668" s="174"/>
    </row>
    <row r="2669" spans="2:2" x14ac:dyDescent="0.35">
      <c r="B2669" s="174"/>
    </row>
    <row r="2670" spans="2:2" x14ac:dyDescent="0.35">
      <c r="B2670" s="174"/>
    </row>
    <row r="2671" spans="2:2" x14ac:dyDescent="0.35">
      <c r="B2671" s="174"/>
    </row>
    <row r="2672" spans="2:2" x14ac:dyDescent="0.35">
      <c r="B2672" s="174"/>
    </row>
    <row r="2673" spans="2:2" x14ac:dyDescent="0.35">
      <c r="B2673" s="174"/>
    </row>
    <row r="2674" spans="2:2" x14ac:dyDescent="0.35">
      <c r="B2674" s="174"/>
    </row>
    <row r="2675" spans="2:2" x14ac:dyDescent="0.35">
      <c r="B2675" s="174"/>
    </row>
    <row r="2676" spans="2:2" x14ac:dyDescent="0.35">
      <c r="B2676" s="174"/>
    </row>
    <row r="2677" spans="2:2" x14ac:dyDescent="0.35">
      <c r="B2677" s="174"/>
    </row>
    <row r="2678" spans="2:2" x14ac:dyDescent="0.35">
      <c r="B2678" s="174"/>
    </row>
    <row r="2679" spans="2:2" x14ac:dyDescent="0.35">
      <c r="B2679" s="174"/>
    </row>
    <row r="2680" spans="2:2" x14ac:dyDescent="0.35">
      <c r="B2680" s="174"/>
    </row>
    <row r="2681" spans="2:2" x14ac:dyDescent="0.35">
      <c r="B2681" s="174"/>
    </row>
    <row r="2682" spans="2:2" x14ac:dyDescent="0.35">
      <c r="B2682" s="174"/>
    </row>
    <row r="2683" spans="2:2" x14ac:dyDescent="0.35">
      <c r="B2683" s="174"/>
    </row>
    <row r="2684" spans="2:2" x14ac:dyDescent="0.35">
      <c r="B2684" s="174"/>
    </row>
    <row r="2685" spans="2:2" x14ac:dyDescent="0.35">
      <c r="B2685" s="174"/>
    </row>
    <row r="2686" spans="2:2" x14ac:dyDescent="0.35">
      <c r="B2686" s="174"/>
    </row>
    <row r="2687" spans="2:2" x14ac:dyDescent="0.35">
      <c r="B2687" s="174"/>
    </row>
    <row r="2688" spans="2:2" x14ac:dyDescent="0.35">
      <c r="B2688" s="174"/>
    </row>
    <row r="2689" spans="2:2" x14ac:dyDescent="0.35">
      <c r="B2689" s="174"/>
    </row>
    <row r="2690" spans="2:2" x14ac:dyDescent="0.35">
      <c r="B2690" s="174"/>
    </row>
    <row r="2691" spans="2:2" x14ac:dyDescent="0.35">
      <c r="B2691" s="174"/>
    </row>
    <row r="2692" spans="2:2" x14ac:dyDescent="0.35">
      <c r="B2692" s="174"/>
    </row>
    <row r="2693" spans="2:2" x14ac:dyDescent="0.35">
      <c r="B2693" s="174"/>
    </row>
    <row r="2694" spans="2:2" x14ac:dyDescent="0.35">
      <c r="B2694" s="174"/>
    </row>
    <row r="2695" spans="2:2" x14ac:dyDescent="0.35">
      <c r="B2695" s="174"/>
    </row>
    <row r="2696" spans="2:2" x14ac:dyDescent="0.35">
      <c r="B2696" s="174"/>
    </row>
    <row r="2697" spans="2:2" x14ac:dyDescent="0.35">
      <c r="B2697" s="174"/>
    </row>
    <row r="2698" spans="2:2" x14ac:dyDescent="0.35">
      <c r="B2698" s="174"/>
    </row>
    <row r="2699" spans="2:2" x14ac:dyDescent="0.35">
      <c r="B2699" s="174"/>
    </row>
    <row r="2700" spans="2:2" x14ac:dyDescent="0.35">
      <c r="B2700" s="174"/>
    </row>
    <row r="2701" spans="2:2" x14ac:dyDescent="0.35">
      <c r="B2701" s="174"/>
    </row>
    <row r="2702" spans="2:2" x14ac:dyDescent="0.35">
      <c r="B2702" s="174"/>
    </row>
    <row r="2703" spans="2:2" x14ac:dyDescent="0.35">
      <c r="B2703" s="174"/>
    </row>
    <row r="2704" spans="2:2" x14ac:dyDescent="0.35">
      <c r="B2704" s="174"/>
    </row>
    <row r="2705" spans="2:2" x14ac:dyDescent="0.35">
      <c r="B2705" s="174"/>
    </row>
    <row r="2706" spans="2:2" x14ac:dyDescent="0.35">
      <c r="B2706" s="174"/>
    </row>
    <row r="2707" spans="2:2" x14ac:dyDescent="0.35">
      <c r="B2707" s="174"/>
    </row>
    <row r="2708" spans="2:2" x14ac:dyDescent="0.35">
      <c r="B2708" s="174"/>
    </row>
    <row r="2709" spans="2:2" x14ac:dyDescent="0.35">
      <c r="B2709" s="174"/>
    </row>
    <row r="2710" spans="2:2" x14ac:dyDescent="0.35">
      <c r="B2710" s="174"/>
    </row>
    <row r="2711" spans="2:2" x14ac:dyDescent="0.35">
      <c r="B2711" s="174"/>
    </row>
    <row r="2712" spans="2:2" x14ac:dyDescent="0.35">
      <c r="B2712" s="174"/>
    </row>
    <row r="2713" spans="2:2" x14ac:dyDescent="0.35">
      <c r="B2713" s="174"/>
    </row>
    <row r="2714" spans="2:2" x14ac:dyDescent="0.35">
      <c r="B2714" s="174"/>
    </row>
    <row r="2715" spans="2:2" x14ac:dyDescent="0.35">
      <c r="B2715" s="174"/>
    </row>
    <row r="2716" spans="2:2" x14ac:dyDescent="0.35">
      <c r="B2716" s="174"/>
    </row>
    <row r="2717" spans="2:2" x14ac:dyDescent="0.35">
      <c r="B2717" s="174"/>
    </row>
    <row r="2718" spans="2:2" x14ac:dyDescent="0.35">
      <c r="B2718" s="174"/>
    </row>
    <row r="2719" spans="2:2" x14ac:dyDescent="0.35">
      <c r="B2719" s="174"/>
    </row>
    <row r="2720" spans="2:2" x14ac:dyDescent="0.35">
      <c r="B2720" s="174"/>
    </row>
    <row r="2721" spans="2:2" x14ac:dyDescent="0.35">
      <c r="B2721" s="174"/>
    </row>
    <row r="2722" spans="2:2" x14ac:dyDescent="0.35">
      <c r="B2722" s="174"/>
    </row>
    <row r="2723" spans="2:2" x14ac:dyDescent="0.35">
      <c r="B2723" s="174"/>
    </row>
    <row r="2724" spans="2:2" x14ac:dyDescent="0.35">
      <c r="B2724" s="174"/>
    </row>
    <row r="2725" spans="2:2" x14ac:dyDescent="0.35">
      <c r="B2725" s="174"/>
    </row>
    <row r="2726" spans="2:2" x14ac:dyDescent="0.35">
      <c r="B2726" s="174"/>
    </row>
    <row r="2727" spans="2:2" x14ac:dyDescent="0.35">
      <c r="B2727" s="174"/>
    </row>
    <row r="2728" spans="2:2" x14ac:dyDescent="0.35">
      <c r="B2728" s="174"/>
    </row>
    <row r="2729" spans="2:2" x14ac:dyDescent="0.35">
      <c r="B2729" s="174"/>
    </row>
    <row r="2730" spans="2:2" x14ac:dyDescent="0.35">
      <c r="B2730" s="174"/>
    </row>
    <row r="2731" spans="2:2" x14ac:dyDescent="0.35">
      <c r="B2731" s="174"/>
    </row>
    <row r="2732" spans="2:2" x14ac:dyDescent="0.35">
      <c r="B2732" s="174"/>
    </row>
    <row r="2733" spans="2:2" x14ac:dyDescent="0.35">
      <c r="B2733" s="174"/>
    </row>
    <row r="2734" spans="2:2" x14ac:dyDescent="0.35">
      <c r="B2734" s="174"/>
    </row>
    <row r="2735" spans="2:2" x14ac:dyDescent="0.35">
      <c r="B2735" s="174"/>
    </row>
    <row r="2736" spans="2:2" x14ac:dyDescent="0.35">
      <c r="B2736" s="174"/>
    </row>
    <row r="2737" spans="2:2" x14ac:dyDescent="0.35">
      <c r="B2737" s="174"/>
    </row>
    <row r="2738" spans="2:2" x14ac:dyDescent="0.35">
      <c r="B2738" s="174"/>
    </row>
    <row r="2739" spans="2:2" x14ac:dyDescent="0.35">
      <c r="B2739" s="174"/>
    </row>
    <row r="2740" spans="2:2" x14ac:dyDescent="0.35">
      <c r="B2740" s="174"/>
    </row>
    <row r="2741" spans="2:2" x14ac:dyDescent="0.35">
      <c r="B2741" s="174"/>
    </row>
    <row r="2742" spans="2:2" x14ac:dyDescent="0.35">
      <c r="B2742" s="174"/>
    </row>
    <row r="2743" spans="2:2" x14ac:dyDescent="0.35">
      <c r="B2743" s="174"/>
    </row>
    <row r="2744" spans="2:2" x14ac:dyDescent="0.35">
      <c r="B2744" s="174"/>
    </row>
    <row r="2745" spans="2:2" x14ac:dyDescent="0.35">
      <c r="B2745" s="174"/>
    </row>
    <row r="2746" spans="2:2" x14ac:dyDescent="0.35">
      <c r="B2746" s="174"/>
    </row>
    <row r="2747" spans="2:2" x14ac:dyDescent="0.35">
      <c r="B2747" s="174"/>
    </row>
    <row r="2748" spans="2:2" x14ac:dyDescent="0.35">
      <c r="B2748" s="174"/>
    </row>
    <row r="2749" spans="2:2" x14ac:dyDescent="0.35">
      <c r="B2749" s="174"/>
    </row>
    <row r="2750" spans="2:2" x14ac:dyDescent="0.35">
      <c r="B2750" s="174"/>
    </row>
    <row r="2751" spans="2:2" x14ac:dyDescent="0.35">
      <c r="B2751" s="174"/>
    </row>
    <row r="2752" spans="2:2" x14ac:dyDescent="0.35">
      <c r="B2752" s="174"/>
    </row>
    <row r="2753" spans="2:2" x14ac:dyDescent="0.35">
      <c r="B2753" s="174"/>
    </row>
    <row r="2754" spans="2:2" x14ac:dyDescent="0.35">
      <c r="B2754" s="174"/>
    </row>
    <row r="2755" spans="2:2" x14ac:dyDescent="0.35">
      <c r="B2755" s="174"/>
    </row>
    <row r="2756" spans="2:2" x14ac:dyDescent="0.35">
      <c r="B2756" s="174"/>
    </row>
    <row r="2757" spans="2:2" x14ac:dyDescent="0.35">
      <c r="B2757" s="174"/>
    </row>
    <row r="2758" spans="2:2" x14ac:dyDescent="0.35">
      <c r="B2758" s="174"/>
    </row>
    <row r="2759" spans="2:2" x14ac:dyDescent="0.35">
      <c r="B2759" s="174"/>
    </row>
    <row r="2760" spans="2:2" x14ac:dyDescent="0.35">
      <c r="B2760" s="174"/>
    </row>
    <row r="2761" spans="2:2" x14ac:dyDescent="0.35">
      <c r="B2761" s="174"/>
    </row>
    <row r="2762" spans="2:2" x14ac:dyDescent="0.35">
      <c r="B2762" s="174"/>
    </row>
    <row r="2763" spans="2:2" x14ac:dyDescent="0.35">
      <c r="B2763" s="174"/>
    </row>
    <row r="2764" spans="2:2" x14ac:dyDescent="0.35">
      <c r="B2764" s="174"/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M225"/>
  <sheetViews>
    <sheetView tabSelected="1" workbookViewId="0">
      <pane xSplit="2" ySplit="8" topLeftCell="C9" activePane="bottomRight" state="frozen"/>
      <selection activeCell="H19" sqref="H19:H23"/>
      <selection pane="topRight" activeCell="H19" sqref="H19:H23"/>
      <selection pane="bottomLeft" activeCell="H19" sqref="H19:H23"/>
      <selection pane="bottomRight" activeCell="B4" sqref="B4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8" width="13.7265625" style="2" customWidth="1"/>
    <col min="39" max="39" width="13.7265625" style="2" hidden="1" customWidth="1"/>
    <col min="40" max="16384" width="9.1796875" style="2"/>
  </cols>
  <sheetData>
    <row r="1" spans="1:39" ht="15.5" thickTop="1" thickBot="1" x14ac:dyDescent="0.4">
      <c r="B1" s="286" t="s">
        <v>17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v>44233</v>
      </c>
      <c r="D4" s="13" t="s">
        <v>402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>
        <v>5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7" t="s">
        <v>352</v>
      </c>
      <c r="AB7" s="28"/>
      <c r="AC7" s="28"/>
      <c r="AD7" s="28"/>
      <c r="AE7" s="28"/>
      <c r="AF7" s="28"/>
      <c r="AG7" s="31"/>
      <c r="AH7" s="31"/>
      <c r="AI7" s="31"/>
      <c r="AJ7" s="31"/>
      <c r="AK7" s="31"/>
      <c r="AL7" s="29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204" t="s">
        <v>7</v>
      </c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3" t="s">
        <v>12</v>
      </c>
      <c r="AH8" s="243" t="s">
        <v>3</v>
      </c>
      <c r="AI8" s="243" t="s">
        <v>4</v>
      </c>
      <c r="AJ8" s="243" t="s">
        <v>5</v>
      </c>
      <c r="AK8" s="243" t="s">
        <v>6</v>
      </c>
      <c r="AL8" s="37" t="s">
        <v>7</v>
      </c>
      <c r="AM8" s="42">
        <v>44233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67"/>
      <c r="AA9" s="68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70"/>
      <c r="AM9" s="68"/>
    </row>
    <row r="10" spans="1:39" s="71" customFormat="1" x14ac:dyDescent="0.35">
      <c r="A10" s="171"/>
      <c r="B10" s="72" t="s">
        <v>37</v>
      </c>
      <c r="C10" s="73">
        <v>1015578</v>
      </c>
      <c r="D10" s="74">
        <v>1016330</v>
      </c>
      <c r="E10" s="74">
        <v>1016566</v>
      </c>
      <c r="F10" s="74">
        <v>1016626</v>
      </c>
      <c r="G10" s="74">
        <v>1017316</v>
      </c>
      <c r="H10" s="74">
        <v>1017889</v>
      </c>
      <c r="I10" s="74">
        <v>1019401</v>
      </c>
      <c r="J10" s="74">
        <v>1020368</v>
      </c>
      <c r="K10" s="74">
        <v>1022942</v>
      </c>
      <c r="L10" s="74">
        <v>1026267</v>
      </c>
      <c r="M10" s="74">
        <v>1026574</v>
      </c>
      <c r="N10" s="75">
        <v>1029176</v>
      </c>
      <c r="O10" s="73">
        <v>1031441</v>
      </c>
      <c r="P10" s="74">
        <v>1025784</v>
      </c>
      <c r="Q10" s="74">
        <v>1027983</v>
      </c>
      <c r="R10" s="74">
        <v>1028685</v>
      </c>
      <c r="S10" s="74">
        <v>1018629</v>
      </c>
      <c r="T10" s="74">
        <v>1019521</v>
      </c>
      <c r="U10" s="225">
        <v>1020889</v>
      </c>
      <c r="V10" s="225">
        <v>1024367</v>
      </c>
      <c r="W10" s="225">
        <v>1019622</v>
      </c>
      <c r="X10" s="225">
        <v>1016262</v>
      </c>
      <c r="Y10" s="225">
        <v>1017309</v>
      </c>
      <c r="Z10" s="75"/>
      <c r="AA10" s="76">
        <f t="shared" ref="AA10:AK18" si="0">O10-C10</f>
        <v>15863</v>
      </c>
      <c r="AB10" s="77">
        <f t="shared" si="0"/>
        <v>9454</v>
      </c>
      <c r="AC10" s="77">
        <f t="shared" si="0"/>
        <v>11417</v>
      </c>
      <c r="AD10" s="77">
        <f t="shared" si="0"/>
        <v>12059</v>
      </c>
      <c r="AE10" s="77">
        <f t="shared" si="0"/>
        <v>1313</v>
      </c>
      <c r="AF10" s="77">
        <f t="shared" si="0"/>
        <v>1632</v>
      </c>
      <c r="AG10" s="77">
        <f t="shared" si="0"/>
        <v>1488</v>
      </c>
      <c r="AH10" s="77">
        <f t="shared" si="0"/>
        <v>3999</v>
      </c>
      <c r="AI10" s="77">
        <f t="shared" si="0"/>
        <v>-3320</v>
      </c>
      <c r="AJ10" s="77">
        <f t="shared" si="0"/>
        <v>-10005</v>
      </c>
      <c r="AK10" s="77">
        <f t="shared" si="0"/>
        <v>-9265</v>
      </c>
      <c r="AL10" s="79"/>
      <c r="AM10" s="76">
        <f>IF(ISERROR(GETPIVOTDATA("VALUE",'CSS WK pvt'!$I$2,"DT_FILE",AM$8,"CD_CO",AM$6,"TRIM_CAT",TRIM(B10),"TRIM_LINE",A9))=TRUE,0,GETPIVOTDATA("VALUE",'CSS WK pvt'!$I$2,"DT_FILE",AM$8,"CD_CO",AM$6,"TRIM_CAT",TRIM(B10),"TRIM_LINE",A9))</f>
        <v>1017517</v>
      </c>
    </row>
    <row r="11" spans="1:39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504249</v>
      </c>
      <c r="X11" s="253">
        <f>X10-X12</f>
        <v>500861</v>
      </c>
      <c r="Y11" s="253">
        <f>Y10-Y12</f>
        <v>503168</v>
      </c>
      <c r="Z11" s="75"/>
      <c r="AA11" s="76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9"/>
      <c r="AM11" s="76"/>
    </row>
    <row r="12" spans="1:39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515373</v>
      </c>
      <c r="X12" s="253">
        <v>515401</v>
      </c>
      <c r="Y12" s="253">
        <v>514141</v>
      </c>
      <c r="Z12" s="75"/>
      <c r="AA12" s="76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9"/>
      <c r="AM12" s="76"/>
    </row>
    <row r="13" spans="1:39" s="71" customFormat="1" x14ac:dyDescent="0.35">
      <c r="A13" s="171"/>
      <c r="B13" s="72" t="s">
        <v>38</v>
      </c>
      <c r="C13" s="73">
        <v>123812</v>
      </c>
      <c r="D13" s="74">
        <v>123917</v>
      </c>
      <c r="E13" s="74">
        <v>123984</v>
      </c>
      <c r="F13" s="74">
        <v>124026</v>
      </c>
      <c r="G13" s="74">
        <v>124104</v>
      </c>
      <c r="H13" s="74">
        <v>124206</v>
      </c>
      <c r="I13" s="74">
        <v>124342</v>
      </c>
      <c r="J13" s="74">
        <v>124433</v>
      </c>
      <c r="K13" s="74">
        <v>124677</v>
      </c>
      <c r="L13" s="74">
        <v>124903</v>
      </c>
      <c r="M13" s="74">
        <v>124906</v>
      </c>
      <c r="N13" s="75">
        <v>124988</v>
      </c>
      <c r="O13" s="73">
        <v>125021</v>
      </c>
      <c r="P13" s="74">
        <v>132366</v>
      </c>
      <c r="Q13" s="74">
        <v>129957</v>
      </c>
      <c r="R13" s="74">
        <v>129181</v>
      </c>
      <c r="S13" s="74">
        <v>137736</v>
      </c>
      <c r="T13" s="74">
        <v>136992</v>
      </c>
      <c r="U13" s="225">
        <v>135105</v>
      </c>
      <c r="V13" s="225">
        <v>131164</v>
      </c>
      <c r="W13" s="225">
        <v>136343</v>
      </c>
      <c r="X13" s="225">
        <v>139152</v>
      </c>
      <c r="Y13" s="225">
        <v>138473</v>
      </c>
      <c r="Z13" s="75"/>
      <c r="AA13" s="76">
        <f t="shared" si="0"/>
        <v>1209</v>
      </c>
      <c r="AB13" s="77">
        <f t="shared" si="0"/>
        <v>8449</v>
      </c>
      <c r="AC13" s="77">
        <f t="shared" si="0"/>
        <v>5973</v>
      </c>
      <c r="AD13" s="77">
        <f t="shared" si="0"/>
        <v>5155</v>
      </c>
      <c r="AE13" s="77">
        <f t="shared" si="0"/>
        <v>13632</v>
      </c>
      <c r="AF13" s="77">
        <f t="shared" si="0"/>
        <v>12786</v>
      </c>
      <c r="AG13" s="77">
        <f t="shared" si="0"/>
        <v>10763</v>
      </c>
      <c r="AH13" s="77">
        <f t="shared" si="0"/>
        <v>6731</v>
      </c>
      <c r="AI13" s="77">
        <f t="shared" si="0"/>
        <v>11666</v>
      </c>
      <c r="AJ13" s="77">
        <f t="shared" si="0"/>
        <v>14249</v>
      </c>
      <c r="AK13" s="77">
        <f t="shared" si="0"/>
        <v>13567</v>
      </c>
      <c r="AL13" s="79"/>
      <c r="AM13" s="76">
        <f>IF(ISERROR(GETPIVOTDATA("VALUE",'CSS WK pvt'!$I$2,"DT_FILE",AM$8,"CD_CO",AM$6,"TRIM_CAT",TRIM(B13),"TRIM_LINE",A9))=TRUE,0,GETPIVOTDATA("VALUE",'CSS WK pvt'!$I$2,"DT_FILE",AM$8,"CD_CO",AM$6,"TRIM_CAT",TRIM(B13),"TRIM_LINE",A9))</f>
        <v>138413</v>
      </c>
    </row>
    <row r="14" spans="1:39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61919</v>
      </c>
      <c r="X14" s="253">
        <f>X13-X15</f>
        <v>64726</v>
      </c>
      <c r="Y14" s="253">
        <f>Y13-Y15</f>
        <v>63939</v>
      </c>
      <c r="Z14" s="75"/>
      <c r="AA14" s="76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9"/>
      <c r="AM14" s="76"/>
    </row>
    <row r="15" spans="1:39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74424</v>
      </c>
      <c r="X15" s="253">
        <v>74426</v>
      </c>
      <c r="Y15" s="253">
        <v>74534</v>
      </c>
      <c r="Z15" s="75"/>
      <c r="AA15" s="76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9"/>
      <c r="AM15" s="76"/>
    </row>
    <row r="16" spans="1:39" s="71" customFormat="1" x14ac:dyDescent="0.35">
      <c r="A16" s="171"/>
      <c r="B16" s="72" t="s">
        <v>39</v>
      </c>
      <c r="C16" s="73">
        <v>151355</v>
      </c>
      <c r="D16" s="74">
        <v>151388</v>
      </c>
      <c r="E16" s="74">
        <v>151600</v>
      </c>
      <c r="F16" s="74">
        <v>151908</v>
      </c>
      <c r="G16" s="74">
        <v>152108</v>
      </c>
      <c r="H16" s="74">
        <v>152342</v>
      </c>
      <c r="I16" s="74">
        <v>152567</v>
      </c>
      <c r="J16" s="74">
        <v>152771</v>
      </c>
      <c r="K16" s="74">
        <v>153237</v>
      </c>
      <c r="L16" s="74">
        <v>153747</v>
      </c>
      <c r="M16" s="74">
        <v>153828</v>
      </c>
      <c r="N16" s="75">
        <v>154227</v>
      </c>
      <c r="O16" s="73">
        <v>154557</v>
      </c>
      <c r="P16" s="74">
        <v>154768</v>
      </c>
      <c r="Q16" s="74">
        <v>154702</v>
      </c>
      <c r="R16" s="74">
        <v>154732</v>
      </c>
      <c r="S16" s="74">
        <v>154639</v>
      </c>
      <c r="T16" s="74">
        <v>154564</v>
      </c>
      <c r="U16" s="225">
        <v>154411</v>
      </c>
      <c r="V16" s="225">
        <v>154466</v>
      </c>
      <c r="W16" s="225">
        <v>154459</v>
      </c>
      <c r="X16" s="225">
        <v>154496</v>
      </c>
      <c r="Y16" s="225">
        <v>154472</v>
      </c>
      <c r="Z16" s="75"/>
      <c r="AA16" s="76">
        <f t="shared" si="0"/>
        <v>3202</v>
      </c>
      <c r="AB16" s="77">
        <f t="shared" si="0"/>
        <v>3380</v>
      </c>
      <c r="AC16" s="77">
        <f t="shared" si="0"/>
        <v>3102</v>
      </c>
      <c r="AD16" s="77">
        <f t="shared" si="0"/>
        <v>2824</v>
      </c>
      <c r="AE16" s="77">
        <f t="shared" si="0"/>
        <v>2531</v>
      </c>
      <c r="AF16" s="77">
        <f t="shared" si="0"/>
        <v>2222</v>
      </c>
      <c r="AG16" s="77">
        <f t="shared" si="0"/>
        <v>1844</v>
      </c>
      <c r="AH16" s="77">
        <f t="shared" si="0"/>
        <v>1695</v>
      </c>
      <c r="AI16" s="77">
        <f t="shared" si="0"/>
        <v>1222</v>
      </c>
      <c r="AJ16" s="77">
        <f t="shared" si="0"/>
        <v>749</v>
      </c>
      <c r="AK16" s="77">
        <f t="shared" si="0"/>
        <v>644</v>
      </c>
      <c r="AL16" s="79"/>
      <c r="AM16" s="76">
        <f>IF(ISERROR(GETPIVOTDATA("VALUE",'CSS WK pvt'!$I$2,"DT_FILE",AM$8,"CD_CO",AM$6,"TRIM_CAT",TRIM(B16),"TRIM_LINE",A9))=TRUE,0,GETPIVOTDATA("VALUE",'CSS WK pvt'!$I$2,"DT_FILE",AM$8,"CD_CO",AM$6,"TRIM_CAT",TRIM(B16),"TRIM_LINE",A9))</f>
        <v>154440</v>
      </c>
    </row>
    <row r="17" spans="1:39" s="71" customFormat="1" x14ac:dyDescent="0.35">
      <c r="A17" s="171"/>
      <c r="B17" s="72" t="s">
        <v>40</v>
      </c>
      <c r="C17" s="73">
        <v>11453</v>
      </c>
      <c r="D17" s="74">
        <v>11486</v>
      </c>
      <c r="E17" s="74">
        <v>11516</v>
      </c>
      <c r="F17" s="74">
        <v>11550</v>
      </c>
      <c r="G17" s="74">
        <v>11579</v>
      </c>
      <c r="H17" s="74">
        <v>11607</v>
      </c>
      <c r="I17" s="74">
        <v>11644</v>
      </c>
      <c r="J17" s="74">
        <v>11664</v>
      </c>
      <c r="K17" s="74">
        <v>11727</v>
      </c>
      <c r="L17" s="74">
        <v>11771</v>
      </c>
      <c r="M17" s="74">
        <v>11794</v>
      </c>
      <c r="N17" s="75">
        <v>11839</v>
      </c>
      <c r="O17" s="73">
        <v>11883</v>
      </c>
      <c r="P17" s="74">
        <v>11885</v>
      </c>
      <c r="Q17" s="74">
        <v>11868</v>
      </c>
      <c r="R17" s="74">
        <v>11853</v>
      </c>
      <c r="S17" s="74">
        <v>11836</v>
      </c>
      <c r="T17" s="74">
        <v>11802</v>
      </c>
      <c r="U17" s="225">
        <v>11789</v>
      </c>
      <c r="V17" s="225">
        <v>11779</v>
      </c>
      <c r="W17" s="225">
        <v>11759</v>
      </c>
      <c r="X17" s="225">
        <v>11737</v>
      </c>
      <c r="Y17" s="225">
        <v>11718</v>
      </c>
      <c r="Z17" s="75"/>
      <c r="AA17" s="76">
        <f t="shared" si="0"/>
        <v>430</v>
      </c>
      <c r="AB17" s="77">
        <f t="shared" si="0"/>
        <v>399</v>
      </c>
      <c r="AC17" s="77">
        <f t="shared" si="0"/>
        <v>352</v>
      </c>
      <c r="AD17" s="77">
        <f t="shared" si="0"/>
        <v>303</v>
      </c>
      <c r="AE17" s="77">
        <f t="shared" si="0"/>
        <v>257</v>
      </c>
      <c r="AF17" s="77">
        <f t="shared" si="0"/>
        <v>195</v>
      </c>
      <c r="AG17" s="77">
        <f t="shared" si="0"/>
        <v>145</v>
      </c>
      <c r="AH17" s="77">
        <f t="shared" si="0"/>
        <v>115</v>
      </c>
      <c r="AI17" s="77">
        <f t="shared" si="0"/>
        <v>32</v>
      </c>
      <c r="AJ17" s="77">
        <f t="shared" si="0"/>
        <v>-34</v>
      </c>
      <c r="AK17" s="77">
        <f t="shared" si="0"/>
        <v>-76</v>
      </c>
      <c r="AL17" s="79"/>
      <c r="AM17" s="76">
        <f>IF(ISERROR(GETPIVOTDATA("VALUE",'CSS WK pvt'!$I$2,"DT_FILE",AM$8,"CD_CO",AM$6,"TRIM_CAT",TRIM(B17),"TRIM_LINE",A9))=TRUE,0,GETPIVOTDATA("VALUE",'CSS WK pvt'!$I$2,"DT_FILE",AM$8,"CD_CO",AM$6,"TRIM_CAT",TRIM(B17),"TRIM_LINE",A9))</f>
        <v>11724</v>
      </c>
    </row>
    <row r="18" spans="1:39" s="71" customFormat="1" x14ac:dyDescent="0.35">
      <c r="A18" s="171"/>
      <c r="B18" s="72" t="s">
        <v>41</v>
      </c>
      <c r="C18" s="73">
        <v>2995</v>
      </c>
      <c r="D18" s="74">
        <v>2998</v>
      </c>
      <c r="E18" s="74">
        <v>2999</v>
      </c>
      <c r="F18" s="74">
        <v>3001</v>
      </c>
      <c r="G18" s="74">
        <v>3000</v>
      </c>
      <c r="H18" s="74">
        <v>3002</v>
      </c>
      <c r="I18" s="74">
        <v>3006</v>
      </c>
      <c r="J18" s="74">
        <v>3008</v>
      </c>
      <c r="K18" s="74">
        <v>3007</v>
      </c>
      <c r="L18" s="74">
        <v>3008</v>
      </c>
      <c r="M18" s="74">
        <v>3008</v>
      </c>
      <c r="N18" s="75">
        <v>3009</v>
      </c>
      <c r="O18" s="73">
        <v>3015</v>
      </c>
      <c r="P18" s="74">
        <v>3029</v>
      </c>
      <c r="Q18" s="74">
        <v>3017</v>
      </c>
      <c r="R18" s="74">
        <v>3009</v>
      </c>
      <c r="S18" s="74">
        <v>3001</v>
      </c>
      <c r="T18" s="74">
        <v>3001</v>
      </c>
      <c r="U18" s="225">
        <v>3004</v>
      </c>
      <c r="V18" s="225">
        <v>3010</v>
      </c>
      <c r="W18" s="225">
        <v>3006</v>
      </c>
      <c r="X18" s="225">
        <v>3004</v>
      </c>
      <c r="Y18" s="225">
        <v>3001</v>
      </c>
      <c r="Z18" s="75"/>
      <c r="AA18" s="76">
        <f t="shared" si="0"/>
        <v>20</v>
      </c>
      <c r="AB18" s="77">
        <f t="shared" si="0"/>
        <v>31</v>
      </c>
      <c r="AC18" s="77">
        <f t="shared" si="0"/>
        <v>18</v>
      </c>
      <c r="AD18" s="77">
        <f t="shared" si="0"/>
        <v>8</v>
      </c>
      <c r="AE18" s="77">
        <f t="shared" si="0"/>
        <v>1</v>
      </c>
      <c r="AF18" s="77">
        <f t="shared" si="0"/>
        <v>-1</v>
      </c>
      <c r="AG18" s="77">
        <f t="shared" si="0"/>
        <v>-2</v>
      </c>
      <c r="AH18" s="77">
        <f t="shared" si="0"/>
        <v>2</v>
      </c>
      <c r="AI18" s="77">
        <f t="shared" si="0"/>
        <v>-1</v>
      </c>
      <c r="AJ18" s="77">
        <f t="shared" si="0"/>
        <v>-4</v>
      </c>
      <c r="AK18" s="77">
        <f t="shared" si="0"/>
        <v>-7</v>
      </c>
      <c r="AL18" s="79"/>
      <c r="AM18" s="76">
        <f>IF(ISERROR(GETPIVOTDATA("VALUE",'CSS WK pvt'!$I$2,"DT_FILE",AM$8,"CD_CO",AM$6,"TRIM_CAT",TRIM(B18),"TRIM_LINE",A9))=TRUE,0,GETPIVOTDATA("VALUE",'CSS WK pvt'!$I$2,"DT_FILE",AM$8,"CD_CO",AM$6,"TRIM_CAT",TRIM(B18),"TRIM_LINE",A9))</f>
        <v>2996</v>
      </c>
    </row>
    <row r="19" spans="1:39" s="87" customFormat="1" ht="15" thickBot="1" x14ac:dyDescent="0.4">
      <c r="A19" s="172"/>
      <c r="B19" s="80" t="s">
        <v>42</v>
      </c>
      <c r="C19" s="81">
        <f>SUM(C10:C18)</f>
        <v>1305193</v>
      </c>
      <c r="D19" s="82">
        <f t="shared" ref="D19:AM19" si="1">SUM(D10:D18)</f>
        <v>1306119</v>
      </c>
      <c r="E19" s="82">
        <f t="shared" si="1"/>
        <v>1306665</v>
      </c>
      <c r="F19" s="82">
        <f t="shared" si="1"/>
        <v>1307111</v>
      </c>
      <c r="G19" s="82">
        <f t="shared" si="1"/>
        <v>1308107</v>
      </c>
      <c r="H19" s="82">
        <f t="shared" si="1"/>
        <v>1309046</v>
      </c>
      <c r="I19" s="82">
        <f t="shared" si="1"/>
        <v>1310960</v>
      </c>
      <c r="J19" s="82">
        <f t="shared" si="1"/>
        <v>1312244</v>
      </c>
      <c r="K19" s="82">
        <f t="shared" si="1"/>
        <v>1315590</v>
      </c>
      <c r="L19" s="82">
        <f t="shared" si="1"/>
        <v>1319696</v>
      </c>
      <c r="M19" s="82">
        <f t="shared" si="1"/>
        <v>1320110</v>
      </c>
      <c r="N19" s="83">
        <f t="shared" si="1"/>
        <v>1323239</v>
      </c>
      <c r="O19" s="81">
        <f t="shared" si="1"/>
        <v>1325917</v>
      </c>
      <c r="P19" s="82">
        <f t="shared" si="1"/>
        <v>1327832</v>
      </c>
      <c r="Q19" s="82">
        <f t="shared" si="1"/>
        <v>1327527</v>
      </c>
      <c r="R19" s="82">
        <v>1327460</v>
      </c>
      <c r="S19" s="82">
        <v>1325841</v>
      </c>
      <c r="T19" s="82">
        <v>1325880</v>
      </c>
      <c r="U19" s="226">
        <v>1325198</v>
      </c>
      <c r="V19" s="226">
        <v>1324786</v>
      </c>
      <c r="W19" s="226">
        <f>SUM(W10+W13+W16+W17+W18)</f>
        <v>1325189</v>
      </c>
      <c r="X19" s="226">
        <f>SUM(X10+X13+X16+X17+X18)</f>
        <v>1324651</v>
      </c>
      <c r="Y19" s="226">
        <v>1324973</v>
      </c>
      <c r="Z19" s="83"/>
      <c r="AA19" s="84">
        <f t="shared" si="1"/>
        <v>20724</v>
      </c>
      <c r="AB19" s="85">
        <f t="shared" ref="AB19:AD19" si="2">SUM(AB10:AB18)</f>
        <v>21713</v>
      </c>
      <c r="AC19" s="85">
        <f t="shared" si="2"/>
        <v>20862</v>
      </c>
      <c r="AD19" s="85">
        <f t="shared" si="2"/>
        <v>20349</v>
      </c>
      <c r="AE19" s="85">
        <f t="shared" ref="AE19:AF19" si="3">SUM(AE10:AE18)</f>
        <v>17734</v>
      </c>
      <c r="AF19" s="85">
        <f t="shared" si="3"/>
        <v>16834</v>
      </c>
      <c r="AG19" s="85">
        <f t="shared" ref="AG19:AH19" si="4">SUM(AG10:AG18)</f>
        <v>14238</v>
      </c>
      <c r="AH19" s="85">
        <f t="shared" si="4"/>
        <v>12542</v>
      </c>
      <c r="AI19" s="85">
        <f t="shared" ref="AI19:AJ19" si="5">SUM(AI10:AI18)</f>
        <v>9599</v>
      </c>
      <c r="AJ19" s="85">
        <f t="shared" si="5"/>
        <v>4955</v>
      </c>
      <c r="AK19" s="85">
        <f t="shared" ref="AK19" si="6">SUM(AK10:AK18)</f>
        <v>4863</v>
      </c>
      <c r="AL19" s="86"/>
      <c r="AM19" s="84">
        <f t="shared" si="1"/>
        <v>1325090</v>
      </c>
    </row>
    <row r="20" spans="1:39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91"/>
      <c r="AA20" s="92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4"/>
      <c r="AM20" s="92"/>
    </row>
    <row r="21" spans="1:39" s="71" customFormat="1" x14ac:dyDescent="0.35">
      <c r="A21" s="171"/>
      <c r="B21" s="72" t="s">
        <v>37</v>
      </c>
      <c r="C21" s="95">
        <v>150767</v>
      </c>
      <c r="D21" s="96">
        <v>158881</v>
      </c>
      <c r="E21" s="96">
        <v>155093</v>
      </c>
      <c r="F21" s="96">
        <v>150599</v>
      </c>
      <c r="G21" s="96">
        <v>156967</v>
      </c>
      <c r="H21" s="96">
        <v>165154</v>
      </c>
      <c r="I21" s="96">
        <v>175199</v>
      </c>
      <c r="J21" s="96">
        <v>179222</v>
      </c>
      <c r="K21" s="96">
        <v>189033</v>
      </c>
      <c r="L21" s="96">
        <v>187314</v>
      </c>
      <c r="M21" s="96">
        <v>180639</v>
      </c>
      <c r="N21" s="97">
        <v>192778</v>
      </c>
      <c r="O21" s="95">
        <v>205488</v>
      </c>
      <c r="P21" s="96">
        <v>209088</v>
      </c>
      <c r="Q21" s="96">
        <v>200775</v>
      </c>
      <c r="R21" s="96">
        <v>195120</v>
      </c>
      <c r="S21" s="96">
        <v>189701</v>
      </c>
      <c r="T21" s="96">
        <v>194625</v>
      </c>
      <c r="U21" s="228">
        <v>209581</v>
      </c>
      <c r="V21" s="228">
        <v>213669</v>
      </c>
      <c r="W21" s="228">
        <v>215209</v>
      </c>
      <c r="X21" s="228">
        <v>214134</v>
      </c>
      <c r="Y21" s="228">
        <v>192738</v>
      </c>
      <c r="Z21" s="97"/>
      <c r="AA21" s="98">
        <f t="shared" ref="AA21:AK29" si="7">O21-C21</f>
        <v>54721</v>
      </c>
      <c r="AB21" s="99">
        <f t="shared" si="7"/>
        <v>50207</v>
      </c>
      <c r="AC21" s="99">
        <f t="shared" si="7"/>
        <v>45682</v>
      </c>
      <c r="AD21" s="99">
        <f t="shared" si="7"/>
        <v>44521</v>
      </c>
      <c r="AE21" s="99">
        <f t="shared" si="7"/>
        <v>32734</v>
      </c>
      <c r="AF21" s="99">
        <f t="shared" si="7"/>
        <v>29471</v>
      </c>
      <c r="AG21" s="99">
        <f t="shared" si="7"/>
        <v>34382</v>
      </c>
      <c r="AH21" s="99">
        <f t="shared" si="7"/>
        <v>34447</v>
      </c>
      <c r="AI21" s="99">
        <f t="shared" si="7"/>
        <v>26176</v>
      </c>
      <c r="AJ21" s="99">
        <f t="shared" si="7"/>
        <v>26820</v>
      </c>
      <c r="AK21" s="99">
        <f t="shared" si="7"/>
        <v>12099</v>
      </c>
      <c r="AL21" s="100"/>
      <c r="AM21" s="76">
        <f>IF(ISERROR(GETPIVOTDATA("VALUE",'CSS WK pvt'!$I$2,"DT_FILE",AM$8,"CD_CO",AM$6,"TRIM_CAT",TRIM(B21),"TRIM_LINE",A20))=TRUE,0,GETPIVOTDATA("VALUE",'CSS WK pvt'!$I$2,"DT_FILE",AM$8,"CD_CO",AM$6,"TRIM_CAT",TRIM(B21),"TRIM_LINE",A20))</f>
        <v>193727</v>
      </c>
    </row>
    <row r="22" spans="1:39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106627</v>
      </c>
      <c r="X22" s="253">
        <f>X21-X23</f>
        <v>105388</v>
      </c>
      <c r="Y22" s="253">
        <f>Y21-Y23</f>
        <v>95790</v>
      </c>
      <c r="Z22" s="97"/>
      <c r="AA22" s="98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100"/>
      <c r="AM22" s="76"/>
    </row>
    <row r="23" spans="1:39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108582</v>
      </c>
      <c r="X23" s="253">
        <v>108746</v>
      </c>
      <c r="Y23" s="253">
        <v>96948</v>
      </c>
      <c r="Z23" s="97"/>
      <c r="AA23" s="98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100"/>
      <c r="AM23" s="76"/>
    </row>
    <row r="24" spans="1:39" s="71" customFormat="1" x14ac:dyDescent="0.35">
      <c r="A24" s="171"/>
      <c r="B24" s="72" t="s">
        <v>38</v>
      </c>
      <c r="C24" s="95">
        <v>45173</v>
      </c>
      <c r="D24" s="96">
        <v>46478</v>
      </c>
      <c r="E24" s="96">
        <v>45482</v>
      </c>
      <c r="F24" s="96">
        <v>45455</v>
      </c>
      <c r="G24" s="96">
        <v>46346</v>
      </c>
      <c r="H24" s="96">
        <v>47992</v>
      </c>
      <c r="I24" s="96">
        <v>49877</v>
      </c>
      <c r="J24" s="96">
        <v>50603</v>
      </c>
      <c r="K24" s="96">
        <v>52529</v>
      </c>
      <c r="L24" s="96">
        <v>52966</v>
      </c>
      <c r="M24" s="96">
        <v>52826</v>
      </c>
      <c r="N24" s="97">
        <v>53418</v>
      </c>
      <c r="O24" s="95">
        <v>53395</v>
      </c>
      <c r="P24" s="96">
        <v>57949</v>
      </c>
      <c r="Q24" s="96">
        <v>53112</v>
      </c>
      <c r="R24" s="96">
        <v>51623</v>
      </c>
      <c r="S24" s="96">
        <v>54979</v>
      </c>
      <c r="T24" s="96">
        <v>54009</v>
      </c>
      <c r="U24" s="228">
        <v>54282</v>
      </c>
      <c r="V24" s="228">
        <v>53615</v>
      </c>
      <c r="W24" s="228">
        <v>57624</v>
      </c>
      <c r="X24" s="228">
        <v>60397</v>
      </c>
      <c r="Y24" s="228">
        <v>56486</v>
      </c>
      <c r="Z24" s="97"/>
      <c r="AA24" s="98">
        <f t="shared" si="7"/>
        <v>8222</v>
      </c>
      <c r="AB24" s="99">
        <f t="shared" si="7"/>
        <v>11471</v>
      </c>
      <c r="AC24" s="99">
        <f t="shared" si="7"/>
        <v>7630</v>
      </c>
      <c r="AD24" s="99">
        <f t="shared" si="7"/>
        <v>6168</v>
      </c>
      <c r="AE24" s="99">
        <f t="shared" si="7"/>
        <v>8633</v>
      </c>
      <c r="AF24" s="99">
        <f t="shared" si="7"/>
        <v>6017</v>
      </c>
      <c r="AG24" s="99">
        <f t="shared" si="7"/>
        <v>4405</v>
      </c>
      <c r="AH24" s="99">
        <f t="shared" si="7"/>
        <v>3012</v>
      </c>
      <c r="AI24" s="99">
        <f t="shared" si="7"/>
        <v>5095</v>
      </c>
      <c r="AJ24" s="99">
        <f t="shared" si="7"/>
        <v>7431</v>
      </c>
      <c r="AK24" s="99">
        <f t="shared" si="7"/>
        <v>3660</v>
      </c>
      <c r="AL24" s="100"/>
      <c r="AM24" s="76">
        <f>IF(ISERROR(GETPIVOTDATA("VALUE",'CSS WK pvt'!$I$2,"DT_FILE",AM$8,"CD_CO",AM$6,"TRIM_CAT",TRIM(B24),"TRIM_LINE",A20))=TRUE,0,GETPIVOTDATA("VALUE",'CSS WK pvt'!$I$2,"DT_FILE",AM$8,"CD_CO",AM$6,"TRIM_CAT",TRIM(B24),"TRIM_LINE",A20))</f>
        <v>56467</v>
      </c>
    </row>
    <row r="25" spans="1:39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24975</v>
      </c>
      <c r="X25" s="253">
        <f>X24-X26</f>
        <v>27023</v>
      </c>
      <c r="Y25" s="253">
        <f>Y24-Y26</f>
        <v>25174</v>
      </c>
      <c r="Z25" s="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100"/>
      <c r="AM25" s="76"/>
    </row>
    <row r="26" spans="1:39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32649</v>
      </c>
      <c r="X26" s="253">
        <v>33374</v>
      </c>
      <c r="Y26" s="253">
        <v>31312</v>
      </c>
      <c r="Z26" s="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100"/>
      <c r="AM26" s="76"/>
    </row>
    <row r="27" spans="1:39" s="71" customFormat="1" x14ac:dyDescent="0.35">
      <c r="A27" s="171"/>
      <c r="B27" s="72" t="s">
        <v>39</v>
      </c>
      <c r="C27" s="95">
        <v>28569</v>
      </c>
      <c r="D27" s="96">
        <v>30527</v>
      </c>
      <c r="E27" s="96">
        <v>25122</v>
      </c>
      <c r="F27" s="96">
        <v>22667</v>
      </c>
      <c r="G27" s="96">
        <v>24273</v>
      </c>
      <c r="H27" s="96">
        <v>24394</v>
      </c>
      <c r="I27" s="96">
        <v>25775</v>
      </c>
      <c r="J27" s="96">
        <v>24959</v>
      </c>
      <c r="K27" s="96">
        <v>28521</v>
      </c>
      <c r="L27" s="96">
        <v>30875</v>
      </c>
      <c r="M27" s="96">
        <v>28922</v>
      </c>
      <c r="N27" s="97">
        <v>26064</v>
      </c>
      <c r="O27" s="95">
        <v>31846</v>
      </c>
      <c r="P27" s="96">
        <v>35912</v>
      </c>
      <c r="Q27" s="96">
        <v>32344</v>
      </c>
      <c r="R27" s="96">
        <v>31085</v>
      </c>
      <c r="S27" s="96">
        <v>30711</v>
      </c>
      <c r="T27" s="96">
        <v>29142</v>
      </c>
      <c r="U27" s="228">
        <v>26882</v>
      </c>
      <c r="V27" s="228">
        <v>27768</v>
      </c>
      <c r="W27" s="228">
        <v>31567</v>
      </c>
      <c r="X27" s="228">
        <v>30785</v>
      </c>
      <c r="Y27" s="228">
        <v>31441</v>
      </c>
      <c r="Z27" s="97"/>
      <c r="AA27" s="98">
        <f t="shared" si="7"/>
        <v>3277</v>
      </c>
      <c r="AB27" s="99">
        <f t="shared" si="7"/>
        <v>5385</v>
      </c>
      <c r="AC27" s="99">
        <f t="shared" si="7"/>
        <v>7222</v>
      </c>
      <c r="AD27" s="99">
        <f t="shared" si="7"/>
        <v>8418</v>
      </c>
      <c r="AE27" s="99">
        <f t="shared" si="7"/>
        <v>6438</v>
      </c>
      <c r="AF27" s="99">
        <f t="shared" si="7"/>
        <v>4748</v>
      </c>
      <c r="AG27" s="99">
        <f t="shared" si="7"/>
        <v>1107</v>
      </c>
      <c r="AH27" s="99">
        <f t="shared" si="7"/>
        <v>2809</v>
      </c>
      <c r="AI27" s="99">
        <f t="shared" si="7"/>
        <v>3046</v>
      </c>
      <c r="AJ27" s="99">
        <f t="shared" si="7"/>
        <v>-90</v>
      </c>
      <c r="AK27" s="99">
        <f t="shared" si="7"/>
        <v>2519</v>
      </c>
      <c r="AL27" s="100"/>
      <c r="AM27" s="76">
        <f>IF(ISERROR(GETPIVOTDATA("VALUE",'CSS WK pvt'!$I$2,"DT_FILE",AM$8,"CD_CO",AM$6,"TRIM_CAT",TRIM(B27),"TRIM_LINE",A20))=TRUE,0,GETPIVOTDATA("VALUE",'CSS WK pvt'!$I$2,"DT_FILE",AM$8,"CD_CO",AM$6,"TRIM_CAT",TRIM(B27),"TRIM_LINE",A20))</f>
        <v>31542</v>
      </c>
    </row>
    <row r="28" spans="1:39" s="71" customFormat="1" x14ac:dyDescent="0.35">
      <c r="A28" s="171"/>
      <c r="B28" s="72" t="s">
        <v>40</v>
      </c>
      <c r="C28" s="95">
        <v>1672</v>
      </c>
      <c r="D28" s="96">
        <v>1787</v>
      </c>
      <c r="E28" s="96">
        <v>1475</v>
      </c>
      <c r="F28" s="96">
        <v>1319</v>
      </c>
      <c r="G28" s="96">
        <v>1443</v>
      </c>
      <c r="H28" s="96">
        <v>1453</v>
      </c>
      <c r="I28" s="96">
        <v>1408</v>
      </c>
      <c r="J28" s="96">
        <v>1476</v>
      </c>
      <c r="K28" s="96">
        <v>1819</v>
      </c>
      <c r="L28" s="96">
        <v>1924</v>
      </c>
      <c r="M28" s="96">
        <v>1741</v>
      </c>
      <c r="N28" s="97">
        <v>1668</v>
      </c>
      <c r="O28" s="95">
        <v>1949</v>
      </c>
      <c r="P28" s="96">
        <v>2652</v>
      </c>
      <c r="Q28" s="96">
        <v>2371</v>
      </c>
      <c r="R28" s="96">
        <v>2133</v>
      </c>
      <c r="S28" s="96">
        <v>1751</v>
      </c>
      <c r="T28" s="96">
        <v>1780</v>
      </c>
      <c r="U28" s="228">
        <v>1707</v>
      </c>
      <c r="V28" s="228">
        <v>1687</v>
      </c>
      <c r="W28" s="228">
        <v>1919</v>
      </c>
      <c r="X28" s="228">
        <v>1923</v>
      </c>
      <c r="Y28" s="228">
        <v>2046</v>
      </c>
      <c r="Z28" s="97"/>
      <c r="AA28" s="98">
        <f t="shared" si="7"/>
        <v>277</v>
      </c>
      <c r="AB28" s="99">
        <f t="shared" si="7"/>
        <v>865</v>
      </c>
      <c r="AC28" s="99">
        <f t="shared" si="7"/>
        <v>896</v>
      </c>
      <c r="AD28" s="99">
        <f t="shared" si="7"/>
        <v>814</v>
      </c>
      <c r="AE28" s="99">
        <f t="shared" si="7"/>
        <v>308</v>
      </c>
      <c r="AF28" s="99">
        <f t="shared" si="7"/>
        <v>327</v>
      </c>
      <c r="AG28" s="99">
        <f t="shared" si="7"/>
        <v>299</v>
      </c>
      <c r="AH28" s="99">
        <f t="shared" si="7"/>
        <v>211</v>
      </c>
      <c r="AI28" s="99">
        <f t="shared" si="7"/>
        <v>100</v>
      </c>
      <c r="AJ28" s="99">
        <f t="shared" si="7"/>
        <v>-1</v>
      </c>
      <c r="AK28" s="99">
        <f t="shared" si="7"/>
        <v>305</v>
      </c>
      <c r="AL28" s="100"/>
      <c r="AM28" s="76">
        <f>IF(ISERROR(GETPIVOTDATA("VALUE",'CSS WK pvt'!$I$2,"DT_FILE",AM$8,"CD_CO",AM$6,"TRIM_CAT",TRIM(B28),"TRIM_LINE",A20))=TRUE,0,GETPIVOTDATA("VALUE",'CSS WK pvt'!$I$2,"DT_FILE",AM$8,"CD_CO",AM$6,"TRIM_CAT",TRIM(B28),"TRIM_LINE",A20))</f>
        <v>2126</v>
      </c>
    </row>
    <row r="29" spans="1:39" s="71" customFormat="1" x14ac:dyDescent="0.35">
      <c r="A29" s="171"/>
      <c r="B29" s="72" t="s">
        <v>41</v>
      </c>
      <c r="C29" s="95">
        <v>466</v>
      </c>
      <c r="D29" s="96">
        <v>476</v>
      </c>
      <c r="E29" s="96">
        <v>401</v>
      </c>
      <c r="F29" s="96">
        <v>359</v>
      </c>
      <c r="G29" s="96">
        <v>367</v>
      </c>
      <c r="H29" s="96">
        <v>346</v>
      </c>
      <c r="I29" s="96">
        <v>341</v>
      </c>
      <c r="J29" s="96">
        <v>358</v>
      </c>
      <c r="K29" s="96">
        <v>490</v>
      </c>
      <c r="L29" s="96">
        <v>476</v>
      </c>
      <c r="M29" s="96">
        <v>454</v>
      </c>
      <c r="N29" s="97">
        <v>444</v>
      </c>
      <c r="O29" s="95">
        <v>503</v>
      </c>
      <c r="P29" s="96">
        <v>598</v>
      </c>
      <c r="Q29" s="96">
        <v>609</v>
      </c>
      <c r="R29" s="96">
        <v>576</v>
      </c>
      <c r="S29" s="96">
        <v>456</v>
      </c>
      <c r="T29" s="96">
        <v>468</v>
      </c>
      <c r="U29" s="228">
        <v>452</v>
      </c>
      <c r="V29" s="228">
        <v>476</v>
      </c>
      <c r="W29" s="228">
        <v>539</v>
      </c>
      <c r="X29" s="228">
        <v>519</v>
      </c>
      <c r="Y29" s="228">
        <v>605</v>
      </c>
      <c r="Z29" s="97"/>
      <c r="AA29" s="98">
        <f t="shared" si="7"/>
        <v>37</v>
      </c>
      <c r="AB29" s="99">
        <f t="shared" si="7"/>
        <v>122</v>
      </c>
      <c r="AC29" s="99">
        <f t="shared" si="7"/>
        <v>208</v>
      </c>
      <c r="AD29" s="99">
        <f t="shared" si="7"/>
        <v>217</v>
      </c>
      <c r="AE29" s="99">
        <f t="shared" si="7"/>
        <v>89</v>
      </c>
      <c r="AF29" s="99">
        <f t="shared" si="7"/>
        <v>122</v>
      </c>
      <c r="AG29" s="99">
        <f t="shared" si="7"/>
        <v>111</v>
      </c>
      <c r="AH29" s="99">
        <f t="shared" si="7"/>
        <v>118</v>
      </c>
      <c r="AI29" s="99">
        <f t="shared" si="7"/>
        <v>49</v>
      </c>
      <c r="AJ29" s="99">
        <f t="shared" si="7"/>
        <v>43</v>
      </c>
      <c r="AK29" s="99">
        <f t="shared" si="7"/>
        <v>151</v>
      </c>
      <c r="AL29" s="100"/>
      <c r="AM29" s="76">
        <f>IF(ISERROR(GETPIVOTDATA("VALUE",'CSS WK pvt'!$I$2,"DT_FILE",AM$8,"CD_CO",AM$6,"TRIM_CAT",TRIM(B29),"TRIM_LINE",A20))=TRUE,0,GETPIVOTDATA("VALUE",'CSS WK pvt'!$I$2,"DT_FILE",AM$8,"CD_CO",AM$6,"TRIM_CAT",TRIM(B29),"TRIM_LINE",A20))</f>
        <v>579</v>
      </c>
    </row>
    <row r="30" spans="1:39" s="87" customFormat="1" x14ac:dyDescent="0.35">
      <c r="A30" s="173"/>
      <c r="B30" s="72" t="s">
        <v>42</v>
      </c>
      <c r="C30" s="159">
        <f>SUM(C21:C29)</f>
        <v>226647</v>
      </c>
      <c r="D30" s="160">
        <f t="shared" ref="D30:AM30" si="8">SUM(D21:D29)</f>
        <v>238149</v>
      </c>
      <c r="E30" s="160">
        <f t="shared" si="8"/>
        <v>227573</v>
      </c>
      <c r="F30" s="160">
        <f t="shared" si="8"/>
        <v>220399</v>
      </c>
      <c r="G30" s="160">
        <f t="shared" si="8"/>
        <v>229396</v>
      </c>
      <c r="H30" s="160">
        <f t="shared" si="8"/>
        <v>239339</v>
      </c>
      <c r="I30" s="160">
        <f t="shared" si="8"/>
        <v>252600</v>
      </c>
      <c r="J30" s="160">
        <f t="shared" si="8"/>
        <v>256618</v>
      </c>
      <c r="K30" s="160">
        <f t="shared" si="8"/>
        <v>272392</v>
      </c>
      <c r="L30" s="160">
        <f t="shared" si="8"/>
        <v>273555</v>
      </c>
      <c r="M30" s="160">
        <f t="shared" si="8"/>
        <v>264582</v>
      </c>
      <c r="N30" s="161">
        <f t="shared" si="8"/>
        <v>274372</v>
      </c>
      <c r="O30" s="159">
        <f t="shared" si="8"/>
        <v>293181</v>
      </c>
      <c r="P30" s="160">
        <f t="shared" si="8"/>
        <v>306199</v>
      </c>
      <c r="Q30" s="160">
        <f t="shared" si="8"/>
        <v>289211</v>
      </c>
      <c r="R30" s="160">
        <v>280537</v>
      </c>
      <c r="S30" s="160">
        <v>277598</v>
      </c>
      <c r="T30" s="160">
        <v>280024</v>
      </c>
      <c r="U30" s="229">
        <v>292904</v>
      </c>
      <c r="V30" s="229">
        <v>297215</v>
      </c>
      <c r="W30" s="229">
        <f>SUM(W21+W24+W27+W28+W29)</f>
        <v>306858</v>
      </c>
      <c r="X30" s="229">
        <f>SUM(X21+X24+X27+X28+X29)</f>
        <v>307758</v>
      </c>
      <c r="Y30" s="229">
        <v>283316</v>
      </c>
      <c r="Z30" s="161"/>
      <c r="AA30" s="101">
        <f t="shared" si="8"/>
        <v>66534</v>
      </c>
      <c r="AB30" s="162">
        <f t="shared" ref="AB30:AD30" si="9">SUM(AB21:AB29)</f>
        <v>68050</v>
      </c>
      <c r="AC30" s="162">
        <f t="shared" si="9"/>
        <v>61638</v>
      </c>
      <c r="AD30" s="162">
        <f t="shared" si="9"/>
        <v>60138</v>
      </c>
      <c r="AE30" s="162">
        <f t="shared" ref="AE30:AF30" si="10">SUM(AE21:AE29)</f>
        <v>48202</v>
      </c>
      <c r="AF30" s="162">
        <f t="shared" si="10"/>
        <v>40685</v>
      </c>
      <c r="AG30" s="162">
        <f t="shared" ref="AG30:AH30" si="11">SUM(AG21:AG29)</f>
        <v>40304</v>
      </c>
      <c r="AH30" s="162">
        <f t="shared" si="11"/>
        <v>40597</v>
      </c>
      <c r="AI30" s="162">
        <f t="shared" ref="AI30:AJ30" si="12">SUM(AI21:AI29)</f>
        <v>34466</v>
      </c>
      <c r="AJ30" s="162">
        <f t="shared" si="12"/>
        <v>34203</v>
      </c>
      <c r="AK30" s="162">
        <f t="shared" ref="AK30" si="13">SUM(AK21:AK29)</f>
        <v>18734</v>
      </c>
      <c r="AL30" s="163"/>
      <c r="AM30" s="101">
        <f t="shared" si="8"/>
        <v>284441</v>
      </c>
    </row>
    <row r="31" spans="1:39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105"/>
      <c r="AA31" s="106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8"/>
      <c r="AM31" s="106"/>
    </row>
    <row r="32" spans="1:39" s="71" customFormat="1" x14ac:dyDescent="0.35">
      <c r="A32" s="169"/>
      <c r="B32" s="72" t="s">
        <v>37</v>
      </c>
      <c r="C32" s="95">
        <v>68065</v>
      </c>
      <c r="D32" s="96">
        <v>75038</v>
      </c>
      <c r="E32" s="96">
        <v>67855</v>
      </c>
      <c r="F32" s="96">
        <v>63011</v>
      </c>
      <c r="G32" s="96">
        <v>71891</v>
      </c>
      <c r="H32" s="96">
        <v>79076</v>
      </c>
      <c r="I32" s="96">
        <v>86014</v>
      </c>
      <c r="J32" s="96">
        <v>81936</v>
      </c>
      <c r="K32" s="96">
        <v>83919</v>
      </c>
      <c r="L32" s="96">
        <v>83808</v>
      </c>
      <c r="M32" s="96">
        <v>73870</v>
      </c>
      <c r="N32" s="97">
        <v>90706</v>
      </c>
      <c r="O32" s="95">
        <v>89760</v>
      </c>
      <c r="P32" s="96">
        <v>78878</v>
      </c>
      <c r="Q32" s="96">
        <v>68314</v>
      </c>
      <c r="R32" s="96">
        <v>64153</v>
      </c>
      <c r="S32" s="96">
        <v>65757</v>
      </c>
      <c r="T32" s="96">
        <v>71641</v>
      </c>
      <c r="U32" s="228">
        <v>80474</v>
      </c>
      <c r="V32" s="228">
        <v>70183</v>
      </c>
      <c r="W32" s="228">
        <v>68802</v>
      </c>
      <c r="X32" s="228">
        <v>70741</v>
      </c>
      <c r="Y32" s="228">
        <v>58818</v>
      </c>
      <c r="Z32" s="97"/>
      <c r="AA32" s="98">
        <f t="shared" ref="AA32:AK40" si="14">O32-C32</f>
        <v>21695</v>
      </c>
      <c r="AB32" s="99">
        <f t="shared" si="14"/>
        <v>3840</v>
      </c>
      <c r="AC32" s="99">
        <f t="shared" si="14"/>
        <v>459</v>
      </c>
      <c r="AD32" s="99">
        <f t="shared" si="14"/>
        <v>1142</v>
      </c>
      <c r="AE32" s="99">
        <f t="shared" si="14"/>
        <v>-6134</v>
      </c>
      <c r="AF32" s="99">
        <f t="shared" si="14"/>
        <v>-7435</v>
      </c>
      <c r="AG32" s="99">
        <f t="shared" si="14"/>
        <v>-5540</v>
      </c>
      <c r="AH32" s="99">
        <f t="shared" si="14"/>
        <v>-11753</v>
      </c>
      <c r="AI32" s="99">
        <f t="shared" si="14"/>
        <v>-15117</v>
      </c>
      <c r="AJ32" s="99">
        <f t="shared" si="14"/>
        <v>-13067</v>
      </c>
      <c r="AK32" s="99">
        <f t="shared" si="14"/>
        <v>-15052</v>
      </c>
      <c r="AL32" s="100"/>
      <c r="AM32" s="76">
        <f>IF(ISERROR(GETPIVOTDATA("VALUE",'CSS WK pvt'!$I$2,"DT_FILE",AM$8,"CD_CO",AM$6,"TRIM_CAT",TRIM(B32),"TRIM_LINE",A31))=TRUE,0,GETPIVOTDATA("VALUE",'CSS WK pvt'!$I$2,"DT_FILE",AM$8,"CD_CO",AM$6,"TRIM_CAT",TRIM(B32),"TRIM_LINE",A31))</f>
        <v>59462</v>
      </c>
    </row>
    <row r="33" spans="1:39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34712</v>
      </c>
      <c r="X33" s="253">
        <f>X32-X34</f>
        <v>36027</v>
      </c>
      <c r="Y33" s="253">
        <f>Y32-Y34</f>
        <v>30605</v>
      </c>
      <c r="Z33" s="97"/>
      <c r="AA33" s="98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100"/>
      <c r="AM33" s="76"/>
    </row>
    <row r="34" spans="1:39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34090</v>
      </c>
      <c r="X34" s="253">
        <v>34714</v>
      </c>
      <c r="Y34" s="253">
        <v>28213</v>
      </c>
      <c r="Z34" s="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100"/>
      <c r="AM34" s="76"/>
    </row>
    <row r="35" spans="1:39" s="71" customFormat="1" x14ac:dyDescent="0.35">
      <c r="A35" s="169"/>
      <c r="B35" s="72" t="s">
        <v>38</v>
      </c>
      <c r="C35" s="95">
        <v>10614</v>
      </c>
      <c r="D35" s="96">
        <v>12079</v>
      </c>
      <c r="E35" s="96">
        <v>11485</v>
      </c>
      <c r="F35" s="96">
        <v>11037</v>
      </c>
      <c r="G35" s="96">
        <v>12395</v>
      </c>
      <c r="H35" s="96">
        <v>13543</v>
      </c>
      <c r="I35" s="96">
        <v>14499</v>
      </c>
      <c r="J35" s="96">
        <v>13404</v>
      </c>
      <c r="K35" s="96">
        <v>12886</v>
      </c>
      <c r="L35" s="96">
        <v>12818</v>
      </c>
      <c r="M35" s="96">
        <v>11337</v>
      </c>
      <c r="N35" s="97">
        <v>12711</v>
      </c>
      <c r="O35" s="95">
        <v>11830</v>
      </c>
      <c r="P35" s="96">
        <v>12108</v>
      </c>
      <c r="Q35" s="96">
        <v>9639</v>
      </c>
      <c r="R35" s="96">
        <v>9582</v>
      </c>
      <c r="S35" s="96">
        <v>10758</v>
      </c>
      <c r="T35" s="96">
        <v>11080</v>
      </c>
      <c r="U35" s="228">
        <v>11680</v>
      </c>
      <c r="V35" s="228">
        <v>9977</v>
      </c>
      <c r="W35" s="228">
        <v>10312</v>
      </c>
      <c r="X35" s="228">
        <v>11028</v>
      </c>
      <c r="Y35" s="228">
        <v>9531</v>
      </c>
      <c r="Z35" s="97"/>
      <c r="AA35" s="98">
        <f t="shared" si="14"/>
        <v>1216</v>
      </c>
      <c r="AB35" s="99">
        <f t="shared" si="14"/>
        <v>29</v>
      </c>
      <c r="AC35" s="99">
        <f t="shared" si="14"/>
        <v>-1846</v>
      </c>
      <c r="AD35" s="99">
        <f t="shared" si="14"/>
        <v>-1455</v>
      </c>
      <c r="AE35" s="99">
        <f t="shared" si="14"/>
        <v>-1637</v>
      </c>
      <c r="AF35" s="99">
        <f t="shared" si="14"/>
        <v>-2463</v>
      </c>
      <c r="AG35" s="99">
        <f t="shared" si="14"/>
        <v>-2819</v>
      </c>
      <c r="AH35" s="99">
        <f t="shared" si="14"/>
        <v>-3427</v>
      </c>
      <c r="AI35" s="99">
        <f t="shared" si="14"/>
        <v>-2574</v>
      </c>
      <c r="AJ35" s="99">
        <f t="shared" si="14"/>
        <v>-1790</v>
      </c>
      <c r="AK35" s="99">
        <f t="shared" si="14"/>
        <v>-1806</v>
      </c>
      <c r="AL35" s="100"/>
      <c r="AM35" s="76">
        <f>IF(ISERROR(GETPIVOTDATA("VALUE",'CSS WK pvt'!$I$2,"DT_FILE",AM$8,"CD_CO",AM$6,"TRIM_CAT",TRIM(B35),"TRIM_LINE",A31))=TRUE,0,GETPIVOTDATA("VALUE",'CSS WK pvt'!$I$2,"DT_FILE",AM$8,"CD_CO",AM$6,"TRIM_CAT",TRIM(B35),"TRIM_LINE",A31))</f>
        <v>9462</v>
      </c>
    </row>
    <row r="36" spans="1:39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4814</v>
      </c>
      <c r="X36" s="253">
        <f>X35-X37</f>
        <v>5274</v>
      </c>
      <c r="Y36" s="253">
        <f>Y35-Y37</f>
        <v>4662</v>
      </c>
      <c r="Z36" s="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100"/>
      <c r="AM36" s="76"/>
    </row>
    <row r="37" spans="1:39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5498</v>
      </c>
      <c r="X37" s="253">
        <v>5754</v>
      </c>
      <c r="Y37" s="253">
        <v>4869</v>
      </c>
      <c r="Z37" s="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100"/>
      <c r="AM37" s="76"/>
    </row>
    <row r="38" spans="1:39" s="71" customFormat="1" x14ac:dyDescent="0.35">
      <c r="A38" s="169"/>
      <c r="B38" s="72" t="s">
        <v>39</v>
      </c>
      <c r="C38" s="95">
        <v>18638</v>
      </c>
      <c r="D38" s="96">
        <v>18892</v>
      </c>
      <c r="E38" s="96">
        <v>13438</v>
      </c>
      <c r="F38" s="96">
        <v>11078</v>
      </c>
      <c r="G38" s="96">
        <v>13511</v>
      </c>
      <c r="H38" s="96">
        <v>12397</v>
      </c>
      <c r="I38" s="96">
        <v>14530</v>
      </c>
      <c r="J38" s="96">
        <v>13418</v>
      </c>
      <c r="K38" s="96">
        <v>16183</v>
      </c>
      <c r="L38" s="96">
        <v>18124</v>
      </c>
      <c r="M38" s="96">
        <v>15899</v>
      </c>
      <c r="N38" s="97">
        <v>14550</v>
      </c>
      <c r="O38" s="95">
        <v>18862</v>
      </c>
      <c r="P38" s="96">
        <v>17472</v>
      </c>
      <c r="Q38" s="96">
        <v>13118</v>
      </c>
      <c r="R38" s="96">
        <v>13020</v>
      </c>
      <c r="S38" s="96">
        <v>13203</v>
      </c>
      <c r="T38" s="96">
        <v>11863</v>
      </c>
      <c r="U38" s="228">
        <v>11494</v>
      </c>
      <c r="V38" s="228">
        <v>13055</v>
      </c>
      <c r="W38" s="228">
        <v>16183</v>
      </c>
      <c r="X38" s="228">
        <v>14898</v>
      </c>
      <c r="Y38" s="228">
        <v>16060</v>
      </c>
      <c r="Z38" s="97"/>
      <c r="AA38" s="98">
        <f t="shared" si="14"/>
        <v>224</v>
      </c>
      <c r="AB38" s="99">
        <f t="shared" si="14"/>
        <v>-1420</v>
      </c>
      <c r="AC38" s="99">
        <f t="shared" si="14"/>
        <v>-320</v>
      </c>
      <c r="AD38" s="99">
        <f t="shared" si="14"/>
        <v>1942</v>
      </c>
      <c r="AE38" s="99">
        <f t="shared" si="14"/>
        <v>-308</v>
      </c>
      <c r="AF38" s="99">
        <f t="shared" si="14"/>
        <v>-534</v>
      </c>
      <c r="AG38" s="99">
        <f t="shared" si="14"/>
        <v>-3036</v>
      </c>
      <c r="AH38" s="99">
        <f t="shared" si="14"/>
        <v>-363</v>
      </c>
      <c r="AI38" s="99">
        <f t="shared" si="14"/>
        <v>0</v>
      </c>
      <c r="AJ38" s="99">
        <f t="shared" si="14"/>
        <v>-3226</v>
      </c>
      <c r="AK38" s="99">
        <f t="shared" si="14"/>
        <v>161</v>
      </c>
      <c r="AL38" s="100"/>
      <c r="AM38" s="76">
        <f>IF(ISERROR(GETPIVOTDATA("VALUE",'CSS WK pvt'!$I$2,"DT_FILE",AM$8,"CD_CO",AM$6,"TRIM_CAT",TRIM(B38),"TRIM_LINE",A31))=TRUE,0,GETPIVOTDATA("VALUE",'CSS WK pvt'!$I$2,"DT_FILE",AM$8,"CD_CO",AM$6,"TRIM_CAT",TRIM(B38),"TRIM_LINE",A31))</f>
        <v>16106</v>
      </c>
    </row>
    <row r="39" spans="1:39" s="71" customFormat="1" x14ac:dyDescent="0.35">
      <c r="A39" s="169"/>
      <c r="B39" s="72" t="s">
        <v>40</v>
      </c>
      <c r="C39" s="95">
        <v>1109</v>
      </c>
      <c r="D39" s="96">
        <v>1145</v>
      </c>
      <c r="E39" s="96">
        <v>892</v>
      </c>
      <c r="F39" s="96">
        <v>746</v>
      </c>
      <c r="G39" s="96">
        <v>922</v>
      </c>
      <c r="H39" s="96">
        <v>829</v>
      </c>
      <c r="I39" s="96">
        <v>841</v>
      </c>
      <c r="J39" s="96">
        <v>890</v>
      </c>
      <c r="K39" s="96">
        <v>1179</v>
      </c>
      <c r="L39" s="96">
        <v>1231</v>
      </c>
      <c r="M39" s="96">
        <v>1041</v>
      </c>
      <c r="N39" s="97">
        <v>1076</v>
      </c>
      <c r="O39" s="95">
        <v>1274</v>
      </c>
      <c r="P39" s="96">
        <v>1586</v>
      </c>
      <c r="Q39" s="96">
        <v>1129</v>
      </c>
      <c r="R39" s="96">
        <v>1012</v>
      </c>
      <c r="S39" s="96">
        <v>808</v>
      </c>
      <c r="T39" s="96">
        <v>837</v>
      </c>
      <c r="U39" s="228">
        <v>889</v>
      </c>
      <c r="V39" s="228">
        <v>877</v>
      </c>
      <c r="W39" s="228">
        <v>1092</v>
      </c>
      <c r="X39" s="228">
        <v>1077</v>
      </c>
      <c r="Y39" s="228">
        <v>1166</v>
      </c>
      <c r="Z39" s="97"/>
      <c r="AA39" s="98">
        <f t="shared" si="14"/>
        <v>165</v>
      </c>
      <c r="AB39" s="99">
        <f t="shared" si="14"/>
        <v>441</v>
      </c>
      <c r="AC39" s="99">
        <f t="shared" si="14"/>
        <v>237</v>
      </c>
      <c r="AD39" s="99">
        <f t="shared" si="14"/>
        <v>266</v>
      </c>
      <c r="AE39" s="99">
        <f t="shared" si="14"/>
        <v>-114</v>
      </c>
      <c r="AF39" s="99">
        <f t="shared" si="14"/>
        <v>8</v>
      </c>
      <c r="AG39" s="99">
        <f t="shared" si="14"/>
        <v>48</v>
      </c>
      <c r="AH39" s="99">
        <f t="shared" si="14"/>
        <v>-13</v>
      </c>
      <c r="AI39" s="99">
        <f t="shared" si="14"/>
        <v>-87</v>
      </c>
      <c r="AJ39" s="99">
        <f t="shared" si="14"/>
        <v>-154</v>
      </c>
      <c r="AK39" s="99">
        <f t="shared" si="14"/>
        <v>125</v>
      </c>
      <c r="AL39" s="100"/>
      <c r="AM39" s="76">
        <f>IF(ISERROR(GETPIVOTDATA("VALUE",'CSS WK pvt'!$I$2,"DT_FILE",AM$8,"CD_CO",AM$6,"TRIM_CAT",TRIM(B39),"TRIM_LINE",A31))=TRUE,0,GETPIVOTDATA("VALUE",'CSS WK pvt'!$I$2,"DT_FILE",AM$8,"CD_CO",AM$6,"TRIM_CAT",TRIM(B39),"TRIM_LINE",A31))</f>
        <v>1207</v>
      </c>
    </row>
    <row r="40" spans="1:39" s="71" customFormat="1" x14ac:dyDescent="0.35">
      <c r="A40" s="169"/>
      <c r="B40" s="72" t="s">
        <v>41</v>
      </c>
      <c r="C40" s="95">
        <v>314</v>
      </c>
      <c r="D40" s="96">
        <v>303</v>
      </c>
      <c r="E40" s="96">
        <v>250</v>
      </c>
      <c r="F40" s="96">
        <v>216</v>
      </c>
      <c r="G40" s="96">
        <v>224</v>
      </c>
      <c r="H40" s="96">
        <v>187</v>
      </c>
      <c r="I40" s="96">
        <v>180</v>
      </c>
      <c r="J40" s="96">
        <v>216</v>
      </c>
      <c r="K40" s="96">
        <v>311</v>
      </c>
      <c r="L40" s="96">
        <v>282</v>
      </c>
      <c r="M40" s="96">
        <v>250</v>
      </c>
      <c r="N40" s="97">
        <v>281</v>
      </c>
      <c r="O40" s="95">
        <v>320</v>
      </c>
      <c r="P40" s="96">
        <v>328</v>
      </c>
      <c r="Q40" s="96">
        <v>304</v>
      </c>
      <c r="R40" s="96">
        <v>268</v>
      </c>
      <c r="S40" s="96">
        <v>212</v>
      </c>
      <c r="T40" s="96">
        <v>232</v>
      </c>
      <c r="U40" s="228">
        <v>247</v>
      </c>
      <c r="V40" s="228">
        <v>271</v>
      </c>
      <c r="W40" s="228">
        <v>339</v>
      </c>
      <c r="X40" s="228">
        <v>290</v>
      </c>
      <c r="Y40" s="228">
        <v>378</v>
      </c>
      <c r="Z40" s="97"/>
      <c r="AA40" s="98">
        <f t="shared" si="14"/>
        <v>6</v>
      </c>
      <c r="AB40" s="99">
        <f t="shared" si="14"/>
        <v>25</v>
      </c>
      <c r="AC40" s="99">
        <f t="shared" si="14"/>
        <v>54</v>
      </c>
      <c r="AD40" s="99">
        <f t="shared" si="14"/>
        <v>52</v>
      </c>
      <c r="AE40" s="99">
        <f t="shared" si="14"/>
        <v>-12</v>
      </c>
      <c r="AF40" s="99">
        <f t="shared" si="14"/>
        <v>45</v>
      </c>
      <c r="AG40" s="99">
        <f t="shared" si="14"/>
        <v>67</v>
      </c>
      <c r="AH40" s="99">
        <f t="shared" si="14"/>
        <v>55</v>
      </c>
      <c r="AI40" s="99">
        <f t="shared" si="14"/>
        <v>28</v>
      </c>
      <c r="AJ40" s="99">
        <f t="shared" si="14"/>
        <v>8</v>
      </c>
      <c r="AK40" s="99">
        <f t="shared" si="14"/>
        <v>128</v>
      </c>
      <c r="AL40" s="100"/>
      <c r="AM40" s="76">
        <f>IF(ISERROR(GETPIVOTDATA("VALUE",'CSS WK pvt'!$I$2,"DT_FILE",AM$8,"CD_CO",AM$6,"TRIM_CAT",TRIM(B40),"TRIM_LINE",A31))=TRUE,0,GETPIVOTDATA("VALUE",'CSS WK pvt'!$I$2,"DT_FILE",AM$8,"CD_CO",AM$6,"TRIM_CAT",TRIM(B40),"TRIM_LINE",A31))</f>
        <v>340</v>
      </c>
    </row>
    <row r="41" spans="1:39" s="87" customFormat="1" x14ac:dyDescent="0.35">
      <c r="A41" s="173"/>
      <c r="B41" s="72" t="s">
        <v>42</v>
      </c>
      <c r="C41" s="159">
        <f t="shared" ref="C41:O41" si="15">SUM(C32:C40)</f>
        <v>98740</v>
      </c>
      <c r="D41" s="160">
        <f t="shared" si="15"/>
        <v>107457</v>
      </c>
      <c r="E41" s="160">
        <f t="shared" si="15"/>
        <v>93920</v>
      </c>
      <c r="F41" s="160">
        <f t="shared" si="15"/>
        <v>86088</v>
      </c>
      <c r="G41" s="160">
        <f t="shared" si="15"/>
        <v>98943</v>
      </c>
      <c r="H41" s="160">
        <f t="shared" si="15"/>
        <v>106032</v>
      </c>
      <c r="I41" s="160">
        <f t="shared" si="15"/>
        <v>116064</v>
      </c>
      <c r="J41" s="160">
        <f t="shared" si="15"/>
        <v>109864</v>
      </c>
      <c r="K41" s="160">
        <f t="shared" si="15"/>
        <v>114478</v>
      </c>
      <c r="L41" s="160">
        <f t="shared" si="15"/>
        <v>116263</v>
      </c>
      <c r="M41" s="160">
        <f t="shared" si="15"/>
        <v>102397</v>
      </c>
      <c r="N41" s="161">
        <f t="shared" si="15"/>
        <v>119324</v>
      </c>
      <c r="O41" s="159">
        <f t="shared" si="15"/>
        <v>122046</v>
      </c>
      <c r="P41" s="160">
        <f t="shared" ref="P41:Q41" si="16">SUM(P32:P40)</f>
        <v>110372</v>
      </c>
      <c r="Q41" s="160">
        <f t="shared" si="16"/>
        <v>92504</v>
      </c>
      <c r="R41" s="160">
        <v>88035</v>
      </c>
      <c r="S41" s="160">
        <v>90738</v>
      </c>
      <c r="T41" s="160">
        <v>95653</v>
      </c>
      <c r="U41" s="229">
        <v>104784</v>
      </c>
      <c r="V41" s="229">
        <v>94363</v>
      </c>
      <c r="W41" s="229">
        <f>SUM(W32+W35+W38+W39+W40)</f>
        <v>96728</v>
      </c>
      <c r="X41" s="229">
        <f>SUM(X32+X35+X38+X39+X40)</f>
        <v>98034</v>
      </c>
      <c r="Y41" s="229">
        <v>85953</v>
      </c>
      <c r="Z41" s="161"/>
      <c r="AA41" s="101">
        <f t="shared" ref="AA41" si="17">SUM(AA32:AA40)</f>
        <v>23306</v>
      </c>
      <c r="AB41" s="162">
        <f t="shared" ref="AB41:AD41" si="18">SUM(AB32:AB40)</f>
        <v>2915</v>
      </c>
      <c r="AC41" s="162">
        <f t="shared" si="18"/>
        <v>-1416</v>
      </c>
      <c r="AD41" s="162">
        <f t="shared" si="18"/>
        <v>1947</v>
      </c>
      <c r="AE41" s="162">
        <f t="shared" ref="AE41:AF41" si="19">SUM(AE32:AE40)</f>
        <v>-8205</v>
      </c>
      <c r="AF41" s="162">
        <f t="shared" si="19"/>
        <v>-10379</v>
      </c>
      <c r="AG41" s="162">
        <f t="shared" ref="AG41:AH41" si="20">SUM(AG32:AG40)</f>
        <v>-11280</v>
      </c>
      <c r="AH41" s="162">
        <f t="shared" si="20"/>
        <v>-15501</v>
      </c>
      <c r="AI41" s="162">
        <f t="shared" ref="AI41:AJ41" si="21">SUM(AI32:AI40)</f>
        <v>-17750</v>
      </c>
      <c r="AJ41" s="162">
        <f t="shared" si="21"/>
        <v>-18229</v>
      </c>
      <c r="AK41" s="162">
        <f t="shared" ref="AK41" si="22">SUM(AK32:AK40)</f>
        <v>-16444</v>
      </c>
      <c r="AL41" s="163"/>
      <c r="AM41" s="101">
        <f>SUM(AM32:AM40)</f>
        <v>86577</v>
      </c>
    </row>
    <row r="42" spans="1:39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105"/>
      <c r="AA42" s="106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8"/>
      <c r="AM42" s="106"/>
    </row>
    <row r="43" spans="1:39" s="71" customFormat="1" x14ac:dyDescent="0.35">
      <c r="A43" s="171"/>
      <c r="B43" s="72" t="s">
        <v>37</v>
      </c>
      <c r="C43" s="95">
        <v>26299</v>
      </c>
      <c r="D43" s="96">
        <v>27624</v>
      </c>
      <c r="E43" s="96">
        <v>30010</v>
      </c>
      <c r="F43" s="96">
        <v>27891</v>
      </c>
      <c r="G43" s="96">
        <v>24752</v>
      </c>
      <c r="H43" s="96">
        <v>26854</v>
      </c>
      <c r="I43" s="96">
        <v>29835</v>
      </c>
      <c r="J43" s="96">
        <v>35870</v>
      </c>
      <c r="K43" s="96">
        <v>35917</v>
      </c>
      <c r="L43" s="96">
        <v>30421</v>
      </c>
      <c r="M43" s="96">
        <v>31434</v>
      </c>
      <c r="N43" s="97">
        <v>28679</v>
      </c>
      <c r="O43" s="95">
        <v>38739</v>
      </c>
      <c r="P43" s="96">
        <v>43660</v>
      </c>
      <c r="Q43" s="96">
        <v>34553</v>
      </c>
      <c r="R43" s="96">
        <v>30348</v>
      </c>
      <c r="S43" s="96">
        <v>25686</v>
      </c>
      <c r="T43" s="96">
        <v>25721</v>
      </c>
      <c r="U43" s="228">
        <v>31108</v>
      </c>
      <c r="V43" s="228">
        <v>38846</v>
      </c>
      <c r="W43" s="228">
        <v>34266</v>
      </c>
      <c r="X43" s="228">
        <v>27508</v>
      </c>
      <c r="Y43" s="228">
        <v>22449</v>
      </c>
      <c r="Z43" s="97"/>
      <c r="AA43" s="98">
        <f t="shared" ref="AA43:AK51" si="23">O43-C43</f>
        <v>12440</v>
      </c>
      <c r="AB43" s="99">
        <f t="shared" si="23"/>
        <v>16036</v>
      </c>
      <c r="AC43" s="99">
        <f t="shared" si="23"/>
        <v>4543</v>
      </c>
      <c r="AD43" s="99">
        <f t="shared" si="23"/>
        <v>2457</v>
      </c>
      <c r="AE43" s="99">
        <f t="shared" si="23"/>
        <v>934</v>
      </c>
      <c r="AF43" s="99">
        <f t="shared" si="23"/>
        <v>-1133</v>
      </c>
      <c r="AG43" s="99">
        <f t="shared" si="23"/>
        <v>1273</v>
      </c>
      <c r="AH43" s="99">
        <f t="shared" si="23"/>
        <v>2976</v>
      </c>
      <c r="AI43" s="99">
        <f t="shared" si="23"/>
        <v>-1651</v>
      </c>
      <c r="AJ43" s="99">
        <f t="shared" si="23"/>
        <v>-2913</v>
      </c>
      <c r="AK43" s="99">
        <f t="shared" si="23"/>
        <v>-8985</v>
      </c>
      <c r="AL43" s="100"/>
      <c r="AM43" s="76">
        <f>IF(ISERROR(GETPIVOTDATA("VALUE",'CSS WK pvt'!$I$2,"DT_FILE",AM$8,"CD_CO",AM$6,"TRIM_CAT",TRIM(B43),"TRIM_LINE",A42))=TRUE,0,GETPIVOTDATA("VALUE",'CSS WK pvt'!$I$2,"DT_FILE",AM$8,"CD_CO",AM$6,"TRIM_CAT",TRIM(B43),"TRIM_LINE",A42))</f>
        <v>22882</v>
      </c>
    </row>
    <row r="44" spans="1:39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16859</v>
      </c>
      <c r="X44" s="253">
        <f>X43-X45</f>
        <v>13851</v>
      </c>
      <c r="Y44" s="253">
        <f>Y43-Y45</f>
        <v>11536</v>
      </c>
      <c r="Z44" s="97"/>
      <c r="AA44" s="98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100"/>
      <c r="AM44" s="76"/>
    </row>
    <row r="45" spans="1:39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17407</v>
      </c>
      <c r="X45" s="253">
        <v>13657</v>
      </c>
      <c r="Y45" s="253">
        <v>10913</v>
      </c>
      <c r="Z45" s="97"/>
      <c r="AA45" s="98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100"/>
      <c r="AM45" s="76"/>
    </row>
    <row r="46" spans="1:39" s="71" customFormat="1" x14ac:dyDescent="0.35">
      <c r="A46" s="171"/>
      <c r="B46" s="72" t="s">
        <v>38</v>
      </c>
      <c r="C46" s="95">
        <v>6377</v>
      </c>
      <c r="D46" s="96">
        <v>6215</v>
      </c>
      <c r="E46" s="96">
        <v>6435</v>
      </c>
      <c r="F46" s="96">
        <v>6384</v>
      </c>
      <c r="G46" s="96">
        <v>5711</v>
      </c>
      <c r="H46" s="96">
        <v>6215</v>
      </c>
      <c r="I46" s="96">
        <v>6942</v>
      </c>
      <c r="J46" s="96">
        <v>7988</v>
      </c>
      <c r="K46" s="96">
        <v>8029</v>
      </c>
      <c r="L46" s="96">
        <v>6929</v>
      </c>
      <c r="M46" s="96">
        <v>6836</v>
      </c>
      <c r="N46" s="97">
        <v>6482</v>
      </c>
      <c r="O46" s="95">
        <v>6892</v>
      </c>
      <c r="P46" s="96">
        <v>7462</v>
      </c>
      <c r="Q46" s="96">
        <v>5960</v>
      </c>
      <c r="R46" s="96">
        <v>5117</v>
      </c>
      <c r="S46" s="96">
        <v>5367</v>
      </c>
      <c r="T46" s="96">
        <v>5103</v>
      </c>
      <c r="U46" s="228">
        <v>5814</v>
      </c>
      <c r="V46" s="228">
        <v>7033</v>
      </c>
      <c r="W46" s="228">
        <v>6368</v>
      </c>
      <c r="X46" s="228">
        <v>5591</v>
      </c>
      <c r="Y46" s="228">
        <v>4588</v>
      </c>
      <c r="Z46" s="97"/>
      <c r="AA46" s="98">
        <f t="shared" si="23"/>
        <v>515</v>
      </c>
      <c r="AB46" s="99">
        <f t="shared" si="23"/>
        <v>1247</v>
      </c>
      <c r="AC46" s="99">
        <f t="shared" si="23"/>
        <v>-475</v>
      </c>
      <c r="AD46" s="99">
        <f t="shared" si="23"/>
        <v>-1267</v>
      </c>
      <c r="AE46" s="99">
        <f t="shared" si="23"/>
        <v>-344</v>
      </c>
      <c r="AF46" s="99">
        <f t="shared" si="23"/>
        <v>-1112</v>
      </c>
      <c r="AG46" s="99">
        <f t="shared" si="23"/>
        <v>-1128</v>
      </c>
      <c r="AH46" s="99">
        <f t="shared" si="23"/>
        <v>-955</v>
      </c>
      <c r="AI46" s="99">
        <f t="shared" si="23"/>
        <v>-1661</v>
      </c>
      <c r="AJ46" s="99">
        <f t="shared" si="23"/>
        <v>-1338</v>
      </c>
      <c r="AK46" s="99">
        <f t="shared" si="23"/>
        <v>-2248</v>
      </c>
      <c r="AL46" s="100"/>
      <c r="AM46" s="76">
        <f>IF(ISERROR(GETPIVOTDATA("VALUE",'CSS WK pvt'!$I$2,"DT_FILE",AM$8,"CD_CO",AM$6,"TRIM_CAT",TRIM(B46),"TRIM_LINE",A42))=TRUE,0,GETPIVOTDATA("VALUE",'CSS WK pvt'!$I$2,"DT_FILE",AM$8,"CD_CO",AM$6,"TRIM_CAT",TRIM(B46),"TRIM_LINE",A42))</f>
        <v>4651</v>
      </c>
    </row>
    <row r="47" spans="1:39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2744</v>
      </c>
      <c r="X47" s="253">
        <f>X46-X48</f>
        <v>2623</v>
      </c>
      <c r="Y47" s="253">
        <f>Y46-Y48</f>
        <v>2178</v>
      </c>
      <c r="Z47" s="97"/>
      <c r="AA47" s="98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100"/>
      <c r="AM47" s="76"/>
    </row>
    <row r="48" spans="1:39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3624</v>
      </c>
      <c r="X48" s="253">
        <v>2968</v>
      </c>
      <c r="Y48" s="253">
        <v>2410</v>
      </c>
      <c r="Z48" s="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100"/>
      <c r="AM48" s="76"/>
    </row>
    <row r="49" spans="1:39" s="71" customFormat="1" x14ac:dyDescent="0.35">
      <c r="A49" s="171"/>
      <c r="B49" s="72" t="s">
        <v>39</v>
      </c>
      <c r="C49" s="95">
        <v>4299</v>
      </c>
      <c r="D49" s="96">
        <v>5887</v>
      </c>
      <c r="E49" s="96">
        <v>5210</v>
      </c>
      <c r="F49" s="96">
        <v>4939</v>
      </c>
      <c r="G49" s="96">
        <v>3940</v>
      </c>
      <c r="H49" s="96">
        <v>5373</v>
      </c>
      <c r="I49" s="96">
        <v>4586</v>
      </c>
      <c r="J49" s="96">
        <v>4890</v>
      </c>
      <c r="K49" s="96">
        <v>5398</v>
      </c>
      <c r="L49" s="96">
        <v>5652</v>
      </c>
      <c r="M49" s="96">
        <v>5619</v>
      </c>
      <c r="N49" s="97">
        <v>4620</v>
      </c>
      <c r="O49" s="95">
        <v>5539</v>
      </c>
      <c r="P49" s="96">
        <v>8540</v>
      </c>
      <c r="Q49" s="96">
        <v>6492</v>
      </c>
      <c r="R49" s="96">
        <v>4892</v>
      </c>
      <c r="S49" s="96">
        <v>4576</v>
      </c>
      <c r="T49" s="96">
        <v>5238</v>
      </c>
      <c r="U49" s="228">
        <v>3980</v>
      </c>
      <c r="V49" s="228">
        <v>4630</v>
      </c>
      <c r="W49" s="228">
        <v>5071</v>
      </c>
      <c r="X49" s="228">
        <v>5149</v>
      </c>
      <c r="Y49" s="228">
        <v>4636</v>
      </c>
      <c r="Z49" s="97"/>
      <c r="AA49" s="98">
        <f t="shared" si="23"/>
        <v>1240</v>
      </c>
      <c r="AB49" s="99">
        <f t="shared" si="23"/>
        <v>2653</v>
      </c>
      <c r="AC49" s="99">
        <f t="shared" si="23"/>
        <v>1282</v>
      </c>
      <c r="AD49" s="99">
        <f t="shared" si="23"/>
        <v>-47</v>
      </c>
      <c r="AE49" s="99">
        <f t="shared" si="23"/>
        <v>636</v>
      </c>
      <c r="AF49" s="99">
        <f t="shared" si="23"/>
        <v>-135</v>
      </c>
      <c r="AG49" s="99">
        <f t="shared" si="23"/>
        <v>-606</v>
      </c>
      <c r="AH49" s="99">
        <f t="shared" si="23"/>
        <v>-260</v>
      </c>
      <c r="AI49" s="99">
        <f t="shared" si="23"/>
        <v>-327</v>
      </c>
      <c r="AJ49" s="99">
        <f t="shared" si="23"/>
        <v>-503</v>
      </c>
      <c r="AK49" s="99">
        <f t="shared" si="23"/>
        <v>-983</v>
      </c>
      <c r="AL49" s="100"/>
      <c r="AM49" s="76">
        <f>IF(ISERROR(GETPIVOTDATA("VALUE",'CSS WK pvt'!$I$2,"DT_FILE",AM$8,"CD_CO",AM$6,"TRIM_CAT",TRIM(B49),"TRIM_LINE",A42))=TRUE,0,GETPIVOTDATA("VALUE",'CSS WK pvt'!$I$2,"DT_FILE",AM$8,"CD_CO",AM$6,"TRIM_CAT",TRIM(B49),"TRIM_LINE",A42))</f>
        <v>4562</v>
      </c>
    </row>
    <row r="50" spans="1:39" s="71" customFormat="1" x14ac:dyDescent="0.35">
      <c r="A50" s="171"/>
      <c r="B50" s="72" t="s">
        <v>40</v>
      </c>
      <c r="C50" s="95">
        <v>259</v>
      </c>
      <c r="D50" s="96">
        <v>339</v>
      </c>
      <c r="E50" s="96">
        <v>277</v>
      </c>
      <c r="F50" s="96">
        <v>258</v>
      </c>
      <c r="G50" s="96">
        <v>216</v>
      </c>
      <c r="H50" s="96">
        <v>317</v>
      </c>
      <c r="I50" s="96">
        <v>247</v>
      </c>
      <c r="J50" s="96">
        <v>276</v>
      </c>
      <c r="K50" s="96">
        <v>312</v>
      </c>
      <c r="L50" s="96">
        <v>358</v>
      </c>
      <c r="M50" s="96">
        <v>366</v>
      </c>
      <c r="N50" s="97">
        <v>236</v>
      </c>
      <c r="O50" s="95">
        <v>305</v>
      </c>
      <c r="P50" s="96">
        <v>581</v>
      </c>
      <c r="Q50" s="96">
        <v>552</v>
      </c>
      <c r="R50" s="96">
        <v>385</v>
      </c>
      <c r="S50" s="96">
        <v>271</v>
      </c>
      <c r="T50" s="96">
        <v>269</v>
      </c>
      <c r="U50" s="228">
        <v>246</v>
      </c>
      <c r="V50" s="228">
        <v>273</v>
      </c>
      <c r="W50" s="228">
        <v>294</v>
      </c>
      <c r="X50" s="228">
        <v>289</v>
      </c>
      <c r="Y50" s="228">
        <v>316</v>
      </c>
      <c r="Z50" s="97"/>
      <c r="AA50" s="98">
        <f t="shared" si="23"/>
        <v>46</v>
      </c>
      <c r="AB50" s="99">
        <f t="shared" si="23"/>
        <v>242</v>
      </c>
      <c r="AC50" s="99">
        <f t="shared" si="23"/>
        <v>275</v>
      </c>
      <c r="AD50" s="99">
        <f t="shared" si="23"/>
        <v>127</v>
      </c>
      <c r="AE50" s="99">
        <f t="shared" si="23"/>
        <v>55</v>
      </c>
      <c r="AF50" s="99">
        <f t="shared" si="23"/>
        <v>-48</v>
      </c>
      <c r="AG50" s="99">
        <f t="shared" si="23"/>
        <v>-1</v>
      </c>
      <c r="AH50" s="99">
        <f t="shared" si="23"/>
        <v>-3</v>
      </c>
      <c r="AI50" s="99">
        <f t="shared" si="23"/>
        <v>-18</v>
      </c>
      <c r="AJ50" s="99">
        <f t="shared" si="23"/>
        <v>-69</v>
      </c>
      <c r="AK50" s="99">
        <f t="shared" si="23"/>
        <v>-50</v>
      </c>
      <c r="AL50" s="100"/>
      <c r="AM50" s="76">
        <f>IF(ISERROR(GETPIVOTDATA("VALUE",'CSS WK pvt'!$I$2,"DT_FILE",AM$8,"CD_CO",AM$6,"TRIM_CAT",TRIM(B50),"TRIM_LINE",A42))=TRUE,0,GETPIVOTDATA("VALUE",'CSS WK pvt'!$I$2,"DT_FILE",AM$8,"CD_CO",AM$6,"TRIM_CAT",TRIM(B50),"TRIM_LINE",A42))</f>
        <v>342</v>
      </c>
    </row>
    <row r="51" spans="1:39" s="71" customFormat="1" x14ac:dyDescent="0.35">
      <c r="A51" s="171"/>
      <c r="B51" s="72" t="s">
        <v>41</v>
      </c>
      <c r="C51" s="95">
        <v>69</v>
      </c>
      <c r="D51" s="96">
        <v>90</v>
      </c>
      <c r="E51" s="96">
        <v>67</v>
      </c>
      <c r="F51" s="96">
        <v>72</v>
      </c>
      <c r="G51" s="96">
        <v>68</v>
      </c>
      <c r="H51" s="96">
        <v>79</v>
      </c>
      <c r="I51" s="96">
        <v>75</v>
      </c>
      <c r="J51" s="96">
        <v>61</v>
      </c>
      <c r="K51" s="96">
        <v>95</v>
      </c>
      <c r="L51" s="96">
        <v>101</v>
      </c>
      <c r="M51" s="96">
        <v>93</v>
      </c>
      <c r="N51" s="97">
        <v>70</v>
      </c>
      <c r="O51" s="95">
        <v>84</v>
      </c>
      <c r="P51" s="96">
        <v>144</v>
      </c>
      <c r="Q51" s="96">
        <v>133</v>
      </c>
      <c r="R51" s="96">
        <v>123</v>
      </c>
      <c r="S51" s="96">
        <v>79</v>
      </c>
      <c r="T51" s="96">
        <v>78</v>
      </c>
      <c r="U51" s="228">
        <v>76</v>
      </c>
      <c r="V51" s="228">
        <v>80</v>
      </c>
      <c r="W51" s="228">
        <v>83</v>
      </c>
      <c r="X51" s="228">
        <v>107</v>
      </c>
      <c r="Y51" s="228">
        <v>92</v>
      </c>
      <c r="Z51" s="97"/>
      <c r="AA51" s="98">
        <f t="shared" si="23"/>
        <v>15</v>
      </c>
      <c r="AB51" s="99">
        <f t="shared" si="23"/>
        <v>54</v>
      </c>
      <c r="AC51" s="99">
        <f t="shared" si="23"/>
        <v>66</v>
      </c>
      <c r="AD51" s="99">
        <f t="shared" si="23"/>
        <v>51</v>
      </c>
      <c r="AE51" s="99">
        <f t="shared" si="23"/>
        <v>11</v>
      </c>
      <c r="AF51" s="99">
        <f t="shared" si="23"/>
        <v>-1</v>
      </c>
      <c r="AG51" s="99">
        <f t="shared" si="23"/>
        <v>1</v>
      </c>
      <c r="AH51" s="99">
        <f t="shared" si="23"/>
        <v>19</v>
      </c>
      <c r="AI51" s="99">
        <f t="shared" si="23"/>
        <v>-12</v>
      </c>
      <c r="AJ51" s="99">
        <f t="shared" si="23"/>
        <v>6</v>
      </c>
      <c r="AK51" s="99">
        <f t="shared" si="23"/>
        <v>-1</v>
      </c>
      <c r="AL51" s="100"/>
      <c r="AM51" s="76">
        <f>IF(ISERROR(GETPIVOTDATA("VALUE",'CSS WK pvt'!$I$2,"DT_FILE",AM$8,"CD_CO",AM$6,"TRIM_CAT",TRIM(B51),"TRIM_LINE",A42))=TRUE,0,GETPIVOTDATA("VALUE",'CSS WK pvt'!$I$2,"DT_FILE",AM$8,"CD_CO",AM$6,"TRIM_CAT",TRIM(B51),"TRIM_LINE",A42))</f>
        <v>106</v>
      </c>
    </row>
    <row r="52" spans="1:39" s="87" customFormat="1" x14ac:dyDescent="0.35">
      <c r="A52" s="172"/>
      <c r="B52" s="72" t="s">
        <v>42</v>
      </c>
      <c r="C52" s="159">
        <f>SUM(C43:C51)</f>
        <v>37303</v>
      </c>
      <c r="D52" s="160">
        <f t="shared" ref="D52:Q52" si="24">SUM(D43:D51)</f>
        <v>40155</v>
      </c>
      <c r="E52" s="160">
        <f t="shared" si="24"/>
        <v>41999</v>
      </c>
      <c r="F52" s="160">
        <f t="shared" si="24"/>
        <v>39544</v>
      </c>
      <c r="G52" s="160">
        <f t="shared" si="24"/>
        <v>34687</v>
      </c>
      <c r="H52" s="160">
        <f t="shared" si="24"/>
        <v>38838</v>
      </c>
      <c r="I52" s="160">
        <f t="shared" si="24"/>
        <v>41685</v>
      </c>
      <c r="J52" s="160">
        <f t="shared" si="24"/>
        <v>49085</v>
      </c>
      <c r="K52" s="160">
        <f t="shared" si="24"/>
        <v>49751</v>
      </c>
      <c r="L52" s="160">
        <f t="shared" si="24"/>
        <v>43461</v>
      </c>
      <c r="M52" s="160">
        <f t="shared" si="24"/>
        <v>44348</v>
      </c>
      <c r="N52" s="161">
        <f t="shared" si="24"/>
        <v>40087</v>
      </c>
      <c r="O52" s="159">
        <f t="shared" si="24"/>
        <v>51559</v>
      </c>
      <c r="P52" s="160">
        <f t="shared" si="24"/>
        <v>60387</v>
      </c>
      <c r="Q52" s="160">
        <f t="shared" si="24"/>
        <v>47690</v>
      </c>
      <c r="R52" s="160">
        <v>40865</v>
      </c>
      <c r="S52" s="160">
        <v>35979</v>
      </c>
      <c r="T52" s="160">
        <v>36409</v>
      </c>
      <c r="U52" s="229">
        <v>41224</v>
      </c>
      <c r="V52" s="229">
        <v>50862</v>
      </c>
      <c r="W52" s="229">
        <f>SUM(W43+W46+W49+W50+W51)</f>
        <v>46082</v>
      </c>
      <c r="X52" s="229">
        <f>SUM(X43+X46+X49+X50+X51)</f>
        <v>38644</v>
      </c>
      <c r="Y52" s="229">
        <v>32081</v>
      </c>
      <c r="Z52" s="161"/>
      <c r="AA52" s="101">
        <f t="shared" ref="AA52:AF52" si="25">SUM(AA43:AA51)</f>
        <v>14256</v>
      </c>
      <c r="AB52" s="162">
        <f t="shared" si="25"/>
        <v>20232</v>
      </c>
      <c r="AC52" s="162">
        <f t="shared" si="25"/>
        <v>5691</v>
      </c>
      <c r="AD52" s="162">
        <f t="shared" si="25"/>
        <v>1321</v>
      </c>
      <c r="AE52" s="162">
        <f t="shared" si="25"/>
        <v>1292</v>
      </c>
      <c r="AF52" s="162">
        <f t="shared" si="25"/>
        <v>-2429</v>
      </c>
      <c r="AG52" s="162">
        <f t="shared" ref="AG52:AH52" si="26">SUM(AG43:AG51)</f>
        <v>-461</v>
      </c>
      <c r="AH52" s="162">
        <f t="shared" si="26"/>
        <v>1777</v>
      </c>
      <c r="AI52" s="162">
        <f t="shared" ref="AI52:AJ52" si="27">SUM(AI43:AI51)</f>
        <v>-3669</v>
      </c>
      <c r="AJ52" s="162">
        <f t="shared" si="27"/>
        <v>-4817</v>
      </c>
      <c r="AK52" s="162">
        <f t="shared" ref="AK52" si="28">SUM(AK43:AK51)</f>
        <v>-12267</v>
      </c>
      <c r="AL52" s="163"/>
      <c r="AM52" s="101">
        <f>SUM(AM43:AM51)</f>
        <v>32543</v>
      </c>
    </row>
    <row r="53" spans="1:39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105"/>
      <c r="AA53" s="106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8"/>
      <c r="AM53" s="106"/>
    </row>
    <row r="54" spans="1:39" s="71" customFormat="1" x14ac:dyDescent="0.35">
      <c r="A54" s="171"/>
      <c r="B54" s="72" t="s">
        <v>37</v>
      </c>
      <c r="C54" s="95">
        <v>56403</v>
      </c>
      <c r="D54" s="96">
        <v>56219</v>
      </c>
      <c r="E54" s="96">
        <v>57228</v>
      </c>
      <c r="F54" s="96">
        <v>59697</v>
      </c>
      <c r="G54" s="96">
        <v>60324</v>
      </c>
      <c r="H54" s="96">
        <v>59224</v>
      </c>
      <c r="I54" s="96">
        <v>59350</v>
      </c>
      <c r="J54" s="96">
        <v>61416</v>
      </c>
      <c r="K54" s="96">
        <v>69197</v>
      </c>
      <c r="L54" s="96">
        <v>73085</v>
      </c>
      <c r="M54" s="96">
        <v>75335</v>
      </c>
      <c r="N54" s="97">
        <v>73393</v>
      </c>
      <c r="O54" s="95">
        <v>76989</v>
      </c>
      <c r="P54" s="96">
        <v>86550</v>
      </c>
      <c r="Q54" s="96">
        <v>97908</v>
      </c>
      <c r="R54" s="96">
        <v>100619</v>
      </c>
      <c r="S54" s="96">
        <v>98258</v>
      </c>
      <c r="T54" s="96">
        <v>97263</v>
      </c>
      <c r="U54" s="228">
        <v>97999</v>
      </c>
      <c r="V54" s="228">
        <v>104640</v>
      </c>
      <c r="W54" s="228">
        <v>112141</v>
      </c>
      <c r="X54" s="228">
        <v>115885</v>
      </c>
      <c r="Y54" s="228">
        <v>111471</v>
      </c>
      <c r="Z54" s="97"/>
      <c r="AA54" s="98">
        <f t="shared" ref="AA54:AK62" si="29">O54-C54</f>
        <v>20586</v>
      </c>
      <c r="AB54" s="99">
        <f t="shared" si="29"/>
        <v>30331</v>
      </c>
      <c r="AC54" s="99">
        <f t="shared" si="29"/>
        <v>40680</v>
      </c>
      <c r="AD54" s="99">
        <f t="shared" si="29"/>
        <v>40922</v>
      </c>
      <c r="AE54" s="99">
        <f t="shared" si="29"/>
        <v>37934</v>
      </c>
      <c r="AF54" s="99">
        <f t="shared" si="29"/>
        <v>38039</v>
      </c>
      <c r="AG54" s="99">
        <f t="shared" si="29"/>
        <v>38649</v>
      </c>
      <c r="AH54" s="99">
        <f t="shared" si="29"/>
        <v>43224</v>
      </c>
      <c r="AI54" s="99">
        <f t="shared" si="29"/>
        <v>42944</v>
      </c>
      <c r="AJ54" s="99">
        <f t="shared" si="29"/>
        <v>42800</v>
      </c>
      <c r="AK54" s="99">
        <f t="shared" si="29"/>
        <v>36136</v>
      </c>
      <c r="AL54" s="100"/>
      <c r="AM54" s="76">
        <f>IF(ISERROR(GETPIVOTDATA("VALUE",'CSS WK pvt'!$I$2,"DT_FILE",AM$8,"CD_CO",AM$6,"TRIM_CAT",TRIM(B54),"TRIM_LINE",A53))=TRUE,0,GETPIVOTDATA("VALUE",'CSS WK pvt'!$I$2,"DT_FILE",AM$8,"CD_CO",AM$6,"TRIM_CAT",TRIM(B54),"TRIM_LINE",A53))</f>
        <v>111383</v>
      </c>
    </row>
    <row r="55" spans="1:39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55056</v>
      </c>
      <c r="X55" s="253">
        <f>X54-X56</f>
        <v>55510</v>
      </c>
      <c r="Y55" s="253">
        <f>Y54-Y56</f>
        <v>53649</v>
      </c>
      <c r="Z55" s="97"/>
      <c r="AA55" s="98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100"/>
      <c r="AM55" s="76"/>
    </row>
    <row r="56" spans="1:39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57085</v>
      </c>
      <c r="X56" s="253">
        <v>60375</v>
      </c>
      <c r="Y56" s="253">
        <v>57822</v>
      </c>
      <c r="Z56" s="97"/>
      <c r="AA56" s="98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100"/>
      <c r="AM56" s="76"/>
    </row>
    <row r="57" spans="1:39" s="71" customFormat="1" x14ac:dyDescent="0.35">
      <c r="A57" s="171"/>
      <c r="B57" s="72" t="s">
        <v>38</v>
      </c>
      <c r="C57" s="95">
        <v>28182</v>
      </c>
      <c r="D57" s="96">
        <v>28184</v>
      </c>
      <c r="E57" s="96">
        <v>27562</v>
      </c>
      <c r="F57" s="96">
        <v>28034</v>
      </c>
      <c r="G57" s="96">
        <v>28240</v>
      </c>
      <c r="H57" s="96">
        <v>28234</v>
      </c>
      <c r="I57" s="96">
        <v>28436</v>
      </c>
      <c r="J57" s="96">
        <v>29211</v>
      </c>
      <c r="K57" s="96">
        <v>31614</v>
      </c>
      <c r="L57" s="96">
        <v>33219</v>
      </c>
      <c r="M57" s="96">
        <v>34653</v>
      </c>
      <c r="N57" s="97">
        <v>34225</v>
      </c>
      <c r="O57" s="95">
        <v>34673</v>
      </c>
      <c r="P57" s="96">
        <v>38379</v>
      </c>
      <c r="Q57" s="96">
        <v>37513</v>
      </c>
      <c r="R57" s="96">
        <v>36924</v>
      </c>
      <c r="S57" s="96">
        <v>38854</v>
      </c>
      <c r="T57" s="96">
        <v>37826</v>
      </c>
      <c r="U57" s="228">
        <v>36788</v>
      </c>
      <c r="V57" s="228">
        <v>36605</v>
      </c>
      <c r="W57" s="228">
        <v>40944</v>
      </c>
      <c r="X57" s="228">
        <v>43778</v>
      </c>
      <c r="Y57" s="228">
        <v>42367</v>
      </c>
      <c r="Z57" s="97"/>
      <c r="AA57" s="98">
        <f t="shared" si="29"/>
        <v>6491</v>
      </c>
      <c r="AB57" s="99">
        <f t="shared" si="29"/>
        <v>10195</v>
      </c>
      <c r="AC57" s="99">
        <f t="shared" si="29"/>
        <v>9951</v>
      </c>
      <c r="AD57" s="99">
        <f t="shared" si="29"/>
        <v>8890</v>
      </c>
      <c r="AE57" s="99">
        <f t="shared" si="29"/>
        <v>10614</v>
      </c>
      <c r="AF57" s="99">
        <f t="shared" si="29"/>
        <v>9592</v>
      </c>
      <c r="AG57" s="99">
        <f t="shared" si="29"/>
        <v>8352</v>
      </c>
      <c r="AH57" s="99">
        <f t="shared" si="29"/>
        <v>7394</v>
      </c>
      <c r="AI57" s="99">
        <f t="shared" si="29"/>
        <v>9330</v>
      </c>
      <c r="AJ57" s="99">
        <f t="shared" si="29"/>
        <v>10559</v>
      </c>
      <c r="AK57" s="99">
        <f t="shared" si="29"/>
        <v>7714</v>
      </c>
      <c r="AL57" s="100"/>
      <c r="AM57" s="76">
        <f>IF(ISERROR(GETPIVOTDATA("VALUE",'CSS WK pvt'!$I$2,"DT_FILE",AM$8,"CD_CO",AM$6,"TRIM_CAT",TRIM(B57),"TRIM_LINE",A53))=TRUE,0,GETPIVOTDATA("VALUE",'CSS WK pvt'!$I$2,"DT_FILE",AM$8,"CD_CO",AM$6,"TRIM_CAT",TRIM(B57),"TRIM_LINE",A53))</f>
        <v>42354</v>
      </c>
    </row>
    <row r="58" spans="1:39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17417</v>
      </c>
      <c r="X58" s="253">
        <f>X57-X59</f>
        <v>19126</v>
      </c>
      <c r="Y58" s="253">
        <f>Y57-Y59</f>
        <v>18334</v>
      </c>
      <c r="Z58" s="97"/>
      <c r="AA58" s="98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100"/>
      <c r="AM58" s="76"/>
    </row>
    <row r="59" spans="1:39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23527</v>
      </c>
      <c r="X59" s="253">
        <v>24652</v>
      </c>
      <c r="Y59" s="253">
        <v>24033</v>
      </c>
      <c r="Z59" s="97"/>
      <c r="AA59" s="98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100"/>
      <c r="AM59" s="76"/>
    </row>
    <row r="60" spans="1:39" s="71" customFormat="1" x14ac:dyDescent="0.35">
      <c r="A60" s="171"/>
      <c r="B60" s="72" t="s">
        <v>39</v>
      </c>
      <c r="C60" s="95">
        <v>5632</v>
      </c>
      <c r="D60" s="96">
        <v>5748</v>
      </c>
      <c r="E60" s="96">
        <v>6474</v>
      </c>
      <c r="F60" s="96">
        <v>6650</v>
      </c>
      <c r="G60" s="96">
        <v>6822</v>
      </c>
      <c r="H60" s="96">
        <v>6624</v>
      </c>
      <c r="I60" s="96">
        <v>6659</v>
      </c>
      <c r="J60" s="96">
        <v>6651</v>
      </c>
      <c r="K60" s="96">
        <v>6940</v>
      </c>
      <c r="L60" s="96">
        <v>7099</v>
      </c>
      <c r="M60" s="96">
        <v>7404</v>
      </c>
      <c r="N60" s="97">
        <v>6894</v>
      </c>
      <c r="O60" s="95">
        <v>7445</v>
      </c>
      <c r="P60" s="96">
        <v>9900</v>
      </c>
      <c r="Q60" s="96">
        <v>12734</v>
      </c>
      <c r="R60" s="96">
        <v>13173</v>
      </c>
      <c r="S60" s="96">
        <v>12932</v>
      </c>
      <c r="T60" s="96">
        <v>12041</v>
      </c>
      <c r="U60" s="228">
        <v>11408</v>
      </c>
      <c r="V60" s="228">
        <v>10083</v>
      </c>
      <c r="W60" s="228">
        <v>10313</v>
      </c>
      <c r="X60" s="228">
        <v>10738</v>
      </c>
      <c r="Y60" s="228">
        <v>10745</v>
      </c>
      <c r="Z60" s="97"/>
      <c r="AA60" s="98">
        <f t="shared" si="29"/>
        <v>1813</v>
      </c>
      <c r="AB60" s="99">
        <f t="shared" si="29"/>
        <v>4152</v>
      </c>
      <c r="AC60" s="99">
        <f t="shared" si="29"/>
        <v>6260</v>
      </c>
      <c r="AD60" s="99">
        <f t="shared" si="29"/>
        <v>6523</v>
      </c>
      <c r="AE60" s="99">
        <f t="shared" si="29"/>
        <v>6110</v>
      </c>
      <c r="AF60" s="99">
        <f t="shared" si="29"/>
        <v>5417</v>
      </c>
      <c r="AG60" s="99">
        <f t="shared" si="29"/>
        <v>4749</v>
      </c>
      <c r="AH60" s="99">
        <f t="shared" si="29"/>
        <v>3432</v>
      </c>
      <c r="AI60" s="99">
        <f t="shared" si="29"/>
        <v>3373</v>
      </c>
      <c r="AJ60" s="99">
        <f t="shared" si="29"/>
        <v>3639</v>
      </c>
      <c r="AK60" s="99">
        <f t="shared" si="29"/>
        <v>3341</v>
      </c>
      <c r="AL60" s="100"/>
      <c r="AM60" s="76">
        <f>IF(ISERROR(GETPIVOTDATA("VALUE",'CSS WK pvt'!$I$2,"DT_FILE",AM$8,"CD_CO",AM$6,"TRIM_CAT",TRIM(B60),"TRIM_LINE",A53))=TRUE,0,GETPIVOTDATA("VALUE",'CSS WK pvt'!$I$2,"DT_FILE",AM$8,"CD_CO",AM$6,"TRIM_CAT",TRIM(B60),"TRIM_LINE",A53))</f>
        <v>10874</v>
      </c>
    </row>
    <row r="61" spans="1:39" s="71" customFormat="1" x14ac:dyDescent="0.35">
      <c r="A61" s="171"/>
      <c r="B61" s="72" t="s">
        <v>40</v>
      </c>
      <c r="C61" s="95">
        <v>304</v>
      </c>
      <c r="D61" s="96">
        <v>303</v>
      </c>
      <c r="E61" s="96">
        <v>306</v>
      </c>
      <c r="F61" s="96">
        <v>315</v>
      </c>
      <c r="G61" s="96">
        <v>305</v>
      </c>
      <c r="H61" s="96">
        <v>307</v>
      </c>
      <c r="I61" s="96">
        <v>320</v>
      </c>
      <c r="J61" s="96">
        <v>310</v>
      </c>
      <c r="K61" s="96">
        <v>328</v>
      </c>
      <c r="L61" s="96">
        <v>335</v>
      </c>
      <c r="M61" s="96">
        <v>334</v>
      </c>
      <c r="N61" s="97">
        <v>356</v>
      </c>
      <c r="O61" s="95">
        <v>370</v>
      </c>
      <c r="P61" s="96">
        <v>485</v>
      </c>
      <c r="Q61" s="96">
        <v>690</v>
      </c>
      <c r="R61" s="96">
        <v>736</v>
      </c>
      <c r="S61" s="96">
        <v>672</v>
      </c>
      <c r="T61" s="96">
        <v>674</v>
      </c>
      <c r="U61" s="228">
        <v>572</v>
      </c>
      <c r="V61" s="228">
        <v>537</v>
      </c>
      <c r="W61" s="228">
        <v>533</v>
      </c>
      <c r="X61" s="228">
        <v>557</v>
      </c>
      <c r="Y61" s="228">
        <v>564</v>
      </c>
      <c r="Z61" s="97"/>
      <c r="AA61" s="98">
        <f t="shared" si="29"/>
        <v>66</v>
      </c>
      <c r="AB61" s="99">
        <f t="shared" si="29"/>
        <v>182</v>
      </c>
      <c r="AC61" s="99">
        <f t="shared" si="29"/>
        <v>384</v>
      </c>
      <c r="AD61" s="99">
        <f t="shared" si="29"/>
        <v>421</v>
      </c>
      <c r="AE61" s="99">
        <f t="shared" si="29"/>
        <v>367</v>
      </c>
      <c r="AF61" s="99">
        <f t="shared" si="29"/>
        <v>367</v>
      </c>
      <c r="AG61" s="99">
        <f t="shared" si="29"/>
        <v>252</v>
      </c>
      <c r="AH61" s="99">
        <f t="shared" si="29"/>
        <v>227</v>
      </c>
      <c r="AI61" s="99">
        <f t="shared" si="29"/>
        <v>205</v>
      </c>
      <c r="AJ61" s="99">
        <f t="shared" si="29"/>
        <v>222</v>
      </c>
      <c r="AK61" s="99">
        <f t="shared" si="29"/>
        <v>230</v>
      </c>
      <c r="AL61" s="100"/>
      <c r="AM61" s="76">
        <f>IF(ISERROR(GETPIVOTDATA("VALUE",'CSS WK pvt'!$I$2,"DT_FILE",AM$8,"CD_CO",AM$6,"TRIM_CAT",TRIM(B61),"TRIM_LINE",A53))=TRUE,0,GETPIVOTDATA("VALUE",'CSS WK pvt'!$I$2,"DT_FILE",AM$8,"CD_CO",AM$6,"TRIM_CAT",TRIM(B61),"TRIM_LINE",A53))</f>
        <v>577</v>
      </c>
    </row>
    <row r="62" spans="1:39" s="71" customFormat="1" x14ac:dyDescent="0.35">
      <c r="A62" s="171"/>
      <c r="B62" s="72" t="s">
        <v>41</v>
      </c>
      <c r="C62" s="95">
        <v>83</v>
      </c>
      <c r="D62" s="96">
        <v>83</v>
      </c>
      <c r="E62" s="96">
        <v>84</v>
      </c>
      <c r="F62" s="96">
        <v>71</v>
      </c>
      <c r="G62" s="96">
        <v>75</v>
      </c>
      <c r="H62" s="96">
        <v>80</v>
      </c>
      <c r="I62" s="96">
        <v>86</v>
      </c>
      <c r="J62" s="96">
        <v>81</v>
      </c>
      <c r="K62" s="96">
        <v>84</v>
      </c>
      <c r="L62" s="96">
        <v>93</v>
      </c>
      <c r="M62" s="96">
        <v>111</v>
      </c>
      <c r="N62" s="97">
        <v>93</v>
      </c>
      <c r="O62" s="95">
        <v>99</v>
      </c>
      <c r="P62" s="96">
        <v>126</v>
      </c>
      <c r="Q62" s="96">
        <v>172</v>
      </c>
      <c r="R62" s="96">
        <v>185</v>
      </c>
      <c r="S62" s="96">
        <v>165</v>
      </c>
      <c r="T62" s="96">
        <v>158</v>
      </c>
      <c r="U62" s="228">
        <v>129</v>
      </c>
      <c r="V62" s="228">
        <v>125</v>
      </c>
      <c r="W62" s="228">
        <v>117</v>
      </c>
      <c r="X62" s="228">
        <v>122</v>
      </c>
      <c r="Y62" s="228">
        <v>135</v>
      </c>
      <c r="Z62" s="97"/>
      <c r="AA62" s="98">
        <f t="shared" si="29"/>
        <v>16</v>
      </c>
      <c r="AB62" s="99">
        <f t="shared" si="29"/>
        <v>43</v>
      </c>
      <c r="AC62" s="99">
        <f t="shared" si="29"/>
        <v>88</v>
      </c>
      <c r="AD62" s="99">
        <f t="shared" si="29"/>
        <v>114</v>
      </c>
      <c r="AE62" s="99">
        <f t="shared" si="29"/>
        <v>90</v>
      </c>
      <c r="AF62" s="99">
        <f t="shared" si="29"/>
        <v>78</v>
      </c>
      <c r="AG62" s="99">
        <f t="shared" si="29"/>
        <v>43</v>
      </c>
      <c r="AH62" s="99">
        <f t="shared" si="29"/>
        <v>44</v>
      </c>
      <c r="AI62" s="99">
        <f t="shared" si="29"/>
        <v>33</v>
      </c>
      <c r="AJ62" s="99">
        <f t="shared" si="29"/>
        <v>29</v>
      </c>
      <c r="AK62" s="99">
        <f t="shared" si="29"/>
        <v>24</v>
      </c>
      <c r="AL62" s="100"/>
      <c r="AM62" s="76">
        <f>IF(ISERROR(GETPIVOTDATA("VALUE",'CSS WK pvt'!$I$2,"DT_FILE",AM$8,"CD_CO",AM$6,"TRIM_CAT",TRIM(B62),"TRIM_LINE",A53))=TRUE,0,GETPIVOTDATA("VALUE",'CSS WK pvt'!$I$2,"DT_FILE",AM$8,"CD_CO",AM$6,"TRIM_CAT",TRIM(B62),"TRIM_LINE",A53))</f>
        <v>133</v>
      </c>
    </row>
    <row r="63" spans="1:39" s="87" customFormat="1" ht="15" thickBot="1" x14ac:dyDescent="0.4">
      <c r="A63" s="172"/>
      <c r="B63" s="80" t="s">
        <v>42</v>
      </c>
      <c r="C63" s="81">
        <f>SUM(C54:C62)</f>
        <v>90604</v>
      </c>
      <c r="D63" s="82">
        <f t="shared" ref="D63:Q63" si="30">SUM(D54:D62)</f>
        <v>90537</v>
      </c>
      <c r="E63" s="82">
        <f t="shared" si="30"/>
        <v>91654</v>
      </c>
      <c r="F63" s="82">
        <f t="shared" si="30"/>
        <v>94767</v>
      </c>
      <c r="G63" s="82">
        <f t="shared" si="30"/>
        <v>95766</v>
      </c>
      <c r="H63" s="82">
        <f t="shared" si="30"/>
        <v>94469</v>
      </c>
      <c r="I63" s="82">
        <f t="shared" si="30"/>
        <v>94851</v>
      </c>
      <c r="J63" s="82">
        <f t="shared" si="30"/>
        <v>97669</v>
      </c>
      <c r="K63" s="82">
        <f t="shared" si="30"/>
        <v>108163</v>
      </c>
      <c r="L63" s="82">
        <f t="shared" si="30"/>
        <v>113831</v>
      </c>
      <c r="M63" s="82">
        <f t="shared" si="30"/>
        <v>117837</v>
      </c>
      <c r="N63" s="83">
        <f t="shared" si="30"/>
        <v>114961</v>
      </c>
      <c r="O63" s="81">
        <f t="shared" si="30"/>
        <v>119576</v>
      </c>
      <c r="P63" s="82">
        <f t="shared" si="30"/>
        <v>135440</v>
      </c>
      <c r="Q63" s="82">
        <f t="shared" si="30"/>
        <v>149017</v>
      </c>
      <c r="R63" s="82">
        <v>151637</v>
      </c>
      <c r="S63" s="82">
        <v>150881</v>
      </c>
      <c r="T63" s="82">
        <v>147962</v>
      </c>
      <c r="U63" s="226">
        <v>146896</v>
      </c>
      <c r="V63" s="226">
        <v>151990</v>
      </c>
      <c r="W63" s="226">
        <f>SUM(W54+W57+W60+W61+W62)</f>
        <v>164048</v>
      </c>
      <c r="X63" s="226">
        <f>SUM(X54+X57+X60+X61+X62)</f>
        <v>171080</v>
      </c>
      <c r="Y63" s="226">
        <v>165282</v>
      </c>
      <c r="Z63" s="83"/>
      <c r="AA63" s="84">
        <f t="shared" ref="AA63:AF63" si="31">SUM(AA54:AA62)</f>
        <v>28972</v>
      </c>
      <c r="AB63" s="85">
        <f t="shared" si="31"/>
        <v>44903</v>
      </c>
      <c r="AC63" s="85">
        <f t="shared" si="31"/>
        <v>57363</v>
      </c>
      <c r="AD63" s="85">
        <f t="shared" si="31"/>
        <v>56870</v>
      </c>
      <c r="AE63" s="85">
        <f t="shared" si="31"/>
        <v>55115</v>
      </c>
      <c r="AF63" s="85">
        <f t="shared" si="31"/>
        <v>53493</v>
      </c>
      <c r="AG63" s="85">
        <f t="shared" ref="AG63:AH63" si="32">SUM(AG54:AG62)</f>
        <v>52045</v>
      </c>
      <c r="AH63" s="85">
        <f t="shared" si="32"/>
        <v>54321</v>
      </c>
      <c r="AI63" s="85">
        <f t="shared" ref="AI63:AJ63" si="33">SUM(AI54:AI62)</f>
        <v>55885</v>
      </c>
      <c r="AJ63" s="85">
        <f t="shared" si="33"/>
        <v>57249</v>
      </c>
      <c r="AK63" s="85">
        <f t="shared" ref="AK63" si="34">SUM(AK54:AK62)</f>
        <v>47445</v>
      </c>
      <c r="AL63" s="86"/>
      <c r="AM63" s="84">
        <f t="shared" ref="AM63" si="35">SUM(AM54:AM62)</f>
        <v>165321</v>
      </c>
    </row>
    <row r="64" spans="1:39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111"/>
      <c r="AA64" s="112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4"/>
      <c r="AM64" s="112"/>
    </row>
    <row r="65" spans="1:39" s="47" customFormat="1" x14ac:dyDescent="0.35">
      <c r="A65" s="171"/>
      <c r="B65" s="48" t="s">
        <v>37</v>
      </c>
      <c r="C65" s="49">
        <v>25303667.899999999</v>
      </c>
      <c r="D65" s="50">
        <v>26196615.16</v>
      </c>
      <c r="E65" s="50">
        <v>21368095.739999998</v>
      </c>
      <c r="F65" s="50">
        <v>17123841.969999999</v>
      </c>
      <c r="G65" s="50">
        <v>18711939.34</v>
      </c>
      <c r="H65" s="50">
        <v>25260374.190000001</v>
      </c>
      <c r="I65" s="50">
        <v>29476463.16</v>
      </c>
      <c r="J65" s="50">
        <v>25096190.859999999</v>
      </c>
      <c r="K65" s="50">
        <v>21116790.949999999</v>
      </c>
      <c r="L65" s="50">
        <v>22462606.600000001</v>
      </c>
      <c r="M65" s="50">
        <v>26097362.129999999</v>
      </c>
      <c r="N65" s="51">
        <v>34004679.590000004</v>
      </c>
      <c r="O65" s="49">
        <v>33314486.940000001</v>
      </c>
      <c r="P65" s="50">
        <v>31621171</v>
      </c>
      <c r="Q65" s="50">
        <v>30622194</v>
      </c>
      <c r="R65" s="50">
        <v>26817317</v>
      </c>
      <c r="S65" s="50">
        <v>27283591</v>
      </c>
      <c r="T65" s="50">
        <v>34601491</v>
      </c>
      <c r="U65" s="232">
        <v>41929668</v>
      </c>
      <c r="V65" s="232">
        <v>31346427</v>
      </c>
      <c r="W65" s="232">
        <v>25863881</v>
      </c>
      <c r="X65" s="232">
        <v>27340046</v>
      </c>
      <c r="Y65" s="232">
        <v>30848276</v>
      </c>
      <c r="Z65" s="51"/>
      <c r="AA65" s="52">
        <f t="shared" ref="AA65:AK73" si="36">O65-C65</f>
        <v>8010819.0400000028</v>
      </c>
      <c r="AB65" s="53">
        <f t="shared" si="36"/>
        <v>5424555.8399999999</v>
      </c>
      <c r="AC65" s="53">
        <f t="shared" si="36"/>
        <v>9254098.2600000016</v>
      </c>
      <c r="AD65" s="53">
        <f t="shared" si="36"/>
        <v>9693475.0300000012</v>
      </c>
      <c r="AE65" s="53">
        <f t="shared" si="36"/>
        <v>8571651.6600000001</v>
      </c>
      <c r="AF65" s="53">
        <f t="shared" si="36"/>
        <v>9341116.8099999987</v>
      </c>
      <c r="AG65" s="53">
        <f t="shared" si="36"/>
        <v>12453204.84</v>
      </c>
      <c r="AH65" s="53">
        <f t="shared" si="36"/>
        <v>6250236.1400000006</v>
      </c>
      <c r="AI65" s="53">
        <f t="shared" si="36"/>
        <v>4747090.0500000007</v>
      </c>
      <c r="AJ65" s="53">
        <f t="shared" si="36"/>
        <v>4877439.3999999985</v>
      </c>
      <c r="AK65" s="53">
        <f t="shared" si="36"/>
        <v>4750913.870000001</v>
      </c>
      <c r="AL65" s="54"/>
      <c r="AM65" s="76">
        <f>IF(ISERROR(GETPIVOTDATA("VALUE",'CSS WK pvt'!$I$2,"DT_FILE",AM$8,"CD_CO",AM$6,"TRIM_CAT",TRIM(B65),"TRIM_LINE",A64))=TRUE,0,GETPIVOTDATA("VALUE",'CSS WK pvt'!$I$2,"DT_FILE",AM$8,"CD_CO",AM$6,"TRIM_CAT",TRIM(B65),"TRIM_LINE",A64))</f>
        <v>31727011</v>
      </c>
    </row>
    <row r="66" spans="1:39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12154131.470000001</v>
      </c>
      <c r="X66" s="256">
        <f>X65-X67</f>
        <v>13014610.060000001</v>
      </c>
      <c r="Y66" s="256">
        <f>Y65-Y67</f>
        <v>15149329.26</v>
      </c>
      <c r="Z66" s="51"/>
      <c r="AA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4"/>
      <c r="AM66" s="76"/>
    </row>
    <row r="67" spans="1:39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13709749.529999999</v>
      </c>
      <c r="X67" s="256">
        <v>14325435.939999999</v>
      </c>
      <c r="Y67" s="256">
        <v>15698946.74</v>
      </c>
      <c r="Z67" s="51"/>
      <c r="AA67" s="52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4"/>
      <c r="AM67" s="76"/>
    </row>
    <row r="68" spans="1:39" s="47" customFormat="1" x14ac:dyDescent="0.35">
      <c r="A68" s="171"/>
      <c r="B68" s="48" t="s">
        <v>38</v>
      </c>
      <c r="C68" s="49">
        <v>6443851.6399999997</v>
      </c>
      <c r="D68" s="50">
        <v>6670589.9699999997</v>
      </c>
      <c r="E68" s="50">
        <v>5390816.1399999997</v>
      </c>
      <c r="F68" s="50">
        <v>4287980.8499999996</v>
      </c>
      <c r="G68" s="50">
        <v>4510743.7699999996</v>
      </c>
      <c r="H68" s="50">
        <v>5503747.7199999997</v>
      </c>
      <c r="I68" s="50">
        <v>6417080.46</v>
      </c>
      <c r="J68" s="50">
        <v>5546976.4000000004</v>
      </c>
      <c r="K68" s="50">
        <v>4577321.91</v>
      </c>
      <c r="L68" s="50">
        <v>5032201.0999999996</v>
      </c>
      <c r="M68" s="50">
        <v>6000675.4699999997</v>
      </c>
      <c r="N68" s="51">
        <v>7492075.2300000004</v>
      </c>
      <c r="O68" s="49">
        <v>6640117.0999999996</v>
      </c>
      <c r="P68" s="50">
        <v>6830982</v>
      </c>
      <c r="Q68" s="50">
        <v>6053703</v>
      </c>
      <c r="R68" s="50">
        <v>5191876</v>
      </c>
      <c r="S68" s="50">
        <v>5757667</v>
      </c>
      <c r="T68" s="50">
        <v>6723526</v>
      </c>
      <c r="U68" s="232">
        <v>7252073</v>
      </c>
      <c r="V68" s="232">
        <v>5667437</v>
      </c>
      <c r="W68" s="232">
        <v>4965419</v>
      </c>
      <c r="X68" s="232">
        <v>5588836</v>
      </c>
      <c r="Y68" s="232">
        <v>6612589</v>
      </c>
      <c r="Z68" s="51"/>
      <c r="AA68" s="52">
        <f t="shared" si="36"/>
        <v>196265.45999999996</v>
      </c>
      <c r="AB68" s="53">
        <f t="shared" si="36"/>
        <v>160392.03000000026</v>
      </c>
      <c r="AC68" s="53">
        <f t="shared" si="36"/>
        <v>662886.86000000034</v>
      </c>
      <c r="AD68" s="53">
        <f t="shared" si="36"/>
        <v>903895.15000000037</v>
      </c>
      <c r="AE68" s="53">
        <f t="shared" si="36"/>
        <v>1246923.2300000004</v>
      </c>
      <c r="AF68" s="53">
        <f t="shared" si="36"/>
        <v>1219778.2800000003</v>
      </c>
      <c r="AG68" s="53">
        <f t="shared" si="36"/>
        <v>834992.54</v>
      </c>
      <c r="AH68" s="53">
        <f t="shared" si="36"/>
        <v>120460.59999999963</v>
      </c>
      <c r="AI68" s="53">
        <f t="shared" si="36"/>
        <v>388097.08999999985</v>
      </c>
      <c r="AJ68" s="53">
        <f t="shared" si="36"/>
        <v>556634.90000000037</v>
      </c>
      <c r="AK68" s="53">
        <f t="shared" si="36"/>
        <v>611913.53000000026</v>
      </c>
      <c r="AL68" s="54"/>
      <c r="AM68" s="76">
        <f>IF(ISERROR(GETPIVOTDATA("VALUE",'CSS WK pvt'!$I$2,"DT_FILE",AM$8,"CD_CO",AM$6,"TRIM_CAT",TRIM(B68),"TRIM_LINE",A64))=TRUE,0,GETPIVOTDATA("VALUE",'CSS WK pvt'!$I$2,"DT_FILE",AM$8,"CD_CO",AM$6,"TRIM_CAT",TRIM(B68),"TRIM_LINE",A64))</f>
        <v>6697090</v>
      </c>
    </row>
    <row r="69" spans="1:39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2037948.38</v>
      </c>
      <c r="X69" s="256">
        <f>X68-X70</f>
        <v>2480575.34</v>
      </c>
      <c r="Y69" s="256">
        <f>Y68-Y70</f>
        <v>3009943.28</v>
      </c>
      <c r="Z69" s="51"/>
      <c r="AA69" s="52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4"/>
      <c r="AM69" s="76"/>
    </row>
    <row r="70" spans="1:39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2927470.62</v>
      </c>
      <c r="X70" s="256">
        <v>3108260.66</v>
      </c>
      <c r="Y70" s="256">
        <v>3602645.72</v>
      </c>
      <c r="Z70" s="51"/>
      <c r="AA70" s="52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4"/>
      <c r="AM70" s="76"/>
    </row>
    <row r="71" spans="1:39" s="47" customFormat="1" x14ac:dyDescent="0.35">
      <c r="A71" s="171"/>
      <c r="B71" s="48" t="s">
        <v>39</v>
      </c>
      <c r="C71" s="49">
        <v>5484835.1900000004</v>
      </c>
      <c r="D71" s="50">
        <v>5916444.7699999996</v>
      </c>
      <c r="E71" s="50">
        <v>4405563.51</v>
      </c>
      <c r="F71" s="50">
        <v>3485349.76</v>
      </c>
      <c r="G71" s="50">
        <v>4034507.2</v>
      </c>
      <c r="H71" s="50">
        <v>4596649.46</v>
      </c>
      <c r="I71" s="50">
        <v>4918602.49</v>
      </c>
      <c r="J71" s="50">
        <v>4487943.6900000004</v>
      </c>
      <c r="K71" s="50">
        <v>4423403.8499999996</v>
      </c>
      <c r="L71" s="50">
        <v>4853840.08</v>
      </c>
      <c r="M71" s="50">
        <v>4783858.26</v>
      </c>
      <c r="N71" s="51">
        <v>5668719.9100000001</v>
      </c>
      <c r="O71" s="49">
        <v>6417122.9100000001</v>
      </c>
      <c r="P71" s="50">
        <v>8493017</v>
      </c>
      <c r="Q71" s="50">
        <v>6109761</v>
      </c>
      <c r="R71" s="50">
        <v>5222075</v>
      </c>
      <c r="S71" s="50">
        <v>4982493</v>
      </c>
      <c r="T71" s="50">
        <v>5512278</v>
      </c>
      <c r="U71" s="232">
        <v>5342444</v>
      </c>
      <c r="V71" s="232">
        <v>4761417</v>
      </c>
      <c r="W71" s="232">
        <v>5106212</v>
      </c>
      <c r="X71" s="232">
        <v>5269616</v>
      </c>
      <c r="Y71" s="232">
        <v>5909939</v>
      </c>
      <c r="Z71" s="51"/>
      <c r="AA71" s="52">
        <f t="shared" si="36"/>
        <v>932287.71999999974</v>
      </c>
      <c r="AB71" s="53">
        <f t="shared" si="36"/>
        <v>2576572.2300000004</v>
      </c>
      <c r="AC71" s="53">
        <f t="shared" si="36"/>
        <v>1704197.4900000002</v>
      </c>
      <c r="AD71" s="53">
        <f t="shared" si="36"/>
        <v>1736725.2400000002</v>
      </c>
      <c r="AE71" s="53">
        <f t="shared" si="36"/>
        <v>947985.79999999981</v>
      </c>
      <c r="AF71" s="53">
        <f t="shared" si="36"/>
        <v>915628.54</v>
      </c>
      <c r="AG71" s="53">
        <f t="shared" si="36"/>
        <v>423841.50999999978</v>
      </c>
      <c r="AH71" s="53">
        <f t="shared" si="36"/>
        <v>273473.30999999959</v>
      </c>
      <c r="AI71" s="53">
        <f t="shared" si="36"/>
        <v>682808.15000000037</v>
      </c>
      <c r="AJ71" s="53">
        <f t="shared" si="36"/>
        <v>415775.91999999993</v>
      </c>
      <c r="AK71" s="53">
        <f t="shared" si="36"/>
        <v>1126080.7400000002</v>
      </c>
      <c r="AL71" s="54"/>
      <c r="AM71" s="76">
        <f>IF(ISERROR(GETPIVOTDATA("VALUE",'CSS WK pvt'!$I$2,"DT_FILE",AM$8,"CD_CO",AM$6,"TRIM_CAT",TRIM(B71),"TRIM_LINE",A64))=TRUE,0,GETPIVOTDATA("VALUE",'CSS WK pvt'!$I$2,"DT_FILE",AM$8,"CD_CO",AM$6,"TRIM_CAT",TRIM(B71),"TRIM_LINE",A64))</f>
        <v>6123020</v>
      </c>
    </row>
    <row r="72" spans="1:39" s="47" customFormat="1" x14ac:dyDescent="0.35">
      <c r="A72" s="171"/>
      <c r="B72" s="48" t="s">
        <v>40</v>
      </c>
      <c r="C72" s="49">
        <v>3934612.62</v>
      </c>
      <c r="D72" s="50">
        <v>4558763.97</v>
      </c>
      <c r="E72" s="50">
        <v>2964814.46</v>
      </c>
      <c r="F72" s="50">
        <v>3075799.85</v>
      </c>
      <c r="G72" s="50">
        <v>3409922.11</v>
      </c>
      <c r="H72" s="50">
        <v>3674998.67</v>
      </c>
      <c r="I72" s="50">
        <v>3770911.19</v>
      </c>
      <c r="J72" s="50">
        <v>3689064.58</v>
      </c>
      <c r="K72" s="50">
        <v>3698723.04</v>
      </c>
      <c r="L72" s="50">
        <v>4122388.81</v>
      </c>
      <c r="M72" s="50">
        <v>3730890.57</v>
      </c>
      <c r="N72" s="51">
        <v>4486811.3099999996</v>
      </c>
      <c r="O72" s="49">
        <v>4939674.43</v>
      </c>
      <c r="P72" s="50">
        <v>7563595</v>
      </c>
      <c r="Q72" s="50">
        <v>5554768</v>
      </c>
      <c r="R72" s="50">
        <v>4821817</v>
      </c>
      <c r="S72" s="50">
        <v>4081630</v>
      </c>
      <c r="T72" s="50">
        <v>4759723</v>
      </c>
      <c r="U72" s="232">
        <v>4839266</v>
      </c>
      <c r="V72" s="232">
        <v>4430372</v>
      </c>
      <c r="W72" s="232">
        <v>4466819</v>
      </c>
      <c r="X72" s="232">
        <v>4546171</v>
      </c>
      <c r="Y72" s="232">
        <v>5256920</v>
      </c>
      <c r="Z72" s="51"/>
      <c r="AA72" s="52">
        <f t="shared" si="36"/>
        <v>1005061.8099999996</v>
      </c>
      <c r="AB72" s="53">
        <f t="shared" si="36"/>
        <v>3004831.0300000003</v>
      </c>
      <c r="AC72" s="53">
        <f t="shared" si="36"/>
        <v>2589953.54</v>
      </c>
      <c r="AD72" s="53">
        <f t="shared" si="36"/>
        <v>1746017.15</v>
      </c>
      <c r="AE72" s="53">
        <f t="shared" si="36"/>
        <v>671707.89000000013</v>
      </c>
      <c r="AF72" s="53">
        <f t="shared" si="36"/>
        <v>1084724.33</v>
      </c>
      <c r="AG72" s="53">
        <f t="shared" si="36"/>
        <v>1068354.81</v>
      </c>
      <c r="AH72" s="53">
        <f t="shared" si="36"/>
        <v>741307.41999999993</v>
      </c>
      <c r="AI72" s="53">
        <f t="shared" si="36"/>
        <v>768095.96</v>
      </c>
      <c r="AJ72" s="53">
        <f t="shared" si="36"/>
        <v>423782.18999999994</v>
      </c>
      <c r="AK72" s="53">
        <f t="shared" si="36"/>
        <v>1526029.4300000002</v>
      </c>
      <c r="AL72" s="54"/>
      <c r="AM72" s="76">
        <f>IF(ISERROR(GETPIVOTDATA("VALUE",'CSS WK pvt'!$I$2,"DT_FILE",AM$8,"CD_CO",AM$6,"TRIM_CAT",TRIM(B72),"TRIM_LINE",A64))=TRUE,0,GETPIVOTDATA("VALUE",'CSS WK pvt'!$I$2,"DT_FILE",AM$8,"CD_CO",AM$6,"TRIM_CAT",TRIM(B72),"TRIM_LINE",A64))</f>
        <v>5644793</v>
      </c>
    </row>
    <row r="73" spans="1:39" s="47" customFormat="1" x14ac:dyDescent="0.35">
      <c r="A73" s="171"/>
      <c r="B73" s="48" t="s">
        <v>41</v>
      </c>
      <c r="C73" s="49">
        <v>6287021.2300000004</v>
      </c>
      <c r="D73" s="50">
        <v>5570249.1600000001</v>
      </c>
      <c r="E73" s="50">
        <v>5049946.22</v>
      </c>
      <c r="F73" s="50">
        <v>3667950.39</v>
      </c>
      <c r="G73" s="50">
        <v>4717632.6500000004</v>
      </c>
      <c r="H73" s="50">
        <v>4866231.42</v>
      </c>
      <c r="I73" s="50">
        <v>5319091.63</v>
      </c>
      <c r="J73" s="50">
        <v>4082853.57</v>
      </c>
      <c r="K73" s="50">
        <v>5879312.3899999997</v>
      </c>
      <c r="L73" s="50">
        <v>5107647.34</v>
      </c>
      <c r="M73" s="50">
        <v>6458959.0199999996</v>
      </c>
      <c r="N73" s="51">
        <v>5591736.8099999996</v>
      </c>
      <c r="O73" s="49">
        <v>7518613.9000000004</v>
      </c>
      <c r="P73" s="50">
        <v>7212366</v>
      </c>
      <c r="Q73" s="50">
        <v>8106317</v>
      </c>
      <c r="R73" s="50">
        <v>6787398</v>
      </c>
      <c r="S73" s="50">
        <v>5824366</v>
      </c>
      <c r="T73" s="50">
        <v>7547910</v>
      </c>
      <c r="U73" s="232">
        <v>6605989</v>
      </c>
      <c r="V73" s="232">
        <v>6268677</v>
      </c>
      <c r="W73" s="232">
        <v>7992038</v>
      </c>
      <c r="X73" s="232">
        <v>6618800</v>
      </c>
      <c r="Y73" s="232">
        <v>8669743</v>
      </c>
      <c r="Z73" s="51"/>
      <c r="AA73" s="52">
        <f t="shared" si="36"/>
        <v>1231592.67</v>
      </c>
      <c r="AB73" s="53">
        <f t="shared" si="36"/>
        <v>1642116.8399999999</v>
      </c>
      <c r="AC73" s="53">
        <f t="shared" si="36"/>
        <v>3056370.7800000003</v>
      </c>
      <c r="AD73" s="53">
        <f t="shared" si="36"/>
        <v>3119447.61</v>
      </c>
      <c r="AE73" s="53">
        <f t="shared" si="36"/>
        <v>1106733.3499999996</v>
      </c>
      <c r="AF73" s="53">
        <f t="shared" si="36"/>
        <v>2681678.58</v>
      </c>
      <c r="AG73" s="53">
        <f t="shared" si="36"/>
        <v>1286897.3700000001</v>
      </c>
      <c r="AH73" s="53">
        <f t="shared" si="36"/>
        <v>2185823.4300000002</v>
      </c>
      <c r="AI73" s="53">
        <f t="shared" si="36"/>
        <v>2112725.6100000003</v>
      </c>
      <c r="AJ73" s="53">
        <f t="shared" si="36"/>
        <v>1511152.6600000001</v>
      </c>
      <c r="AK73" s="53">
        <f t="shared" si="36"/>
        <v>2210783.9800000004</v>
      </c>
      <c r="AL73" s="54"/>
      <c r="AM73" s="76">
        <f>IF(ISERROR(GETPIVOTDATA("VALUE",'CSS WK pvt'!$I$2,"DT_FILE",AM$8,"CD_CO",AM$6,"TRIM_CAT",TRIM(B73),"TRIM_LINE",A64))=TRUE,0,GETPIVOTDATA("VALUE",'CSS WK pvt'!$I$2,"DT_FILE",AM$8,"CD_CO",AM$6,"TRIM_CAT",TRIM(B73),"TRIM_LINE",A64))</f>
        <v>6630143</v>
      </c>
    </row>
    <row r="74" spans="1:39" s="152" customFormat="1" x14ac:dyDescent="0.35">
      <c r="A74" s="172"/>
      <c r="B74" s="48" t="s">
        <v>42</v>
      </c>
      <c r="C74" s="164">
        <f t="shared" ref="C74:Q74" si="37">SUM(C65:C73)</f>
        <v>47453988.579999998</v>
      </c>
      <c r="D74" s="165">
        <f t="shared" si="37"/>
        <v>48912663.030000001</v>
      </c>
      <c r="E74" s="165">
        <f t="shared" si="37"/>
        <v>39179236.07</v>
      </c>
      <c r="F74" s="165">
        <f t="shared" si="37"/>
        <v>31640922.82</v>
      </c>
      <c r="G74" s="165">
        <f t="shared" si="37"/>
        <v>35384745.07</v>
      </c>
      <c r="H74" s="165">
        <f t="shared" si="37"/>
        <v>43902001.460000001</v>
      </c>
      <c r="I74" s="165">
        <f t="shared" si="37"/>
        <v>49902148.93</v>
      </c>
      <c r="J74" s="165">
        <f t="shared" si="37"/>
        <v>42903029.099999994</v>
      </c>
      <c r="K74" s="165">
        <f t="shared" si="37"/>
        <v>39695552.140000001</v>
      </c>
      <c r="L74" s="165">
        <f t="shared" si="37"/>
        <v>41578683.930000007</v>
      </c>
      <c r="M74" s="165">
        <f t="shared" si="37"/>
        <v>47071745.450000003</v>
      </c>
      <c r="N74" s="166">
        <f t="shared" si="37"/>
        <v>57244022.850000009</v>
      </c>
      <c r="O74" s="164">
        <f t="shared" si="37"/>
        <v>58830015.280000001</v>
      </c>
      <c r="P74" s="165">
        <f t="shared" si="37"/>
        <v>61721131</v>
      </c>
      <c r="Q74" s="165">
        <f t="shared" si="37"/>
        <v>56446743</v>
      </c>
      <c r="R74" s="165">
        <v>48840483</v>
      </c>
      <c r="S74" s="165">
        <v>47929747</v>
      </c>
      <c r="T74" s="165">
        <v>59144928</v>
      </c>
      <c r="U74" s="233">
        <v>65969440</v>
      </c>
      <c r="V74" s="233">
        <v>52474330</v>
      </c>
      <c r="W74" s="233">
        <f>SUM(W65+W68+W71+W72+W73)</f>
        <v>48394369</v>
      </c>
      <c r="X74" s="233">
        <f>SUM(X65+X68+X71+X72+X73)</f>
        <v>49363469</v>
      </c>
      <c r="Y74" s="233">
        <v>57297467</v>
      </c>
      <c r="Z74" s="166"/>
      <c r="AA74" s="55">
        <f>SUM(AA65:AA73)</f>
        <v>11376026.700000001</v>
      </c>
      <c r="AB74" s="167">
        <f t="shared" ref="AB74:AD74" si="38">SUM(AB65:AB73)</f>
        <v>12808467.970000001</v>
      </c>
      <c r="AC74" s="167">
        <f t="shared" si="38"/>
        <v>17267506.930000003</v>
      </c>
      <c r="AD74" s="167">
        <f t="shared" si="38"/>
        <v>17199560.180000003</v>
      </c>
      <c r="AE74" s="167">
        <f t="shared" ref="AE74:AF74" si="39">SUM(AE65:AE73)</f>
        <v>12545001.930000002</v>
      </c>
      <c r="AF74" s="167">
        <f t="shared" si="39"/>
        <v>15242926.539999999</v>
      </c>
      <c r="AG74" s="167">
        <f t="shared" ref="AG74:AH74" si="40">SUM(AG65:AG73)</f>
        <v>16067291.07</v>
      </c>
      <c r="AH74" s="167">
        <f t="shared" si="40"/>
        <v>9571300.9000000004</v>
      </c>
      <c r="AI74" s="167">
        <f t="shared" ref="AI74:AJ74" si="41">SUM(AI65:AI73)</f>
        <v>8698816.8600000013</v>
      </c>
      <c r="AJ74" s="167">
        <f t="shared" si="41"/>
        <v>7784785.0699999984</v>
      </c>
      <c r="AK74" s="167">
        <f t="shared" ref="AK74" si="42">SUM(AK65:AK73)</f>
        <v>10225721.550000003</v>
      </c>
      <c r="AL74" s="168"/>
      <c r="AM74" s="55">
        <f>SUM(AM65:AM73)</f>
        <v>56822057</v>
      </c>
    </row>
    <row r="75" spans="1:39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59"/>
      <c r="AA75" s="60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2"/>
      <c r="AM75" s="60"/>
    </row>
    <row r="76" spans="1:39" s="47" customFormat="1" x14ac:dyDescent="0.35">
      <c r="A76" s="171"/>
      <c r="B76" s="48" t="s">
        <v>37</v>
      </c>
      <c r="C76" s="49">
        <v>13529008.91</v>
      </c>
      <c r="D76" s="50">
        <v>14005236.9</v>
      </c>
      <c r="E76" s="50">
        <v>14062762.99</v>
      </c>
      <c r="F76" s="50">
        <v>11575573.17</v>
      </c>
      <c r="G76" s="50">
        <v>9621083.0899999999</v>
      </c>
      <c r="H76" s="50">
        <v>9752712.2400000002</v>
      </c>
      <c r="I76" s="50">
        <v>11848421.08</v>
      </c>
      <c r="J76" s="50">
        <v>15099039.119999999</v>
      </c>
      <c r="K76" s="50">
        <v>13499429.720000001</v>
      </c>
      <c r="L76" s="50">
        <v>11139592.24</v>
      </c>
      <c r="M76" s="50">
        <v>12567436.869999999</v>
      </c>
      <c r="N76" s="51">
        <v>15428529.49</v>
      </c>
      <c r="O76" s="49">
        <v>19949321.850000001</v>
      </c>
      <c r="P76" s="50">
        <v>21806945</v>
      </c>
      <c r="Q76" s="50">
        <v>20531025</v>
      </c>
      <c r="R76" s="50">
        <v>20092960</v>
      </c>
      <c r="S76" s="50">
        <v>16788675</v>
      </c>
      <c r="T76" s="50">
        <v>16512163</v>
      </c>
      <c r="U76" s="232">
        <v>22429362</v>
      </c>
      <c r="V76" s="232">
        <v>28643592</v>
      </c>
      <c r="W76" s="232">
        <v>22824603</v>
      </c>
      <c r="X76" s="232">
        <v>17545242</v>
      </c>
      <c r="Y76" s="232">
        <v>16473145</v>
      </c>
      <c r="Z76" s="51"/>
      <c r="AA76" s="52">
        <f t="shared" ref="AA76:AK84" si="43">O76-C76</f>
        <v>6420312.9400000013</v>
      </c>
      <c r="AB76" s="53">
        <f t="shared" si="43"/>
        <v>7801708.0999999996</v>
      </c>
      <c r="AC76" s="53">
        <f t="shared" si="43"/>
        <v>6468262.0099999998</v>
      </c>
      <c r="AD76" s="53">
        <f t="shared" si="43"/>
        <v>8517386.8300000001</v>
      </c>
      <c r="AE76" s="53">
        <f t="shared" si="43"/>
        <v>7167591.9100000001</v>
      </c>
      <c r="AF76" s="53">
        <f t="shared" si="43"/>
        <v>6759450.7599999998</v>
      </c>
      <c r="AG76" s="53">
        <f t="shared" si="43"/>
        <v>10580940.92</v>
      </c>
      <c r="AH76" s="53">
        <f t="shared" si="43"/>
        <v>13544552.880000001</v>
      </c>
      <c r="AI76" s="53">
        <f t="shared" si="43"/>
        <v>9325173.2799999993</v>
      </c>
      <c r="AJ76" s="53">
        <f t="shared" si="43"/>
        <v>6405649.7599999998</v>
      </c>
      <c r="AK76" s="53">
        <f t="shared" si="43"/>
        <v>3905708.1300000008</v>
      </c>
      <c r="AL76" s="54"/>
      <c r="AM76" s="76">
        <f>IF(ISERROR(GETPIVOTDATA("VALUE",'CSS WK pvt'!$I$2,"DT_FILE",AM$8,"CD_CO",AM$6,"TRIM_CAT",TRIM(B76),"TRIM_LINE",A75))=TRUE,0,GETPIVOTDATA("VALUE",'CSS WK pvt'!$I$2,"DT_FILE",AM$8,"CD_CO",AM$6,"TRIM_CAT",TRIM(B76),"TRIM_LINE",A75))</f>
        <v>17530806</v>
      </c>
    </row>
    <row r="77" spans="1:39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10603920.140000001</v>
      </c>
      <c r="X77" s="256">
        <f>X76-X78</f>
        <v>8075580.3699999992</v>
      </c>
      <c r="Y77" s="256">
        <f>Y76-Y78</f>
        <v>7911409.7799999993</v>
      </c>
      <c r="Z77" s="51"/>
      <c r="AA77" s="52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4"/>
      <c r="AM77" s="76"/>
    </row>
    <row r="78" spans="1:39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12220682.859999999</v>
      </c>
      <c r="X78" s="256">
        <v>9469661.6300000008</v>
      </c>
      <c r="Y78" s="256">
        <v>8561735.2200000007</v>
      </c>
      <c r="Z78" s="51"/>
      <c r="AA78" s="52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4"/>
      <c r="AM78" s="76"/>
    </row>
    <row r="79" spans="1:39" s="47" customFormat="1" x14ac:dyDescent="0.35">
      <c r="A79" s="171"/>
      <c r="B79" s="48" t="s">
        <v>38</v>
      </c>
      <c r="C79" s="49">
        <v>5008351.6399999997</v>
      </c>
      <c r="D79" s="50">
        <v>5173545.12</v>
      </c>
      <c r="E79" s="50">
        <v>5036751.9400000004</v>
      </c>
      <c r="F79" s="50">
        <v>4149411.88</v>
      </c>
      <c r="G79" s="50">
        <v>3426413.16</v>
      </c>
      <c r="H79" s="50">
        <v>3438818.31</v>
      </c>
      <c r="I79" s="50">
        <v>3988327.72</v>
      </c>
      <c r="J79" s="50">
        <v>4878670.92</v>
      </c>
      <c r="K79" s="50">
        <v>4288061.7</v>
      </c>
      <c r="L79" s="50">
        <v>3559424.65</v>
      </c>
      <c r="M79" s="50">
        <v>4061255.34</v>
      </c>
      <c r="N79" s="51">
        <v>5007822.62</v>
      </c>
      <c r="O79" s="49">
        <v>5738502.3200000003</v>
      </c>
      <c r="P79" s="50">
        <v>6119578</v>
      </c>
      <c r="Q79" s="50">
        <v>5436548</v>
      </c>
      <c r="R79" s="50">
        <v>5038283</v>
      </c>
      <c r="S79" s="50">
        <v>4776532</v>
      </c>
      <c r="T79" s="50">
        <v>4488400</v>
      </c>
      <c r="U79" s="232">
        <v>5461884</v>
      </c>
      <c r="V79" s="232">
        <v>6406352</v>
      </c>
      <c r="W79" s="232">
        <v>5556105</v>
      </c>
      <c r="X79" s="232">
        <v>4483215</v>
      </c>
      <c r="Y79" s="232">
        <v>4361810</v>
      </c>
      <c r="Z79" s="51"/>
      <c r="AA79" s="52">
        <f t="shared" si="43"/>
        <v>730150.68000000063</v>
      </c>
      <c r="AB79" s="53">
        <f t="shared" si="43"/>
        <v>946032.87999999989</v>
      </c>
      <c r="AC79" s="53">
        <f t="shared" si="43"/>
        <v>399796.05999999959</v>
      </c>
      <c r="AD79" s="53">
        <f t="shared" si="43"/>
        <v>888871.12000000011</v>
      </c>
      <c r="AE79" s="53">
        <f t="shared" si="43"/>
        <v>1350118.8399999999</v>
      </c>
      <c r="AF79" s="53">
        <f t="shared" si="43"/>
        <v>1049581.69</v>
      </c>
      <c r="AG79" s="53">
        <f t="shared" si="43"/>
        <v>1473556.2799999998</v>
      </c>
      <c r="AH79" s="53">
        <f t="shared" si="43"/>
        <v>1527681.08</v>
      </c>
      <c r="AI79" s="53">
        <f t="shared" si="43"/>
        <v>1268043.2999999998</v>
      </c>
      <c r="AJ79" s="53">
        <f t="shared" si="43"/>
        <v>923790.35000000009</v>
      </c>
      <c r="AK79" s="53">
        <f t="shared" si="43"/>
        <v>300554.66000000015</v>
      </c>
      <c r="AL79" s="54"/>
      <c r="AM79" s="76">
        <f>IF(ISERROR(GETPIVOTDATA("VALUE",'CSS WK pvt'!$I$2,"DT_FILE",AM$8,"CD_CO",AM$6,"TRIM_CAT",TRIM(B79),"TRIM_LINE",A75))=TRUE,0,GETPIVOTDATA("VALUE",'CSS WK pvt'!$I$2,"DT_FILE",AM$8,"CD_CO",AM$6,"TRIM_CAT",TRIM(B79),"TRIM_LINE",A75))</f>
        <v>4584854</v>
      </c>
    </row>
    <row r="80" spans="1:39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2222496.62</v>
      </c>
      <c r="X80" s="256">
        <f>X79-X81</f>
        <v>1913566.4900000002</v>
      </c>
      <c r="Y80" s="256">
        <f>Y79-Y81</f>
        <v>1936425.38</v>
      </c>
      <c r="Z80" s="51"/>
      <c r="AA80" s="52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4"/>
      <c r="AM80" s="76"/>
    </row>
    <row r="81" spans="1:39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3333608.38</v>
      </c>
      <c r="X81" s="256">
        <v>2569648.5099999998</v>
      </c>
      <c r="Y81" s="256">
        <v>2425384.62</v>
      </c>
      <c r="Z81" s="51"/>
      <c r="AA81" s="52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4"/>
      <c r="AM81" s="76"/>
    </row>
    <row r="82" spans="1:39" s="47" customFormat="1" x14ac:dyDescent="0.35">
      <c r="A82" s="171"/>
      <c r="B82" s="48" t="s">
        <v>39</v>
      </c>
      <c r="C82" s="49">
        <v>1590580.14</v>
      </c>
      <c r="D82" s="50">
        <v>1870235.11</v>
      </c>
      <c r="E82" s="50">
        <v>1875923.79</v>
      </c>
      <c r="F82" s="50">
        <v>1661052.13</v>
      </c>
      <c r="G82" s="50">
        <v>1369157.34</v>
      </c>
      <c r="H82" s="50">
        <v>1432198.37</v>
      </c>
      <c r="I82" s="50">
        <v>1567990.24</v>
      </c>
      <c r="J82" s="50">
        <v>1628409.25</v>
      </c>
      <c r="K82" s="50">
        <v>1793519.47</v>
      </c>
      <c r="L82" s="50">
        <v>1528789.72</v>
      </c>
      <c r="M82" s="50">
        <v>1645538.17</v>
      </c>
      <c r="N82" s="51">
        <v>1673377.11</v>
      </c>
      <c r="O82" s="49">
        <v>2353140.35</v>
      </c>
      <c r="P82" s="50">
        <v>3806647</v>
      </c>
      <c r="Q82" s="50">
        <v>4086924</v>
      </c>
      <c r="R82" s="50">
        <v>3135396</v>
      </c>
      <c r="S82" s="50">
        <v>2627809</v>
      </c>
      <c r="T82" s="50">
        <v>2547809</v>
      </c>
      <c r="U82" s="232">
        <v>2617953</v>
      </c>
      <c r="V82" s="232">
        <v>2635662</v>
      </c>
      <c r="W82" s="232">
        <v>2623968</v>
      </c>
      <c r="X82" s="232">
        <v>2334420</v>
      </c>
      <c r="Y82" s="232">
        <v>2313772</v>
      </c>
      <c r="Z82" s="51"/>
      <c r="AA82" s="52">
        <f t="shared" si="43"/>
        <v>762560.2100000002</v>
      </c>
      <c r="AB82" s="53">
        <f t="shared" si="43"/>
        <v>1936411.89</v>
      </c>
      <c r="AC82" s="53">
        <f t="shared" si="43"/>
        <v>2211000.21</v>
      </c>
      <c r="AD82" s="53">
        <f t="shared" si="43"/>
        <v>1474343.87</v>
      </c>
      <c r="AE82" s="53">
        <f t="shared" si="43"/>
        <v>1258651.6599999999</v>
      </c>
      <c r="AF82" s="53">
        <f t="shared" si="43"/>
        <v>1115610.6299999999</v>
      </c>
      <c r="AG82" s="53">
        <f t="shared" si="43"/>
        <v>1049962.76</v>
      </c>
      <c r="AH82" s="53">
        <f t="shared" si="43"/>
        <v>1007252.75</v>
      </c>
      <c r="AI82" s="53">
        <f t="shared" si="43"/>
        <v>830448.53</v>
      </c>
      <c r="AJ82" s="53">
        <f t="shared" si="43"/>
        <v>805630.28</v>
      </c>
      <c r="AK82" s="53">
        <f t="shared" si="43"/>
        <v>668233.83000000007</v>
      </c>
      <c r="AL82" s="54"/>
      <c r="AM82" s="76">
        <f>IF(ISERROR(GETPIVOTDATA("VALUE",'CSS WK pvt'!$I$2,"DT_FILE",AM$8,"CD_CO",AM$6,"TRIM_CAT",TRIM(B82),"TRIM_LINE",A75))=TRUE,0,GETPIVOTDATA("VALUE",'CSS WK pvt'!$I$2,"DT_FILE",AM$8,"CD_CO",AM$6,"TRIM_CAT",TRIM(B82),"TRIM_LINE",A75))</f>
        <v>2323520</v>
      </c>
    </row>
    <row r="83" spans="1:39" s="47" customFormat="1" x14ac:dyDescent="0.35">
      <c r="A83" s="171"/>
      <c r="B83" s="48" t="s">
        <v>40</v>
      </c>
      <c r="C83" s="49">
        <v>1008350.49</v>
      </c>
      <c r="D83" s="50">
        <v>1045428.42</v>
      </c>
      <c r="E83" s="50">
        <v>1095008.0900000001</v>
      </c>
      <c r="F83" s="50">
        <v>1058928.1399999999</v>
      </c>
      <c r="G83" s="50">
        <v>1018092.04</v>
      </c>
      <c r="H83" s="50">
        <v>1096380.17</v>
      </c>
      <c r="I83" s="50">
        <v>1067408.19</v>
      </c>
      <c r="J83" s="50">
        <v>1148538.2</v>
      </c>
      <c r="K83" s="50">
        <v>1222366.1599999999</v>
      </c>
      <c r="L83" s="50">
        <v>1095585.31</v>
      </c>
      <c r="M83" s="50">
        <v>1032662.73</v>
      </c>
      <c r="N83" s="51">
        <v>1115713.54</v>
      </c>
      <c r="O83" s="49">
        <v>1454146.51</v>
      </c>
      <c r="P83" s="50">
        <v>2448647</v>
      </c>
      <c r="Q83" s="50">
        <v>2919905</v>
      </c>
      <c r="R83" s="50">
        <v>2407260</v>
      </c>
      <c r="S83" s="50">
        <v>1970504</v>
      </c>
      <c r="T83" s="50">
        <v>1894777</v>
      </c>
      <c r="U83" s="232">
        <v>1938869</v>
      </c>
      <c r="V83" s="232">
        <v>1983688</v>
      </c>
      <c r="W83" s="232">
        <v>1828936</v>
      </c>
      <c r="X83" s="232">
        <v>1641040</v>
      </c>
      <c r="Y83" s="232">
        <v>1658440</v>
      </c>
      <c r="Z83" s="51"/>
      <c r="AA83" s="52">
        <f t="shared" si="43"/>
        <v>445796.02</v>
      </c>
      <c r="AB83" s="53">
        <f t="shared" si="43"/>
        <v>1403218.58</v>
      </c>
      <c r="AC83" s="53">
        <f t="shared" si="43"/>
        <v>1824896.91</v>
      </c>
      <c r="AD83" s="53">
        <f t="shared" si="43"/>
        <v>1348331.86</v>
      </c>
      <c r="AE83" s="53">
        <f t="shared" si="43"/>
        <v>952411.96</v>
      </c>
      <c r="AF83" s="53">
        <f t="shared" si="43"/>
        <v>798396.83000000007</v>
      </c>
      <c r="AG83" s="53">
        <f t="shared" si="43"/>
        <v>871460.81</v>
      </c>
      <c r="AH83" s="53">
        <f t="shared" si="43"/>
        <v>835149.8</v>
      </c>
      <c r="AI83" s="53">
        <f t="shared" si="43"/>
        <v>606569.84000000008</v>
      </c>
      <c r="AJ83" s="53">
        <f t="shared" si="43"/>
        <v>545454.68999999994</v>
      </c>
      <c r="AK83" s="53">
        <f t="shared" si="43"/>
        <v>625777.27</v>
      </c>
      <c r="AL83" s="54"/>
      <c r="AM83" s="76">
        <f>IF(ISERROR(GETPIVOTDATA("VALUE",'CSS WK pvt'!$I$2,"DT_FILE",AM$8,"CD_CO",AM$6,"TRIM_CAT",TRIM(B83),"TRIM_LINE",A75))=TRUE,0,GETPIVOTDATA("VALUE",'CSS WK pvt'!$I$2,"DT_FILE",AM$8,"CD_CO",AM$6,"TRIM_CAT",TRIM(B83),"TRIM_LINE",A75))</f>
        <v>1894422</v>
      </c>
    </row>
    <row r="84" spans="1:39" s="47" customFormat="1" x14ac:dyDescent="0.35">
      <c r="A84" s="171"/>
      <c r="B84" s="48" t="s">
        <v>41</v>
      </c>
      <c r="C84" s="49">
        <v>1652771.46</v>
      </c>
      <c r="D84" s="50">
        <v>2241081.04</v>
      </c>
      <c r="E84" s="50">
        <v>1208550.46</v>
      </c>
      <c r="F84" s="50">
        <v>1738157.34</v>
      </c>
      <c r="G84" s="50">
        <v>1131917.3</v>
      </c>
      <c r="H84" s="50">
        <v>1341349.0900000001</v>
      </c>
      <c r="I84" s="50">
        <v>1337702.56</v>
      </c>
      <c r="J84" s="50">
        <v>755845.08</v>
      </c>
      <c r="K84" s="50">
        <v>1149839.6200000001</v>
      </c>
      <c r="L84" s="50">
        <v>1227444.95</v>
      </c>
      <c r="M84" s="50">
        <v>1522992.65</v>
      </c>
      <c r="N84" s="51">
        <v>2453700.75</v>
      </c>
      <c r="O84" s="49">
        <v>1417448.22</v>
      </c>
      <c r="P84" s="50">
        <v>2799168</v>
      </c>
      <c r="Q84" s="50">
        <v>2856627</v>
      </c>
      <c r="R84" s="50">
        <v>3303053</v>
      </c>
      <c r="S84" s="50">
        <v>2290925</v>
      </c>
      <c r="T84" s="50">
        <v>2078161</v>
      </c>
      <c r="U84" s="232">
        <v>2118361</v>
      </c>
      <c r="V84" s="232">
        <v>2144130</v>
      </c>
      <c r="W84" s="232">
        <v>1990728</v>
      </c>
      <c r="X84" s="232">
        <v>2086631</v>
      </c>
      <c r="Y84" s="232">
        <v>1941457</v>
      </c>
      <c r="Z84" s="51"/>
      <c r="AA84" s="52">
        <f t="shared" si="43"/>
        <v>-235323.24</v>
      </c>
      <c r="AB84" s="53">
        <f t="shared" si="43"/>
        <v>558086.96</v>
      </c>
      <c r="AC84" s="53">
        <f t="shared" si="43"/>
        <v>1648076.54</v>
      </c>
      <c r="AD84" s="53">
        <f t="shared" si="43"/>
        <v>1564895.66</v>
      </c>
      <c r="AE84" s="53">
        <f t="shared" si="43"/>
        <v>1159007.7</v>
      </c>
      <c r="AF84" s="53">
        <f t="shared" si="43"/>
        <v>736811.90999999992</v>
      </c>
      <c r="AG84" s="53">
        <f t="shared" si="43"/>
        <v>780658.44</v>
      </c>
      <c r="AH84" s="53">
        <f t="shared" si="43"/>
        <v>1388284.92</v>
      </c>
      <c r="AI84" s="53">
        <f t="shared" si="43"/>
        <v>840888.37999999989</v>
      </c>
      <c r="AJ84" s="53">
        <f t="shared" si="43"/>
        <v>859186.05</v>
      </c>
      <c r="AK84" s="53">
        <f t="shared" si="43"/>
        <v>418464.35000000009</v>
      </c>
      <c r="AL84" s="54"/>
      <c r="AM84" s="76">
        <f>IF(ISERROR(GETPIVOTDATA("VALUE",'CSS WK pvt'!$I$2,"DT_FILE",AM$8,"CD_CO",AM$6,"TRIM_CAT",TRIM(B84),"TRIM_LINE",A75))=TRUE,0,GETPIVOTDATA("VALUE",'CSS WK pvt'!$I$2,"DT_FILE",AM$8,"CD_CO",AM$6,"TRIM_CAT",TRIM(B84),"TRIM_LINE",A75))</f>
        <v>1883648</v>
      </c>
    </row>
    <row r="85" spans="1:39" s="152" customFormat="1" x14ac:dyDescent="0.35">
      <c r="A85" s="172"/>
      <c r="B85" s="48" t="s">
        <v>42</v>
      </c>
      <c r="C85" s="164">
        <f>SUM(C76:C84)</f>
        <v>22789062.640000001</v>
      </c>
      <c r="D85" s="165">
        <f t="shared" ref="D85:P85" si="44">SUM(D76:D84)</f>
        <v>24335526.59</v>
      </c>
      <c r="E85" s="165">
        <f t="shared" si="44"/>
        <v>23278997.27</v>
      </c>
      <c r="F85" s="165">
        <f t="shared" si="44"/>
        <v>20183122.66</v>
      </c>
      <c r="G85" s="165">
        <f t="shared" si="44"/>
        <v>16566662.93</v>
      </c>
      <c r="H85" s="165">
        <f t="shared" si="44"/>
        <v>17061458.180000003</v>
      </c>
      <c r="I85" s="165">
        <f t="shared" si="44"/>
        <v>19809849.789999999</v>
      </c>
      <c r="J85" s="165">
        <f t="shared" si="44"/>
        <v>23510502.569999997</v>
      </c>
      <c r="K85" s="165">
        <f t="shared" si="44"/>
        <v>21953216.670000002</v>
      </c>
      <c r="L85" s="165">
        <f t="shared" si="44"/>
        <v>18550836.870000001</v>
      </c>
      <c r="M85" s="165">
        <f t="shared" si="44"/>
        <v>20829885.759999998</v>
      </c>
      <c r="N85" s="166">
        <f t="shared" si="44"/>
        <v>25679143.509999998</v>
      </c>
      <c r="O85" s="164">
        <f t="shared" si="44"/>
        <v>30912559.250000004</v>
      </c>
      <c r="P85" s="165">
        <f t="shared" si="44"/>
        <v>36980985</v>
      </c>
      <c r="Q85" s="165">
        <f>SUM(Q76:Q84)</f>
        <v>35831029</v>
      </c>
      <c r="R85" s="165">
        <v>33976952</v>
      </c>
      <c r="S85" s="165">
        <v>28454445</v>
      </c>
      <c r="T85" s="165">
        <v>27521310</v>
      </c>
      <c r="U85" s="233">
        <v>34566429</v>
      </c>
      <c r="V85" s="233">
        <v>41813424</v>
      </c>
      <c r="W85" s="233">
        <f>SUM(W76+W79+W82+W83+W84)</f>
        <v>34824340</v>
      </c>
      <c r="X85" s="233">
        <f>SUM(X76+X79+X82+X83+X84)</f>
        <v>28090548</v>
      </c>
      <c r="Y85" s="233">
        <v>26748624</v>
      </c>
      <c r="Z85" s="166"/>
      <c r="AA85" s="55">
        <f>SUM(AA76:AA84)</f>
        <v>8123496.6100000013</v>
      </c>
      <c r="AB85" s="167">
        <f t="shared" ref="AB85:AD85" si="45">SUM(AB76:AB84)</f>
        <v>12645458.41</v>
      </c>
      <c r="AC85" s="167">
        <f t="shared" si="45"/>
        <v>12552031.73</v>
      </c>
      <c r="AD85" s="167">
        <f t="shared" si="45"/>
        <v>13793829.34</v>
      </c>
      <c r="AE85" s="167">
        <f t="shared" ref="AE85:AF85" si="46">SUM(AE76:AE84)</f>
        <v>11887782.07</v>
      </c>
      <c r="AF85" s="167">
        <f t="shared" si="46"/>
        <v>10459851.819999998</v>
      </c>
      <c r="AG85" s="167">
        <f t="shared" ref="AG85:AH85" si="47">SUM(AG76:AG84)</f>
        <v>14756579.209999999</v>
      </c>
      <c r="AH85" s="167">
        <f t="shared" si="47"/>
        <v>18302921.43</v>
      </c>
      <c r="AI85" s="167">
        <f t="shared" ref="AI85:AJ85" si="48">SUM(AI76:AI84)</f>
        <v>12871123.329999998</v>
      </c>
      <c r="AJ85" s="167">
        <f t="shared" si="48"/>
        <v>9539711.1300000008</v>
      </c>
      <c r="AK85" s="167">
        <f t="shared" ref="AK85" si="49">SUM(AK76:AK84)</f>
        <v>5918738.2400000002</v>
      </c>
      <c r="AL85" s="168"/>
      <c r="AM85" s="55">
        <f>SUM(AM76:AM84)</f>
        <v>28217250</v>
      </c>
    </row>
    <row r="86" spans="1:39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2"/>
      <c r="AM86" s="60"/>
    </row>
    <row r="87" spans="1:39" s="47" customFormat="1" x14ac:dyDescent="0.35">
      <c r="A87" s="171"/>
      <c r="B87" s="48" t="s">
        <v>37</v>
      </c>
      <c r="C87" s="49">
        <v>80571582.540000007</v>
      </c>
      <c r="D87" s="50">
        <v>82416163.75</v>
      </c>
      <c r="E87" s="50">
        <v>84747811.599999994</v>
      </c>
      <c r="F87" s="50">
        <v>88320427</v>
      </c>
      <c r="G87" s="50">
        <v>89683721.269999996</v>
      </c>
      <c r="H87" s="50">
        <v>89769945.739999995</v>
      </c>
      <c r="I87" s="50">
        <v>89966691.790000007</v>
      </c>
      <c r="J87" s="50">
        <v>92144941.099999994</v>
      </c>
      <c r="K87" s="50">
        <v>98414985.75</v>
      </c>
      <c r="L87" s="50">
        <v>101864981.69</v>
      </c>
      <c r="M87" s="50">
        <v>105263605.42</v>
      </c>
      <c r="N87" s="51">
        <v>107640835.63</v>
      </c>
      <c r="O87" s="49">
        <v>113976785.5</v>
      </c>
      <c r="P87" s="50">
        <v>119558526</v>
      </c>
      <c r="Q87" s="50">
        <v>131698315</v>
      </c>
      <c r="R87" s="50">
        <v>139402057</v>
      </c>
      <c r="S87" s="50">
        <v>143820941</v>
      </c>
      <c r="T87" s="50">
        <v>149423267</v>
      </c>
      <c r="U87" s="232">
        <v>155349004</v>
      </c>
      <c r="V87" s="232">
        <v>172187529</v>
      </c>
      <c r="W87" s="232">
        <v>180502673</v>
      </c>
      <c r="X87" s="232">
        <v>186797999</v>
      </c>
      <c r="Y87" s="232">
        <v>190920944</v>
      </c>
      <c r="Z87" s="51"/>
      <c r="AA87" s="52">
        <f t="shared" ref="AA87:AK95" si="50">O87-C87</f>
        <v>33405202.959999993</v>
      </c>
      <c r="AB87" s="53">
        <f t="shared" si="50"/>
        <v>37142362.25</v>
      </c>
      <c r="AC87" s="53">
        <f t="shared" si="50"/>
        <v>46950503.400000006</v>
      </c>
      <c r="AD87" s="53">
        <f t="shared" si="50"/>
        <v>51081630</v>
      </c>
      <c r="AE87" s="53">
        <f t="shared" si="50"/>
        <v>54137219.730000004</v>
      </c>
      <c r="AF87" s="53">
        <f t="shared" si="50"/>
        <v>59653321.260000005</v>
      </c>
      <c r="AG87" s="53">
        <f t="shared" si="50"/>
        <v>65382312.209999993</v>
      </c>
      <c r="AH87" s="53">
        <f t="shared" si="50"/>
        <v>80042587.900000006</v>
      </c>
      <c r="AI87" s="53">
        <f t="shared" si="50"/>
        <v>82087687.25</v>
      </c>
      <c r="AJ87" s="53">
        <f t="shared" si="50"/>
        <v>84933017.310000002</v>
      </c>
      <c r="AK87" s="53">
        <f t="shared" si="50"/>
        <v>85657338.579999998</v>
      </c>
      <c r="AL87" s="54"/>
      <c r="AM87" s="76">
        <f>IF(ISERROR(GETPIVOTDATA("VALUE",'CSS WK pvt'!$I$2,"DT_FILE",AM$8,"CD_CO",AM$6,"TRIM_CAT",TRIM(B87),"TRIM_LINE",A86))=TRUE,0,GETPIVOTDATA("VALUE",'CSS WK pvt'!$I$2,"DT_FILE",AM$8,"CD_CO",AM$6,"TRIM_CAT",TRIM(B87),"TRIM_LINE",A86))</f>
        <v>191713650</v>
      </c>
    </row>
    <row r="88" spans="1:39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81583065.760000005</v>
      </c>
      <c r="X88" s="256">
        <f>X87-X89</f>
        <v>81829173.579999998</v>
      </c>
      <c r="Y88" s="256">
        <f>Y87-Y89</f>
        <v>83312865.049999997</v>
      </c>
      <c r="Z88" s="51"/>
      <c r="AA88" s="52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4"/>
      <c r="AM88" s="76"/>
    </row>
    <row r="89" spans="1:39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98919607.239999995</v>
      </c>
      <c r="X89" s="256">
        <v>104968825.42</v>
      </c>
      <c r="Y89" s="256">
        <v>107608078.95</v>
      </c>
      <c r="Z89" s="51"/>
      <c r="AA89" s="52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4"/>
      <c r="AM89" s="76"/>
    </row>
    <row r="90" spans="1:39" s="47" customFormat="1" x14ac:dyDescent="0.35">
      <c r="A90" s="171"/>
      <c r="B90" s="48" t="s">
        <v>38</v>
      </c>
      <c r="C90" s="49">
        <v>44835864.729999997</v>
      </c>
      <c r="D90" s="50">
        <v>46436215.200000003</v>
      </c>
      <c r="E90" s="50">
        <v>47771367.880000003</v>
      </c>
      <c r="F90" s="50">
        <v>49491358.770000003</v>
      </c>
      <c r="G90" s="50">
        <v>50295339.609999999</v>
      </c>
      <c r="H90" s="50">
        <v>50740767.600000001</v>
      </c>
      <c r="I90" s="50">
        <v>51180413.359999999</v>
      </c>
      <c r="J90" s="50">
        <v>52008906.840000004</v>
      </c>
      <c r="K90" s="50">
        <v>54325832.18</v>
      </c>
      <c r="L90" s="50">
        <v>55567977.030000001</v>
      </c>
      <c r="M90" s="50">
        <v>56842978.810000002</v>
      </c>
      <c r="N90" s="51">
        <v>57756925.109999999</v>
      </c>
      <c r="O90" s="49">
        <v>59661631.729999997</v>
      </c>
      <c r="P90" s="50">
        <v>67021112</v>
      </c>
      <c r="Q90" s="50">
        <v>67772825</v>
      </c>
      <c r="R90" s="50">
        <v>68654194</v>
      </c>
      <c r="S90" s="50">
        <v>74299521</v>
      </c>
      <c r="T90" s="50">
        <v>74503288</v>
      </c>
      <c r="U90" s="232">
        <v>73584855</v>
      </c>
      <c r="V90" s="232">
        <v>70310919</v>
      </c>
      <c r="W90" s="232">
        <v>78569783</v>
      </c>
      <c r="X90" s="232">
        <v>83664223</v>
      </c>
      <c r="Y90" s="232">
        <v>82884266</v>
      </c>
      <c r="Z90" s="51"/>
      <c r="AA90" s="52">
        <f t="shared" si="50"/>
        <v>14825767</v>
      </c>
      <c r="AB90" s="53">
        <f t="shared" si="50"/>
        <v>20584896.799999997</v>
      </c>
      <c r="AC90" s="53">
        <f t="shared" si="50"/>
        <v>20001457.119999997</v>
      </c>
      <c r="AD90" s="53">
        <f t="shared" si="50"/>
        <v>19162835.229999997</v>
      </c>
      <c r="AE90" s="53">
        <f t="shared" si="50"/>
        <v>24004181.390000001</v>
      </c>
      <c r="AF90" s="53">
        <f t="shared" si="50"/>
        <v>23762520.399999999</v>
      </c>
      <c r="AG90" s="53">
        <f t="shared" si="50"/>
        <v>22404441.640000001</v>
      </c>
      <c r="AH90" s="53">
        <f t="shared" si="50"/>
        <v>18302012.159999996</v>
      </c>
      <c r="AI90" s="53">
        <f t="shared" si="50"/>
        <v>24243950.82</v>
      </c>
      <c r="AJ90" s="53">
        <f t="shared" si="50"/>
        <v>28096245.969999999</v>
      </c>
      <c r="AK90" s="53">
        <f t="shared" si="50"/>
        <v>26041287.189999998</v>
      </c>
      <c r="AL90" s="54"/>
      <c r="AM90" s="76">
        <f>IF(ISERROR(GETPIVOTDATA("VALUE",'CSS WK pvt'!$I$2,"DT_FILE",AM$8,"CD_CO",AM$6,"TRIM_CAT",TRIM(B90),"TRIM_LINE",A86))=TRUE,0,GETPIVOTDATA("VALUE",'CSS WK pvt'!$I$2,"DT_FILE",AM$8,"CD_CO",AM$6,"TRIM_CAT",TRIM(B90),"TRIM_LINE",A86))</f>
        <v>83127232</v>
      </c>
    </row>
    <row r="91" spans="1:39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29132573.119999997</v>
      </c>
      <c r="X91" s="256">
        <f>X90-X92</f>
        <v>32384948.390000001</v>
      </c>
      <c r="Y91" s="256">
        <f>Y90-Y92</f>
        <v>31534129.600000001</v>
      </c>
      <c r="Z91" s="51"/>
      <c r="AA91" s="52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4"/>
      <c r="AM91" s="76"/>
    </row>
    <row r="92" spans="1:39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49437209.880000003</v>
      </c>
      <c r="X92" s="256">
        <v>51279274.609999999</v>
      </c>
      <c r="Y92" s="256">
        <v>51350136.399999999</v>
      </c>
      <c r="Z92" s="51"/>
      <c r="AA92" s="52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4"/>
      <c r="AM92" s="76"/>
    </row>
    <row r="93" spans="1:39" s="47" customFormat="1" x14ac:dyDescent="0.35">
      <c r="A93" s="171"/>
      <c r="B93" s="48" t="s">
        <v>39</v>
      </c>
      <c r="C93" s="49">
        <v>2463607.14</v>
      </c>
      <c r="D93" s="50">
        <v>2576416.54</v>
      </c>
      <c r="E93" s="50">
        <v>2723289.36</v>
      </c>
      <c r="F93" s="50">
        <v>2877881.08</v>
      </c>
      <c r="G93" s="50">
        <v>3015062.53</v>
      </c>
      <c r="H93" s="50">
        <v>2931648.2</v>
      </c>
      <c r="I93" s="50">
        <v>2904869.52</v>
      </c>
      <c r="J93" s="50">
        <v>3008289.01</v>
      </c>
      <c r="K93" s="50">
        <v>3421460.22</v>
      </c>
      <c r="L93" s="50">
        <v>3512786.97</v>
      </c>
      <c r="M93" s="50">
        <v>3617163.18</v>
      </c>
      <c r="N93" s="51">
        <v>3589768.18</v>
      </c>
      <c r="O93" s="49">
        <v>3928977.94</v>
      </c>
      <c r="P93" s="50">
        <v>5352123</v>
      </c>
      <c r="Q93" s="50">
        <v>7246931</v>
      </c>
      <c r="R93" s="50">
        <v>8742538</v>
      </c>
      <c r="S93" s="50">
        <v>9578643</v>
      </c>
      <c r="T93" s="50">
        <v>9972199</v>
      </c>
      <c r="U93" s="232">
        <v>9703172</v>
      </c>
      <c r="V93" s="232">
        <v>9064336</v>
      </c>
      <c r="W93" s="232">
        <v>9747032</v>
      </c>
      <c r="X93" s="232">
        <v>10577216</v>
      </c>
      <c r="Y93" s="232">
        <v>10782620</v>
      </c>
      <c r="Z93" s="51"/>
      <c r="AA93" s="52">
        <f t="shared" si="50"/>
        <v>1465370.7999999998</v>
      </c>
      <c r="AB93" s="53">
        <f t="shared" si="50"/>
        <v>2775706.46</v>
      </c>
      <c r="AC93" s="53">
        <f t="shared" si="50"/>
        <v>4523641.6400000006</v>
      </c>
      <c r="AD93" s="53">
        <f t="shared" si="50"/>
        <v>5864656.9199999999</v>
      </c>
      <c r="AE93" s="53">
        <f t="shared" si="50"/>
        <v>6563580.4700000007</v>
      </c>
      <c r="AF93" s="53">
        <f t="shared" si="50"/>
        <v>7040550.7999999998</v>
      </c>
      <c r="AG93" s="53">
        <f t="shared" si="50"/>
        <v>6798302.4800000004</v>
      </c>
      <c r="AH93" s="53">
        <f t="shared" si="50"/>
        <v>6056046.9900000002</v>
      </c>
      <c r="AI93" s="53">
        <f t="shared" si="50"/>
        <v>6325571.7799999993</v>
      </c>
      <c r="AJ93" s="53">
        <f t="shared" si="50"/>
        <v>7064429.0299999993</v>
      </c>
      <c r="AK93" s="53">
        <f t="shared" si="50"/>
        <v>7165456.8200000003</v>
      </c>
      <c r="AL93" s="54"/>
      <c r="AM93" s="76">
        <f>IF(ISERROR(GETPIVOTDATA("VALUE",'CSS WK pvt'!$I$2,"DT_FILE",AM$8,"CD_CO",AM$6,"TRIM_CAT",TRIM(B93),"TRIM_LINE",A86))=TRUE,0,GETPIVOTDATA("VALUE",'CSS WK pvt'!$I$2,"DT_FILE",AM$8,"CD_CO",AM$6,"TRIM_CAT",TRIM(B93),"TRIM_LINE",A86))</f>
        <v>10909728</v>
      </c>
    </row>
    <row r="94" spans="1:39" s="47" customFormat="1" x14ac:dyDescent="0.35">
      <c r="A94" s="171"/>
      <c r="B94" s="48" t="s">
        <v>40</v>
      </c>
      <c r="C94" s="49">
        <v>1831658.12</v>
      </c>
      <c r="D94" s="50">
        <v>1844065.56</v>
      </c>
      <c r="E94" s="50">
        <v>1877161.6</v>
      </c>
      <c r="F94" s="50">
        <v>2138998.19</v>
      </c>
      <c r="G94" s="50">
        <v>2222817.33</v>
      </c>
      <c r="H94" s="50">
        <v>2335496.71</v>
      </c>
      <c r="I94" s="50">
        <v>2426775.84</v>
      </c>
      <c r="J94" s="50">
        <v>2537272.2799999998</v>
      </c>
      <c r="K94" s="50">
        <v>2379180.92</v>
      </c>
      <c r="L94" s="50">
        <v>2616830.71</v>
      </c>
      <c r="M94" s="50">
        <v>2537020.65</v>
      </c>
      <c r="N94" s="51">
        <v>2471963.62</v>
      </c>
      <c r="O94" s="49">
        <v>2732323.03</v>
      </c>
      <c r="P94" s="50">
        <v>3494269</v>
      </c>
      <c r="Q94" s="50">
        <v>4419492</v>
      </c>
      <c r="R94" s="50">
        <v>5346149</v>
      </c>
      <c r="S94" s="50">
        <v>5617390</v>
      </c>
      <c r="T94" s="50">
        <v>5905007</v>
      </c>
      <c r="U94" s="232">
        <v>5531746</v>
      </c>
      <c r="V94" s="232">
        <v>5573371</v>
      </c>
      <c r="W94" s="232">
        <v>5939060</v>
      </c>
      <c r="X94" s="232">
        <v>6321547</v>
      </c>
      <c r="Y94" s="232">
        <v>6168466</v>
      </c>
      <c r="Z94" s="51"/>
      <c r="AA94" s="52">
        <f t="shared" si="50"/>
        <v>900664.90999999968</v>
      </c>
      <c r="AB94" s="53">
        <f t="shared" si="50"/>
        <v>1650203.44</v>
      </c>
      <c r="AC94" s="53">
        <f t="shared" si="50"/>
        <v>2542330.4</v>
      </c>
      <c r="AD94" s="53">
        <f t="shared" si="50"/>
        <v>3207150.81</v>
      </c>
      <c r="AE94" s="53">
        <f t="shared" si="50"/>
        <v>3394572.67</v>
      </c>
      <c r="AF94" s="53">
        <f t="shared" si="50"/>
        <v>3569510.29</v>
      </c>
      <c r="AG94" s="53">
        <f t="shared" si="50"/>
        <v>3104970.16</v>
      </c>
      <c r="AH94" s="53">
        <f t="shared" si="50"/>
        <v>3036098.72</v>
      </c>
      <c r="AI94" s="53">
        <f t="shared" si="50"/>
        <v>3559879.08</v>
      </c>
      <c r="AJ94" s="53">
        <f t="shared" si="50"/>
        <v>3704716.29</v>
      </c>
      <c r="AK94" s="53">
        <f t="shared" si="50"/>
        <v>3631445.35</v>
      </c>
      <c r="AL94" s="54"/>
      <c r="AM94" s="76">
        <f>IF(ISERROR(GETPIVOTDATA("VALUE",'CSS WK pvt'!$I$2,"DT_FILE",AM$8,"CD_CO",AM$6,"TRIM_CAT",TRIM(B94),"TRIM_LINE",A86))=TRUE,0,GETPIVOTDATA("VALUE",'CSS WK pvt'!$I$2,"DT_FILE",AM$8,"CD_CO",AM$6,"TRIM_CAT",TRIM(B94),"TRIM_LINE",A86))</f>
        <v>6451511</v>
      </c>
    </row>
    <row r="95" spans="1:39" s="47" customFormat="1" x14ac:dyDescent="0.35">
      <c r="A95" s="171"/>
      <c r="B95" s="48" t="s">
        <v>41</v>
      </c>
      <c r="C95" s="49">
        <v>1307571.8400000001</v>
      </c>
      <c r="D95" s="50">
        <v>1964987.26</v>
      </c>
      <c r="E95" s="50">
        <v>3316022.81</v>
      </c>
      <c r="F95" s="50">
        <v>3728908.89</v>
      </c>
      <c r="G95" s="50">
        <v>3718037.54</v>
      </c>
      <c r="H95" s="50">
        <v>4003186.67</v>
      </c>
      <c r="I95" s="50">
        <v>4360143.99</v>
      </c>
      <c r="J95" s="50">
        <v>4373359.72</v>
      </c>
      <c r="K95" s="50">
        <v>4150661.31</v>
      </c>
      <c r="L95" s="50">
        <v>4181575.06</v>
      </c>
      <c r="M95" s="50">
        <v>4552157.82</v>
      </c>
      <c r="N95" s="51">
        <v>4950308.12</v>
      </c>
      <c r="O95" s="49">
        <v>6478131.04</v>
      </c>
      <c r="P95" s="50">
        <v>7011256</v>
      </c>
      <c r="Q95" s="50">
        <v>8027768</v>
      </c>
      <c r="R95" s="50">
        <v>8638868</v>
      </c>
      <c r="S95" s="50">
        <v>9429938</v>
      </c>
      <c r="T95" s="50">
        <v>8632266</v>
      </c>
      <c r="U95" s="232">
        <v>8031137</v>
      </c>
      <c r="V95" s="232">
        <v>8168291</v>
      </c>
      <c r="W95" s="232">
        <v>8583024</v>
      </c>
      <c r="X95" s="232">
        <v>8282387</v>
      </c>
      <c r="Y95" s="232">
        <v>8563687</v>
      </c>
      <c r="Z95" s="51"/>
      <c r="AA95" s="52">
        <f t="shared" si="50"/>
        <v>5170559.2</v>
      </c>
      <c r="AB95" s="53">
        <f t="shared" si="50"/>
        <v>5046268.74</v>
      </c>
      <c r="AC95" s="53">
        <f t="shared" si="50"/>
        <v>4711745.1899999995</v>
      </c>
      <c r="AD95" s="53">
        <f t="shared" si="50"/>
        <v>4909959.1099999994</v>
      </c>
      <c r="AE95" s="53">
        <f t="shared" si="50"/>
        <v>5711900.46</v>
      </c>
      <c r="AF95" s="53">
        <f t="shared" si="50"/>
        <v>4629079.33</v>
      </c>
      <c r="AG95" s="53">
        <f t="shared" si="50"/>
        <v>3670993.01</v>
      </c>
      <c r="AH95" s="53">
        <f t="shared" si="50"/>
        <v>3794931.2800000003</v>
      </c>
      <c r="AI95" s="53">
        <f t="shared" si="50"/>
        <v>4432362.6899999995</v>
      </c>
      <c r="AJ95" s="53">
        <f t="shared" si="50"/>
        <v>4100811.94</v>
      </c>
      <c r="AK95" s="53">
        <f t="shared" si="50"/>
        <v>4011529.1799999997</v>
      </c>
      <c r="AL95" s="54"/>
      <c r="AM95" s="76">
        <f>IF(ISERROR(GETPIVOTDATA("VALUE",'CSS WK pvt'!$I$2,"DT_FILE",AM$8,"CD_CO",AM$6,"TRIM_CAT",TRIM(B95),"TRIM_LINE",A86))=TRUE,0,GETPIVOTDATA("VALUE",'CSS WK pvt'!$I$2,"DT_FILE",AM$8,"CD_CO",AM$6,"TRIM_CAT",TRIM(B95),"TRIM_LINE",A86))</f>
        <v>8200342</v>
      </c>
    </row>
    <row r="96" spans="1:39" s="152" customFormat="1" x14ac:dyDescent="0.35">
      <c r="A96" s="172"/>
      <c r="B96" s="48" t="s">
        <v>42</v>
      </c>
      <c r="C96" s="164">
        <f>SUM(C87:C95)</f>
        <v>131010284.37000002</v>
      </c>
      <c r="D96" s="165">
        <f t="shared" ref="D96:P96" si="51">SUM(D87:D95)</f>
        <v>135237848.31</v>
      </c>
      <c r="E96" s="165">
        <f t="shared" si="51"/>
        <v>140435653.25</v>
      </c>
      <c r="F96" s="165">
        <f t="shared" si="51"/>
        <v>146557573.93000001</v>
      </c>
      <c r="G96" s="165">
        <f t="shared" si="51"/>
        <v>148934978.28</v>
      </c>
      <c r="H96" s="165">
        <f t="shared" si="51"/>
        <v>149781044.91999999</v>
      </c>
      <c r="I96" s="165">
        <f t="shared" si="51"/>
        <v>150838894.50000003</v>
      </c>
      <c r="J96" s="165">
        <f t="shared" si="51"/>
        <v>154072768.94999999</v>
      </c>
      <c r="K96" s="165">
        <f t="shared" si="51"/>
        <v>162692120.38</v>
      </c>
      <c r="L96" s="165">
        <f t="shared" si="51"/>
        <v>167744151.46000001</v>
      </c>
      <c r="M96" s="165">
        <f t="shared" si="51"/>
        <v>172812925.88000003</v>
      </c>
      <c r="N96" s="166">
        <f t="shared" si="51"/>
        <v>176409800.66000003</v>
      </c>
      <c r="O96" s="164">
        <f t="shared" si="51"/>
        <v>186777849.23999998</v>
      </c>
      <c r="P96" s="165">
        <f t="shared" si="51"/>
        <v>202437286</v>
      </c>
      <c r="Q96" s="165">
        <f t="shared" ref="Q96:AM96" si="52">SUM(Q87:Q95)</f>
        <v>219165331</v>
      </c>
      <c r="R96" s="165">
        <v>230783806</v>
      </c>
      <c r="S96" s="165">
        <v>242746433</v>
      </c>
      <c r="T96" s="165">
        <v>248436027</v>
      </c>
      <c r="U96" s="233">
        <v>252199914</v>
      </c>
      <c r="V96" s="233">
        <v>265304446</v>
      </c>
      <c r="W96" s="233">
        <f>SUM(W87+W90+W93+W94+W95)</f>
        <v>283341572</v>
      </c>
      <c r="X96" s="233">
        <f>SUM(X87+X90+X93+X94+X95)</f>
        <v>295643372</v>
      </c>
      <c r="Y96" s="233">
        <v>299319983</v>
      </c>
      <c r="Z96" s="166"/>
      <c r="AA96" s="55">
        <f t="shared" si="52"/>
        <v>55767564.86999999</v>
      </c>
      <c r="AB96" s="167">
        <f t="shared" ref="AB96:AD96" si="53">SUM(AB87:AB95)</f>
        <v>67199437.689999998</v>
      </c>
      <c r="AC96" s="167">
        <f t="shared" si="53"/>
        <v>78729677.75</v>
      </c>
      <c r="AD96" s="167">
        <f t="shared" si="53"/>
        <v>84226232.069999993</v>
      </c>
      <c r="AE96" s="167">
        <f t="shared" ref="AE96:AF96" si="54">SUM(AE87:AE95)</f>
        <v>93811454.719999999</v>
      </c>
      <c r="AF96" s="167">
        <f t="shared" si="54"/>
        <v>98654982.079999998</v>
      </c>
      <c r="AG96" s="167">
        <f t="shared" ref="AG96:AH96" si="55">SUM(AG87:AG95)</f>
        <v>101361019.5</v>
      </c>
      <c r="AH96" s="167">
        <f t="shared" si="55"/>
        <v>111231677.05</v>
      </c>
      <c r="AI96" s="167">
        <f t="shared" ref="AI96:AJ96" si="56">SUM(AI87:AI95)</f>
        <v>120649451.61999999</v>
      </c>
      <c r="AJ96" s="167">
        <f t="shared" si="56"/>
        <v>127899220.54000001</v>
      </c>
      <c r="AK96" s="167">
        <f t="shared" ref="AK96" si="57">SUM(AK87:AK95)</f>
        <v>126507057.12</v>
      </c>
      <c r="AL96" s="168"/>
      <c r="AM96" s="55">
        <f t="shared" si="52"/>
        <v>300402463</v>
      </c>
    </row>
    <row r="97" spans="1:39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59"/>
      <c r="AA97" s="60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2"/>
      <c r="AM97" s="60"/>
    </row>
    <row r="98" spans="1:39" s="47" customFormat="1" x14ac:dyDescent="0.35">
      <c r="A98" s="171"/>
      <c r="B98" s="48" t="s">
        <v>37</v>
      </c>
      <c r="C98" s="49">
        <v>119404259.34999999</v>
      </c>
      <c r="D98" s="50">
        <v>122618015.81</v>
      </c>
      <c r="E98" s="50">
        <v>120178670.33</v>
      </c>
      <c r="F98" s="50">
        <v>117019842.14</v>
      </c>
      <c r="G98" s="50">
        <v>118016743.7</v>
      </c>
      <c r="H98" s="50">
        <v>124783032.17</v>
      </c>
      <c r="I98" s="50">
        <v>131291576.03</v>
      </c>
      <c r="J98" s="50">
        <v>132340171.08</v>
      </c>
      <c r="K98" s="50">
        <v>133031206.42</v>
      </c>
      <c r="L98" s="50">
        <v>135467180.53</v>
      </c>
      <c r="M98" s="50">
        <v>143928404.41999999</v>
      </c>
      <c r="N98" s="51">
        <v>157074044.71000001</v>
      </c>
      <c r="O98" s="49">
        <v>167240594.28999999</v>
      </c>
      <c r="P98" s="50">
        <v>172986642</v>
      </c>
      <c r="Q98" s="50">
        <v>182851534</v>
      </c>
      <c r="R98" s="50">
        <v>186312334</v>
      </c>
      <c r="S98" s="50">
        <v>187893207</v>
      </c>
      <c r="T98" s="50">
        <v>200536921</v>
      </c>
      <c r="U98" s="232">
        <v>219708035</v>
      </c>
      <c r="V98" s="232">
        <v>232177548</v>
      </c>
      <c r="W98" s="232">
        <v>229191157</v>
      </c>
      <c r="X98" s="232">
        <v>231683287</v>
      </c>
      <c r="Y98" s="232">
        <v>238242366</v>
      </c>
      <c r="Z98" s="51"/>
      <c r="AA98" s="52">
        <f t="shared" ref="AA98:AK106" si="58">O98-C98</f>
        <v>47836334.939999998</v>
      </c>
      <c r="AB98" s="53">
        <f t="shared" si="58"/>
        <v>50368626.189999998</v>
      </c>
      <c r="AC98" s="53">
        <f t="shared" si="58"/>
        <v>62672863.670000002</v>
      </c>
      <c r="AD98" s="53">
        <f t="shared" si="58"/>
        <v>69292491.859999999</v>
      </c>
      <c r="AE98" s="53">
        <f t="shared" si="58"/>
        <v>69876463.299999997</v>
      </c>
      <c r="AF98" s="53">
        <f t="shared" si="58"/>
        <v>75753888.829999998</v>
      </c>
      <c r="AG98" s="53">
        <f t="shared" si="58"/>
        <v>88416458.969999999</v>
      </c>
      <c r="AH98" s="53">
        <f t="shared" si="58"/>
        <v>99837376.920000002</v>
      </c>
      <c r="AI98" s="53">
        <f t="shared" si="58"/>
        <v>96159950.579999998</v>
      </c>
      <c r="AJ98" s="53">
        <f t="shared" si="58"/>
        <v>96216106.469999999</v>
      </c>
      <c r="AK98" s="53">
        <f t="shared" si="58"/>
        <v>94313961.580000013</v>
      </c>
      <c r="AL98" s="54"/>
      <c r="AM98" s="76">
        <f>IF(ISERROR(GETPIVOTDATA("VALUE",'CSS WK pvt'!$I$2,"DT_FILE",AM$8,"CD_CO",AM$6,"TRIM_CAT",TRIM(B98),"TRIM_LINE",A97))=TRUE,0,GETPIVOTDATA("VALUE",'CSS WK pvt'!$I$2,"DT_FILE",AM$8,"CD_CO",AM$6,"TRIM_CAT",TRIM(B98),"TRIM_LINE",A97))</f>
        <v>240971468</v>
      </c>
    </row>
    <row r="99" spans="1:39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104341117.37</v>
      </c>
      <c r="X99" s="256">
        <f>X98-X100</f>
        <v>102919364.01000001</v>
      </c>
      <c r="Y99" s="256">
        <f>Y98-Y100</f>
        <v>106373605.09</v>
      </c>
      <c r="Z99" s="51"/>
      <c r="AA99" s="52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4"/>
      <c r="AM99" s="76"/>
    </row>
    <row r="100" spans="1:39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124850039.63</v>
      </c>
      <c r="X100" s="256">
        <v>128763922.98999999</v>
      </c>
      <c r="Y100" s="256">
        <v>131868760.91</v>
      </c>
      <c r="Z100" s="51"/>
      <c r="AA100" s="52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4"/>
      <c r="AM100" s="76"/>
    </row>
    <row r="101" spans="1:39" s="47" customFormat="1" x14ac:dyDescent="0.35">
      <c r="A101" s="171"/>
      <c r="B101" s="48" t="s">
        <v>38</v>
      </c>
      <c r="C101" s="49">
        <v>56288068.009999998</v>
      </c>
      <c r="D101" s="50">
        <v>58280350.289999999</v>
      </c>
      <c r="E101" s="50">
        <v>58198935.960000001</v>
      </c>
      <c r="F101" s="50">
        <v>57928751.5</v>
      </c>
      <c r="G101" s="50">
        <v>58232496.539999999</v>
      </c>
      <c r="H101" s="50">
        <v>59683333.630000003</v>
      </c>
      <c r="I101" s="50">
        <v>61585821.539999999</v>
      </c>
      <c r="J101" s="50">
        <v>62434554.159999996</v>
      </c>
      <c r="K101" s="50">
        <v>63191215.789999999</v>
      </c>
      <c r="L101" s="50">
        <v>64159602.780000001</v>
      </c>
      <c r="M101" s="50">
        <v>66904909.619999997</v>
      </c>
      <c r="N101" s="51">
        <v>70256822.959999993</v>
      </c>
      <c r="O101" s="49">
        <v>72040251.150000006</v>
      </c>
      <c r="P101" s="50">
        <v>79971671</v>
      </c>
      <c r="Q101" s="50">
        <v>79263075</v>
      </c>
      <c r="R101" s="50">
        <v>78884352</v>
      </c>
      <c r="S101" s="50">
        <v>84833720</v>
      </c>
      <c r="T101" s="50">
        <v>85715214</v>
      </c>
      <c r="U101" s="232">
        <v>86298812</v>
      </c>
      <c r="V101" s="232">
        <v>82384708</v>
      </c>
      <c r="W101" s="232">
        <v>89091307</v>
      </c>
      <c r="X101" s="232">
        <v>93736275</v>
      </c>
      <c r="Y101" s="232">
        <v>93858665</v>
      </c>
      <c r="Z101" s="51"/>
      <c r="AA101" s="52">
        <f t="shared" si="58"/>
        <v>15752183.140000008</v>
      </c>
      <c r="AB101" s="53">
        <f t="shared" si="58"/>
        <v>21691320.710000001</v>
      </c>
      <c r="AC101" s="53">
        <f t="shared" si="58"/>
        <v>21064139.039999999</v>
      </c>
      <c r="AD101" s="53">
        <f t="shared" si="58"/>
        <v>20955600.5</v>
      </c>
      <c r="AE101" s="53">
        <f t="shared" si="58"/>
        <v>26601223.460000001</v>
      </c>
      <c r="AF101" s="53">
        <f t="shared" si="58"/>
        <v>26031880.369999997</v>
      </c>
      <c r="AG101" s="53">
        <f t="shared" si="58"/>
        <v>24712990.460000001</v>
      </c>
      <c r="AH101" s="53">
        <f t="shared" si="58"/>
        <v>19950153.840000004</v>
      </c>
      <c r="AI101" s="53">
        <f t="shared" si="58"/>
        <v>25900091.210000001</v>
      </c>
      <c r="AJ101" s="53">
        <f t="shared" si="58"/>
        <v>29576672.219999999</v>
      </c>
      <c r="AK101" s="53">
        <f t="shared" si="58"/>
        <v>26953755.380000003</v>
      </c>
      <c r="AL101" s="54"/>
      <c r="AM101" s="76">
        <f>IF(ISERROR(GETPIVOTDATA("VALUE",'CSS WK pvt'!$I$2,"DT_FILE",AM$8,"CD_CO",AM$6,"TRIM_CAT",TRIM(B101),"TRIM_LINE",A97))=TRUE,0,GETPIVOTDATA("VALUE",'CSS WK pvt'!$I$2,"DT_FILE",AM$8,"CD_CO",AM$6,"TRIM_CAT",TRIM(B101),"TRIM_LINE",A97))</f>
        <v>94409175</v>
      </c>
    </row>
    <row r="102" spans="1:39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33393018.119999997</v>
      </c>
      <c r="X102" s="256">
        <f>X101-X103</f>
        <v>36779091.219999999</v>
      </c>
      <c r="Y102" s="256">
        <f>Y101-Y103</f>
        <v>36480498.259999998</v>
      </c>
      <c r="Z102" s="51"/>
      <c r="AA102" s="52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4"/>
      <c r="AM102" s="76"/>
    </row>
    <row r="103" spans="1:39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55698288.880000003</v>
      </c>
      <c r="X103" s="256">
        <v>56957183.780000001</v>
      </c>
      <c r="Y103" s="256">
        <v>57378166.740000002</v>
      </c>
      <c r="Z103" s="51"/>
      <c r="AA103" s="52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4"/>
      <c r="AM103" s="76"/>
    </row>
    <row r="104" spans="1:39" s="47" customFormat="1" x14ac:dyDescent="0.35">
      <c r="A104" s="171"/>
      <c r="B104" s="48" t="s">
        <v>39</v>
      </c>
      <c r="C104" s="49">
        <v>9539022.4700000007</v>
      </c>
      <c r="D104" s="50">
        <v>10363096.42</v>
      </c>
      <c r="E104" s="50">
        <v>9004776.6600000001</v>
      </c>
      <c r="F104" s="50">
        <v>8024282.9699999997</v>
      </c>
      <c r="G104" s="50">
        <v>8418727.0700000003</v>
      </c>
      <c r="H104" s="50">
        <v>8960496.0299999993</v>
      </c>
      <c r="I104" s="50">
        <v>9391462.25</v>
      </c>
      <c r="J104" s="50">
        <v>9124641.9499999993</v>
      </c>
      <c r="K104" s="50">
        <v>9638383.5399999991</v>
      </c>
      <c r="L104" s="50">
        <v>9895416.7699999996</v>
      </c>
      <c r="M104" s="50">
        <v>10046559.609999999</v>
      </c>
      <c r="N104" s="51">
        <v>10931865.199999999</v>
      </c>
      <c r="O104" s="49">
        <v>12699241.199999999</v>
      </c>
      <c r="P104" s="50">
        <v>17651787</v>
      </c>
      <c r="Q104" s="50">
        <v>17443616</v>
      </c>
      <c r="R104" s="50">
        <v>17100010</v>
      </c>
      <c r="S104" s="50">
        <v>17188945</v>
      </c>
      <c r="T104" s="50">
        <v>18032285</v>
      </c>
      <c r="U104" s="232">
        <v>17663568</v>
      </c>
      <c r="V104" s="232">
        <v>16461415</v>
      </c>
      <c r="W104" s="232">
        <v>17477211</v>
      </c>
      <c r="X104" s="232">
        <v>18181252</v>
      </c>
      <c r="Y104" s="232">
        <v>19006331</v>
      </c>
      <c r="Z104" s="51"/>
      <c r="AA104" s="52">
        <f t="shared" si="58"/>
        <v>3160218.7299999986</v>
      </c>
      <c r="AB104" s="53">
        <f t="shared" si="58"/>
        <v>7288690.5800000001</v>
      </c>
      <c r="AC104" s="53">
        <f t="shared" si="58"/>
        <v>8438839.3399999999</v>
      </c>
      <c r="AD104" s="53">
        <f t="shared" si="58"/>
        <v>9075727.0300000012</v>
      </c>
      <c r="AE104" s="53">
        <f t="shared" si="58"/>
        <v>8770217.9299999997</v>
      </c>
      <c r="AF104" s="53">
        <f t="shared" si="58"/>
        <v>9071788.9700000007</v>
      </c>
      <c r="AG104" s="53">
        <f t="shared" si="58"/>
        <v>8272105.75</v>
      </c>
      <c r="AH104" s="53">
        <f t="shared" si="58"/>
        <v>7336773.0500000007</v>
      </c>
      <c r="AI104" s="53">
        <f t="shared" si="58"/>
        <v>7838827.4600000009</v>
      </c>
      <c r="AJ104" s="53">
        <f t="shared" si="58"/>
        <v>8285835.2300000004</v>
      </c>
      <c r="AK104" s="53">
        <f t="shared" si="58"/>
        <v>8959771.3900000006</v>
      </c>
      <c r="AL104" s="54"/>
      <c r="AM104" s="76">
        <f>IF(ISERROR(GETPIVOTDATA("VALUE",'CSS WK pvt'!$I$2,"DT_FILE",AM$8,"CD_CO",AM$6,"TRIM_CAT",TRIM(B104),"TRIM_LINE",A97))=TRUE,0,GETPIVOTDATA("VALUE",'CSS WK pvt'!$I$2,"DT_FILE",AM$8,"CD_CO",AM$6,"TRIM_CAT",TRIM(B104),"TRIM_LINE",A97))</f>
        <v>19356268</v>
      </c>
    </row>
    <row r="105" spans="1:39" s="47" customFormat="1" x14ac:dyDescent="0.35">
      <c r="A105" s="171"/>
      <c r="B105" s="48" t="s">
        <v>40</v>
      </c>
      <c r="C105" s="49">
        <v>6774621.2300000004</v>
      </c>
      <c r="D105" s="50">
        <v>7448257.9500000002</v>
      </c>
      <c r="E105" s="50">
        <v>5936984.1500000004</v>
      </c>
      <c r="F105" s="50">
        <v>6273726.1799999997</v>
      </c>
      <c r="G105" s="50">
        <v>6650831.4800000004</v>
      </c>
      <c r="H105" s="50">
        <v>7106875.5499999998</v>
      </c>
      <c r="I105" s="50">
        <v>7265095.2199999997</v>
      </c>
      <c r="J105" s="50">
        <v>7374875.0599999996</v>
      </c>
      <c r="K105" s="50">
        <v>7300270.1200000001</v>
      </c>
      <c r="L105" s="50">
        <v>7834804.8300000001</v>
      </c>
      <c r="M105" s="50">
        <v>7300573.9500000002</v>
      </c>
      <c r="N105" s="51">
        <v>8074488.4699999997</v>
      </c>
      <c r="O105" s="49">
        <v>9126143.9700000007</v>
      </c>
      <c r="P105" s="50">
        <v>13506510</v>
      </c>
      <c r="Q105" s="50">
        <v>12894165</v>
      </c>
      <c r="R105" s="50">
        <v>12575225</v>
      </c>
      <c r="S105" s="50">
        <v>11669525</v>
      </c>
      <c r="T105" s="50">
        <v>12559507</v>
      </c>
      <c r="U105" s="232">
        <v>12309881</v>
      </c>
      <c r="V105" s="232">
        <v>11987430</v>
      </c>
      <c r="W105" s="232">
        <v>12234816</v>
      </c>
      <c r="X105" s="232">
        <v>12508758</v>
      </c>
      <c r="Y105" s="232">
        <v>13083826</v>
      </c>
      <c r="Z105" s="51"/>
      <c r="AA105" s="52">
        <f t="shared" si="58"/>
        <v>2351522.7400000002</v>
      </c>
      <c r="AB105" s="53">
        <f t="shared" si="58"/>
        <v>6058252.0499999998</v>
      </c>
      <c r="AC105" s="53">
        <f t="shared" si="58"/>
        <v>6957180.8499999996</v>
      </c>
      <c r="AD105" s="53">
        <f t="shared" si="58"/>
        <v>6301498.8200000003</v>
      </c>
      <c r="AE105" s="53">
        <f t="shared" si="58"/>
        <v>5018693.5199999996</v>
      </c>
      <c r="AF105" s="53">
        <f t="shared" si="58"/>
        <v>5452631.4500000002</v>
      </c>
      <c r="AG105" s="53">
        <f t="shared" si="58"/>
        <v>5044785.78</v>
      </c>
      <c r="AH105" s="53">
        <f t="shared" si="58"/>
        <v>4612554.9400000004</v>
      </c>
      <c r="AI105" s="53">
        <f t="shared" si="58"/>
        <v>4934545.88</v>
      </c>
      <c r="AJ105" s="53">
        <f t="shared" si="58"/>
        <v>4673953.17</v>
      </c>
      <c r="AK105" s="53">
        <f t="shared" si="58"/>
        <v>5783252.0499999998</v>
      </c>
      <c r="AL105" s="54"/>
      <c r="AM105" s="76">
        <f>IF(ISERROR(GETPIVOTDATA("VALUE",'CSS WK pvt'!$I$2,"DT_FILE",AM$8,"CD_CO",AM$6,"TRIM_CAT",TRIM(B105),"TRIM_LINE",A97))=TRUE,0,GETPIVOTDATA("VALUE",'CSS WK pvt'!$I$2,"DT_FILE",AM$8,"CD_CO",AM$6,"TRIM_CAT",TRIM(B105),"TRIM_LINE",A97))</f>
        <v>13990725</v>
      </c>
    </row>
    <row r="106" spans="1:39" s="47" customFormat="1" x14ac:dyDescent="0.35">
      <c r="A106" s="171"/>
      <c r="B106" s="48" t="s">
        <v>41</v>
      </c>
      <c r="C106" s="49">
        <v>9247364.5299999993</v>
      </c>
      <c r="D106" s="50">
        <v>9776317.4600000009</v>
      </c>
      <c r="E106" s="50">
        <v>9574519.4900000002</v>
      </c>
      <c r="F106" s="50">
        <v>9135016.6199999992</v>
      </c>
      <c r="G106" s="50">
        <v>9567587.4900000002</v>
      </c>
      <c r="H106" s="50">
        <v>10210767.18</v>
      </c>
      <c r="I106" s="50">
        <v>11016938.18</v>
      </c>
      <c r="J106" s="50">
        <v>9212058.3699999992</v>
      </c>
      <c r="K106" s="50">
        <v>11179813.32</v>
      </c>
      <c r="L106" s="50">
        <v>10516667.35</v>
      </c>
      <c r="M106" s="50">
        <v>12534109.49</v>
      </c>
      <c r="N106" s="51">
        <v>12995745.68</v>
      </c>
      <c r="O106" s="49">
        <v>15414193.16</v>
      </c>
      <c r="P106" s="50">
        <v>17022790</v>
      </c>
      <c r="Q106" s="50">
        <v>18990712</v>
      </c>
      <c r="R106" s="50">
        <v>18729319</v>
      </c>
      <c r="S106" s="50">
        <v>17545230</v>
      </c>
      <c r="T106" s="50">
        <v>18258337</v>
      </c>
      <c r="U106" s="232">
        <v>16755487</v>
      </c>
      <c r="V106" s="232">
        <v>16581098</v>
      </c>
      <c r="W106" s="232">
        <v>18565790</v>
      </c>
      <c r="X106" s="232">
        <v>16987818</v>
      </c>
      <c r="Y106" s="232">
        <v>19174886</v>
      </c>
      <c r="Z106" s="51"/>
      <c r="AA106" s="52">
        <f t="shared" si="58"/>
        <v>6166828.6300000008</v>
      </c>
      <c r="AB106" s="53">
        <f t="shared" si="58"/>
        <v>7246472.5399999991</v>
      </c>
      <c r="AC106" s="53">
        <f t="shared" si="58"/>
        <v>9416192.5099999998</v>
      </c>
      <c r="AD106" s="53">
        <f t="shared" si="58"/>
        <v>9594302.3800000008</v>
      </c>
      <c r="AE106" s="53">
        <f t="shared" si="58"/>
        <v>7977642.5099999998</v>
      </c>
      <c r="AF106" s="53">
        <f t="shared" si="58"/>
        <v>8047569.8200000003</v>
      </c>
      <c r="AG106" s="53">
        <f t="shared" si="58"/>
        <v>5738548.8200000003</v>
      </c>
      <c r="AH106" s="53">
        <f t="shared" si="58"/>
        <v>7369039.6300000008</v>
      </c>
      <c r="AI106" s="53">
        <f t="shared" si="58"/>
        <v>7385976.6799999997</v>
      </c>
      <c r="AJ106" s="53">
        <f t="shared" si="58"/>
        <v>6471150.6500000004</v>
      </c>
      <c r="AK106" s="53">
        <f t="shared" si="58"/>
        <v>6640776.5099999998</v>
      </c>
      <c r="AL106" s="54"/>
      <c r="AM106" s="76">
        <f>IF(ISERROR(GETPIVOTDATA("VALUE",'CSS WK pvt'!$I$2,"DT_FILE",AM$8,"CD_CO",AM$6,"TRIM_CAT",TRIM(B106),"TRIM_LINE",A97))=TRUE,0,GETPIVOTDATA("VALUE",'CSS WK pvt'!$I$2,"DT_FILE",AM$8,"CD_CO",AM$6,"TRIM_CAT",TRIM(B106),"TRIM_LINE",A97))</f>
        <v>16714132</v>
      </c>
    </row>
    <row r="107" spans="1:39" s="152" customFormat="1" ht="15" thickBot="1" x14ac:dyDescent="0.4">
      <c r="A107" s="172"/>
      <c r="B107" s="63" t="s">
        <v>42</v>
      </c>
      <c r="C107" s="147">
        <f t="shared" ref="C107:Q107" si="59">SUM(C98:C106)</f>
        <v>201253335.58999997</v>
      </c>
      <c r="D107" s="148">
        <f t="shared" si="59"/>
        <v>208486037.92999998</v>
      </c>
      <c r="E107" s="148">
        <f t="shared" si="59"/>
        <v>202893886.59</v>
      </c>
      <c r="F107" s="148">
        <f t="shared" si="59"/>
        <v>198381619.41</v>
      </c>
      <c r="G107" s="148">
        <f t="shared" si="59"/>
        <v>200886386.28</v>
      </c>
      <c r="H107" s="148">
        <f t="shared" si="59"/>
        <v>210744504.56000003</v>
      </c>
      <c r="I107" s="148">
        <f t="shared" si="59"/>
        <v>220550893.22</v>
      </c>
      <c r="J107" s="148">
        <f t="shared" si="59"/>
        <v>220486300.62</v>
      </c>
      <c r="K107" s="148">
        <f t="shared" si="59"/>
        <v>224340889.19</v>
      </c>
      <c r="L107" s="148">
        <f t="shared" si="59"/>
        <v>227873672.26000002</v>
      </c>
      <c r="M107" s="148">
        <f t="shared" si="59"/>
        <v>240714557.08999997</v>
      </c>
      <c r="N107" s="149">
        <f t="shared" si="59"/>
        <v>259332967.02000001</v>
      </c>
      <c r="O107" s="147">
        <f t="shared" si="59"/>
        <v>276520423.76999998</v>
      </c>
      <c r="P107" s="148">
        <f t="shared" si="59"/>
        <v>301139400</v>
      </c>
      <c r="Q107" s="148">
        <f t="shared" si="59"/>
        <v>311443102</v>
      </c>
      <c r="R107" s="148">
        <v>313601240</v>
      </c>
      <c r="S107" s="148">
        <v>319130627</v>
      </c>
      <c r="T107" s="148">
        <v>335102264</v>
      </c>
      <c r="U107" s="235">
        <v>352735783</v>
      </c>
      <c r="V107" s="235">
        <v>359592199</v>
      </c>
      <c r="W107" s="235">
        <f>SUM(W98+W101+W104+W105+W106)</f>
        <v>366560281</v>
      </c>
      <c r="X107" s="235">
        <f>SUM(X98+X101+X104+X105+X106)</f>
        <v>373097390</v>
      </c>
      <c r="Y107" s="235">
        <v>383366074</v>
      </c>
      <c r="Z107" s="149"/>
      <c r="AA107" s="45">
        <f>SUM(AA98:AA106)</f>
        <v>75267088.179999992</v>
      </c>
      <c r="AB107" s="150">
        <f t="shared" ref="AB107:AD107" si="60">SUM(AB98:AB106)</f>
        <v>92653362.069999993</v>
      </c>
      <c r="AC107" s="150">
        <f t="shared" si="60"/>
        <v>108549215.41000001</v>
      </c>
      <c r="AD107" s="150">
        <f t="shared" si="60"/>
        <v>115219620.59</v>
      </c>
      <c r="AE107" s="150">
        <f t="shared" ref="AE107:AF107" si="61">SUM(AE98:AE106)</f>
        <v>118244240.72</v>
      </c>
      <c r="AF107" s="150">
        <f t="shared" si="61"/>
        <v>124357759.44</v>
      </c>
      <c r="AG107" s="150">
        <f t="shared" ref="AG107:AH107" si="62">SUM(AG98:AG106)</f>
        <v>132184889.78</v>
      </c>
      <c r="AH107" s="150">
        <f t="shared" si="62"/>
        <v>139105898.38</v>
      </c>
      <c r="AI107" s="150">
        <f t="shared" ref="AI107:AJ107" si="63">SUM(AI98:AI106)</f>
        <v>142219391.81</v>
      </c>
      <c r="AJ107" s="150">
        <f t="shared" si="63"/>
        <v>145223717.74000001</v>
      </c>
      <c r="AK107" s="150">
        <f t="shared" ref="AK107" si="64">SUM(AK98:AK106)</f>
        <v>142651516.91</v>
      </c>
      <c r="AL107" s="151"/>
      <c r="AM107" s="45">
        <f>SUM(AM98:AM106)</f>
        <v>385441768</v>
      </c>
    </row>
    <row r="108" spans="1:39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91"/>
      <c r="AA108" s="92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4"/>
      <c r="AM108" s="92"/>
    </row>
    <row r="109" spans="1:39" s="71" customFormat="1" x14ac:dyDescent="0.35">
      <c r="A109" s="171"/>
      <c r="B109" s="72" t="s">
        <v>37</v>
      </c>
      <c r="C109" s="95">
        <v>631349066</v>
      </c>
      <c r="D109" s="96">
        <v>502797024</v>
      </c>
      <c r="E109" s="96">
        <v>466285229</v>
      </c>
      <c r="F109" s="96">
        <v>481750719</v>
      </c>
      <c r="G109" s="96">
        <v>681841101</v>
      </c>
      <c r="H109" s="96">
        <v>789135854</v>
      </c>
      <c r="I109" s="96">
        <v>591004499</v>
      </c>
      <c r="J109" s="96">
        <v>449274611</v>
      </c>
      <c r="K109" s="96">
        <v>482297892</v>
      </c>
      <c r="L109" s="96">
        <v>624308211</v>
      </c>
      <c r="M109" s="96">
        <v>703388673</v>
      </c>
      <c r="N109" s="97">
        <v>589882936</v>
      </c>
      <c r="O109" s="95">
        <v>555629617</v>
      </c>
      <c r="P109" s="96">
        <v>559203829</v>
      </c>
      <c r="Q109" s="218">
        <v>489243902</v>
      </c>
      <c r="R109" s="183">
        <v>545934262</v>
      </c>
      <c r="S109" s="218">
        <v>780251146</v>
      </c>
      <c r="T109" s="218">
        <v>880449104</v>
      </c>
      <c r="U109" s="218">
        <v>648847902</v>
      </c>
      <c r="V109" s="248">
        <v>500311448</v>
      </c>
      <c r="W109" s="248">
        <v>507877242</v>
      </c>
      <c r="X109" s="248">
        <v>597984004</v>
      </c>
      <c r="Y109" s="248">
        <v>751994055</v>
      </c>
      <c r="Z109" s="222"/>
      <c r="AA109" s="98">
        <f t="shared" ref="AA109:AG113" si="65">O109-C109</f>
        <v>-75719449</v>
      </c>
      <c r="AB109" s="99">
        <f t="shared" si="65"/>
        <v>56406805</v>
      </c>
      <c r="AC109" s="99">
        <f t="shared" si="65"/>
        <v>22958673</v>
      </c>
      <c r="AD109" s="99">
        <f t="shared" si="65"/>
        <v>64183543</v>
      </c>
      <c r="AE109" s="99">
        <f t="shared" si="65"/>
        <v>98410045</v>
      </c>
      <c r="AF109" s="99">
        <f t="shared" si="65"/>
        <v>91313250</v>
      </c>
      <c r="AG109" s="99">
        <f t="shared" si="65"/>
        <v>57843403</v>
      </c>
      <c r="AH109" s="249">
        <f t="shared" ref="AH109:AK113" si="66">IF(ISERROR(V109-J109)=TRUE,"N/A",V109-J109)</f>
        <v>51036837</v>
      </c>
      <c r="AI109" s="249">
        <f t="shared" si="66"/>
        <v>25579350</v>
      </c>
      <c r="AJ109" s="249">
        <f t="shared" si="66"/>
        <v>-26324207</v>
      </c>
      <c r="AK109" s="249">
        <f t="shared" si="66"/>
        <v>48605382</v>
      </c>
      <c r="AL109" s="100"/>
      <c r="AM109" s="183" t="s">
        <v>213</v>
      </c>
    </row>
    <row r="110" spans="1:39" s="71" customFormat="1" x14ac:dyDescent="0.35">
      <c r="A110" s="171"/>
      <c r="B110" s="72" t="s">
        <v>38</v>
      </c>
      <c r="C110" s="95">
        <v>89390862</v>
      </c>
      <c r="D110" s="96">
        <v>69176419</v>
      </c>
      <c r="E110" s="96">
        <v>60659866</v>
      </c>
      <c r="F110" s="96">
        <v>57126469</v>
      </c>
      <c r="G110" s="96">
        <v>78376783</v>
      </c>
      <c r="H110" s="96">
        <v>89488989</v>
      </c>
      <c r="I110" s="96">
        <v>67131313</v>
      </c>
      <c r="J110" s="96">
        <v>54451576</v>
      </c>
      <c r="K110" s="96">
        <v>61177851</v>
      </c>
      <c r="L110" s="96">
        <v>78498613</v>
      </c>
      <c r="M110" s="96">
        <v>86428875</v>
      </c>
      <c r="N110" s="97">
        <v>76521188</v>
      </c>
      <c r="O110" s="95">
        <v>70248652</v>
      </c>
      <c r="P110" s="96">
        <v>71960434</v>
      </c>
      <c r="Q110" s="218">
        <v>62314957</v>
      </c>
      <c r="R110" s="183">
        <v>63939933</v>
      </c>
      <c r="S110" s="218">
        <v>90470277</v>
      </c>
      <c r="T110" s="218">
        <v>103748994</v>
      </c>
      <c r="U110" s="218">
        <v>79438752</v>
      </c>
      <c r="V110" s="248">
        <v>61274571</v>
      </c>
      <c r="W110" s="248">
        <v>64478973</v>
      </c>
      <c r="X110" s="248">
        <v>78586831</v>
      </c>
      <c r="Y110" s="248">
        <v>100223425</v>
      </c>
      <c r="Z110" s="222"/>
      <c r="AA110" s="98">
        <f t="shared" si="65"/>
        <v>-19142210</v>
      </c>
      <c r="AB110" s="99">
        <f t="shared" si="65"/>
        <v>2784015</v>
      </c>
      <c r="AC110" s="99">
        <f t="shared" si="65"/>
        <v>1655091</v>
      </c>
      <c r="AD110" s="99">
        <f t="shared" si="65"/>
        <v>6813464</v>
      </c>
      <c r="AE110" s="99">
        <f t="shared" si="65"/>
        <v>12093494</v>
      </c>
      <c r="AF110" s="99">
        <f t="shared" si="65"/>
        <v>14260005</v>
      </c>
      <c r="AG110" s="99">
        <f t="shared" si="65"/>
        <v>12307439</v>
      </c>
      <c r="AH110" s="249">
        <f t="shared" si="66"/>
        <v>6822995</v>
      </c>
      <c r="AI110" s="249">
        <f t="shared" si="66"/>
        <v>3301122</v>
      </c>
      <c r="AJ110" s="249">
        <f t="shared" si="66"/>
        <v>88218</v>
      </c>
      <c r="AK110" s="249">
        <f t="shared" si="66"/>
        <v>13794550</v>
      </c>
      <c r="AL110" s="100"/>
      <c r="AM110" s="183" t="s">
        <v>213</v>
      </c>
    </row>
    <row r="111" spans="1:39" s="71" customFormat="1" x14ac:dyDescent="0.35">
      <c r="A111" s="171"/>
      <c r="B111" s="72" t="s">
        <v>39</v>
      </c>
      <c r="C111" s="95">
        <v>194345760</v>
      </c>
      <c r="D111" s="96">
        <v>163597487</v>
      </c>
      <c r="E111" s="96">
        <v>157339204</v>
      </c>
      <c r="F111" s="96">
        <v>158966915</v>
      </c>
      <c r="G111" s="96">
        <v>186322355</v>
      </c>
      <c r="H111" s="96">
        <v>208323997</v>
      </c>
      <c r="I111" s="96">
        <v>177226781</v>
      </c>
      <c r="J111" s="96">
        <v>150128344</v>
      </c>
      <c r="K111" s="96">
        <v>149556437</v>
      </c>
      <c r="L111" s="96">
        <v>177468910</v>
      </c>
      <c r="M111" s="96">
        <v>194655037</v>
      </c>
      <c r="N111" s="97">
        <v>179692973</v>
      </c>
      <c r="O111" s="95">
        <v>172346262</v>
      </c>
      <c r="P111" s="96">
        <v>151637299</v>
      </c>
      <c r="Q111" s="218">
        <v>130904386</v>
      </c>
      <c r="R111" s="183">
        <v>137389661</v>
      </c>
      <c r="S111" s="218">
        <v>177728505</v>
      </c>
      <c r="T111" s="218">
        <v>188944571</v>
      </c>
      <c r="U111" s="218">
        <v>167235489</v>
      </c>
      <c r="V111" s="248">
        <v>144166838</v>
      </c>
      <c r="W111" s="248">
        <v>144537177</v>
      </c>
      <c r="X111" s="248">
        <v>157570793</v>
      </c>
      <c r="Y111" s="248">
        <v>186560928</v>
      </c>
      <c r="Z111" s="222"/>
      <c r="AA111" s="98">
        <f t="shared" si="65"/>
        <v>-21999498</v>
      </c>
      <c r="AB111" s="99">
        <f t="shared" si="65"/>
        <v>-11960188</v>
      </c>
      <c r="AC111" s="99">
        <f t="shared" si="65"/>
        <v>-26434818</v>
      </c>
      <c r="AD111" s="99">
        <f t="shared" si="65"/>
        <v>-21577254</v>
      </c>
      <c r="AE111" s="99">
        <f t="shared" si="65"/>
        <v>-8593850</v>
      </c>
      <c r="AF111" s="99">
        <f t="shared" si="65"/>
        <v>-19379426</v>
      </c>
      <c r="AG111" s="99">
        <f t="shared" si="65"/>
        <v>-9991292</v>
      </c>
      <c r="AH111" s="249">
        <f t="shared" si="66"/>
        <v>-5961506</v>
      </c>
      <c r="AI111" s="249">
        <f t="shared" si="66"/>
        <v>-5019260</v>
      </c>
      <c r="AJ111" s="249">
        <f t="shared" si="66"/>
        <v>-19898117</v>
      </c>
      <c r="AK111" s="249">
        <f t="shared" si="66"/>
        <v>-8094109</v>
      </c>
      <c r="AL111" s="100"/>
      <c r="AM111" s="183" t="s">
        <v>213</v>
      </c>
    </row>
    <row r="112" spans="1:39" s="71" customFormat="1" x14ac:dyDescent="0.35">
      <c r="A112" s="171"/>
      <c r="B112" s="72" t="s">
        <v>40</v>
      </c>
      <c r="C112" s="95">
        <v>230667272</v>
      </c>
      <c r="D112" s="96">
        <v>201765218</v>
      </c>
      <c r="E112" s="96">
        <v>200047574</v>
      </c>
      <c r="F112" s="96">
        <v>210901243</v>
      </c>
      <c r="G112" s="96">
        <v>236491702</v>
      </c>
      <c r="H112" s="96">
        <v>266099719</v>
      </c>
      <c r="I112" s="96">
        <v>224433504</v>
      </c>
      <c r="J112" s="96">
        <v>202936334</v>
      </c>
      <c r="K112" s="96">
        <v>192318459</v>
      </c>
      <c r="L112" s="96">
        <v>220613416</v>
      </c>
      <c r="M112" s="96">
        <v>239641780</v>
      </c>
      <c r="N112" s="97">
        <v>217282025</v>
      </c>
      <c r="O112" s="95">
        <v>209848598</v>
      </c>
      <c r="P112" s="96">
        <v>192360616</v>
      </c>
      <c r="Q112" s="218">
        <v>170674522</v>
      </c>
      <c r="R112" s="183">
        <v>179943782</v>
      </c>
      <c r="S112" s="218">
        <v>221946503</v>
      </c>
      <c r="T112" s="218">
        <v>342556627</v>
      </c>
      <c r="U112" s="218">
        <v>120227966</v>
      </c>
      <c r="V112" s="248">
        <v>183801137</v>
      </c>
      <c r="W112" s="248">
        <v>182144863</v>
      </c>
      <c r="X112" s="248">
        <v>192586463</v>
      </c>
      <c r="Y112" s="248">
        <v>226006069</v>
      </c>
      <c r="Z112" s="222"/>
      <c r="AA112" s="98">
        <f t="shared" si="65"/>
        <v>-20818674</v>
      </c>
      <c r="AB112" s="99">
        <f t="shared" si="65"/>
        <v>-9404602</v>
      </c>
      <c r="AC112" s="99">
        <f t="shared" si="65"/>
        <v>-29373052</v>
      </c>
      <c r="AD112" s="99">
        <f t="shared" si="65"/>
        <v>-30957461</v>
      </c>
      <c r="AE112" s="99">
        <f t="shared" si="65"/>
        <v>-14545199</v>
      </c>
      <c r="AF112" s="99">
        <f t="shared" si="65"/>
        <v>76456908</v>
      </c>
      <c r="AG112" s="99">
        <f t="shared" si="65"/>
        <v>-104205538</v>
      </c>
      <c r="AH112" s="249">
        <f t="shared" si="66"/>
        <v>-19135197</v>
      </c>
      <c r="AI112" s="249">
        <f t="shared" si="66"/>
        <v>-10173596</v>
      </c>
      <c r="AJ112" s="249">
        <f t="shared" si="66"/>
        <v>-28026953</v>
      </c>
      <c r="AK112" s="249">
        <f t="shared" si="66"/>
        <v>-13635711</v>
      </c>
      <c r="AL112" s="100"/>
      <c r="AM112" s="183" t="s">
        <v>213</v>
      </c>
    </row>
    <row r="113" spans="1:39" s="71" customFormat="1" x14ac:dyDescent="0.35">
      <c r="A113" s="171"/>
      <c r="B113" s="72" t="s">
        <v>41</v>
      </c>
      <c r="C113" s="95">
        <v>523822600</v>
      </c>
      <c r="D113" s="96">
        <v>502424424</v>
      </c>
      <c r="E113" s="96">
        <v>515585342</v>
      </c>
      <c r="F113" s="96">
        <v>531717898</v>
      </c>
      <c r="G113" s="96">
        <v>558530206</v>
      </c>
      <c r="H113" s="96">
        <v>620023255</v>
      </c>
      <c r="I113" s="96">
        <v>554367242</v>
      </c>
      <c r="J113" s="96">
        <v>505237292</v>
      </c>
      <c r="K113" s="96">
        <v>483010445</v>
      </c>
      <c r="L113" s="96">
        <v>543893029</v>
      </c>
      <c r="M113" s="96">
        <v>565017550</v>
      </c>
      <c r="N113" s="97">
        <v>516599306</v>
      </c>
      <c r="O113" s="95">
        <v>497381719</v>
      </c>
      <c r="P113" s="96">
        <v>483282765</v>
      </c>
      <c r="Q113" s="218">
        <v>445097844</v>
      </c>
      <c r="R113" s="183">
        <v>482536676</v>
      </c>
      <c r="S113" s="218">
        <v>539768902</v>
      </c>
      <c r="T113" s="218">
        <v>555331080</v>
      </c>
      <c r="U113" s="218">
        <v>533241914</v>
      </c>
      <c r="V113" s="248">
        <v>488070169</v>
      </c>
      <c r="W113" s="248">
        <v>480234096</v>
      </c>
      <c r="X113" s="248">
        <v>507211843</v>
      </c>
      <c r="Y113" s="248">
        <v>537608032</v>
      </c>
      <c r="Z113" s="222"/>
      <c r="AA113" s="98">
        <f t="shared" si="65"/>
        <v>-26440881</v>
      </c>
      <c r="AB113" s="99">
        <f t="shared" si="65"/>
        <v>-19141659</v>
      </c>
      <c r="AC113" s="99">
        <f t="shared" si="65"/>
        <v>-70487498</v>
      </c>
      <c r="AD113" s="99">
        <f t="shared" si="65"/>
        <v>-49181222</v>
      </c>
      <c r="AE113" s="99">
        <f t="shared" si="65"/>
        <v>-18761304</v>
      </c>
      <c r="AF113" s="99">
        <f t="shared" si="65"/>
        <v>-64692175</v>
      </c>
      <c r="AG113" s="99">
        <f t="shared" si="65"/>
        <v>-21125328</v>
      </c>
      <c r="AH113" s="249">
        <f t="shared" si="66"/>
        <v>-17167123</v>
      </c>
      <c r="AI113" s="249">
        <f t="shared" si="66"/>
        <v>-2776349</v>
      </c>
      <c r="AJ113" s="249">
        <f t="shared" si="66"/>
        <v>-36681186</v>
      </c>
      <c r="AK113" s="249">
        <f t="shared" si="66"/>
        <v>-27409518</v>
      </c>
      <c r="AL113" s="100"/>
      <c r="AM113" s="183" t="s">
        <v>213</v>
      </c>
    </row>
    <row r="114" spans="1:39" s="87" customFormat="1" x14ac:dyDescent="0.35">
      <c r="A114" s="172"/>
      <c r="B114" s="72" t="s">
        <v>42</v>
      </c>
      <c r="C114" s="159">
        <f>SUM(C109:C113)</f>
        <v>1669575560</v>
      </c>
      <c r="D114" s="160">
        <f t="shared" ref="D114:Y114" si="67">SUM(D109:D113)</f>
        <v>1439760572</v>
      </c>
      <c r="E114" s="160">
        <f t="shared" si="67"/>
        <v>1399917215</v>
      </c>
      <c r="F114" s="160">
        <f t="shared" si="67"/>
        <v>1440463244</v>
      </c>
      <c r="G114" s="160">
        <f t="shared" si="67"/>
        <v>1741562147</v>
      </c>
      <c r="H114" s="160">
        <f t="shared" si="67"/>
        <v>1973071814</v>
      </c>
      <c r="I114" s="160">
        <f t="shared" si="67"/>
        <v>1614163339</v>
      </c>
      <c r="J114" s="160">
        <f t="shared" si="67"/>
        <v>1362028157</v>
      </c>
      <c r="K114" s="160">
        <f t="shared" si="67"/>
        <v>1368361084</v>
      </c>
      <c r="L114" s="160">
        <f t="shared" si="67"/>
        <v>1644782179</v>
      </c>
      <c r="M114" s="160">
        <f t="shared" si="67"/>
        <v>1789131915</v>
      </c>
      <c r="N114" s="161">
        <f t="shared" si="67"/>
        <v>1579978428</v>
      </c>
      <c r="O114" s="159">
        <f t="shared" si="67"/>
        <v>1505454848</v>
      </c>
      <c r="P114" s="160">
        <f t="shared" si="67"/>
        <v>1458444943</v>
      </c>
      <c r="Q114" s="160">
        <f t="shared" si="67"/>
        <v>1298235611</v>
      </c>
      <c r="R114" s="160">
        <f t="shared" si="67"/>
        <v>1409744314</v>
      </c>
      <c r="S114" s="160">
        <f t="shared" si="67"/>
        <v>1810165333</v>
      </c>
      <c r="T114" s="160">
        <f t="shared" si="67"/>
        <v>2071030376</v>
      </c>
      <c r="U114" s="160">
        <f t="shared" si="67"/>
        <v>1548992023</v>
      </c>
      <c r="V114" s="160">
        <f t="shared" si="67"/>
        <v>1377624163</v>
      </c>
      <c r="W114" s="160">
        <f t="shared" si="67"/>
        <v>1379272351</v>
      </c>
      <c r="X114" s="160">
        <f t="shared" si="67"/>
        <v>1533939934</v>
      </c>
      <c r="Y114" s="160">
        <f t="shared" si="67"/>
        <v>1802392509</v>
      </c>
      <c r="Z114" s="161"/>
      <c r="AA114" s="101">
        <f t="shared" ref="AA114:AM121" si="68">SUM(AA109:AA113)</f>
        <v>-164120712</v>
      </c>
      <c r="AB114" s="162">
        <f t="shared" ref="AB114:AD114" si="69">SUM(AB109:AB113)</f>
        <v>18684371</v>
      </c>
      <c r="AC114" s="162">
        <f t="shared" si="69"/>
        <v>-101681604</v>
      </c>
      <c r="AD114" s="162">
        <f t="shared" si="69"/>
        <v>-30718930</v>
      </c>
      <c r="AE114" s="162">
        <f t="shared" ref="AE114:AF114" si="70">SUM(AE109:AE113)</f>
        <v>68603186</v>
      </c>
      <c r="AF114" s="162">
        <f t="shared" si="70"/>
        <v>97958562</v>
      </c>
      <c r="AG114" s="162">
        <f t="shared" ref="AG114" si="71">SUM(AG109:AG113)</f>
        <v>-65171316</v>
      </c>
      <c r="AH114" s="250">
        <f>IF(AH113="N/A","N/A",SUM(AH109:AH113))</f>
        <v>15596006</v>
      </c>
      <c r="AI114" s="250">
        <f>IF(AI113="N/A","N/A",SUM(AI109:AI113))</f>
        <v>10911267</v>
      </c>
      <c r="AJ114" s="250">
        <f>IF(AJ113="N/A","N/A",SUM(AJ109:AJ113))</f>
        <v>-110842245</v>
      </c>
      <c r="AK114" s="250">
        <f>IF(AK113="N/A","N/A",SUM(AK109:AK113))</f>
        <v>13260594</v>
      </c>
      <c r="AL114" s="163"/>
      <c r="AM114" s="101">
        <f t="shared" si="68"/>
        <v>0</v>
      </c>
    </row>
    <row r="115" spans="1:39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59"/>
      <c r="AA115" s="60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2"/>
      <c r="AM115" s="60"/>
    </row>
    <row r="116" spans="1:39" s="47" customFormat="1" x14ac:dyDescent="0.35">
      <c r="A116" s="171"/>
      <c r="B116" s="48" t="s">
        <v>37</v>
      </c>
      <c r="C116" s="115">
        <f>C130-C123</f>
        <v>101654644.21000001</v>
      </c>
      <c r="D116" s="116">
        <f t="shared" ref="D116:P116" si="72">D130-D123</f>
        <v>85666264.879999995</v>
      </c>
      <c r="E116" s="116">
        <f t="shared" si="72"/>
        <v>80834927.359999999</v>
      </c>
      <c r="F116" s="116">
        <f t="shared" si="72"/>
        <v>80186481.939999998</v>
      </c>
      <c r="G116" s="116">
        <f t="shared" si="72"/>
        <v>113031806.05999999</v>
      </c>
      <c r="H116" s="116">
        <f t="shared" si="72"/>
        <v>122312549.53</v>
      </c>
      <c r="I116" s="116">
        <f t="shared" si="72"/>
        <v>100560841.35999998</v>
      </c>
      <c r="J116" s="116">
        <f t="shared" si="72"/>
        <v>89716680.61999999</v>
      </c>
      <c r="K116" s="116">
        <f t="shared" si="72"/>
        <v>83786459.780000001</v>
      </c>
      <c r="L116" s="116">
        <f t="shared" si="72"/>
        <v>115559661.09</v>
      </c>
      <c r="M116" s="116">
        <f t="shared" si="72"/>
        <v>138406198.63999999</v>
      </c>
      <c r="N116" s="117">
        <f t="shared" si="72"/>
        <v>112939367.49000001</v>
      </c>
      <c r="O116" s="115">
        <f t="shared" si="72"/>
        <v>112780419.95999999</v>
      </c>
      <c r="P116" s="206">
        <f t="shared" si="72"/>
        <v>111986096.47</v>
      </c>
      <c r="Q116" s="206">
        <f t="shared" ref="Q116:R116" si="73">Q130-Q123</f>
        <v>102703682.09</v>
      </c>
      <c r="R116" s="116">
        <f t="shared" si="73"/>
        <v>105470534.50999999</v>
      </c>
      <c r="S116" s="116">
        <f t="shared" ref="S116:T116" si="74">S130-S123</f>
        <v>143383603.80000001</v>
      </c>
      <c r="T116" s="116">
        <f t="shared" si="74"/>
        <v>157368188.34</v>
      </c>
      <c r="U116" s="116">
        <f t="shared" ref="U116:V116" si="75">U130-U123</f>
        <v>122800277.83999999</v>
      </c>
      <c r="V116" s="116">
        <f t="shared" si="75"/>
        <v>95616461.340000004</v>
      </c>
      <c r="W116" s="116">
        <f t="shared" ref="W116:X116" si="76">W130-W123</f>
        <v>132988895.17999999</v>
      </c>
      <c r="X116" s="116">
        <f t="shared" si="76"/>
        <v>119058195.58</v>
      </c>
      <c r="Y116" s="116">
        <f t="shared" ref="Y116" si="77">Y130-Y123</f>
        <v>132537998</v>
      </c>
      <c r="Z116" s="223"/>
      <c r="AA116" s="44">
        <f t="shared" ref="AA116:AG120" si="78">O116-C116</f>
        <v>11125775.749999985</v>
      </c>
      <c r="AB116" s="118">
        <f t="shared" si="78"/>
        <v>26319831.590000004</v>
      </c>
      <c r="AC116" s="118">
        <f t="shared" si="78"/>
        <v>21868754.730000004</v>
      </c>
      <c r="AD116" s="118">
        <f t="shared" si="78"/>
        <v>25284052.569999993</v>
      </c>
      <c r="AE116" s="118">
        <f t="shared" si="78"/>
        <v>30351797.740000024</v>
      </c>
      <c r="AF116" s="118">
        <f t="shared" si="78"/>
        <v>35055638.810000002</v>
      </c>
      <c r="AG116" s="118">
        <f t="shared" si="78"/>
        <v>22239436.480000004</v>
      </c>
      <c r="AH116" s="249">
        <f t="shared" ref="AH116:AK120" si="79">IF(ISERROR(V116-J116)=TRUE,"N/A",V116-J116)</f>
        <v>5899780.7200000137</v>
      </c>
      <c r="AI116" s="249">
        <f t="shared" si="79"/>
        <v>49202435.399999991</v>
      </c>
      <c r="AJ116" s="249">
        <f t="shared" si="79"/>
        <v>3498534.4899999946</v>
      </c>
      <c r="AK116" s="249">
        <f t="shared" si="79"/>
        <v>-5868200.6399999857</v>
      </c>
      <c r="AL116" s="119"/>
      <c r="AM116" s="183" t="s">
        <v>213</v>
      </c>
    </row>
    <row r="117" spans="1:39" s="47" customFormat="1" x14ac:dyDescent="0.35">
      <c r="A117" s="171"/>
      <c r="B117" s="48" t="s">
        <v>38</v>
      </c>
      <c r="C117" s="115">
        <f t="shared" ref="C117:O117" si="80">C133-C124</f>
        <v>7600786.0699999994</v>
      </c>
      <c r="D117" s="116">
        <f t="shared" si="80"/>
        <v>6630521.9400000004</v>
      </c>
      <c r="E117" s="116">
        <f t="shared" si="80"/>
        <v>5944918.3399999999</v>
      </c>
      <c r="F117" s="116">
        <f t="shared" si="80"/>
        <v>6045476.5200000005</v>
      </c>
      <c r="G117" s="116">
        <f t="shared" si="80"/>
        <v>7285412.959999999</v>
      </c>
      <c r="H117" s="116">
        <f t="shared" si="80"/>
        <v>7924361.2400000002</v>
      </c>
      <c r="I117" s="116">
        <f t="shared" si="80"/>
        <v>7030738.1600000001</v>
      </c>
      <c r="J117" s="116">
        <f t="shared" si="80"/>
        <v>6870580.6099999994</v>
      </c>
      <c r="K117" s="116">
        <f t="shared" si="80"/>
        <v>6435459.6399999997</v>
      </c>
      <c r="L117" s="116">
        <f t="shared" si="80"/>
        <v>8618831.3900000006</v>
      </c>
      <c r="M117" s="116">
        <f t="shared" si="80"/>
        <v>10229161.920000002</v>
      </c>
      <c r="N117" s="117">
        <f t="shared" si="80"/>
        <v>8152028.6599999992</v>
      </c>
      <c r="O117" s="115">
        <f t="shared" si="80"/>
        <v>7474263.4500000002</v>
      </c>
      <c r="P117" s="206">
        <f t="shared" ref="P117:Q117" si="81">P133-P124</f>
        <v>7844410.2499999991</v>
      </c>
      <c r="Q117" s="206">
        <f t="shared" si="81"/>
        <v>7174798.3799999999</v>
      </c>
      <c r="R117" s="116">
        <f>R133-R124</f>
        <v>7081914.6000000006</v>
      </c>
      <c r="S117" s="116">
        <f t="shared" ref="S117:T117" si="82">S133-S124</f>
        <v>9374468.5899999999</v>
      </c>
      <c r="T117" s="116">
        <f t="shared" si="82"/>
        <v>9199422.4399999976</v>
      </c>
      <c r="U117" s="116">
        <f t="shared" ref="U117:V117" si="83">U133-U124</f>
        <v>7353443.8100000015</v>
      </c>
      <c r="V117" s="116">
        <f t="shared" si="83"/>
        <v>5760628.8100000005</v>
      </c>
      <c r="W117" s="116">
        <f t="shared" ref="W117:X117" si="84">W133-W124</f>
        <v>8763245.5899999999</v>
      </c>
      <c r="X117" s="116">
        <f t="shared" si="84"/>
        <v>8069956.4500000002</v>
      </c>
      <c r="Y117" s="116">
        <f t="shared" ref="Y117" si="85">Y133-Y124</f>
        <v>9160246.75</v>
      </c>
      <c r="Z117" s="223"/>
      <c r="AA117" s="44">
        <f t="shared" si="78"/>
        <v>-126522.61999999918</v>
      </c>
      <c r="AB117" s="118">
        <f t="shared" si="78"/>
        <v>1213888.3099999987</v>
      </c>
      <c r="AC117" s="118">
        <f t="shared" si="78"/>
        <v>1229880.04</v>
      </c>
      <c r="AD117" s="118">
        <f t="shared" si="78"/>
        <v>1036438.0800000001</v>
      </c>
      <c r="AE117" s="118">
        <f t="shared" si="78"/>
        <v>2089055.6300000008</v>
      </c>
      <c r="AF117" s="118">
        <f t="shared" si="78"/>
        <v>1275061.1999999974</v>
      </c>
      <c r="AG117" s="118">
        <f t="shared" si="78"/>
        <v>322705.6500000013</v>
      </c>
      <c r="AH117" s="249">
        <f t="shared" si="79"/>
        <v>-1109951.7999999989</v>
      </c>
      <c r="AI117" s="249">
        <f t="shared" si="79"/>
        <v>2327785.9500000002</v>
      </c>
      <c r="AJ117" s="249">
        <f t="shared" si="79"/>
        <v>-548874.94000000041</v>
      </c>
      <c r="AK117" s="249">
        <f t="shared" si="79"/>
        <v>-1068915.1700000018</v>
      </c>
      <c r="AL117" s="119"/>
      <c r="AM117" s="183" t="s">
        <v>213</v>
      </c>
    </row>
    <row r="118" spans="1:39" s="47" customFormat="1" x14ac:dyDescent="0.35">
      <c r="A118" s="171"/>
      <c r="B118" s="48" t="s">
        <v>39</v>
      </c>
      <c r="C118" s="115">
        <f t="shared" ref="C118:P118" si="86">C136-C125</f>
        <v>30604744.07</v>
      </c>
      <c r="D118" s="116">
        <f t="shared" si="86"/>
        <v>26412619.059999999</v>
      </c>
      <c r="E118" s="116">
        <f t="shared" si="86"/>
        <v>26915432.43</v>
      </c>
      <c r="F118" s="116">
        <f t="shared" si="86"/>
        <v>22012185.489999998</v>
      </c>
      <c r="G118" s="116">
        <f t="shared" si="86"/>
        <v>26547786.100000001</v>
      </c>
      <c r="H118" s="116">
        <f t="shared" si="86"/>
        <v>27460755.68</v>
      </c>
      <c r="I118" s="116">
        <f t="shared" si="86"/>
        <v>24697892.519999996</v>
      </c>
      <c r="J118" s="116">
        <f t="shared" si="86"/>
        <v>23716141.399999999</v>
      </c>
      <c r="K118" s="116">
        <f t="shared" si="86"/>
        <v>20841733.289999999</v>
      </c>
      <c r="L118" s="116">
        <f t="shared" si="86"/>
        <v>26858746.829999998</v>
      </c>
      <c r="M118" s="116">
        <f t="shared" si="86"/>
        <v>32409109.249999996</v>
      </c>
      <c r="N118" s="117">
        <f t="shared" si="86"/>
        <v>28059163.310000002</v>
      </c>
      <c r="O118" s="115">
        <f t="shared" si="86"/>
        <v>28555041.350000001</v>
      </c>
      <c r="P118" s="206">
        <f t="shared" si="86"/>
        <v>25784750.100000001</v>
      </c>
      <c r="Q118" s="206">
        <f t="shared" ref="Q118" si="87">Q136-Q125</f>
        <v>23569428.370000001</v>
      </c>
      <c r="R118" s="116">
        <f>R136-R125</f>
        <v>23438234.939999998</v>
      </c>
      <c r="S118" s="116">
        <f t="shared" ref="S118:T118" si="88">S136-S125</f>
        <v>28243001.299999997</v>
      </c>
      <c r="T118" s="116">
        <f t="shared" si="88"/>
        <v>29944269.630000003</v>
      </c>
      <c r="U118" s="116">
        <f t="shared" ref="U118:V118" si="89">U136-U125</f>
        <v>27289936.68</v>
      </c>
      <c r="V118" s="116">
        <f t="shared" si="89"/>
        <v>25877871.579999998</v>
      </c>
      <c r="W118" s="116">
        <f t="shared" ref="W118:X118" si="90">W136-W125</f>
        <v>28812784.739999998</v>
      </c>
      <c r="X118" s="116">
        <f t="shared" si="90"/>
        <v>27771739.109999999</v>
      </c>
      <c r="Y118" s="116">
        <f t="shared" ref="Y118" si="91">Y136-Y125</f>
        <v>29094514.670000002</v>
      </c>
      <c r="Z118" s="223"/>
      <c r="AA118" s="44">
        <f t="shared" si="78"/>
        <v>-2049702.7199999988</v>
      </c>
      <c r="AB118" s="118">
        <f t="shared" si="78"/>
        <v>-627868.95999999717</v>
      </c>
      <c r="AC118" s="118">
        <f t="shared" si="78"/>
        <v>-3346004.0599999987</v>
      </c>
      <c r="AD118" s="118">
        <f t="shared" si="78"/>
        <v>1426049.4499999993</v>
      </c>
      <c r="AE118" s="118">
        <f t="shared" si="78"/>
        <v>1695215.1999999955</v>
      </c>
      <c r="AF118" s="118">
        <f t="shared" si="78"/>
        <v>2483513.950000003</v>
      </c>
      <c r="AG118" s="118">
        <f t="shared" si="78"/>
        <v>2592044.1600000039</v>
      </c>
      <c r="AH118" s="249">
        <f t="shared" si="79"/>
        <v>2161730.1799999997</v>
      </c>
      <c r="AI118" s="249">
        <f t="shared" si="79"/>
        <v>7971051.4499999993</v>
      </c>
      <c r="AJ118" s="249">
        <f t="shared" si="79"/>
        <v>912992.28000000119</v>
      </c>
      <c r="AK118" s="249">
        <f t="shared" si="79"/>
        <v>-3314594.5799999945</v>
      </c>
      <c r="AL118" s="119"/>
      <c r="AM118" s="183" t="s">
        <v>213</v>
      </c>
    </row>
    <row r="119" spans="1:39" s="47" customFormat="1" x14ac:dyDescent="0.35">
      <c r="A119" s="171"/>
      <c r="B119" s="48" t="s">
        <v>40</v>
      </c>
      <c r="C119" s="115">
        <f t="shared" ref="C119:P119" si="92">C137-C126</f>
        <v>25899689.530000001</v>
      </c>
      <c r="D119" s="116">
        <f t="shared" si="92"/>
        <v>22557977.519999996</v>
      </c>
      <c r="E119" s="116">
        <f t="shared" si="92"/>
        <v>20691613.41</v>
      </c>
      <c r="F119" s="116">
        <f t="shared" si="92"/>
        <v>19815708.329999998</v>
      </c>
      <c r="G119" s="116">
        <f t="shared" si="92"/>
        <v>22499867.420000002</v>
      </c>
      <c r="H119" s="116">
        <f t="shared" si="92"/>
        <v>22065882.43</v>
      </c>
      <c r="I119" s="116">
        <f t="shared" si="92"/>
        <v>22509027.329999998</v>
      </c>
      <c r="J119" s="116">
        <f t="shared" si="92"/>
        <v>20896548.969999999</v>
      </c>
      <c r="K119" s="116">
        <f t="shared" si="92"/>
        <v>16978452.75</v>
      </c>
      <c r="L119" s="116">
        <f t="shared" si="92"/>
        <v>21546458.369999997</v>
      </c>
      <c r="M119" s="116">
        <f t="shared" si="92"/>
        <v>27315881.259999998</v>
      </c>
      <c r="N119" s="117">
        <f t="shared" si="92"/>
        <v>24146056.149999999</v>
      </c>
      <c r="O119" s="115">
        <f t="shared" si="92"/>
        <v>25558591.320000004</v>
      </c>
      <c r="P119" s="206">
        <f t="shared" si="92"/>
        <v>21112195.220000003</v>
      </c>
      <c r="Q119" s="206">
        <f t="shared" ref="Q119" si="93">Q137-Q126</f>
        <v>20820638.039999999</v>
      </c>
      <c r="R119" s="116">
        <f>R137-R126</f>
        <v>19621130.369999997</v>
      </c>
      <c r="S119" s="116">
        <f t="shared" ref="S119:T119" si="94">S137-S126</f>
        <v>32085874.5</v>
      </c>
      <c r="T119" s="116">
        <f t="shared" si="94"/>
        <v>40279313.480000004</v>
      </c>
      <c r="U119" s="116">
        <f t="shared" ref="U119:V119" si="95">U137-U126</f>
        <v>30150561.129999999</v>
      </c>
      <c r="V119" s="116">
        <f t="shared" si="95"/>
        <v>26203952.759999998</v>
      </c>
      <c r="W119" s="116">
        <f t="shared" ref="W119:X119" si="96">W137-W126</f>
        <v>33171239.82</v>
      </c>
      <c r="X119" s="116">
        <f t="shared" si="96"/>
        <v>24225303.009999998</v>
      </c>
      <c r="Y119" s="116">
        <f t="shared" ref="Y119" si="97">Y137-Y126</f>
        <v>25227753.350000001</v>
      </c>
      <c r="Z119" s="223"/>
      <c r="AA119" s="44">
        <f t="shared" si="78"/>
        <v>-341098.20999999717</v>
      </c>
      <c r="AB119" s="118">
        <f t="shared" si="78"/>
        <v>-1445782.2999999933</v>
      </c>
      <c r="AC119" s="118">
        <f t="shared" si="78"/>
        <v>129024.62999999896</v>
      </c>
      <c r="AD119" s="118">
        <f t="shared" si="78"/>
        <v>-194577.96000000089</v>
      </c>
      <c r="AE119" s="118">
        <f t="shared" si="78"/>
        <v>9586007.0799999982</v>
      </c>
      <c r="AF119" s="118">
        <f t="shared" si="78"/>
        <v>18213431.050000004</v>
      </c>
      <c r="AG119" s="118">
        <f t="shared" si="78"/>
        <v>7641533.8000000007</v>
      </c>
      <c r="AH119" s="249">
        <f t="shared" si="79"/>
        <v>5307403.7899999991</v>
      </c>
      <c r="AI119" s="249">
        <f t="shared" si="79"/>
        <v>16192787.07</v>
      </c>
      <c r="AJ119" s="249">
        <f t="shared" si="79"/>
        <v>2678844.6400000006</v>
      </c>
      <c r="AK119" s="249">
        <f t="shared" si="79"/>
        <v>-2088127.9099999964</v>
      </c>
      <c r="AL119" s="119"/>
      <c r="AM119" s="183" t="s">
        <v>213</v>
      </c>
    </row>
    <row r="120" spans="1:39" s="47" customFormat="1" x14ac:dyDescent="0.35">
      <c r="A120" s="171"/>
      <c r="B120" s="48" t="s">
        <v>41</v>
      </c>
      <c r="C120" s="115">
        <f t="shared" ref="C120:P120" si="98">C138-C127</f>
        <v>36871172.5</v>
      </c>
      <c r="D120" s="116">
        <f t="shared" si="98"/>
        <v>34735103.399999999</v>
      </c>
      <c r="E120" s="116">
        <f t="shared" si="98"/>
        <v>31492374.209999997</v>
      </c>
      <c r="F120" s="116">
        <f t="shared" si="98"/>
        <v>32263519.409999996</v>
      </c>
      <c r="G120" s="116">
        <f t="shared" si="98"/>
        <v>35586711.120000005</v>
      </c>
      <c r="H120" s="116">
        <f t="shared" si="98"/>
        <v>34756620.660000004</v>
      </c>
      <c r="I120" s="116">
        <f t="shared" si="98"/>
        <v>35427646.019999996</v>
      </c>
      <c r="J120" s="116">
        <f t="shared" si="98"/>
        <v>36701237.079999998</v>
      </c>
      <c r="K120" s="116">
        <f t="shared" si="98"/>
        <v>29440540.180000003</v>
      </c>
      <c r="L120" s="116">
        <f t="shared" si="98"/>
        <v>35365983.640000001</v>
      </c>
      <c r="M120" s="116">
        <f t="shared" si="98"/>
        <v>40593965.399999999</v>
      </c>
      <c r="N120" s="117">
        <f t="shared" si="98"/>
        <v>34724420.060000002</v>
      </c>
      <c r="O120" s="115">
        <f t="shared" si="98"/>
        <v>36140945.099999994</v>
      </c>
      <c r="P120" s="206">
        <f t="shared" si="98"/>
        <v>33689435.200000003</v>
      </c>
      <c r="Q120" s="206">
        <f t="shared" ref="Q120" si="99">Q138-Q127</f>
        <v>32065586.720000006</v>
      </c>
      <c r="R120" s="116">
        <f>R138-R127</f>
        <v>32923820.039999995</v>
      </c>
      <c r="S120" s="116">
        <f t="shared" ref="S120:T120" si="100">S138-S127</f>
        <v>35109191.740000002</v>
      </c>
      <c r="T120" s="116">
        <f t="shared" si="100"/>
        <v>38793096.980000004</v>
      </c>
      <c r="U120" s="116">
        <f t="shared" ref="U120:V120" si="101">U138-U127</f>
        <v>37946727.060000002</v>
      </c>
      <c r="V120" s="116">
        <f t="shared" si="101"/>
        <v>46364937.909999996</v>
      </c>
      <c r="W120" s="116">
        <f t="shared" ref="W120:X120" si="102">W138-W127</f>
        <v>41422886.230000004</v>
      </c>
      <c r="X120" s="116">
        <f t="shared" si="102"/>
        <v>33921519.560000002</v>
      </c>
      <c r="Y120" s="116">
        <f t="shared" ref="Y120" si="103">Y138-Y127</f>
        <v>39448677.369999997</v>
      </c>
      <c r="Z120" s="223"/>
      <c r="AA120" s="44">
        <f t="shared" si="78"/>
        <v>-730227.40000000596</v>
      </c>
      <c r="AB120" s="118">
        <f t="shared" si="78"/>
        <v>-1045668.1999999955</v>
      </c>
      <c r="AC120" s="118">
        <f t="shared" si="78"/>
        <v>573212.51000000909</v>
      </c>
      <c r="AD120" s="118">
        <f t="shared" si="78"/>
        <v>660300.62999999896</v>
      </c>
      <c r="AE120" s="118">
        <f t="shared" si="78"/>
        <v>-477519.38000000268</v>
      </c>
      <c r="AF120" s="118">
        <f t="shared" si="78"/>
        <v>4036476.3200000003</v>
      </c>
      <c r="AG120" s="118">
        <f t="shared" si="78"/>
        <v>2519081.0400000066</v>
      </c>
      <c r="AH120" s="249">
        <f t="shared" si="79"/>
        <v>9663700.8299999982</v>
      </c>
      <c r="AI120" s="249">
        <f t="shared" si="79"/>
        <v>11982346.050000001</v>
      </c>
      <c r="AJ120" s="249">
        <f t="shared" si="79"/>
        <v>-1444464.0799999982</v>
      </c>
      <c r="AK120" s="249">
        <f t="shared" si="79"/>
        <v>-1145288.0300000012</v>
      </c>
      <c r="AL120" s="119"/>
      <c r="AM120" s="183" t="s">
        <v>213</v>
      </c>
    </row>
    <row r="121" spans="1:39" s="152" customFormat="1" x14ac:dyDescent="0.35">
      <c r="A121" s="172"/>
      <c r="B121" s="48" t="s">
        <v>42</v>
      </c>
      <c r="C121" s="153">
        <f>SUM(C116:C120)</f>
        <v>202631036.38</v>
      </c>
      <c r="D121" s="154">
        <f t="shared" ref="D121:P121" si="104">SUM(D116:D120)</f>
        <v>176002486.79999998</v>
      </c>
      <c r="E121" s="154">
        <f t="shared" si="104"/>
        <v>165879265.75</v>
      </c>
      <c r="F121" s="154">
        <f t="shared" si="104"/>
        <v>160323371.69</v>
      </c>
      <c r="G121" s="154">
        <f t="shared" si="104"/>
        <v>204951583.65999997</v>
      </c>
      <c r="H121" s="154">
        <f t="shared" si="104"/>
        <v>214520169.53999999</v>
      </c>
      <c r="I121" s="154">
        <f t="shared" si="104"/>
        <v>190226145.38999999</v>
      </c>
      <c r="J121" s="154">
        <f t="shared" si="104"/>
        <v>177901188.68000001</v>
      </c>
      <c r="K121" s="154">
        <f t="shared" si="104"/>
        <v>157482645.64000002</v>
      </c>
      <c r="L121" s="154">
        <f t="shared" si="104"/>
        <v>207949681.31999999</v>
      </c>
      <c r="M121" s="154">
        <f t="shared" si="104"/>
        <v>248954316.47</v>
      </c>
      <c r="N121" s="156">
        <f t="shared" si="104"/>
        <v>208021035.67000002</v>
      </c>
      <c r="O121" s="153">
        <f t="shared" si="104"/>
        <v>210509261.17999998</v>
      </c>
      <c r="P121" s="207">
        <f t="shared" si="104"/>
        <v>200416887.24000001</v>
      </c>
      <c r="Q121" s="207">
        <f t="shared" ref="Q121:R121" si="105">SUM(Q116:Q120)</f>
        <v>186334133.59999999</v>
      </c>
      <c r="R121" s="154">
        <f t="shared" si="105"/>
        <v>188535634.45999998</v>
      </c>
      <c r="S121" s="154">
        <f t="shared" ref="S121:T121" si="106">SUM(S116:S120)</f>
        <v>248196139.93000001</v>
      </c>
      <c r="T121" s="154">
        <f t="shared" si="106"/>
        <v>275584290.87</v>
      </c>
      <c r="U121" s="154">
        <f t="shared" ref="U121:V121" si="107">SUM(U116:U120)</f>
        <v>225540946.51999998</v>
      </c>
      <c r="V121" s="154">
        <f t="shared" si="107"/>
        <v>199823852.40000001</v>
      </c>
      <c r="W121" s="154">
        <f t="shared" ref="W121:X121" si="108">SUM(W116:W120)</f>
        <v>245159051.56</v>
      </c>
      <c r="X121" s="154">
        <f t="shared" si="108"/>
        <v>213046713.70999998</v>
      </c>
      <c r="Y121" s="154">
        <f t="shared" ref="Y121" si="109">SUM(Y116:Y120)</f>
        <v>235469190.14000002</v>
      </c>
      <c r="Z121" s="156"/>
      <c r="AA121" s="155">
        <f t="shared" si="68"/>
        <v>7878224.799999984</v>
      </c>
      <c r="AB121" s="157">
        <f t="shared" ref="AB121:AD121" si="110">SUM(AB116:AB120)</f>
        <v>24414400.440000016</v>
      </c>
      <c r="AC121" s="157">
        <f t="shared" si="110"/>
        <v>20454867.850000013</v>
      </c>
      <c r="AD121" s="157">
        <f t="shared" si="110"/>
        <v>28212262.769999988</v>
      </c>
      <c r="AE121" s="157">
        <f t="shared" ref="AE121:AF121" si="111">SUM(AE116:AE120)</f>
        <v>43244556.270000018</v>
      </c>
      <c r="AF121" s="157">
        <f t="shared" si="111"/>
        <v>61064121.330000006</v>
      </c>
      <c r="AG121" s="157">
        <f t="shared" ref="AG121" si="112">SUM(AG116:AG120)</f>
        <v>35314801.130000018</v>
      </c>
      <c r="AH121" s="250">
        <f>IF(AH120="N/A","N/A",SUM(AH116:AH120))</f>
        <v>21922663.720000014</v>
      </c>
      <c r="AI121" s="250">
        <f>IF(AI120="N/A","N/A",SUM(AI116:AI120))</f>
        <v>87676405.920000002</v>
      </c>
      <c r="AJ121" s="250">
        <f>IF(AJ120="N/A","N/A",SUM(AJ116:AJ120))</f>
        <v>5097032.3899999978</v>
      </c>
      <c r="AK121" s="250">
        <f>IF(AK120="N/A","N/A",SUM(AK116:AK120))</f>
        <v>-13485126.32999998</v>
      </c>
      <c r="AL121" s="158"/>
      <c r="AM121" s="155">
        <f t="shared" si="68"/>
        <v>0</v>
      </c>
    </row>
    <row r="122" spans="1:39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208"/>
      <c r="Q122" s="58"/>
      <c r="R122" s="58"/>
      <c r="S122" s="221"/>
      <c r="T122" s="58"/>
      <c r="U122" s="234"/>
      <c r="V122" s="234"/>
      <c r="W122" s="234"/>
      <c r="X122" s="234"/>
      <c r="Y122" s="234"/>
      <c r="Z122" s="59"/>
      <c r="AA122" s="60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2"/>
      <c r="AM122" s="60"/>
    </row>
    <row r="123" spans="1:39" s="47" customFormat="1" x14ac:dyDescent="0.35">
      <c r="A123" s="171"/>
      <c r="B123" s="48" t="s">
        <v>37</v>
      </c>
      <c r="C123" s="115">
        <v>34960633.659999996</v>
      </c>
      <c r="D123" s="116">
        <v>27856527.370000001</v>
      </c>
      <c r="E123" s="116">
        <v>26382172.050000001</v>
      </c>
      <c r="F123" s="116">
        <v>25714573.359999999</v>
      </c>
      <c r="G123" s="116">
        <v>39873212.829999998</v>
      </c>
      <c r="H123" s="116">
        <v>42435861.300000004</v>
      </c>
      <c r="I123" s="116">
        <v>32351311.100000001</v>
      </c>
      <c r="J123" s="116">
        <v>26521988.09</v>
      </c>
      <c r="K123" s="116">
        <v>24049320.990000002</v>
      </c>
      <c r="L123" s="116">
        <v>33805853.899999999</v>
      </c>
      <c r="M123" s="116">
        <v>41356133.489999995</v>
      </c>
      <c r="N123" s="117">
        <v>32425251.850000001</v>
      </c>
      <c r="O123" s="115">
        <v>34643978.670000002</v>
      </c>
      <c r="P123" s="206">
        <v>33406933.469999999</v>
      </c>
      <c r="Q123" s="191">
        <v>29340155.759999998</v>
      </c>
      <c r="R123" s="206">
        <v>33310336.719999999</v>
      </c>
      <c r="S123" s="191">
        <v>46907761.019999996</v>
      </c>
      <c r="T123" s="218">
        <v>50795808.809999995</v>
      </c>
      <c r="U123" s="244">
        <v>36683729.950000003</v>
      </c>
      <c r="V123" s="244">
        <v>27999139.66</v>
      </c>
      <c r="W123" s="244">
        <v>26495112.609999999</v>
      </c>
      <c r="X123" s="244">
        <v>38908493.890000001</v>
      </c>
      <c r="Y123" s="244">
        <v>44100801</v>
      </c>
      <c r="Z123" s="223"/>
      <c r="AA123" s="44">
        <f t="shared" ref="AA123:AG127" si="113">O123-C123</f>
        <v>-316654.98999999464</v>
      </c>
      <c r="AB123" s="118">
        <f t="shared" si="113"/>
        <v>5550406.0999999978</v>
      </c>
      <c r="AC123" s="118">
        <f t="shared" si="113"/>
        <v>2957983.7099999972</v>
      </c>
      <c r="AD123" s="118">
        <f t="shared" si="113"/>
        <v>7595763.3599999994</v>
      </c>
      <c r="AE123" s="118">
        <f t="shared" si="113"/>
        <v>7034548.1899999976</v>
      </c>
      <c r="AF123" s="118">
        <f t="shared" si="113"/>
        <v>8359947.5099999905</v>
      </c>
      <c r="AG123" s="118">
        <f t="shared" si="113"/>
        <v>4332418.8500000015</v>
      </c>
      <c r="AH123" s="249">
        <f t="shared" ref="AH123:AK127" si="114">IF(ISERROR(V123-J123)=TRUE,"N/A",V123-J123)</f>
        <v>1477151.5700000003</v>
      </c>
      <c r="AI123" s="249">
        <f t="shared" si="114"/>
        <v>2445791.6199999973</v>
      </c>
      <c r="AJ123" s="249">
        <f t="shared" si="114"/>
        <v>5102639.9900000021</v>
      </c>
      <c r="AK123" s="249">
        <f t="shared" si="114"/>
        <v>2744667.5100000054</v>
      </c>
      <c r="AL123" s="119"/>
      <c r="AM123" s="183" t="s">
        <v>213</v>
      </c>
    </row>
    <row r="124" spans="1:39" s="47" customFormat="1" x14ac:dyDescent="0.35">
      <c r="A124" s="171"/>
      <c r="B124" s="48" t="s">
        <v>38</v>
      </c>
      <c r="C124" s="115">
        <v>6057543.54</v>
      </c>
      <c r="D124" s="116">
        <v>4792526.22</v>
      </c>
      <c r="E124" s="116">
        <v>4165623.66</v>
      </c>
      <c r="F124" s="116">
        <v>3789693.62</v>
      </c>
      <c r="G124" s="116">
        <v>5504409.6500000004</v>
      </c>
      <c r="H124" s="116">
        <v>5903938.1799999997</v>
      </c>
      <c r="I124" s="116">
        <v>4539221.32</v>
      </c>
      <c r="J124" s="116">
        <v>3897212.5100000002</v>
      </c>
      <c r="K124" s="116">
        <v>3707103.7</v>
      </c>
      <c r="L124" s="116">
        <v>4922328.99</v>
      </c>
      <c r="M124" s="116">
        <v>5950696.2199999997</v>
      </c>
      <c r="N124" s="117">
        <v>4809956.79</v>
      </c>
      <c r="O124" s="115">
        <v>5138543.0200000005</v>
      </c>
      <c r="P124" s="206">
        <v>4993898.54</v>
      </c>
      <c r="Q124" s="191">
        <v>4376580.88</v>
      </c>
      <c r="R124" s="206">
        <v>4556560.8199999994</v>
      </c>
      <c r="S124" s="191">
        <v>6343540.54</v>
      </c>
      <c r="T124" s="218">
        <v>6976082.4300000006</v>
      </c>
      <c r="U124" s="244">
        <v>5276219.3199999994</v>
      </c>
      <c r="V124" s="244">
        <v>3970842.19</v>
      </c>
      <c r="W124" s="244">
        <v>3866417.54</v>
      </c>
      <c r="X124" s="244">
        <v>5590386.0499999998</v>
      </c>
      <c r="Y124" s="244">
        <v>6345249.25</v>
      </c>
      <c r="Z124" s="223"/>
      <c r="AA124" s="44">
        <f t="shared" si="113"/>
        <v>-919000.51999999955</v>
      </c>
      <c r="AB124" s="118">
        <f t="shared" si="113"/>
        <v>201372.3200000003</v>
      </c>
      <c r="AC124" s="118">
        <f t="shared" si="113"/>
        <v>210957.21999999974</v>
      </c>
      <c r="AD124" s="118">
        <f t="shared" si="113"/>
        <v>766867.19999999925</v>
      </c>
      <c r="AE124" s="118">
        <f t="shared" si="113"/>
        <v>839130.88999999966</v>
      </c>
      <c r="AF124" s="118">
        <f t="shared" si="113"/>
        <v>1072144.2500000009</v>
      </c>
      <c r="AG124" s="118">
        <f t="shared" si="113"/>
        <v>736997.99999999907</v>
      </c>
      <c r="AH124" s="249">
        <f t="shared" si="114"/>
        <v>73629.679999999702</v>
      </c>
      <c r="AI124" s="249">
        <f t="shared" si="114"/>
        <v>159313.83999999985</v>
      </c>
      <c r="AJ124" s="249">
        <f t="shared" si="114"/>
        <v>668057.05999999959</v>
      </c>
      <c r="AK124" s="249">
        <f t="shared" si="114"/>
        <v>394553.03000000026</v>
      </c>
      <c r="AL124" s="119"/>
      <c r="AM124" s="183" t="s">
        <v>213</v>
      </c>
    </row>
    <row r="125" spans="1:39" s="47" customFormat="1" x14ac:dyDescent="0.35">
      <c r="A125" s="171"/>
      <c r="B125" s="48" t="s">
        <v>39</v>
      </c>
      <c r="C125" s="115">
        <v>10492259.229999999</v>
      </c>
      <c r="D125" s="116">
        <v>8833238.3399999999</v>
      </c>
      <c r="E125" s="116">
        <v>8669750.9399999995</v>
      </c>
      <c r="F125" s="116">
        <v>8705150.1400000006</v>
      </c>
      <c r="G125" s="116">
        <v>10948806.93</v>
      </c>
      <c r="H125" s="116">
        <v>11593393.25</v>
      </c>
      <c r="I125" s="116">
        <v>10100849.990000002</v>
      </c>
      <c r="J125" s="116">
        <v>8876743.5299999993</v>
      </c>
      <c r="K125" s="116">
        <v>7592222.0399999982</v>
      </c>
      <c r="L125" s="116">
        <v>9824241.8200000003</v>
      </c>
      <c r="M125" s="116">
        <v>11589841.41</v>
      </c>
      <c r="N125" s="117">
        <v>9699083.3200000003</v>
      </c>
      <c r="O125" s="115">
        <v>10428854.42</v>
      </c>
      <c r="P125" s="206">
        <v>8748658.4399999995</v>
      </c>
      <c r="Q125" s="191">
        <v>7602543.3900000006</v>
      </c>
      <c r="R125" s="206">
        <v>8292310.1699999999</v>
      </c>
      <c r="S125" s="191">
        <v>10957971.68</v>
      </c>
      <c r="T125" s="218">
        <v>11192819.970000001</v>
      </c>
      <c r="U125" s="244">
        <v>9970231.6500000004</v>
      </c>
      <c r="V125" s="244">
        <v>8278014.4199999999</v>
      </c>
      <c r="W125" s="244">
        <v>8447383.5899999999</v>
      </c>
      <c r="X125" s="244">
        <v>9260728.9199999999</v>
      </c>
      <c r="Y125" s="244">
        <v>10802638.33</v>
      </c>
      <c r="Z125" s="223"/>
      <c r="AA125" s="44">
        <f t="shared" si="113"/>
        <v>-63404.809999998659</v>
      </c>
      <c r="AB125" s="118">
        <f t="shared" si="113"/>
        <v>-84579.900000000373</v>
      </c>
      <c r="AC125" s="118">
        <f t="shared" si="113"/>
        <v>-1067207.5499999989</v>
      </c>
      <c r="AD125" s="118">
        <f t="shared" si="113"/>
        <v>-412839.97000000067</v>
      </c>
      <c r="AE125" s="118">
        <f t="shared" si="113"/>
        <v>9164.75</v>
      </c>
      <c r="AF125" s="118">
        <f t="shared" si="113"/>
        <v>-400573.27999999933</v>
      </c>
      <c r="AG125" s="118">
        <f t="shared" si="113"/>
        <v>-130618.34000000171</v>
      </c>
      <c r="AH125" s="249">
        <f t="shared" si="114"/>
        <v>-598729.1099999994</v>
      </c>
      <c r="AI125" s="249">
        <f t="shared" si="114"/>
        <v>855161.55000000168</v>
      </c>
      <c r="AJ125" s="249">
        <f t="shared" si="114"/>
        <v>-563512.90000000037</v>
      </c>
      <c r="AK125" s="249">
        <f t="shared" si="114"/>
        <v>-787203.08000000007</v>
      </c>
      <c r="AL125" s="119"/>
      <c r="AM125" s="183" t="s">
        <v>213</v>
      </c>
    </row>
    <row r="126" spans="1:39" s="47" customFormat="1" x14ac:dyDescent="0.35">
      <c r="A126" s="171"/>
      <c r="B126" s="48" t="s">
        <v>40</v>
      </c>
      <c r="C126" s="115">
        <v>12773618.530000001</v>
      </c>
      <c r="D126" s="116">
        <v>11643686.17</v>
      </c>
      <c r="E126" s="116">
        <v>12031809.890000001</v>
      </c>
      <c r="F126" s="116">
        <v>12261175.4</v>
      </c>
      <c r="G126" s="116">
        <v>14666916.9</v>
      </c>
      <c r="H126" s="116">
        <v>15731194.390000001</v>
      </c>
      <c r="I126" s="116">
        <v>13810815.040000001</v>
      </c>
      <c r="J126" s="116">
        <v>12795064.880000001</v>
      </c>
      <c r="K126" s="116">
        <v>10800556.280000001</v>
      </c>
      <c r="L126" s="116">
        <v>13247432.68</v>
      </c>
      <c r="M126" s="116">
        <v>15324999.740000002</v>
      </c>
      <c r="N126" s="117">
        <v>12630855.060000001</v>
      </c>
      <c r="O126" s="115">
        <v>13282705.699999999</v>
      </c>
      <c r="P126" s="206">
        <v>11707394.289999999</v>
      </c>
      <c r="Q126" s="191">
        <v>10643344.120000001</v>
      </c>
      <c r="R126" s="206">
        <v>11334026.42</v>
      </c>
      <c r="S126" s="191">
        <v>14455285.32</v>
      </c>
      <c r="T126" s="218">
        <v>15031157.039999999</v>
      </c>
      <c r="U126" s="244">
        <v>13609695.34</v>
      </c>
      <c r="V126" s="244">
        <v>11934218.24</v>
      </c>
      <c r="W126" s="244">
        <v>10589016.65</v>
      </c>
      <c r="X126" s="244">
        <v>12974231.109999999</v>
      </c>
      <c r="Y126" s="244">
        <v>13531005.649999999</v>
      </c>
      <c r="Z126" s="223"/>
      <c r="AA126" s="44">
        <f t="shared" si="113"/>
        <v>509087.16999999806</v>
      </c>
      <c r="AB126" s="118">
        <f t="shared" si="113"/>
        <v>63708.11999999918</v>
      </c>
      <c r="AC126" s="118">
        <f t="shared" si="113"/>
        <v>-1388465.7699999996</v>
      </c>
      <c r="AD126" s="118">
        <f t="shared" si="113"/>
        <v>-927148.98000000045</v>
      </c>
      <c r="AE126" s="118">
        <f t="shared" si="113"/>
        <v>-211631.58000000007</v>
      </c>
      <c r="AF126" s="118">
        <f t="shared" si="113"/>
        <v>-700037.35000000149</v>
      </c>
      <c r="AG126" s="118">
        <f t="shared" si="113"/>
        <v>-201119.70000000112</v>
      </c>
      <c r="AH126" s="249">
        <f t="shared" si="114"/>
        <v>-860846.6400000006</v>
      </c>
      <c r="AI126" s="249">
        <f t="shared" si="114"/>
        <v>-211539.63000000082</v>
      </c>
      <c r="AJ126" s="249">
        <f t="shared" si="114"/>
        <v>-273201.5700000003</v>
      </c>
      <c r="AK126" s="249">
        <f t="shared" si="114"/>
        <v>-1793994.0900000036</v>
      </c>
      <c r="AL126" s="119"/>
      <c r="AM126" s="183" t="s">
        <v>213</v>
      </c>
    </row>
    <row r="127" spans="1:39" s="47" customFormat="1" x14ac:dyDescent="0.35">
      <c r="A127" s="171"/>
      <c r="B127" s="48" t="s">
        <v>41</v>
      </c>
      <c r="C127" s="115">
        <v>20857286.010000002</v>
      </c>
      <c r="D127" s="116">
        <v>20110145.210000001</v>
      </c>
      <c r="E127" s="116">
        <v>20299340.330000002</v>
      </c>
      <c r="F127" s="116">
        <v>22179095.460000001</v>
      </c>
      <c r="G127" s="116">
        <v>23282353.239999998</v>
      </c>
      <c r="H127" s="116">
        <v>25953974.649999999</v>
      </c>
      <c r="I127" s="116">
        <v>23302965.800000001</v>
      </c>
      <c r="J127" s="116">
        <v>24036473.279999997</v>
      </c>
      <c r="K127" s="116">
        <v>17708933.419999998</v>
      </c>
      <c r="L127" s="116">
        <v>24471420.150000002</v>
      </c>
      <c r="M127" s="116">
        <v>25821195.93</v>
      </c>
      <c r="N127" s="117">
        <v>21394272.43</v>
      </c>
      <c r="O127" s="115">
        <v>21338709.02</v>
      </c>
      <c r="P127" s="206">
        <v>20745934.140000001</v>
      </c>
      <c r="Q127" s="191">
        <v>18693492.979999997</v>
      </c>
      <c r="R127" s="206">
        <v>21107861.690000001</v>
      </c>
      <c r="S127" s="191">
        <v>24576535.469999999</v>
      </c>
      <c r="T127" s="218">
        <v>23427879.23</v>
      </c>
      <c r="U127" s="244">
        <v>22445615.539999999</v>
      </c>
      <c r="V127" s="244">
        <v>21971611.09</v>
      </c>
      <c r="W127" s="244">
        <v>18969456.370000001</v>
      </c>
      <c r="X127" s="244">
        <v>23383173.82</v>
      </c>
      <c r="Y127" s="244">
        <v>22159195.630000003</v>
      </c>
      <c r="Z127" s="223"/>
      <c r="AA127" s="44">
        <f t="shared" si="113"/>
        <v>481423.00999999791</v>
      </c>
      <c r="AB127" s="118">
        <f t="shared" si="113"/>
        <v>635788.9299999997</v>
      </c>
      <c r="AC127" s="118">
        <f t="shared" si="113"/>
        <v>-1605847.3500000052</v>
      </c>
      <c r="AD127" s="118">
        <f t="shared" si="113"/>
        <v>-1071233.7699999996</v>
      </c>
      <c r="AE127" s="118">
        <f t="shared" si="113"/>
        <v>1294182.2300000004</v>
      </c>
      <c r="AF127" s="118">
        <f t="shared" si="113"/>
        <v>-2526095.4199999981</v>
      </c>
      <c r="AG127" s="118">
        <f t="shared" si="113"/>
        <v>-857350.26000000164</v>
      </c>
      <c r="AH127" s="249">
        <f t="shared" si="114"/>
        <v>-2064862.1899999976</v>
      </c>
      <c r="AI127" s="249">
        <f t="shared" si="114"/>
        <v>1260522.950000003</v>
      </c>
      <c r="AJ127" s="249">
        <f t="shared" si="114"/>
        <v>-1088246.3300000019</v>
      </c>
      <c r="AK127" s="249">
        <f t="shared" si="114"/>
        <v>-3662000.299999997</v>
      </c>
      <c r="AL127" s="119"/>
      <c r="AM127" s="183" t="s">
        <v>213</v>
      </c>
    </row>
    <row r="128" spans="1:39" s="152" customFormat="1" x14ac:dyDescent="0.35">
      <c r="A128" s="172"/>
      <c r="B128" s="48" t="s">
        <v>42</v>
      </c>
      <c r="C128" s="153">
        <f>SUM(C123:C127)</f>
        <v>85141340.969999999</v>
      </c>
      <c r="D128" s="154">
        <f t="shared" ref="D128:AM146" si="115">SUM(D123:D127)</f>
        <v>73236123.310000002</v>
      </c>
      <c r="E128" s="154">
        <f t="shared" si="115"/>
        <v>71548696.870000005</v>
      </c>
      <c r="F128" s="154">
        <f t="shared" si="115"/>
        <v>72649687.980000004</v>
      </c>
      <c r="G128" s="154">
        <f t="shared" si="115"/>
        <v>94275699.549999997</v>
      </c>
      <c r="H128" s="154">
        <f t="shared" si="115"/>
        <v>101618361.77000001</v>
      </c>
      <c r="I128" s="154">
        <f t="shared" si="115"/>
        <v>84105163.25</v>
      </c>
      <c r="J128" s="154">
        <f t="shared" si="115"/>
        <v>76127482.290000007</v>
      </c>
      <c r="K128" s="154">
        <f t="shared" si="115"/>
        <v>63858136.429999992</v>
      </c>
      <c r="L128" s="154">
        <f t="shared" si="115"/>
        <v>86271277.540000007</v>
      </c>
      <c r="M128" s="154">
        <f t="shared" si="115"/>
        <v>100042866.78999999</v>
      </c>
      <c r="N128" s="156">
        <f t="shared" si="115"/>
        <v>80959419.450000003</v>
      </c>
      <c r="O128" s="153">
        <f t="shared" si="115"/>
        <v>84832790.829999998</v>
      </c>
      <c r="P128" s="207">
        <f t="shared" si="115"/>
        <v>79602818.879999995</v>
      </c>
      <c r="Q128" s="207">
        <f t="shared" si="115"/>
        <v>70656117.129999995</v>
      </c>
      <c r="R128" s="207">
        <f t="shared" si="115"/>
        <v>78601095.820000008</v>
      </c>
      <c r="S128" s="207">
        <f t="shared" si="115"/>
        <v>103241094.03</v>
      </c>
      <c r="T128" s="207">
        <f t="shared" si="115"/>
        <v>107423747.48</v>
      </c>
      <c r="U128" s="207">
        <f t="shared" si="115"/>
        <v>87985491.800000012</v>
      </c>
      <c r="V128" s="207">
        <f t="shared" si="115"/>
        <v>74153825.600000009</v>
      </c>
      <c r="W128" s="207">
        <f t="shared" si="115"/>
        <v>68367386.75999999</v>
      </c>
      <c r="X128" s="207">
        <f t="shared" si="115"/>
        <v>90117013.789999992</v>
      </c>
      <c r="Y128" s="207">
        <f t="shared" si="115"/>
        <v>96938889.859999985</v>
      </c>
      <c r="Z128" s="156"/>
      <c r="AA128" s="155">
        <f t="shared" si="115"/>
        <v>-308550.13999999687</v>
      </c>
      <c r="AB128" s="157">
        <f t="shared" ref="AB128:AD128" si="116">SUM(AB123:AB127)</f>
        <v>6366695.5699999966</v>
      </c>
      <c r="AC128" s="157">
        <f t="shared" si="116"/>
        <v>-892579.74000000674</v>
      </c>
      <c r="AD128" s="157">
        <f t="shared" si="116"/>
        <v>5951407.839999998</v>
      </c>
      <c r="AE128" s="157">
        <f t="shared" ref="AE128:AF128" si="117">SUM(AE123:AE127)</f>
        <v>8965394.4799999967</v>
      </c>
      <c r="AF128" s="157">
        <f t="shared" si="117"/>
        <v>5805385.7099999916</v>
      </c>
      <c r="AG128" s="157">
        <f t="shared" ref="AG128" si="118">SUM(AG123:AG127)</f>
        <v>3880328.5499999961</v>
      </c>
      <c r="AH128" s="250">
        <f>IF(AH127="N/A","N/A",SUM(AH123:AH127))</f>
        <v>-1973656.6899999976</v>
      </c>
      <c r="AI128" s="250">
        <f>IF(AI127="N/A","N/A",SUM(AI123:AI127))</f>
        <v>4509250.330000001</v>
      </c>
      <c r="AJ128" s="250">
        <f>IF(AJ127="N/A","N/A",SUM(AJ123:AJ127))</f>
        <v>3845736.2499999991</v>
      </c>
      <c r="AK128" s="250">
        <f>IF(AK127="N/A","N/A",SUM(AK123:AK127))</f>
        <v>-3103976.929999995</v>
      </c>
      <c r="AL128" s="158"/>
      <c r="AM128" s="155">
        <f t="shared" si="115"/>
        <v>0</v>
      </c>
    </row>
    <row r="129" spans="1:39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59"/>
      <c r="AA129" s="60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2"/>
      <c r="AM129" s="60"/>
    </row>
    <row r="130" spans="1:39" s="47" customFormat="1" x14ac:dyDescent="0.35">
      <c r="A130" s="171"/>
      <c r="B130" s="48" t="s">
        <v>37</v>
      </c>
      <c r="C130" s="115">
        <v>136615277.87</v>
      </c>
      <c r="D130" s="116">
        <v>113522792.25</v>
      </c>
      <c r="E130" s="116">
        <v>107217099.41</v>
      </c>
      <c r="F130" s="116">
        <v>105901055.3</v>
      </c>
      <c r="G130" s="116">
        <v>152905018.88999999</v>
      </c>
      <c r="H130" s="116">
        <v>164748410.83000001</v>
      </c>
      <c r="I130" s="116">
        <v>132912152.45999999</v>
      </c>
      <c r="J130" s="116">
        <v>116238668.70999999</v>
      </c>
      <c r="K130" s="116">
        <v>107835780.77</v>
      </c>
      <c r="L130" s="116">
        <v>149365514.99000001</v>
      </c>
      <c r="M130" s="116">
        <v>179762332.13</v>
      </c>
      <c r="N130" s="117">
        <v>145364619.34</v>
      </c>
      <c r="O130" s="115">
        <v>147424398.63</v>
      </c>
      <c r="P130" s="116">
        <v>145393029.94</v>
      </c>
      <c r="Q130" s="116">
        <v>132043837.84999999</v>
      </c>
      <c r="R130" s="187">
        <v>138780871.22999999</v>
      </c>
      <c r="S130" s="116">
        <v>190291364.81999999</v>
      </c>
      <c r="T130" s="116">
        <v>208163997.15000001</v>
      </c>
      <c r="U130" s="236">
        <v>159484007.78999999</v>
      </c>
      <c r="V130" s="236">
        <v>123615601</v>
      </c>
      <c r="W130" s="236">
        <v>159484007.78999999</v>
      </c>
      <c r="X130" s="236">
        <v>157966689.47</v>
      </c>
      <c r="Y130" s="236">
        <v>176638799</v>
      </c>
      <c r="Z130" s="117"/>
      <c r="AA130" s="44">
        <f t="shared" ref="AA130:AK138" si="119">O130-C130</f>
        <v>10809120.75999999</v>
      </c>
      <c r="AB130" s="118">
        <f t="shared" si="119"/>
        <v>31870237.689999998</v>
      </c>
      <c r="AC130" s="118">
        <f t="shared" si="119"/>
        <v>24826738.439999998</v>
      </c>
      <c r="AD130" s="118">
        <f t="shared" si="119"/>
        <v>32879815.929999992</v>
      </c>
      <c r="AE130" s="118">
        <f t="shared" si="119"/>
        <v>37386345.930000007</v>
      </c>
      <c r="AF130" s="118">
        <f t="shared" si="119"/>
        <v>43415586.319999993</v>
      </c>
      <c r="AG130" s="118">
        <f t="shared" si="119"/>
        <v>26571855.329999998</v>
      </c>
      <c r="AH130" s="118">
        <f t="shared" si="119"/>
        <v>7376932.2900000066</v>
      </c>
      <c r="AI130" s="118">
        <f t="shared" si="119"/>
        <v>51648227.019999996</v>
      </c>
      <c r="AJ130" s="118">
        <f t="shared" si="119"/>
        <v>8601174.4799999893</v>
      </c>
      <c r="AK130" s="118">
        <f t="shared" si="119"/>
        <v>-3123533.1299999952</v>
      </c>
      <c r="AL130" s="119"/>
      <c r="AM130" s="76">
        <f>IF(ISERROR(GETPIVOTDATA("VALUE",'CSS WK pvt'!$I$2,"DT_FILE",AM$8,"CD_CO",AM$6,"TRIM_CAT",TRIM(B130),"TRIM_LINE",A129))=TRUE,0,GETPIVOTDATA("VALUE",'CSS WK pvt'!$I$2,"DT_FILE",AM$8,"CD_CO",AM$6,"TRIM_CAT",TRIM(B130),"TRIM_LINE",A129))</f>
        <v>40136843</v>
      </c>
    </row>
    <row r="131" spans="1:39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87"/>
      <c r="S131" s="116"/>
      <c r="T131" s="116"/>
      <c r="U131" s="236"/>
      <c r="V131" s="236"/>
      <c r="W131" s="253"/>
      <c r="X131" s="256">
        <f>X130-X132</f>
        <v>77350515.260000005</v>
      </c>
      <c r="Y131" s="256">
        <f>Y130-Y132</f>
        <v>84667534.030000001</v>
      </c>
      <c r="Z131" s="117"/>
      <c r="AA131" s="44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9"/>
      <c r="AM131" s="76"/>
    </row>
    <row r="132" spans="1:39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87"/>
      <c r="S132" s="116"/>
      <c r="T132" s="116"/>
      <c r="U132" s="236"/>
      <c r="V132" s="236"/>
      <c r="W132" s="253"/>
      <c r="X132" s="256">
        <v>80616174.209999993</v>
      </c>
      <c r="Y132" s="256">
        <v>91971264.969999999</v>
      </c>
      <c r="Z132" s="117"/>
      <c r="AA132" s="44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9"/>
      <c r="AM132" s="76"/>
    </row>
    <row r="133" spans="1:39" s="47" customFormat="1" x14ac:dyDescent="0.35">
      <c r="A133" s="171"/>
      <c r="B133" s="48" t="s">
        <v>38</v>
      </c>
      <c r="C133" s="115">
        <v>13658329.609999999</v>
      </c>
      <c r="D133" s="116">
        <v>11423048.16</v>
      </c>
      <c r="E133" s="116">
        <v>10110542</v>
      </c>
      <c r="F133" s="116">
        <v>9835170.1400000006</v>
      </c>
      <c r="G133" s="116">
        <v>12789822.609999999</v>
      </c>
      <c r="H133" s="116">
        <v>13828299.42</v>
      </c>
      <c r="I133" s="116">
        <v>11569959.48</v>
      </c>
      <c r="J133" s="116">
        <v>10767793.119999999</v>
      </c>
      <c r="K133" s="116">
        <v>10142563.34</v>
      </c>
      <c r="L133" s="116">
        <v>13541160.380000001</v>
      </c>
      <c r="M133" s="116">
        <v>16179858.140000001</v>
      </c>
      <c r="N133" s="117">
        <v>12961985.449999999</v>
      </c>
      <c r="O133" s="115">
        <v>12612806.470000001</v>
      </c>
      <c r="P133" s="116">
        <v>12838308.789999999</v>
      </c>
      <c r="Q133" s="116">
        <v>11551379.26</v>
      </c>
      <c r="R133" s="187">
        <v>11638475.42</v>
      </c>
      <c r="S133" s="116">
        <v>15718009.130000001</v>
      </c>
      <c r="T133" s="116">
        <v>16175504.869999999</v>
      </c>
      <c r="U133" s="236">
        <v>12629663.130000001</v>
      </c>
      <c r="V133" s="236">
        <v>9731471</v>
      </c>
      <c r="W133" s="236">
        <v>12629663.130000001</v>
      </c>
      <c r="X133" s="236">
        <v>13660342.5</v>
      </c>
      <c r="Y133" s="236">
        <v>15505496</v>
      </c>
      <c r="Z133" s="117"/>
      <c r="AA133" s="44">
        <f t="shared" si="119"/>
        <v>-1045523.1399999987</v>
      </c>
      <c r="AB133" s="118">
        <f t="shared" si="119"/>
        <v>1415260.629999999</v>
      </c>
      <c r="AC133" s="118">
        <f t="shared" si="119"/>
        <v>1440837.2599999998</v>
      </c>
      <c r="AD133" s="118">
        <f t="shared" si="119"/>
        <v>1803305.2799999993</v>
      </c>
      <c r="AE133" s="118">
        <f t="shared" si="119"/>
        <v>2928186.5200000014</v>
      </c>
      <c r="AF133" s="118">
        <f t="shared" si="119"/>
        <v>2347205.4499999993</v>
      </c>
      <c r="AG133" s="118">
        <f t="shared" si="119"/>
        <v>1059703.6500000004</v>
      </c>
      <c r="AH133" s="118">
        <f t="shared" si="119"/>
        <v>-1036322.1199999992</v>
      </c>
      <c r="AI133" s="118">
        <f t="shared" si="119"/>
        <v>2487099.790000001</v>
      </c>
      <c r="AJ133" s="118">
        <f t="shared" si="119"/>
        <v>119182.11999999918</v>
      </c>
      <c r="AK133" s="118">
        <f t="shared" si="119"/>
        <v>-674362.1400000006</v>
      </c>
      <c r="AL133" s="119"/>
      <c r="AM133" s="76">
        <f>IF(ISERROR(GETPIVOTDATA("VALUE",'CSS WK pvt'!$I$2,"DT_FILE",AM$8,"CD_CO",AM$6,"TRIM_CAT",TRIM(B133),"TRIM_LINE",A129))=TRUE,0,GETPIVOTDATA("VALUE",'CSS WK pvt'!$I$2,"DT_FILE",AM$8,"CD_CO",AM$6,"TRIM_CAT",TRIM(B133),"TRIM_LINE",A129))</f>
        <v>3899072</v>
      </c>
    </row>
    <row r="134" spans="1:39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87"/>
      <c r="S134" s="116"/>
      <c r="T134" s="116"/>
      <c r="U134" s="236"/>
      <c r="V134" s="236"/>
      <c r="W134" s="253"/>
      <c r="X134" s="256">
        <f>X133-X135</f>
        <v>6434478.0499999998</v>
      </c>
      <c r="Y134" s="256">
        <f>Y133-Y135</f>
        <v>7166267.6500000004</v>
      </c>
      <c r="Z134" s="117"/>
      <c r="AA134" s="44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9"/>
      <c r="AM134" s="76"/>
    </row>
    <row r="135" spans="1:39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87"/>
      <c r="S135" s="116"/>
      <c r="T135" s="116"/>
      <c r="U135" s="236"/>
      <c r="V135" s="236"/>
      <c r="W135" s="253"/>
      <c r="X135" s="256">
        <v>7225864.4500000002</v>
      </c>
      <c r="Y135" s="256">
        <v>8339228.3499999996</v>
      </c>
      <c r="Z135" s="117"/>
      <c r="AA135" s="44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9"/>
      <c r="AM135" s="76"/>
    </row>
    <row r="136" spans="1:39" s="47" customFormat="1" x14ac:dyDescent="0.35">
      <c r="A136" s="171"/>
      <c r="B136" s="48" t="s">
        <v>39</v>
      </c>
      <c r="C136" s="115">
        <v>41097003.299999997</v>
      </c>
      <c r="D136" s="116">
        <v>35245857.399999999</v>
      </c>
      <c r="E136" s="116">
        <v>35585183.369999997</v>
      </c>
      <c r="F136" s="116">
        <v>30717335.629999999</v>
      </c>
      <c r="G136" s="116">
        <v>37496593.030000001</v>
      </c>
      <c r="H136" s="116">
        <v>39054148.93</v>
      </c>
      <c r="I136" s="116">
        <v>34798742.509999998</v>
      </c>
      <c r="J136" s="116">
        <v>32592884.93</v>
      </c>
      <c r="K136" s="116">
        <v>28433955.329999998</v>
      </c>
      <c r="L136" s="116">
        <v>36682988.649999999</v>
      </c>
      <c r="M136" s="116">
        <v>43998950.659999996</v>
      </c>
      <c r="N136" s="117">
        <v>37758246.630000003</v>
      </c>
      <c r="O136" s="115">
        <v>38983895.770000003</v>
      </c>
      <c r="P136" s="116">
        <v>34533408.539999999</v>
      </c>
      <c r="Q136" s="116">
        <v>31171971.760000002</v>
      </c>
      <c r="R136" s="187">
        <v>31730545.109999999</v>
      </c>
      <c r="S136" s="116">
        <v>39200972.979999997</v>
      </c>
      <c r="T136" s="116">
        <v>41137089.600000001</v>
      </c>
      <c r="U136" s="236">
        <v>37260168.329999998</v>
      </c>
      <c r="V136" s="236">
        <v>34155886</v>
      </c>
      <c r="W136" s="236">
        <v>37260168.329999998</v>
      </c>
      <c r="X136" s="236">
        <v>37032468.030000001</v>
      </c>
      <c r="Y136" s="236">
        <v>39897153</v>
      </c>
      <c r="Z136" s="117"/>
      <c r="AA136" s="44">
        <f t="shared" si="119"/>
        <v>-2113107.5299999937</v>
      </c>
      <c r="AB136" s="118">
        <f t="shared" si="119"/>
        <v>-712448.8599999994</v>
      </c>
      <c r="AC136" s="118">
        <f t="shared" si="119"/>
        <v>-4413211.6099999957</v>
      </c>
      <c r="AD136" s="118">
        <f t="shared" si="119"/>
        <v>1013209.4800000004</v>
      </c>
      <c r="AE136" s="118">
        <f t="shared" si="119"/>
        <v>1704379.9499999955</v>
      </c>
      <c r="AF136" s="118">
        <f t="shared" si="119"/>
        <v>2082940.6700000018</v>
      </c>
      <c r="AG136" s="118">
        <f t="shared" si="119"/>
        <v>2461425.8200000003</v>
      </c>
      <c r="AH136" s="118">
        <f t="shared" si="119"/>
        <v>1563001.0700000003</v>
      </c>
      <c r="AI136" s="118">
        <f t="shared" si="119"/>
        <v>8826213</v>
      </c>
      <c r="AJ136" s="118">
        <f t="shared" si="119"/>
        <v>349479.38000000268</v>
      </c>
      <c r="AK136" s="118">
        <f t="shared" si="119"/>
        <v>-4101797.6599999964</v>
      </c>
      <c r="AL136" s="119"/>
      <c r="AM136" s="76">
        <f>IF(ISERROR(GETPIVOTDATA("VALUE",'CSS WK pvt'!$I$2,"DT_FILE",AM$8,"CD_CO",AM$6,"TRIM_CAT",TRIM(B136),"TRIM_LINE",A129))=TRUE,0,GETPIVOTDATA("VALUE",'CSS WK pvt'!$I$2,"DT_FILE",AM$8,"CD_CO",AM$6,"TRIM_CAT",TRIM(B136),"TRIM_LINE",A129))</f>
        <v>10463793</v>
      </c>
    </row>
    <row r="137" spans="1:39" s="47" customFormat="1" x14ac:dyDescent="0.35">
      <c r="A137" s="171"/>
      <c r="B137" s="48" t="s">
        <v>40</v>
      </c>
      <c r="C137" s="115">
        <v>38673308.060000002</v>
      </c>
      <c r="D137" s="116">
        <v>34201663.689999998</v>
      </c>
      <c r="E137" s="116">
        <v>32723423.300000001</v>
      </c>
      <c r="F137" s="116">
        <v>32076883.73</v>
      </c>
      <c r="G137" s="116">
        <v>37166784.32</v>
      </c>
      <c r="H137" s="116">
        <v>37797076.82</v>
      </c>
      <c r="I137" s="116">
        <v>36319842.369999997</v>
      </c>
      <c r="J137" s="116">
        <v>33691613.850000001</v>
      </c>
      <c r="K137" s="116">
        <v>27779009.030000001</v>
      </c>
      <c r="L137" s="116">
        <v>34793891.049999997</v>
      </c>
      <c r="M137" s="116">
        <v>42640881</v>
      </c>
      <c r="N137" s="117">
        <v>36776911.210000001</v>
      </c>
      <c r="O137" s="115">
        <v>38841297.020000003</v>
      </c>
      <c r="P137" s="116">
        <v>32819589.510000002</v>
      </c>
      <c r="Q137" s="116">
        <v>31463982.16</v>
      </c>
      <c r="R137" s="187">
        <v>30955156.789999999</v>
      </c>
      <c r="S137" s="116">
        <v>46541159.82</v>
      </c>
      <c r="T137" s="116">
        <v>55310470.520000003</v>
      </c>
      <c r="U137" s="236">
        <v>43760256.469999999</v>
      </c>
      <c r="V137" s="236">
        <v>38138171</v>
      </c>
      <c r="W137" s="236">
        <v>43760256.469999999</v>
      </c>
      <c r="X137" s="236">
        <v>37199534.119999997</v>
      </c>
      <c r="Y137" s="236">
        <v>38758759</v>
      </c>
      <c r="Z137" s="117"/>
      <c r="AA137" s="44">
        <f t="shared" si="119"/>
        <v>167988.96000000089</v>
      </c>
      <c r="AB137" s="118">
        <f t="shared" si="119"/>
        <v>-1382074.179999996</v>
      </c>
      <c r="AC137" s="118">
        <f t="shared" si="119"/>
        <v>-1259441.1400000006</v>
      </c>
      <c r="AD137" s="118">
        <f t="shared" si="119"/>
        <v>-1121726.9400000013</v>
      </c>
      <c r="AE137" s="118">
        <f t="shared" si="119"/>
        <v>9374375.5</v>
      </c>
      <c r="AF137" s="118">
        <f t="shared" si="119"/>
        <v>17513393.700000003</v>
      </c>
      <c r="AG137" s="118">
        <f t="shared" si="119"/>
        <v>7440414.1000000015</v>
      </c>
      <c r="AH137" s="118">
        <f t="shared" si="119"/>
        <v>4446557.1499999985</v>
      </c>
      <c r="AI137" s="118">
        <f t="shared" si="119"/>
        <v>15981247.439999998</v>
      </c>
      <c r="AJ137" s="118">
        <f t="shared" si="119"/>
        <v>2405643.0700000003</v>
      </c>
      <c r="AK137" s="118">
        <f t="shared" si="119"/>
        <v>-3882122</v>
      </c>
      <c r="AL137" s="119"/>
      <c r="AM137" s="76">
        <f>IF(ISERROR(GETPIVOTDATA("VALUE",'CSS WK pvt'!$I$2,"DT_FILE",AM$8,"CD_CO",AM$6,"TRIM_CAT",TRIM(B137),"TRIM_LINE",A129))=TRUE,0,GETPIVOTDATA("VALUE",'CSS WK pvt'!$I$2,"DT_FILE",AM$8,"CD_CO",AM$6,"TRIM_CAT",TRIM(B137),"TRIM_LINE",A129))</f>
        <v>11689389</v>
      </c>
    </row>
    <row r="138" spans="1:39" s="47" customFormat="1" x14ac:dyDescent="0.35">
      <c r="A138" s="171"/>
      <c r="B138" s="48" t="s">
        <v>41</v>
      </c>
      <c r="C138" s="115">
        <v>57728458.509999998</v>
      </c>
      <c r="D138" s="116">
        <v>54845248.609999999</v>
      </c>
      <c r="E138" s="116">
        <v>51791714.539999999</v>
      </c>
      <c r="F138" s="116">
        <v>54442614.869999997</v>
      </c>
      <c r="G138" s="116">
        <v>58869064.359999999</v>
      </c>
      <c r="H138" s="116">
        <v>60710595.310000002</v>
      </c>
      <c r="I138" s="116">
        <v>58730611.82</v>
      </c>
      <c r="J138" s="116">
        <v>60737710.359999999</v>
      </c>
      <c r="K138" s="116">
        <v>47149473.600000001</v>
      </c>
      <c r="L138" s="116">
        <v>59837403.789999999</v>
      </c>
      <c r="M138" s="116">
        <v>66415161.329999998</v>
      </c>
      <c r="N138" s="117">
        <v>56118692.490000002</v>
      </c>
      <c r="O138" s="115">
        <v>57479654.119999997</v>
      </c>
      <c r="P138" s="116">
        <v>54435369.340000004</v>
      </c>
      <c r="Q138" s="116">
        <v>50759079.700000003</v>
      </c>
      <c r="R138" s="187">
        <v>54031681.729999997</v>
      </c>
      <c r="S138" s="116">
        <v>59685727.210000001</v>
      </c>
      <c r="T138" s="116">
        <v>62220976.210000001</v>
      </c>
      <c r="U138" s="236">
        <v>60392342.600000001</v>
      </c>
      <c r="V138" s="236">
        <v>68336549</v>
      </c>
      <c r="W138" s="236">
        <v>60392342.600000001</v>
      </c>
      <c r="X138" s="236">
        <v>57304693.380000003</v>
      </c>
      <c r="Y138" s="236">
        <v>61607873</v>
      </c>
      <c r="Z138" s="117"/>
      <c r="AA138" s="44">
        <f t="shared" si="119"/>
        <v>-248804.3900000006</v>
      </c>
      <c r="AB138" s="118">
        <f t="shared" si="119"/>
        <v>-409879.26999999583</v>
      </c>
      <c r="AC138" s="118">
        <f t="shared" si="119"/>
        <v>-1032634.8399999961</v>
      </c>
      <c r="AD138" s="118">
        <f t="shared" si="119"/>
        <v>-410933.1400000006</v>
      </c>
      <c r="AE138" s="118">
        <f t="shared" si="119"/>
        <v>816662.85000000149</v>
      </c>
      <c r="AF138" s="118">
        <f t="shared" si="119"/>
        <v>1510380.8999999985</v>
      </c>
      <c r="AG138" s="118">
        <f t="shared" si="119"/>
        <v>1661730.7800000012</v>
      </c>
      <c r="AH138" s="118">
        <f t="shared" si="119"/>
        <v>7598838.6400000006</v>
      </c>
      <c r="AI138" s="118">
        <f t="shared" si="119"/>
        <v>13242869</v>
      </c>
      <c r="AJ138" s="118">
        <f t="shared" si="119"/>
        <v>-2532710.4099999964</v>
      </c>
      <c r="AK138" s="118">
        <f t="shared" si="119"/>
        <v>-4807288.3299999982</v>
      </c>
      <c r="AL138" s="119"/>
      <c r="AM138" s="76">
        <f>IF(ISERROR(GETPIVOTDATA("VALUE",'CSS WK pvt'!$I$2,"DT_FILE",AM$8,"CD_CO",AM$6,"TRIM_CAT",TRIM(B138),"TRIM_LINE",A129))=TRUE,0,GETPIVOTDATA("VALUE",'CSS WK pvt'!$I$2,"DT_FILE",AM$8,"CD_CO",AM$6,"TRIM_CAT",TRIM(B138),"TRIM_LINE",A129))</f>
        <v>14413634</v>
      </c>
    </row>
    <row r="139" spans="1:39" s="152" customFormat="1" ht="15" thickBot="1" x14ac:dyDescent="0.4">
      <c r="A139" s="172"/>
      <c r="B139" s="63" t="s">
        <v>42</v>
      </c>
      <c r="C139" s="147">
        <f>SUM(C130:C138)</f>
        <v>287772377.35000002</v>
      </c>
      <c r="D139" s="148">
        <f t="shared" ref="D139:V139" si="120">SUM(D130:D138)</f>
        <v>249238610.11000001</v>
      </c>
      <c r="E139" s="148">
        <f t="shared" si="120"/>
        <v>237427962.62</v>
      </c>
      <c r="F139" s="148">
        <f t="shared" si="120"/>
        <v>232973059.66999999</v>
      </c>
      <c r="G139" s="148">
        <f t="shared" si="120"/>
        <v>299227283.20999998</v>
      </c>
      <c r="H139" s="148">
        <f t="shared" si="120"/>
        <v>316138531.31</v>
      </c>
      <c r="I139" s="148">
        <f t="shared" si="120"/>
        <v>274331308.63999999</v>
      </c>
      <c r="J139" s="148">
        <f t="shared" si="120"/>
        <v>254028670.96999997</v>
      </c>
      <c r="K139" s="148">
        <f t="shared" si="120"/>
        <v>221340782.06999999</v>
      </c>
      <c r="L139" s="148">
        <f t="shared" si="120"/>
        <v>294220958.86000001</v>
      </c>
      <c r="M139" s="148">
        <f t="shared" si="120"/>
        <v>348997183.25999993</v>
      </c>
      <c r="N139" s="149">
        <f t="shared" si="120"/>
        <v>288980455.12</v>
      </c>
      <c r="O139" s="147">
        <f t="shared" si="120"/>
        <v>295342052.00999999</v>
      </c>
      <c r="P139" s="148">
        <f t="shared" si="120"/>
        <v>280019706.12</v>
      </c>
      <c r="Q139" s="148">
        <f t="shared" si="120"/>
        <v>256990250.72999996</v>
      </c>
      <c r="R139" s="148">
        <f t="shared" si="120"/>
        <v>267136730.27999997</v>
      </c>
      <c r="S139" s="148">
        <f t="shared" si="120"/>
        <v>351437233.95999998</v>
      </c>
      <c r="T139" s="148">
        <f t="shared" si="120"/>
        <v>383008038.34999996</v>
      </c>
      <c r="U139" s="148">
        <f t="shared" si="120"/>
        <v>313526438.31999999</v>
      </c>
      <c r="V139" s="148">
        <f t="shared" si="120"/>
        <v>273977678</v>
      </c>
      <c r="W139" s="148">
        <f>SUM(W130+W133+W136+W137+W138)</f>
        <v>313526438.31999999</v>
      </c>
      <c r="X139" s="148">
        <f>SUM(X130+X133+X136+X137+X138)</f>
        <v>303163727.5</v>
      </c>
      <c r="Y139" s="148">
        <v>332408080</v>
      </c>
      <c r="Z139" s="149"/>
      <c r="AA139" s="45">
        <f>SUM(AA130:AA138)</f>
        <v>7569674.6599999983</v>
      </c>
      <c r="AB139" s="150">
        <f t="shared" ref="AB139:AD139" si="121">SUM(AB130:AB138)</f>
        <v>30781096.010000005</v>
      </c>
      <c r="AC139" s="150">
        <f t="shared" si="121"/>
        <v>19562288.110000003</v>
      </c>
      <c r="AD139" s="150">
        <f t="shared" si="121"/>
        <v>34163670.609999999</v>
      </c>
      <c r="AE139" s="150">
        <f t="shared" ref="AE139:AF139" si="122">SUM(AE130:AE138)</f>
        <v>52209950.750000007</v>
      </c>
      <c r="AF139" s="150">
        <f t="shared" si="122"/>
        <v>66869507.039999999</v>
      </c>
      <c r="AG139" s="150">
        <f t="shared" ref="AG139:AH139" si="123">SUM(AG130:AG138)</f>
        <v>39195129.68</v>
      </c>
      <c r="AH139" s="150">
        <f t="shared" si="123"/>
        <v>19949007.030000009</v>
      </c>
      <c r="AI139" s="150">
        <f t="shared" ref="AI139:AJ139" si="124">SUM(AI130:AI138)</f>
        <v>92185656.25</v>
      </c>
      <c r="AJ139" s="150">
        <f t="shared" si="124"/>
        <v>8942768.639999995</v>
      </c>
      <c r="AK139" s="150">
        <f t="shared" ref="AK139" si="125">SUM(AK130:AK138)</f>
        <v>-16589103.25999999</v>
      </c>
      <c r="AL139" s="151"/>
      <c r="AM139" s="45">
        <f>SUM(AM130:AM138)</f>
        <v>80602731</v>
      </c>
    </row>
    <row r="140" spans="1:39" s="47" customFormat="1" x14ac:dyDescent="0.35">
      <c r="A140" s="171">
        <f>+A129+1</f>
        <v>14</v>
      </c>
      <c r="B140" s="120" t="s">
        <v>316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111"/>
      <c r="AA140" s="112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4"/>
      <c r="AM140" s="112"/>
    </row>
    <row r="141" spans="1:39" s="47" customFormat="1" x14ac:dyDescent="0.35">
      <c r="A141" s="171"/>
      <c r="B141" s="48" t="s">
        <v>37</v>
      </c>
      <c r="C141" s="115">
        <v>135743509.41999999</v>
      </c>
      <c r="D141" s="116">
        <v>130879713.16</v>
      </c>
      <c r="E141" s="116">
        <v>119871791.08</v>
      </c>
      <c r="F141" s="44">
        <v>99902837.030000001</v>
      </c>
      <c r="G141" s="116">
        <v>122330318.61</v>
      </c>
      <c r="H141" s="116">
        <v>156366239.02000001</v>
      </c>
      <c r="I141" s="116">
        <v>148163309.06</v>
      </c>
      <c r="J141" s="116">
        <v>130556414.23</v>
      </c>
      <c r="K141" s="116">
        <v>100450505.52</v>
      </c>
      <c r="L141" s="116">
        <v>130548195.3</v>
      </c>
      <c r="M141" s="116">
        <v>152211452.83000001</v>
      </c>
      <c r="N141" s="117">
        <v>143575215.86000001</v>
      </c>
      <c r="O141" s="115">
        <v>143048294.99000001</v>
      </c>
      <c r="P141" s="116">
        <v>129616727.95999999</v>
      </c>
      <c r="Q141" s="116">
        <v>133263861.13</v>
      </c>
      <c r="R141" s="116">
        <v>125484968.91</v>
      </c>
      <c r="S141" s="116">
        <v>150072378.03</v>
      </c>
      <c r="T141" s="116">
        <v>177270912.18000001</v>
      </c>
      <c r="U141" s="236">
        <v>169099771.41999999</v>
      </c>
      <c r="V141" s="236">
        <v>136480534</v>
      </c>
      <c r="W141" s="236">
        <v>169099771.41999999</v>
      </c>
      <c r="X141" s="236">
        <v>127284579.87</v>
      </c>
      <c r="Y141" s="236">
        <v>143948889</v>
      </c>
      <c r="Z141" s="117"/>
      <c r="AA141" s="44">
        <f t="shared" ref="AA141:AK145" si="126">O141-C141</f>
        <v>7304785.5700000226</v>
      </c>
      <c r="AB141" s="118">
        <f t="shared" si="126"/>
        <v>-1262985.200000003</v>
      </c>
      <c r="AC141" s="118">
        <f t="shared" si="126"/>
        <v>13392070.049999997</v>
      </c>
      <c r="AD141" s="118">
        <f t="shared" si="126"/>
        <v>25582131.879999995</v>
      </c>
      <c r="AE141" s="118">
        <f t="shared" si="126"/>
        <v>27742059.420000002</v>
      </c>
      <c r="AF141" s="118">
        <f t="shared" si="126"/>
        <v>20904673.159999996</v>
      </c>
      <c r="AG141" s="118">
        <f t="shared" si="126"/>
        <v>20936462.359999985</v>
      </c>
      <c r="AH141" s="118">
        <f t="shared" si="126"/>
        <v>5924119.7699999958</v>
      </c>
      <c r="AI141" s="118">
        <f t="shared" si="126"/>
        <v>68649265.899999991</v>
      </c>
      <c r="AJ141" s="118">
        <f t="shared" si="126"/>
        <v>-3263615.4299999923</v>
      </c>
      <c r="AK141" s="118">
        <f t="shared" si="126"/>
        <v>-8262563.8300000131</v>
      </c>
      <c r="AL141" s="119"/>
      <c r="AM141" s="76">
        <f>IF(ISERROR(GETPIVOTDATA("VALUE",'CSS WK pvt'!$I$2,"DT_FILE",AM$8,"CD_CO",AM$6,"TRIM_CAT",TRIM(B141),"TRIM_LINE",A140))=TRUE,0,GETPIVOTDATA("VALUE",'CSS WK pvt'!$I$2,"DT_FILE",AM$8,"CD_CO",AM$6,"TRIM_CAT",TRIM(B141),"TRIM_LINE",A140))</f>
        <v>35881482</v>
      </c>
    </row>
    <row r="142" spans="1:39" s="47" customFormat="1" x14ac:dyDescent="0.35">
      <c r="A142" s="171"/>
      <c r="B142" s="48" t="s">
        <v>38</v>
      </c>
      <c r="C142" s="115">
        <v>11230582.41</v>
      </c>
      <c r="D142" s="116">
        <v>11258929.449999999</v>
      </c>
      <c r="E142" s="116">
        <v>11078342</v>
      </c>
      <c r="F142" s="44">
        <v>9155754.8300000001</v>
      </c>
      <c r="G142" s="116">
        <v>10080339.789999999</v>
      </c>
      <c r="H142" s="116">
        <v>10946282.960000001</v>
      </c>
      <c r="I142" s="116">
        <v>10717433.07</v>
      </c>
      <c r="J142" s="116">
        <v>10201478</v>
      </c>
      <c r="K142" s="116">
        <v>7906288.9500000002</v>
      </c>
      <c r="L142" s="116">
        <v>9008794.3000000007</v>
      </c>
      <c r="M142" s="116">
        <v>11274876.17</v>
      </c>
      <c r="N142" s="117">
        <v>10717257.789999999</v>
      </c>
      <c r="O142" s="115">
        <v>10731391.25</v>
      </c>
      <c r="P142" s="116">
        <v>10671414.720000001</v>
      </c>
      <c r="Q142" s="116">
        <v>10911505.869999999</v>
      </c>
      <c r="R142" s="116">
        <v>10417992.32</v>
      </c>
      <c r="S142" s="116">
        <v>12170409.59</v>
      </c>
      <c r="T142" s="116">
        <v>13806631.25</v>
      </c>
      <c r="U142" s="236">
        <v>12402172.289999999</v>
      </c>
      <c r="V142" s="236">
        <v>8809430</v>
      </c>
      <c r="W142" s="236">
        <v>12402172.289999999</v>
      </c>
      <c r="X142" s="236">
        <v>8858479.4700000007</v>
      </c>
      <c r="Y142" s="236">
        <v>10783107</v>
      </c>
      <c r="Z142" s="117"/>
      <c r="AA142" s="44">
        <f t="shared" si="126"/>
        <v>-499191.16000000015</v>
      </c>
      <c r="AB142" s="118">
        <f t="shared" si="126"/>
        <v>-587514.72999999858</v>
      </c>
      <c r="AC142" s="118">
        <f t="shared" si="126"/>
        <v>-166836.13000000082</v>
      </c>
      <c r="AD142" s="118">
        <f t="shared" si="126"/>
        <v>1262237.4900000002</v>
      </c>
      <c r="AE142" s="118">
        <f t="shared" si="126"/>
        <v>2090069.8000000007</v>
      </c>
      <c r="AF142" s="118">
        <f t="shared" si="126"/>
        <v>2860348.2899999991</v>
      </c>
      <c r="AG142" s="118">
        <f t="shared" si="126"/>
        <v>1684739.2199999988</v>
      </c>
      <c r="AH142" s="118">
        <f t="shared" si="126"/>
        <v>-1392048</v>
      </c>
      <c r="AI142" s="118">
        <f t="shared" si="126"/>
        <v>4495883.3399999989</v>
      </c>
      <c r="AJ142" s="118">
        <f t="shared" si="126"/>
        <v>-150314.83000000007</v>
      </c>
      <c r="AK142" s="118">
        <f t="shared" si="126"/>
        <v>-491769.16999999993</v>
      </c>
      <c r="AL142" s="119"/>
      <c r="AM142" s="76">
        <f>IF(ISERROR(GETPIVOTDATA("VALUE",'CSS WK pvt'!$I$2,"DT_FILE",AM$8,"CD_CO",AM$6,"TRIM_CAT",TRIM(B142),"TRIM_LINE",A140))=TRUE,0,GETPIVOTDATA("VALUE",'CSS WK pvt'!$I$2,"DT_FILE",AM$8,"CD_CO",AM$6,"TRIM_CAT",TRIM(B142),"TRIM_LINE",A140))</f>
        <v>2672392</v>
      </c>
    </row>
    <row r="143" spans="1:39" s="47" customFormat="1" x14ac:dyDescent="0.35">
      <c r="A143" s="171"/>
      <c r="B143" s="48" t="s">
        <v>39</v>
      </c>
      <c r="C143" s="115">
        <v>35663721.990000002</v>
      </c>
      <c r="D143" s="116">
        <v>35162478.68</v>
      </c>
      <c r="E143" s="116">
        <v>37114444.579999998</v>
      </c>
      <c r="F143" s="44">
        <v>27056013.02</v>
      </c>
      <c r="G143" s="116">
        <v>32052083.280000001</v>
      </c>
      <c r="H143" s="116">
        <v>37120997.43</v>
      </c>
      <c r="I143" s="116">
        <v>34913530.409999996</v>
      </c>
      <c r="J143" s="116">
        <v>34040546.780000001</v>
      </c>
      <c r="K143" s="116">
        <v>25756203.23</v>
      </c>
      <c r="L143" s="116">
        <v>31646496.25</v>
      </c>
      <c r="M143" s="116">
        <v>39207091.530000001</v>
      </c>
      <c r="N143" s="117">
        <v>34952873.710000001</v>
      </c>
      <c r="O143" s="115">
        <v>36861450.770000003</v>
      </c>
      <c r="P143" s="116">
        <v>28960118.969999999</v>
      </c>
      <c r="Q143" s="116">
        <v>31688797.940000001</v>
      </c>
      <c r="R143" s="116">
        <v>28152300.989999998</v>
      </c>
      <c r="S143" s="116">
        <v>32858120.129999999</v>
      </c>
      <c r="T143" s="116">
        <v>35282112.030000001</v>
      </c>
      <c r="U143" s="236">
        <v>36951300.609999999</v>
      </c>
      <c r="V143" s="236">
        <v>31274724</v>
      </c>
      <c r="W143" s="236">
        <v>36951300.609999999</v>
      </c>
      <c r="X143" s="236">
        <v>29243800.309999999</v>
      </c>
      <c r="Y143" s="236">
        <v>31490348</v>
      </c>
      <c r="Z143" s="117"/>
      <c r="AA143" s="44">
        <f t="shared" si="126"/>
        <v>1197728.7800000012</v>
      </c>
      <c r="AB143" s="118">
        <f t="shared" si="126"/>
        <v>-6202359.7100000009</v>
      </c>
      <c r="AC143" s="118">
        <f t="shared" si="126"/>
        <v>-5425646.6399999969</v>
      </c>
      <c r="AD143" s="118">
        <f t="shared" si="126"/>
        <v>1096287.9699999988</v>
      </c>
      <c r="AE143" s="118">
        <f t="shared" si="126"/>
        <v>806036.84999999776</v>
      </c>
      <c r="AF143" s="118">
        <f t="shared" si="126"/>
        <v>-1838885.3999999985</v>
      </c>
      <c r="AG143" s="118">
        <f t="shared" si="126"/>
        <v>2037770.200000003</v>
      </c>
      <c r="AH143" s="118">
        <f t="shared" si="126"/>
        <v>-2765822.7800000012</v>
      </c>
      <c r="AI143" s="118">
        <f t="shared" si="126"/>
        <v>11195097.379999999</v>
      </c>
      <c r="AJ143" s="118">
        <f t="shared" si="126"/>
        <v>-2402695.9400000013</v>
      </c>
      <c r="AK143" s="118">
        <f t="shared" si="126"/>
        <v>-7716743.5300000012</v>
      </c>
      <c r="AL143" s="119"/>
      <c r="AM143" s="76">
        <f>IF(ISERROR(GETPIVOTDATA("VALUE",'CSS WK pvt'!$I$2,"DT_FILE",AM$8,"CD_CO",AM$6,"TRIM_CAT",TRIM(B143),"TRIM_LINE",A140))=TRUE,0,GETPIVOTDATA("VALUE",'CSS WK pvt'!$I$2,"DT_FILE",AM$8,"CD_CO",AM$6,"TRIM_CAT",TRIM(B143),"TRIM_LINE",A140))</f>
        <v>6953906</v>
      </c>
    </row>
    <row r="144" spans="1:39" s="47" customFormat="1" x14ac:dyDescent="0.35">
      <c r="A144" s="171"/>
      <c r="B144" s="48" t="s">
        <v>40</v>
      </c>
      <c r="C144" s="115">
        <v>33276171.23</v>
      </c>
      <c r="D144" s="116">
        <v>32432596.920000002</v>
      </c>
      <c r="E144" s="116">
        <v>34026878.259999998</v>
      </c>
      <c r="F144" s="44">
        <v>25686825.329999998</v>
      </c>
      <c r="G144" s="116">
        <v>32149563.449999999</v>
      </c>
      <c r="H144" s="116">
        <v>34411800.200000003</v>
      </c>
      <c r="I144" s="116">
        <v>32659998.629999999</v>
      </c>
      <c r="J144" s="116">
        <v>33732331.5</v>
      </c>
      <c r="K144" s="116">
        <v>25089093.809999999</v>
      </c>
      <c r="L144" s="116">
        <v>29039983.699999999</v>
      </c>
      <c r="M144" s="116">
        <v>36138603.299999997</v>
      </c>
      <c r="N144" s="117">
        <v>32115275.57</v>
      </c>
      <c r="O144" s="115">
        <v>34908563.619999997</v>
      </c>
      <c r="P144" s="116">
        <v>25305588.309999999</v>
      </c>
      <c r="Q144" s="116">
        <v>29281335.16</v>
      </c>
      <c r="R144" s="116">
        <v>27183072.829999998</v>
      </c>
      <c r="S144" s="116">
        <v>31822829.600000001</v>
      </c>
      <c r="T144" s="116">
        <v>33140874.43</v>
      </c>
      <c r="U144" s="236">
        <v>36578792.799999997</v>
      </c>
      <c r="V144" s="236">
        <v>30891429</v>
      </c>
      <c r="W144" s="236">
        <v>36578792.799999997</v>
      </c>
      <c r="X144" s="236">
        <v>27289618.609999999</v>
      </c>
      <c r="Y144" s="236">
        <v>27820255</v>
      </c>
      <c r="Z144" s="117"/>
      <c r="AA144" s="44">
        <f t="shared" si="126"/>
        <v>1632392.3899999969</v>
      </c>
      <c r="AB144" s="118">
        <f t="shared" si="126"/>
        <v>-7127008.6100000031</v>
      </c>
      <c r="AC144" s="118">
        <f t="shared" si="126"/>
        <v>-4745543.0999999978</v>
      </c>
      <c r="AD144" s="118">
        <f t="shared" si="126"/>
        <v>1496247.5</v>
      </c>
      <c r="AE144" s="118">
        <f t="shared" si="126"/>
        <v>-326733.84999999776</v>
      </c>
      <c r="AF144" s="118">
        <f t="shared" si="126"/>
        <v>-1270925.7700000033</v>
      </c>
      <c r="AG144" s="118">
        <f t="shared" si="126"/>
        <v>3918794.1699999981</v>
      </c>
      <c r="AH144" s="118">
        <f t="shared" si="126"/>
        <v>-2840902.5</v>
      </c>
      <c r="AI144" s="118">
        <f t="shared" si="126"/>
        <v>11489698.989999998</v>
      </c>
      <c r="AJ144" s="118">
        <f t="shared" si="126"/>
        <v>-1750365.0899999999</v>
      </c>
      <c r="AK144" s="118">
        <f t="shared" si="126"/>
        <v>-8318348.299999997</v>
      </c>
      <c r="AL144" s="119"/>
      <c r="AM144" s="76">
        <f>IF(ISERROR(GETPIVOTDATA("VALUE",'CSS WK pvt'!$I$2,"DT_FILE",AM$8,"CD_CO",AM$6,"TRIM_CAT",TRIM(B144),"TRIM_LINE",A140))=TRUE,0,GETPIVOTDATA("VALUE",'CSS WK pvt'!$I$2,"DT_FILE",AM$8,"CD_CO",AM$6,"TRIM_CAT",TRIM(B144),"TRIM_LINE",A140))</f>
        <v>6023639</v>
      </c>
    </row>
    <row r="145" spans="1:39" s="47" customFormat="1" x14ac:dyDescent="0.35">
      <c r="A145" s="171"/>
      <c r="B145" s="48" t="s">
        <v>41</v>
      </c>
      <c r="C145" s="115">
        <v>47902288.700000003</v>
      </c>
      <c r="D145" s="116">
        <v>46814914.359999999</v>
      </c>
      <c r="E145" s="116">
        <v>55483943.700000003</v>
      </c>
      <c r="F145" s="44">
        <v>41021953.090000004</v>
      </c>
      <c r="G145" s="116">
        <v>52617703.710000001</v>
      </c>
      <c r="H145" s="116">
        <v>53507342.07</v>
      </c>
      <c r="I145" s="116">
        <v>51000174.969999999</v>
      </c>
      <c r="J145" s="116">
        <v>55884043.859999999</v>
      </c>
      <c r="K145" s="116">
        <v>42567522.659999996</v>
      </c>
      <c r="L145" s="116">
        <v>45950532.770000003</v>
      </c>
      <c r="M145" s="116">
        <v>54943152.829999998</v>
      </c>
      <c r="N145" s="117">
        <v>49887950.890000001</v>
      </c>
      <c r="O145" s="115">
        <v>52925879.159999996</v>
      </c>
      <c r="P145" s="116">
        <v>40719420.149999999</v>
      </c>
      <c r="Q145" s="116">
        <v>46752883.939999998</v>
      </c>
      <c r="R145" s="116">
        <v>43523540.490000002</v>
      </c>
      <c r="S145" s="116">
        <v>53146114.420000002</v>
      </c>
      <c r="T145" s="116">
        <v>52054913.609999999</v>
      </c>
      <c r="U145" s="236">
        <v>56185330.210000001</v>
      </c>
      <c r="V145" s="236">
        <v>49918330</v>
      </c>
      <c r="W145" s="236">
        <v>56185330.210000001</v>
      </c>
      <c r="X145" s="236">
        <v>46082046.560000002</v>
      </c>
      <c r="Y145" s="236">
        <v>44493220</v>
      </c>
      <c r="Z145" s="117"/>
      <c r="AA145" s="44">
        <f t="shared" si="126"/>
        <v>5023590.4599999934</v>
      </c>
      <c r="AB145" s="118">
        <f t="shared" si="126"/>
        <v>-6095494.2100000009</v>
      </c>
      <c r="AC145" s="118">
        <f t="shared" si="126"/>
        <v>-8731059.7600000054</v>
      </c>
      <c r="AD145" s="118">
        <f t="shared" si="126"/>
        <v>2501587.3999999985</v>
      </c>
      <c r="AE145" s="118">
        <f t="shared" si="126"/>
        <v>528410.71000000089</v>
      </c>
      <c r="AF145" s="118">
        <f t="shared" si="126"/>
        <v>-1452428.4600000009</v>
      </c>
      <c r="AG145" s="118">
        <f t="shared" si="126"/>
        <v>5185155.2400000021</v>
      </c>
      <c r="AH145" s="118">
        <f t="shared" si="126"/>
        <v>-5965713.8599999994</v>
      </c>
      <c r="AI145" s="118">
        <f t="shared" si="126"/>
        <v>13617807.550000004</v>
      </c>
      <c r="AJ145" s="118">
        <f t="shared" si="126"/>
        <v>131513.78999999911</v>
      </c>
      <c r="AK145" s="118">
        <f t="shared" si="126"/>
        <v>-10449932.829999998</v>
      </c>
      <c r="AL145" s="119"/>
      <c r="AM145" s="76">
        <f>IF(ISERROR(GETPIVOTDATA("VALUE",'CSS WK pvt'!$I$2,"DT_FILE",AM$8,"CD_CO",AM$6,"TRIM_CAT",TRIM(B145),"TRIM_LINE",A140))=TRUE,0,GETPIVOTDATA("VALUE",'CSS WK pvt'!$I$2,"DT_FILE",AM$8,"CD_CO",AM$6,"TRIM_CAT",TRIM(B145),"TRIM_LINE",A140))</f>
        <v>11542251</v>
      </c>
    </row>
    <row r="146" spans="1:39" s="152" customFormat="1" x14ac:dyDescent="0.35">
      <c r="A146" s="172"/>
      <c r="B146" s="48" t="s">
        <v>42</v>
      </c>
      <c r="C146" s="153">
        <f>SUM(C141:C145)</f>
        <v>263816273.75</v>
      </c>
      <c r="D146" s="154">
        <f t="shared" ref="D146:X146" si="127">SUM(D141:D145)</f>
        <v>256548632.56999999</v>
      </c>
      <c r="E146" s="154">
        <f t="shared" si="127"/>
        <v>257575399.62</v>
      </c>
      <c r="F146" s="155">
        <f t="shared" si="127"/>
        <v>202823383.29999998</v>
      </c>
      <c r="G146" s="154">
        <f t="shared" si="127"/>
        <v>249230008.84</v>
      </c>
      <c r="H146" s="154">
        <f t="shared" si="127"/>
        <v>292352661.68000001</v>
      </c>
      <c r="I146" s="154">
        <f t="shared" si="127"/>
        <v>277454446.13999999</v>
      </c>
      <c r="J146" s="154">
        <f t="shared" si="127"/>
        <v>264414814.37</v>
      </c>
      <c r="K146" s="154">
        <f t="shared" si="127"/>
        <v>201769614.16999999</v>
      </c>
      <c r="L146" s="154">
        <f t="shared" si="127"/>
        <v>246194002.31999999</v>
      </c>
      <c r="M146" s="154">
        <f t="shared" si="127"/>
        <v>293775176.65999997</v>
      </c>
      <c r="N146" s="156">
        <f t="shared" si="127"/>
        <v>271248573.81999999</v>
      </c>
      <c r="O146" s="153">
        <f t="shared" si="127"/>
        <v>278475579.79000002</v>
      </c>
      <c r="P146" s="154">
        <f t="shared" si="127"/>
        <v>235273270.11000001</v>
      </c>
      <c r="Q146" s="154">
        <f t="shared" si="127"/>
        <v>251898384.03999999</v>
      </c>
      <c r="R146" s="154">
        <f t="shared" si="127"/>
        <v>234761875.54000002</v>
      </c>
      <c r="S146" s="154">
        <f t="shared" si="127"/>
        <v>280069851.76999998</v>
      </c>
      <c r="T146" s="154">
        <f t="shared" si="127"/>
        <v>311555443.5</v>
      </c>
      <c r="U146" s="154">
        <f t="shared" si="127"/>
        <v>311217367.32999998</v>
      </c>
      <c r="V146" s="154">
        <f t="shared" si="127"/>
        <v>257374447</v>
      </c>
      <c r="W146" s="154">
        <f t="shared" si="127"/>
        <v>311217367.32999998</v>
      </c>
      <c r="X146" s="154">
        <f t="shared" si="127"/>
        <v>238758524.81999999</v>
      </c>
      <c r="Y146" s="154">
        <v>258535819</v>
      </c>
      <c r="Z146" s="156"/>
      <c r="AA146" s="155">
        <f t="shared" si="115"/>
        <v>14659306.040000014</v>
      </c>
      <c r="AB146" s="157">
        <f t="shared" ref="AB146:AD146" si="128">SUM(AB141:AB145)</f>
        <v>-21275362.460000008</v>
      </c>
      <c r="AC146" s="157">
        <f t="shared" si="128"/>
        <v>-5677015.5800000038</v>
      </c>
      <c r="AD146" s="157">
        <f t="shared" si="128"/>
        <v>31938492.239999995</v>
      </c>
      <c r="AE146" s="157">
        <f t="shared" ref="AE146:AF146" si="129">SUM(AE141:AE145)</f>
        <v>30839842.930000003</v>
      </c>
      <c r="AF146" s="157">
        <f t="shared" si="129"/>
        <v>19202781.819999993</v>
      </c>
      <c r="AG146" s="157">
        <f t="shared" ref="AG146:AH146" si="130">SUM(AG141:AG145)</f>
        <v>33762921.189999983</v>
      </c>
      <c r="AH146" s="157">
        <f t="shared" si="130"/>
        <v>-7040367.3700000048</v>
      </c>
      <c r="AI146" s="157">
        <f t="shared" ref="AI146:AJ146" si="131">SUM(AI141:AI145)</f>
        <v>109447753.16</v>
      </c>
      <c r="AJ146" s="157">
        <f t="shared" si="131"/>
        <v>-7435477.4999999944</v>
      </c>
      <c r="AK146" s="157">
        <f t="shared" ref="AK146" si="132">SUM(AK141:AK145)</f>
        <v>-35239357.660000011</v>
      </c>
      <c r="AL146" s="158"/>
      <c r="AM146" s="55">
        <f t="shared" si="115"/>
        <v>63073670</v>
      </c>
    </row>
    <row r="147" spans="1:39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105"/>
      <c r="AA147" s="106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8"/>
      <c r="AM147" s="106"/>
    </row>
    <row r="148" spans="1:39" s="71" customFormat="1" x14ac:dyDescent="0.35">
      <c r="A148" s="171"/>
      <c r="B148" s="72" t="s">
        <v>37</v>
      </c>
      <c r="C148" s="121">
        <v>872197</v>
      </c>
      <c r="D148" s="122">
        <v>895520</v>
      </c>
      <c r="E148" s="122">
        <v>915677</v>
      </c>
      <c r="F148" s="43">
        <v>819407</v>
      </c>
      <c r="G148" s="122">
        <v>955952</v>
      </c>
      <c r="H148" s="122">
        <v>932360</v>
      </c>
      <c r="I148" s="122">
        <v>903380</v>
      </c>
      <c r="J148" s="122">
        <v>999596</v>
      </c>
      <c r="K148" s="122">
        <v>876094</v>
      </c>
      <c r="L148" s="122">
        <v>1019172</v>
      </c>
      <c r="M148" s="122">
        <v>1008881</v>
      </c>
      <c r="N148" s="123">
        <v>925340</v>
      </c>
      <c r="O148" s="121">
        <v>1000268</v>
      </c>
      <c r="P148" s="122">
        <v>924601</v>
      </c>
      <c r="Q148" s="122">
        <v>948103</v>
      </c>
      <c r="R148" s="122">
        <v>973400</v>
      </c>
      <c r="S148" s="122">
        <v>986631</v>
      </c>
      <c r="T148" s="122">
        <v>952697</v>
      </c>
      <c r="U148" s="237">
        <v>952359</v>
      </c>
      <c r="V148" s="237">
        <v>970098</v>
      </c>
      <c r="W148" s="237">
        <v>952359</v>
      </c>
      <c r="X148" s="237">
        <v>968270</v>
      </c>
      <c r="Y148" s="237">
        <v>911097</v>
      </c>
      <c r="Z148" s="123"/>
      <c r="AA148" s="43">
        <f t="shared" ref="AA148:AK152" si="133">O148-C148</f>
        <v>128071</v>
      </c>
      <c r="AB148" s="124">
        <f t="shared" si="133"/>
        <v>29081</v>
      </c>
      <c r="AC148" s="124">
        <f t="shared" si="133"/>
        <v>32426</v>
      </c>
      <c r="AD148" s="124">
        <f t="shared" si="133"/>
        <v>153993</v>
      </c>
      <c r="AE148" s="124">
        <f t="shared" si="133"/>
        <v>30679</v>
      </c>
      <c r="AF148" s="124">
        <f t="shared" si="133"/>
        <v>20337</v>
      </c>
      <c r="AG148" s="124">
        <f t="shared" si="133"/>
        <v>48979</v>
      </c>
      <c r="AH148" s="124">
        <f t="shared" si="133"/>
        <v>-29498</v>
      </c>
      <c r="AI148" s="124">
        <f t="shared" si="133"/>
        <v>76265</v>
      </c>
      <c r="AJ148" s="124">
        <f t="shared" si="133"/>
        <v>-50902</v>
      </c>
      <c r="AK148" s="124">
        <f t="shared" si="133"/>
        <v>-97784</v>
      </c>
      <c r="AL148" s="125"/>
      <c r="AM148" s="76">
        <f>IF(ISERROR(GETPIVOTDATA("VALUE",'CSS WK pvt'!$I$2,"DT_FILE",AM$8,"CD_CO",AM$6,"TRIM_CAT",TRIM(B148),"TRIM_LINE",A147))=TRUE,0,GETPIVOTDATA("VALUE",'CSS WK pvt'!$I$2,"DT_FILE",AM$8,"CD_CO",AM$6,"TRIM_CAT",TRIM(B148),"TRIM_LINE",A147))</f>
        <v>217619</v>
      </c>
    </row>
    <row r="149" spans="1:39" s="71" customFormat="1" x14ac:dyDescent="0.35">
      <c r="A149" s="171"/>
      <c r="B149" s="72" t="s">
        <v>38</v>
      </c>
      <c r="C149" s="121">
        <v>99747</v>
      </c>
      <c r="D149" s="122">
        <v>103975</v>
      </c>
      <c r="E149" s="122">
        <v>108127</v>
      </c>
      <c r="F149" s="43">
        <v>102568</v>
      </c>
      <c r="G149" s="122">
        <v>112559</v>
      </c>
      <c r="H149" s="122">
        <v>107634</v>
      </c>
      <c r="I149" s="122">
        <v>105656</v>
      </c>
      <c r="J149" s="122">
        <v>113556</v>
      </c>
      <c r="K149" s="122">
        <v>98292</v>
      </c>
      <c r="L149" s="122">
        <v>107433</v>
      </c>
      <c r="M149" s="122">
        <v>111039</v>
      </c>
      <c r="N149" s="123">
        <v>104453</v>
      </c>
      <c r="O149" s="121">
        <v>110019</v>
      </c>
      <c r="P149" s="122">
        <v>108618</v>
      </c>
      <c r="Q149" s="122">
        <v>111556</v>
      </c>
      <c r="R149" s="122">
        <v>118220</v>
      </c>
      <c r="S149" s="122">
        <v>123715</v>
      </c>
      <c r="T149" s="122">
        <v>131036</v>
      </c>
      <c r="U149" s="237">
        <v>126183</v>
      </c>
      <c r="V149" s="237">
        <v>111997</v>
      </c>
      <c r="W149" s="237">
        <v>126183</v>
      </c>
      <c r="X149" s="237">
        <v>114151</v>
      </c>
      <c r="Y149" s="237">
        <v>115306</v>
      </c>
      <c r="Z149" s="123"/>
      <c r="AA149" s="43">
        <f t="shared" si="133"/>
        <v>10272</v>
      </c>
      <c r="AB149" s="124">
        <f t="shared" si="133"/>
        <v>4643</v>
      </c>
      <c r="AC149" s="124">
        <f t="shared" si="133"/>
        <v>3429</v>
      </c>
      <c r="AD149" s="124">
        <f t="shared" si="133"/>
        <v>15652</v>
      </c>
      <c r="AE149" s="124">
        <f t="shared" si="133"/>
        <v>11156</v>
      </c>
      <c r="AF149" s="124">
        <f t="shared" si="133"/>
        <v>23402</v>
      </c>
      <c r="AG149" s="124">
        <f t="shared" si="133"/>
        <v>20527</v>
      </c>
      <c r="AH149" s="124">
        <f t="shared" si="133"/>
        <v>-1559</v>
      </c>
      <c r="AI149" s="124">
        <f t="shared" si="133"/>
        <v>27891</v>
      </c>
      <c r="AJ149" s="124">
        <f t="shared" si="133"/>
        <v>6718</v>
      </c>
      <c r="AK149" s="124">
        <f t="shared" si="133"/>
        <v>4267</v>
      </c>
      <c r="AL149" s="125"/>
      <c r="AM149" s="76">
        <f>IF(ISERROR(GETPIVOTDATA("VALUE",'CSS WK pvt'!$I$2,"DT_FILE",AM$8,"CD_CO",AM$6,"TRIM_CAT",TRIM(B149),"TRIM_LINE",A147))=TRUE,0,GETPIVOTDATA("VALUE",'CSS WK pvt'!$I$2,"DT_FILE",AM$8,"CD_CO",AM$6,"TRIM_CAT",TRIM(B149),"TRIM_LINE",A147))</f>
        <v>29077</v>
      </c>
    </row>
    <row r="150" spans="1:39" s="71" customFormat="1" x14ac:dyDescent="0.35">
      <c r="A150" s="171"/>
      <c r="B150" s="72" t="s">
        <v>39</v>
      </c>
      <c r="C150" s="121">
        <v>143829</v>
      </c>
      <c r="D150" s="122">
        <v>151989</v>
      </c>
      <c r="E150" s="122">
        <v>175787</v>
      </c>
      <c r="F150" s="43">
        <v>141813</v>
      </c>
      <c r="G150" s="122">
        <v>161243</v>
      </c>
      <c r="H150" s="122">
        <v>158825</v>
      </c>
      <c r="I150" s="122">
        <v>151042</v>
      </c>
      <c r="J150" s="122">
        <v>171224</v>
      </c>
      <c r="K150" s="122">
        <v>149493</v>
      </c>
      <c r="L150" s="122">
        <v>163026</v>
      </c>
      <c r="M150" s="122">
        <v>222351</v>
      </c>
      <c r="N150" s="123">
        <v>163900</v>
      </c>
      <c r="O150" s="121">
        <v>162102</v>
      </c>
      <c r="P150" s="122">
        <v>146212</v>
      </c>
      <c r="Q150" s="122">
        <v>160570</v>
      </c>
      <c r="R150" s="122">
        <v>163282</v>
      </c>
      <c r="S150" s="122">
        <v>172231</v>
      </c>
      <c r="T150" s="122">
        <v>164239</v>
      </c>
      <c r="U150" s="237">
        <v>195715</v>
      </c>
      <c r="V150" s="237">
        <v>170940</v>
      </c>
      <c r="W150" s="237">
        <v>195715</v>
      </c>
      <c r="X150" s="237">
        <v>170707</v>
      </c>
      <c r="Y150" s="237">
        <v>181082</v>
      </c>
      <c r="Z150" s="123"/>
      <c r="AA150" s="43">
        <f t="shared" si="133"/>
        <v>18273</v>
      </c>
      <c r="AB150" s="124">
        <f t="shared" si="133"/>
        <v>-5777</v>
      </c>
      <c r="AC150" s="124">
        <f t="shared" si="133"/>
        <v>-15217</v>
      </c>
      <c r="AD150" s="124">
        <f t="shared" si="133"/>
        <v>21469</v>
      </c>
      <c r="AE150" s="124">
        <f t="shared" si="133"/>
        <v>10988</v>
      </c>
      <c r="AF150" s="124">
        <f t="shared" si="133"/>
        <v>5414</v>
      </c>
      <c r="AG150" s="124">
        <f t="shared" si="133"/>
        <v>44673</v>
      </c>
      <c r="AH150" s="124">
        <f t="shared" si="133"/>
        <v>-284</v>
      </c>
      <c r="AI150" s="124">
        <f t="shared" si="133"/>
        <v>46222</v>
      </c>
      <c r="AJ150" s="124">
        <f t="shared" si="133"/>
        <v>7681</v>
      </c>
      <c r="AK150" s="124">
        <f t="shared" si="133"/>
        <v>-41269</v>
      </c>
      <c r="AL150" s="125"/>
      <c r="AM150" s="76">
        <f>IF(ISERROR(GETPIVOTDATA("VALUE",'CSS WK pvt'!$I$2,"DT_FILE",AM$8,"CD_CO",AM$6,"TRIM_CAT",TRIM(B150),"TRIM_LINE",A147))=TRUE,0,GETPIVOTDATA("VALUE",'CSS WK pvt'!$I$2,"DT_FILE",AM$8,"CD_CO",AM$6,"TRIM_CAT",TRIM(B150),"TRIM_LINE",A147))</f>
        <v>38826</v>
      </c>
    </row>
    <row r="151" spans="1:39" s="71" customFormat="1" x14ac:dyDescent="0.35">
      <c r="A151" s="171"/>
      <c r="B151" s="72" t="s">
        <v>40</v>
      </c>
      <c r="C151" s="121">
        <v>15281</v>
      </c>
      <c r="D151" s="122">
        <v>16191</v>
      </c>
      <c r="E151" s="122">
        <v>18577</v>
      </c>
      <c r="F151" s="43">
        <v>15231</v>
      </c>
      <c r="G151" s="122">
        <v>17427</v>
      </c>
      <c r="H151" s="122">
        <v>16687</v>
      </c>
      <c r="I151" s="122">
        <v>15793</v>
      </c>
      <c r="J151" s="122">
        <v>18273</v>
      </c>
      <c r="K151" s="122">
        <v>15096</v>
      </c>
      <c r="L151" s="122">
        <v>16567</v>
      </c>
      <c r="M151" s="122">
        <v>22185</v>
      </c>
      <c r="N151" s="123">
        <v>15936</v>
      </c>
      <c r="O151" s="121">
        <v>17042</v>
      </c>
      <c r="P151" s="122">
        <v>14215</v>
      </c>
      <c r="Q151" s="122">
        <v>17184</v>
      </c>
      <c r="R151" s="122">
        <v>16938</v>
      </c>
      <c r="S151" s="122">
        <v>18234</v>
      </c>
      <c r="T151" s="122">
        <v>16898</v>
      </c>
      <c r="U151" s="237">
        <v>19584</v>
      </c>
      <c r="V151" s="237">
        <v>17299</v>
      </c>
      <c r="W151" s="237">
        <v>19584</v>
      </c>
      <c r="X151" s="237">
        <v>17630</v>
      </c>
      <c r="Y151" s="237">
        <v>18202</v>
      </c>
      <c r="Z151" s="123"/>
      <c r="AA151" s="43">
        <f t="shared" si="133"/>
        <v>1761</v>
      </c>
      <c r="AB151" s="124">
        <f t="shared" si="133"/>
        <v>-1976</v>
      </c>
      <c r="AC151" s="124">
        <f t="shared" si="133"/>
        <v>-1393</v>
      </c>
      <c r="AD151" s="124">
        <f t="shared" si="133"/>
        <v>1707</v>
      </c>
      <c r="AE151" s="124">
        <f t="shared" si="133"/>
        <v>807</v>
      </c>
      <c r="AF151" s="124">
        <f t="shared" si="133"/>
        <v>211</v>
      </c>
      <c r="AG151" s="124">
        <f t="shared" si="133"/>
        <v>3791</v>
      </c>
      <c r="AH151" s="124">
        <f t="shared" si="133"/>
        <v>-974</v>
      </c>
      <c r="AI151" s="124">
        <f t="shared" si="133"/>
        <v>4488</v>
      </c>
      <c r="AJ151" s="124">
        <f t="shared" si="133"/>
        <v>1063</v>
      </c>
      <c r="AK151" s="124">
        <f t="shared" si="133"/>
        <v>-3983</v>
      </c>
      <c r="AL151" s="125"/>
      <c r="AM151" s="76">
        <f>IF(ISERROR(GETPIVOTDATA("VALUE",'CSS WK pvt'!$I$2,"DT_FILE",AM$8,"CD_CO",AM$6,"TRIM_CAT",TRIM(B151),"TRIM_LINE",A147))=TRUE,0,GETPIVOTDATA("VALUE",'CSS WK pvt'!$I$2,"DT_FILE",AM$8,"CD_CO",AM$6,"TRIM_CAT",TRIM(B151),"TRIM_LINE",A147))</f>
        <v>3884</v>
      </c>
    </row>
    <row r="152" spans="1:39" s="71" customFormat="1" x14ac:dyDescent="0.35">
      <c r="A152" s="171"/>
      <c r="B152" s="72" t="s">
        <v>41</v>
      </c>
      <c r="C152" s="121">
        <v>5020</v>
      </c>
      <c r="D152" s="122">
        <v>5291</v>
      </c>
      <c r="E152" s="122">
        <v>5878</v>
      </c>
      <c r="F152" s="43">
        <v>5042</v>
      </c>
      <c r="G152" s="122">
        <v>5620</v>
      </c>
      <c r="H152" s="122">
        <v>5504</v>
      </c>
      <c r="I152" s="122">
        <v>5253</v>
      </c>
      <c r="J152" s="122">
        <v>6149</v>
      </c>
      <c r="K152" s="122">
        <v>5072</v>
      </c>
      <c r="L152" s="122">
        <v>5738</v>
      </c>
      <c r="M152" s="122">
        <v>6580</v>
      </c>
      <c r="N152" s="123">
        <v>5088</v>
      </c>
      <c r="O152" s="121">
        <v>5423</v>
      </c>
      <c r="P152" s="122">
        <v>4885</v>
      </c>
      <c r="Q152" s="122">
        <v>5534</v>
      </c>
      <c r="R152" s="122">
        <v>5717</v>
      </c>
      <c r="S152" s="122">
        <v>5937</v>
      </c>
      <c r="T152" s="122">
        <v>5795</v>
      </c>
      <c r="U152" s="237">
        <v>6347</v>
      </c>
      <c r="V152" s="237">
        <v>6133</v>
      </c>
      <c r="W152" s="237">
        <v>6347</v>
      </c>
      <c r="X152" s="237">
        <v>5946</v>
      </c>
      <c r="Y152" s="237">
        <v>5675</v>
      </c>
      <c r="Z152" s="123"/>
      <c r="AA152" s="43">
        <f t="shared" si="133"/>
        <v>403</v>
      </c>
      <c r="AB152" s="124">
        <f t="shared" si="133"/>
        <v>-406</v>
      </c>
      <c r="AC152" s="124">
        <f t="shared" si="133"/>
        <v>-344</v>
      </c>
      <c r="AD152" s="124">
        <f t="shared" si="133"/>
        <v>675</v>
      </c>
      <c r="AE152" s="124">
        <f t="shared" si="133"/>
        <v>317</v>
      </c>
      <c r="AF152" s="124">
        <f t="shared" si="133"/>
        <v>291</v>
      </c>
      <c r="AG152" s="124">
        <f t="shared" si="133"/>
        <v>1094</v>
      </c>
      <c r="AH152" s="124">
        <f t="shared" si="133"/>
        <v>-16</v>
      </c>
      <c r="AI152" s="124">
        <f t="shared" si="133"/>
        <v>1275</v>
      </c>
      <c r="AJ152" s="124">
        <f t="shared" si="133"/>
        <v>208</v>
      </c>
      <c r="AK152" s="124">
        <f t="shared" si="133"/>
        <v>-905</v>
      </c>
      <c r="AL152" s="125"/>
      <c r="AM152" s="76">
        <f>IF(ISERROR(GETPIVOTDATA("VALUE",'CSS WK pvt'!$I$2,"DT_FILE",AM$8,"CD_CO",AM$6,"TRIM_CAT",TRIM(B152),"TRIM_LINE",A147))=TRUE,0,GETPIVOTDATA("VALUE",'CSS WK pvt'!$I$2,"DT_FILE",AM$8,"CD_CO",AM$6,"TRIM_CAT",TRIM(B152),"TRIM_LINE",A147))</f>
        <v>1222</v>
      </c>
    </row>
    <row r="153" spans="1:39" s="87" customFormat="1" ht="15" thickBot="1" x14ac:dyDescent="0.4">
      <c r="A153" s="172"/>
      <c r="B153" s="80" t="s">
        <v>42</v>
      </c>
      <c r="C153" s="81">
        <f>SUM(C148:C152)</f>
        <v>1136074</v>
      </c>
      <c r="D153" s="82">
        <f t="shared" ref="D153:AM160" si="134">SUM(D148:D152)</f>
        <v>1172966</v>
      </c>
      <c r="E153" s="82">
        <f t="shared" si="134"/>
        <v>1224046</v>
      </c>
      <c r="F153" s="84">
        <f t="shared" si="134"/>
        <v>1084061</v>
      </c>
      <c r="G153" s="82">
        <f t="shared" si="134"/>
        <v>1252801</v>
      </c>
      <c r="H153" s="82">
        <f t="shared" si="134"/>
        <v>1221010</v>
      </c>
      <c r="I153" s="82">
        <f t="shared" si="134"/>
        <v>1181124</v>
      </c>
      <c r="J153" s="82">
        <f t="shared" si="134"/>
        <v>1308798</v>
      </c>
      <c r="K153" s="82">
        <f t="shared" si="134"/>
        <v>1144047</v>
      </c>
      <c r="L153" s="82">
        <f t="shared" si="134"/>
        <v>1311936</v>
      </c>
      <c r="M153" s="82">
        <f t="shared" si="134"/>
        <v>1371036</v>
      </c>
      <c r="N153" s="83">
        <f t="shared" si="134"/>
        <v>1214717</v>
      </c>
      <c r="O153" s="81">
        <f t="shared" si="134"/>
        <v>1294854</v>
      </c>
      <c r="P153" s="82">
        <f t="shared" si="134"/>
        <v>1198531</v>
      </c>
      <c r="Q153" s="82">
        <f t="shared" si="134"/>
        <v>1242947</v>
      </c>
      <c r="R153" s="82">
        <f t="shared" si="134"/>
        <v>1277557</v>
      </c>
      <c r="S153" s="82">
        <f t="shared" si="134"/>
        <v>1306748</v>
      </c>
      <c r="T153" s="82">
        <f t="shared" si="134"/>
        <v>1270665</v>
      </c>
      <c r="U153" s="82">
        <f t="shared" si="134"/>
        <v>1300188</v>
      </c>
      <c r="V153" s="82">
        <f t="shared" si="134"/>
        <v>1276467</v>
      </c>
      <c r="W153" s="82">
        <f t="shared" si="134"/>
        <v>1300188</v>
      </c>
      <c r="X153" s="82">
        <f t="shared" si="134"/>
        <v>1276704</v>
      </c>
      <c r="Y153" s="82">
        <v>1231362</v>
      </c>
      <c r="Z153" s="83"/>
      <c r="AA153" s="84">
        <f t="shared" si="134"/>
        <v>158780</v>
      </c>
      <c r="AB153" s="85">
        <f t="shared" ref="AB153:AD153" si="135">SUM(AB148:AB152)</f>
        <v>25565</v>
      </c>
      <c r="AC153" s="85">
        <f t="shared" si="135"/>
        <v>18901</v>
      </c>
      <c r="AD153" s="85">
        <f t="shared" si="135"/>
        <v>193496</v>
      </c>
      <c r="AE153" s="85">
        <f t="shared" ref="AE153:AF153" si="136">SUM(AE148:AE152)</f>
        <v>53947</v>
      </c>
      <c r="AF153" s="85">
        <f t="shared" si="136"/>
        <v>49655</v>
      </c>
      <c r="AG153" s="85">
        <f t="shared" ref="AG153:AH153" si="137">SUM(AG148:AG152)</f>
        <v>119064</v>
      </c>
      <c r="AH153" s="85">
        <f t="shared" si="137"/>
        <v>-32331</v>
      </c>
      <c r="AI153" s="85">
        <f t="shared" ref="AI153:AJ153" si="138">SUM(AI148:AI152)</f>
        <v>156141</v>
      </c>
      <c r="AJ153" s="85">
        <f t="shared" si="138"/>
        <v>-35232</v>
      </c>
      <c r="AK153" s="85">
        <f t="shared" ref="AK153" si="139">SUM(AK148:AK152)</f>
        <v>-139674</v>
      </c>
      <c r="AL153" s="86"/>
      <c r="AM153" s="84">
        <f t="shared" si="134"/>
        <v>290628</v>
      </c>
    </row>
    <row r="154" spans="1:39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111"/>
      <c r="AA154" s="112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4"/>
      <c r="AM154" s="112"/>
    </row>
    <row r="155" spans="1:39" s="47" customFormat="1" x14ac:dyDescent="0.35">
      <c r="A155" s="171"/>
      <c r="B155" s="48" t="s">
        <v>37</v>
      </c>
      <c r="C155" s="115">
        <f>+C130-C141</f>
        <v>871768.45000001788</v>
      </c>
      <c r="D155" s="116">
        <f>+D130-D141</f>
        <v>-17356920.909999996</v>
      </c>
      <c r="E155" s="116">
        <f t="shared" ref="E155:M155" si="140">+E130-E141</f>
        <v>-12654691.670000002</v>
      </c>
      <c r="F155" s="116">
        <f t="shared" si="140"/>
        <v>5998218.2699999958</v>
      </c>
      <c r="G155" s="116">
        <f t="shared" si="140"/>
        <v>30574700.279999986</v>
      </c>
      <c r="H155" s="116">
        <f t="shared" si="140"/>
        <v>8382171.8100000024</v>
      </c>
      <c r="I155" s="116">
        <f t="shared" si="140"/>
        <v>-15251156.600000009</v>
      </c>
      <c r="J155" s="116">
        <f t="shared" si="140"/>
        <v>-14317745.520000011</v>
      </c>
      <c r="K155" s="116">
        <f t="shared" si="140"/>
        <v>7385275.25</v>
      </c>
      <c r="L155" s="116">
        <f t="shared" si="140"/>
        <v>18817319.690000013</v>
      </c>
      <c r="M155" s="116">
        <f t="shared" si="140"/>
        <v>27550879.299999982</v>
      </c>
      <c r="N155" s="117">
        <f>+N130-N141</f>
        <v>1789403.4799999893</v>
      </c>
      <c r="O155" s="115">
        <f>+O130-O141</f>
        <v>4376103.6399999857</v>
      </c>
      <c r="P155" s="116">
        <f t="shared" ref="P155:R155" si="141">+P130-P141</f>
        <v>15776301.980000004</v>
      </c>
      <c r="Q155" s="116">
        <f t="shared" si="141"/>
        <v>-1220023.2800000012</v>
      </c>
      <c r="R155" s="116">
        <f t="shared" si="141"/>
        <v>13295902.319999993</v>
      </c>
      <c r="S155" s="116">
        <f t="shared" ref="S155:T155" si="142">+S130-S141</f>
        <v>40218986.789999992</v>
      </c>
      <c r="T155" s="116">
        <f t="shared" si="142"/>
        <v>30893084.969999999</v>
      </c>
      <c r="U155" s="116">
        <f t="shared" ref="U155:V155" si="143">+U130-U141</f>
        <v>-9615763.6299999952</v>
      </c>
      <c r="V155" s="116">
        <f t="shared" si="143"/>
        <v>-12864933</v>
      </c>
      <c r="W155" s="116">
        <f t="shared" ref="W155" si="144">+W130-W141</f>
        <v>-9615763.6299999952</v>
      </c>
      <c r="X155" s="236">
        <v>33657240</v>
      </c>
      <c r="Y155" s="236">
        <v>32689910</v>
      </c>
      <c r="Z155" s="117"/>
      <c r="AA155" s="44">
        <f t="shared" ref="AA155:AK159" si="145">O155-C155</f>
        <v>3504335.1899999678</v>
      </c>
      <c r="AB155" s="118">
        <f t="shared" si="145"/>
        <v>33133222.890000001</v>
      </c>
      <c r="AC155" s="118">
        <f t="shared" si="145"/>
        <v>11434668.390000001</v>
      </c>
      <c r="AD155" s="118">
        <f t="shared" si="145"/>
        <v>7297684.049999997</v>
      </c>
      <c r="AE155" s="118">
        <f t="shared" si="145"/>
        <v>9644286.5100000054</v>
      </c>
      <c r="AF155" s="118">
        <f t="shared" si="145"/>
        <v>22510913.159999996</v>
      </c>
      <c r="AG155" s="118">
        <f t="shared" si="145"/>
        <v>5635392.9700000137</v>
      </c>
      <c r="AH155" s="118">
        <f t="shared" si="145"/>
        <v>1452812.5200000107</v>
      </c>
      <c r="AI155" s="118">
        <f t="shared" si="145"/>
        <v>-17001038.879999995</v>
      </c>
      <c r="AJ155" s="118">
        <f t="shared" si="145"/>
        <v>14839920.309999987</v>
      </c>
      <c r="AK155" s="118">
        <f t="shared" si="145"/>
        <v>5139030.7000000179</v>
      </c>
      <c r="AL155" s="119"/>
      <c r="AM155" s="44">
        <f>AM130-AM141</f>
        <v>4255361</v>
      </c>
    </row>
    <row r="156" spans="1:39" s="47" customFormat="1" x14ac:dyDescent="0.35">
      <c r="A156" s="171"/>
      <c r="B156" s="48" t="s">
        <v>38</v>
      </c>
      <c r="C156" s="115">
        <f t="shared" ref="C156:D156" si="146">+C133-C142</f>
        <v>2427747.1999999993</v>
      </c>
      <c r="D156" s="116">
        <f t="shared" si="146"/>
        <v>164118.71000000089</v>
      </c>
      <c r="E156" s="116">
        <f t="shared" ref="E156:R156" si="147">+E133-E142</f>
        <v>-967800</v>
      </c>
      <c r="F156" s="116">
        <f t="shared" si="147"/>
        <v>679415.31000000052</v>
      </c>
      <c r="G156" s="116">
        <f t="shared" si="147"/>
        <v>2709482.8200000003</v>
      </c>
      <c r="H156" s="116">
        <f t="shared" si="147"/>
        <v>2882016.459999999</v>
      </c>
      <c r="I156" s="116">
        <f t="shared" si="147"/>
        <v>852526.41000000015</v>
      </c>
      <c r="J156" s="116">
        <f t="shared" si="147"/>
        <v>566315.11999999918</v>
      </c>
      <c r="K156" s="116">
        <f t="shared" si="147"/>
        <v>2236274.3899999997</v>
      </c>
      <c r="L156" s="116">
        <f t="shared" si="147"/>
        <v>4532366.08</v>
      </c>
      <c r="M156" s="116">
        <f t="shared" si="147"/>
        <v>4904981.9700000007</v>
      </c>
      <c r="N156" s="117">
        <f t="shared" si="147"/>
        <v>2244727.66</v>
      </c>
      <c r="O156" s="115">
        <f t="shared" si="147"/>
        <v>1881415.2200000007</v>
      </c>
      <c r="P156" s="116">
        <f t="shared" si="147"/>
        <v>2166894.0699999984</v>
      </c>
      <c r="Q156" s="116">
        <f t="shared" si="147"/>
        <v>639873.3900000006</v>
      </c>
      <c r="R156" s="116">
        <f t="shared" si="147"/>
        <v>1220483.0999999996</v>
      </c>
      <c r="S156" s="116">
        <f t="shared" ref="S156:T156" si="148">+S133-S142</f>
        <v>3547599.540000001</v>
      </c>
      <c r="T156" s="116">
        <f t="shared" si="148"/>
        <v>2368873.6199999992</v>
      </c>
      <c r="U156" s="116">
        <f t="shared" ref="U156:V156" si="149">+U133-U142</f>
        <v>227490.84000000171</v>
      </c>
      <c r="V156" s="116">
        <f t="shared" si="149"/>
        <v>922041</v>
      </c>
      <c r="W156" s="116">
        <f t="shared" ref="W156" si="150">+W133-W142</f>
        <v>227490.84000000171</v>
      </c>
      <c r="X156" s="236">
        <v>4050988</v>
      </c>
      <c r="Y156" s="236">
        <v>4722389</v>
      </c>
      <c r="Z156" s="117"/>
      <c r="AA156" s="44">
        <f t="shared" si="145"/>
        <v>-546331.97999999858</v>
      </c>
      <c r="AB156" s="118">
        <f t="shared" si="145"/>
        <v>2002775.3599999975</v>
      </c>
      <c r="AC156" s="118">
        <f t="shared" si="145"/>
        <v>1607673.3900000006</v>
      </c>
      <c r="AD156" s="118">
        <f t="shared" si="145"/>
        <v>541067.78999999911</v>
      </c>
      <c r="AE156" s="118">
        <f t="shared" si="145"/>
        <v>838116.72000000067</v>
      </c>
      <c r="AF156" s="118">
        <f t="shared" si="145"/>
        <v>-513142.83999999985</v>
      </c>
      <c r="AG156" s="118">
        <f t="shared" si="145"/>
        <v>-625035.56999999844</v>
      </c>
      <c r="AH156" s="118">
        <f t="shared" si="145"/>
        <v>355725.88000000082</v>
      </c>
      <c r="AI156" s="118">
        <f t="shared" si="145"/>
        <v>-2008783.549999998</v>
      </c>
      <c r="AJ156" s="118">
        <f t="shared" si="145"/>
        <v>-481378.08000000007</v>
      </c>
      <c r="AK156" s="118">
        <f t="shared" si="145"/>
        <v>-182592.97000000067</v>
      </c>
      <c r="AL156" s="119"/>
      <c r="AM156" s="44">
        <f>AM133-AM142</f>
        <v>1226680</v>
      </c>
    </row>
    <row r="157" spans="1:39" s="47" customFormat="1" x14ac:dyDescent="0.35">
      <c r="A157" s="171"/>
      <c r="B157" s="48" t="s">
        <v>39</v>
      </c>
      <c r="C157" s="115">
        <f t="shared" ref="C157:D157" si="151">+C136-C143</f>
        <v>5433281.3099999949</v>
      </c>
      <c r="D157" s="116">
        <f t="shared" si="151"/>
        <v>83378.719999998808</v>
      </c>
      <c r="E157" s="116">
        <f t="shared" ref="E157:R157" si="152">+E136-E143</f>
        <v>-1529261.2100000009</v>
      </c>
      <c r="F157" s="116">
        <f t="shared" si="152"/>
        <v>3661322.6099999994</v>
      </c>
      <c r="G157" s="116">
        <f t="shared" si="152"/>
        <v>5444509.75</v>
      </c>
      <c r="H157" s="116">
        <f t="shared" si="152"/>
        <v>1933151.5</v>
      </c>
      <c r="I157" s="116">
        <f t="shared" si="152"/>
        <v>-114787.89999999851</v>
      </c>
      <c r="J157" s="116">
        <f t="shared" si="152"/>
        <v>-1447661.8500000015</v>
      </c>
      <c r="K157" s="116">
        <f t="shared" si="152"/>
        <v>2677752.0999999978</v>
      </c>
      <c r="L157" s="116">
        <f t="shared" si="152"/>
        <v>5036492.3999999985</v>
      </c>
      <c r="M157" s="116">
        <f t="shared" si="152"/>
        <v>4791859.1299999952</v>
      </c>
      <c r="N157" s="117">
        <f t="shared" si="152"/>
        <v>2805372.9200000018</v>
      </c>
      <c r="O157" s="115">
        <f t="shared" si="152"/>
        <v>2122445</v>
      </c>
      <c r="P157" s="116">
        <f t="shared" si="152"/>
        <v>5573289.5700000003</v>
      </c>
      <c r="Q157" s="116">
        <f t="shared" si="152"/>
        <v>-516826.1799999997</v>
      </c>
      <c r="R157" s="116">
        <f t="shared" si="152"/>
        <v>3578244.120000001</v>
      </c>
      <c r="S157" s="116">
        <f t="shared" ref="S157:T157" si="153">+S136-S143</f>
        <v>6342852.8499999978</v>
      </c>
      <c r="T157" s="116">
        <f t="shared" si="153"/>
        <v>5854977.5700000003</v>
      </c>
      <c r="U157" s="116">
        <f t="shared" ref="U157:V157" si="154">+U136-U143</f>
        <v>308867.71999999881</v>
      </c>
      <c r="V157" s="116">
        <f t="shared" si="154"/>
        <v>2881162</v>
      </c>
      <c r="W157" s="116">
        <f t="shared" ref="W157" si="155">+W136-W143</f>
        <v>308867.71999999881</v>
      </c>
      <c r="X157" s="236">
        <v>7602646</v>
      </c>
      <c r="Y157" s="236">
        <v>8406805</v>
      </c>
      <c r="Z157" s="117"/>
      <c r="AA157" s="44">
        <f t="shared" si="145"/>
        <v>-3310836.3099999949</v>
      </c>
      <c r="AB157" s="118">
        <f t="shared" si="145"/>
        <v>5489910.8500000015</v>
      </c>
      <c r="AC157" s="118">
        <f t="shared" si="145"/>
        <v>1012435.0300000012</v>
      </c>
      <c r="AD157" s="118">
        <f t="shared" si="145"/>
        <v>-83078.489999998361</v>
      </c>
      <c r="AE157" s="118">
        <f t="shared" si="145"/>
        <v>898343.09999999776</v>
      </c>
      <c r="AF157" s="118">
        <f t="shared" si="145"/>
        <v>3921826.0700000003</v>
      </c>
      <c r="AG157" s="118">
        <f t="shared" si="145"/>
        <v>423655.61999999732</v>
      </c>
      <c r="AH157" s="118">
        <f t="shared" si="145"/>
        <v>4328823.8500000015</v>
      </c>
      <c r="AI157" s="118">
        <f t="shared" si="145"/>
        <v>-2368884.379999999</v>
      </c>
      <c r="AJ157" s="118">
        <f t="shared" si="145"/>
        <v>2566153.6000000015</v>
      </c>
      <c r="AK157" s="118">
        <f t="shared" si="145"/>
        <v>3614945.8700000048</v>
      </c>
      <c r="AL157" s="119"/>
      <c r="AM157" s="44">
        <f t="shared" ref="AM157:AM159" si="156">AM136-AM143</f>
        <v>3509887</v>
      </c>
    </row>
    <row r="158" spans="1:39" s="47" customFormat="1" x14ac:dyDescent="0.35">
      <c r="A158" s="171"/>
      <c r="B158" s="48" t="s">
        <v>40</v>
      </c>
      <c r="C158" s="115">
        <f t="shared" ref="C158:D158" si="157">+C137-C144</f>
        <v>5397136.8300000019</v>
      </c>
      <c r="D158" s="116">
        <f t="shared" si="157"/>
        <v>1769066.7699999958</v>
      </c>
      <c r="E158" s="116">
        <f t="shared" ref="E158:R158" si="158">+E137-E144</f>
        <v>-1303454.9599999972</v>
      </c>
      <c r="F158" s="116">
        <f t="shared" si="158"/>
        <v>6390058.4000000022</v>
      </c>
      <c r="G158" s="116">
        <f t="shared" si="158"/>
        <v>5017220.870000001</v>
      </c>
      <c r="H158" s="116">
        <f t="shared" si="158"/>
        <v>3385276.6199999973</v>
      </c>
      <c r="I158" s="116">
        <f t="shared" si="158"/>
        <v>3659843.7399999984</v>
      </c>
      <c r="J158" s="116">
        <f t="shared" si="158"/>
        <v>-40717.64999999851</v>
      </c>
      <c r="K158" s="116">
        <f t="shared" si="158"/>
        <v>2689915.2200000025</v>
      </c>
      <c r="L158" s="116">
        <f t="shared" si="158"/>
        <v>5753907.3499999978</v>
      </c>
      <c r="M158" s="116">
        <f t="shared" si="158"/>
        <v>6502277.700000003</v>
      </c>
      <c r="N158" s="117">
        <f t="shared" si="158"/>
        <v>4661635.6400000006</v>
      </c>
      <c r="O158" s="115">
        <f t="shared" si="158"/>
        <v>3932733.400000006</v>
      </c>
      <c r="P158" s="116">
        <f t="shared" si="158"/>
        <v>7514001.200000003</v>
      </c>
      <c r="Q158" s="116">
        <f t="shared" si="158"/>
        <v>2182647</v>
      </c>
      <c r="R158" s="116">
        <f t="shared" si="158"/>
        <v>3772083.9600000009</v>
      </c>
      <c r="S158" s="116">
        <f t="shared" ref="S158:T158" si="159">+S137-S144</f>
        <v>14718330.219999999</v>
      </c>
      <c r="T158" s="116">
        <f t="shared" si="159"/>
        <v>22169596.090000004</v>
      </c>
      <c r="U158" s="116">
        <f t="shared" ref="U158:V158" si="160">+U137-U144</f>
        <v>7181463.6700000018</v>
      </c>
      <c r="V158" s="116">
        <f t="shared" si="160"/>
        <v>7246742</v>
      </c>
      <c r="W158" s="116">
        <f t="shared" ref="W158" si="161">+W137-W144</f>
        <v>7181463.6700000018</v>
      </c>
      <c r="X158" s="236">
        <v>7097585</v>
      </c>
      <c r="Y158" s="236">
        <v>10938504</v>
      </c>
      <c r="Z158" s="117"/>
      <c r="AA158" s="44">
        <f t="shared" si="145"/>
        <v>-1464403.429999996</v>
      </c>
      <c r="AB158" s="118">
        <f t="shared" si="145"/>
        <v>5744934.4300000072</v>
      </c>
      <c r="AC158" s="118">
        <f t="shared" si="145"/>
        <v>3486101.9599999972</v>
      </c>
      <c r="AD158" s="118">
        <f t="shared" si="145"/>
        <v>-2617974.4400000013</v>
      </c>
      <c r="AE158" s="118">
        <f t="shared" si="145"/>
        <v>9701109.3499999978</v>
      </c>
      <c r="AF158" s="118">
        <f t="shared" si="145"/>
        <v>18784319.470000006</v>
      </c>
      <c r="AG158" s="118">
        <f t="shared" si="145"/>
        <v>3521619.9300000034</v>
      </c>
      <c r="AH158" s="118">
        <f t="shared" si="145"/>
        <v>7287459.6499999985</v>
      </c>
      <c r="AI158" s="118">
        <f t="shared" si="145"/>
        <v>4491548.4499999993</v>
      </c>
      <c r="AJ158" s="118">
        <f t="shared" si="145"/>
        <v>1343677.6500000022</v>
      </c>
      <c r="AK158" s="118">
        <f t="shared" si="145"/>
        <v>4436226.299999997</v>
      </c>
      <c r="AL158" s="119"/>
      <c r="AM158" s="44">
        <f t="shared" si="156"/>
        <v>5665750</v>
      </c>
    </row>
    <row r="159" spans="1:39" s="47" customFormat="1" x14ac:dyDescent="0.35">
      <c r="A159" s="171"/>
      <c r="B159" s="48" t="s">
        <v>41</v>
      </c>
      <c r="C159" s="115">
        <f t="shared" ref="C159:D159" si="162">+C138-C145</f>
        <v>9826169.8099999949</v>
      </c>
      <c r="D159" s="116">
        <f t="shared" si="162"/>
        <v>8030334.25</v>
      </c>
      <c r="E159" s="116">
        <f t="shared" ref="E159:R159" si="163">+E138-E145</f>
        <v>-3692229.1600000039</v>
      </c>
      <c r="F159" s="116">
        <f t="shared" si="163"/>
        <v>13420661.779999994</v>
      </c>
      <c r="G159" s="116">
        <f t="shared" si="163"/>
        <v>6251360.6499999985</v>
      </c>
      <c r="H159" s="116">
        <f t="shared" si="163"/>
        <v>7203253.2400000021</v>
      </c>
      <c r="I159" s="116">
        <f t="shared" si="163"/>
        <v>7730436.8500000015</v>
      </c>
      <c r="J159" s="116">
        <f t="shared" si="163"/>
        <v>4853666.5</v>
      </c>
      <c r="K159" s="116">
        <f t="shared" si="163"/>
        <v>4581950.9400000051</v>
      </c>
      <c r="L159" s="116">
        <f t="shared" si="163"/>
        <v>13886871.019999996</v>
      </c>
      <c r="M159" s="116">
        <f t="shared" si="163"/>
        <v>11472008.5</v>
      </c>
      <c r="N159" s="117">
        <f t="shared" si="163"/>
        <v>6230741.6000000015</v>
      </c>
      <c r="O159" s="115">
        <f t="shared" si="163"/>
        <v>4553774.9600000009</v>
      </c>
      <c r="P159" s="116">
        <f t="shared" si="163"/>
        <v>13715949.190000005</v>
      </c>
      <c r="Q159" s="116">
        <f t="shared" si="163"/>
        <v>4006195.7600000054</v>
      </c>
      <c r="R159" s="116">
        <f t="shared" si="163"/>
        <v>10508141.239999995</v>
      </c>
      <c r="S159" s="116">
        <f t="shared" ref="S159:T159" si="164">+S138-S145</f>
        <v>6539612.7899999991</v>
      </c>
      <c r="T159" s="116">
        <f t="shared" si="164"/>
        <v>10166062.600000001</v>
      </c>
      <c r="U159" s="116">
        <f t="shared" ref="U159:V159" si="165">+U138-U145</f>
        <v>4207012.3900000006</v>
      </c>
      <c r="V159" s="116">
        <f t="shared" si="165"/>
        <v>18418219</v>
      </c>
      <c r="W159" s="116">
        <f t="shared" ref="W159" si="166">+W138-W145</f>
        <v>4207012.3900000006</v>
      </c>
      <c r="X159" s="236">
        <v>5003939</v>
      </c>
      <c r="Y159" s="236">
        <v>17114653</v>
      </c>
      <c r="Z159" s="117"/>
      <c r="AA159" s="44">
        <f t="shared" si="145"/>
        <v>-5272394.849999994</v>
      </c>
      <c r="AB159" s="118">
        <f t="shared" si="145"/>
        <v>5685614.9400000051</v>
      </c>
      <c r="AC159" s="118">
        <f t="shared" si="145"/>
        <v>7698424.9200000092</v>
      </c>
      <c r="AD159" s="118">
        <f t="shared" si="145"/>
        <v>-2912520.5399999991</v>
      </c>
      <c r="AE159" s="118">
        <f t="shared" si="145"/>
        <v>288252.1400000006</v>
      </c>
      <c r="AF159" s="118">
        <f t="shared" si="145"/>
        <v>2962809.3599999994</v>
      </c>
      <c r="AG159" s="118">
        <f t="shared" si="145"/>
        <v>-3523424.4600000009</v>
      </c>
      <c r="AH159" s="118">
        <f t="shared" si="145"/>
        <v>13564552.5</v>
      </c>
      <c r="AI159" s="118">
        <f t="shared" si="145"/>
        <v>-374938.55000000447</v>
      </c>
      <c r="AJ159" s="118">
        <f t="shared" si="145"/>
        <v>-8882932.0199999958</v>
      </c>
      <c r="AK159" s="118">
        <f t="shared" si="145"/>
        <v>5642644.5</v>
      </c>
      <c r="AL159" s="119"/>
      <c r="AM159" s="44">
        <f t="shared" si="156"/>
        <v>2871383</v>
      </c>
    </row>
    <row r="160" spans="1:39" s="152" customFormat="1" ht="15" thickBot="1" x14ac:dyDescent="0.4">
      <c r="A160" s="172"/>
      <c r="B160" s="63" t="s">
        <v>42</v>
      </c>
      <c r="C160" s="147">
        <f>SUM(C155:C159)</f>
        <v>23956103.600000009</v>
      </c>
      <c r="D160" s="148">
        <f t="shared" ref="D160:R160" si="167">SUM(D155:D159)</f>
        <v>-7310022.4600000009</v>
      </c>
      <c r="E160" s="148">
        <f t="shared" si="167"/>
        <v>-20147437.000000004</v>
      </c>
      <c r="F160" s="45">
        <f t="shared" si="167"/>
        <v>30149676.36999999</v>
      </c>
      <c r="G160" s="148">
        <f t="shared" si="167"/>
        <v>49997274.369999982</v>
      </c>
      <c r="H160" s="148">
        <f t="shared" si="167"/>
        <v>23785869.630000003</v>
      </c>
      <c r="I160" s="148">
        <f t="shared" si="167"/>
        <v>-3123137.5000000075</v>
      </c>
      <c r="J160" s="148">
        <f t="shared" si="167"/>
        <v>-10386143.400000012</v>
      </c>
      <c r="K160" s="148">
        <f t="shared" si="167"/>
        <v>19571167.900000006</v>
      </c>
      <c r="L160" s="148">
        <f t="shared" si="167"/>
        <v>48026956.540000007</v>
      </c>
      <c r="M160" s="148">
        <f t="shared" si="167"/>
        <v>55222006.599999979</v>
      </c>
      <c r="N160" s="149">
        <f t="shared" si="167"/>
        <v>17731881.299999993</v>
      </c>
      <c r="O160" s="185">
        <f t="shared" si="167"/>
        <v>16866472.219999991</v>
      </c>
      <c r="P160" s="45">
        <f t="shared" si="167"/>
        <v>44746436.010000013</v>
      </c>
      <c r="Q160" s="45">
        <f t="shared" si="167"/>
        <v>5091866.6900000051</v>
      </c>
      <c r="R160" s="45">
        <f t="shared" si="167"/>
        <v>32374854.739999987</v>
      </c>
      <c r="S160" s="45">
        <f t="shared" ref="S160:T160" si="168">SUM(S155:S159)</f>
        <v>71367382.189999998</v>
      </c>
      <c r="T160" s="45">
        <f t="shared" si="168"/>
        <v>71452594.849999994</v>
      </c>
      <c r="U160" s="45">
        <f t="shared" ref="U160:V160" si="169">SUM(U155:U159)</f>
        <v>2309070.9900000077</v>
      </c>
      <c r="V160" s="45">
        <f t="shared" si="169"/>
        <v>16603231</v>
      </c>
      <c r="W160" s="45">
        <f t="shared" ref="W160:X160" si="170">SUM(W155:W159)</f>
        <v>2309070.9900000077</v>
      </c>
      <c r="X160" s="45">
        <f t="shared" si="170"/>
        <v>57412398</v>
      </c>
      <c r="Y160" s="45">
        <v>73872261</v>
      </c>
      <c r="Z160" s="149"/>
      <c r="AA160" s="45">
        <f t="shared" si="134"/>
        <v>-7089631.3800000157</v>
      </c>
      <c r="AB160" s="150">
        <f t="shared" ref="AB160:AD160" si="171">SUM(AB155:AB159)</f>
        <v>52056458.470000014</v>
      </c>
      <c r="AC160" s="150">
        <f t="shared" si="171"/>
        <v>25239303.690000009</v>
      </c>
      <c r="AD160" s="150">
        <f t="shared" si="171"/>
        <v>2225178.3699999973</v>
      </c>
      <c r="AE160" s="150">
        <f t="shared" ref="AE160:AF160" si="172">SUM(AE155:AE159)</f>
        <v>21370107.82</v>
      </c>
      <c r="AF160" s="150">
        <f t="shared" si="172"/>
        <v>47666725.219999999</v>
      </c>
      <c r="AG160" s="150">
        <f t="shared" ref="AG160:AH160" si="173">SUM(AG155:AG159)</f>
        <v>5432208.4900000151</v>
      </c>
      <c r="AH160" s="150">
        <f t="shared" si="173"/>
        <v>26989374.400000013</v>
      </c>
      <c r="AI160" s="150">
        <f t="shared" ref="AI160:AJ160" si="174">SUM(AI155:AI159)</f>
        <v>-17262096.909999996</v>
      </c>
      <c r="AJ160" s="150">
        <f t="shared" si="174"/>
        <v>9385441.4599999972</v>
      </c>
      <c r="AK160" s="150">
        <f t="shared" ref="AK160" si="175">SUM(AK155:AK159)</f>
        <v>18650254.400000021</v>
      </c>
      <c r="AL160" s="151"/>
      <c r="AM160" s="45">
        <f t="shared" si="134"/>
        <v>17529061</v>
      </c>
    </row>
    <row r="161" spans="1:39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91"/>
      <c r="AA161" s="92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4"/>
      <c r="AM161" s="92"/>
    </row>
    <row r="162" spans="1:39" s="71" customFormat="1" x14ac:dyDescent="0.35">
      <c r="A162" s="171"/>
      <c r="B162" s="72" t="s">
        <v>37</v>
      </c>
      <c r="C162" s="73">
        <v>1882</v>
      </c>
      <c r="D162" s="74">
        <v>2008</v>
      </c>
      <c r="E162" s="74">
        <v>2205</v>
      </c>
      <c r="F162" s="76">
        <v>2273</v>
      </c>
      <c r="G162" s="74">
        <v>2281</v>
      </c>
      <c r="H162" s="76">
        <v>2249</v>
      </c>
      <c r="I162" s="74">
        <v>2194</v>
      </c>
      <c r="J162" s="76">
        <v>2071</v>
      </c>
      <c r="K162" s="74">
        <v>1901</v>
      </c>
      <c r="L162" s="76">
        <v>1783</v>
      </c>
      <c r="M162" s="76">
        <v>1557</v>
      </c>
      <c r="N162" s="127">
        <v>1396</v>
      </c>
      <c r="O162" s="73">
        <v>1329</v>
      </c>
      <c r="P162" s="76">
        <v>1222</v>
      </c>
      <c r="Q162" s="74">
        <v>932</v>
      </c>
      <c r="R162" s="76">
        <v>835</v>
      </c>
      <c r="S162" s="74">
        <v>784</v>
      </c>
      <c r="T162" s="76">
        <v>789</v>
      </c>
      <c r="U162" s="238">
        <v>835</v>
      </c>
      <c r="V162" s="238">
        <v>1181</v>
      </c>
      <c r="W162" s="238">
        <v>943</v>
      </c>
      <c r="X162" s="238">
        <v>899</v>
      </c>
      <c r="Y162" s="238">
        <v>1106</v>
      </c>
      <c r="Z162" s="127"/>
      <c r="AA162" s="76">
        <f t="shared" ref="AA162:AK170" si="176">O162-C162</f>
        <v>-553</v>
      </c>
      <c r="AB162" s="128">
        <f t="shared" si="176"/>
        <v>-786</v>
      </c>
      <c r="AC162" s="128">
        <f t="shared" si="176"/>
        <v>-1273</v>
      </c>
      <c r="AD162" s="128">
        <f t="shared" si="176"/>
        <v>-1438</v>
      </c>
      <c r="AE162" s="128">
        <f t="shared" si="176"/>
        <v>-1497</v>
      </c>
      <c r="AF162" s="128">
        <f t="shared" si="176"/>
        <v>-1460</v>
      </c>
      <c r="AG162" s="128">
        <f t="shared" si="176"/>
        <v>-1359</v>
      </c>
      <c r="AH162" s="128">
        <f t="shared" si="176"/>
        <v>-890</v>
      </c>
      <c r="AI162" s="128">
        <f t="shared" si="176"/>
        <v>-958</v>
      </c>
      <c r="AJ162" s="128">
        <f t="shared" si="176"/>
        <v>-884</v>
      </c>
      <c r="AK162" s="128">
        <f t="shared" si="176"/>
        <v>-451</v>
      </c>
      <c r="AL162" s="130"/>
      <c r="AM162" s="76">
        <f>IF(ISERROR(GETPIVOTDATA("VALUE",'CSS WK pvt'!$I$2,"DT_FILE",AM$8,"CD_CO",AM$6,"TRIM_CAT",TRIM(B162),"TRIM_LINE",A161))=TRUE,0,GETPIVOTDATA("VALUE",'CSS WK pvt'!$I$2,"DT_FILE",AM$8,"CD_CO",AM$6,"TRIM_CAT",TRIM(B162),"TRIM_LINE",A161))</f>
        <v>1119</v>
      </c>
    </row>
    <row r="163" spans="1:39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515</v>
      </c>
      <c r="X163" s="253">
        <f>X162-X164</f>
        <v>471</v>
      </c>
      <c r="Y163" s="253">
        <f>Y162-Y164</f>
        <v>595</v>
      </c>
      <c r="Z163" s="127"/>
      <c r="AA163" s="76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30"/>
      <c r="AM163" s="76"/>
    </row>
    <row r="164" spans="1:39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428</v>
      </c>
      <c r="X164" s="253">
        <v>428</v>
      </c>
      <c r="Y164" s="253">
        <v>511</v>
      </c>
      <c r="Z164" s="127"/>
      <c r="AA164" s="76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30"/>
      <c r="AM164" s="76"/>
    </row>
    <row r="165" spans="1:39" s="71" customFormat="1" x14ac:dyDescent="0.35">
      <c r="A165" s="171"/>
      <c r="B165" s="72" t="s">
        <v>38</v>
      </c>
      <c r="C165" s="73">
        <v>4763</v>
      </c>
      <c r="D165" s="74">
        <v>5349</v>
      </c>
      <c r="E165" s="74">
        <v>6297</v>
      </c>
      <c r="F165" s="76">
        <v>6784</v>
      </c>
      <c r="G165" s="74">
        <v>7083</v>
      </c>
      <c r="H165" s="76">
        <v>7403</v>
      </c>
      <c r="I165" s="74">
        <v>7592</v>
      </c>
      <c r="J165" s="76">
        <v>7651</v>
      </c>
      <c r="K165" s="74">
        <v>7439</v>
      </c>
      <c r="L165" s="76">
        <v>7143</v>
      </c>
      <c r="M165" s="76">
        <v>6790</v>
      </c>
      <c r="N165" s="127">
        <v>6575</v>
      </c>
      <c r="O165" s="73">
        <v>6537</v>
      </c>
      <c r="P165" s="76">
        <v>6160</v>
      </c>
      <c r="Q165" s="74">
        <v>5366</v>
      </c>
      <c r="R165" s="76">
        <v>5051</v>
      </c>
      <c r="S165" s="74">
        <v>5246</v>
      </c>
      <c r="T165" s="76">
        <v>5219</v>
      </c>
      <c r="U165" s="238">
        <v>5185</v>
      </c>
      <c r="V165" s="238">
        <v>6062</v>
      </c>
      <c r="W165" s="238">
        <v>7012</v>
      </c>
      <c r="X165" s="238">
        <v>7615</v>
      </c>
      <c r="Y165" s="238">
        <v>8012</v>
      </c>
      <c r="Z165" s="127"/>
      <c r="AA165" s="76">
        <f t="shared" si="176"/>
        <v>1774</v>
      </c>
      <c r="AB165" s="128">
        <f t="shared" si="176"/>
        <v>811</v>
      </c>
      <c r="AC165" s="128">
        <f t="shared" si="176"/>
        <v>-931</v>
      </c>
      <c r="AD165" s="128">
        <f t="shared" si="176"/>
        <v>-1733</v>
      </c>
      <c r="AE165" s="128">
        <f t="shared" si="176"/>
        <v>-1837</v>
      </c>
      <c r="AF165" s="128">
        <f t="shared" si="176"/>
        <v>-2184</v>
      </c>
      <c r="AG165" s="128">
        <f t="shared" si="176"/>
        <v>-2407</v>
      </c>
      <c r="AH165" s="128">
        <f t="shared" si="176"/>
        <v>-1589</v>
      </c>
      <c r="AI165" s="128">
        <f t="shared" si="176"/>
        <v>-427</v>
      </c>
      <c r="AJ165" s="128">
        <f t="shared" si="176"/>
        <v>472</v>
      </c>
      <c r="AK165" s="128">
        <f t="shared" si="176"/>
        <v>1222</v>
      </c>
      <c r="AL165" s="130"/>
      <c r="AM165" s="76">
        <f>IF(ISERROR(GETPIVOTDATA("VALUE",'CSS WK pvt'!$I$2,"DT_FILE",AM$8,"CD_CO",AM$6,"TRIM_CAT",TRIM(B165),"TRIM_LINE",A161))=TRUE,0,GETPIVOTDATA("VALUE",'CSS WK pvt'!$I$2,"DT_FILE",AM$8,"CD_CO",AM$6,"TRIM_CAT",TRIM(B165),"TRIM_LINE",A161))</f>
        <v>8120</v>
      </c>
    </row>
    <row r="166" spans="1:39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3507</v>
      </c>
      <c r="X166" s="253">
        <f>X165-X167</f>
        <v>3747</v>
      </c>
      <c r="Y166" s="253">
        <f>Y165-Y167</f>
        <v>3917</v>
      </c>
      <c r="Z166" s="127"/>
      <c r="AA166" s="76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30"/>
      <c r="AM166" s="76"/>
    </row>
    <row r="167" spans="1:39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3505</v>
      </c>
      <c r="X167" s="253">
        <v>3868</v>
      </c>
      <c r="Y167" s="253">
        <v>4095</v>
      </c>
      <c r="Z167" s="127"/>
      <c r="AA167" s="76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30"/>
      <c r="AM167" s="76"/>
    </row>
    <row r="168" spans="1:39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127"/>
      <c r="AA168" s="76">
        <f t="shared" si="176"/>
        <v>0</v>
      </c>
      <c r="AB168" s="128">
        <f t="shared" si="176"/>
        <v>0</v>
      </c>
      <c r="AC168" s="128">
        <f t="shared" si="176"/>
        <v>0</v>
      </c>
      <c r="AD168" s="128">
        <f t="shared" si="176"/>
        <v>0</v>
      </c>
      <c r="AE168" s="128">
        <f t="shared" si="176"/>
        <v>0</v>
      </c>
      <c r="AF168" s="128">
        <f t="shared" si="176"/>
        <v>0</v>
      </c>
      <c r="AG168" s="128">
        <f t="shared" si="176"/>
        <v>0</v>
      </c>
      <c r="AH168" s="128">
        <f t="shared" si="176"/>
        <v>0</v>
      </c>
      <c r="AI168" s="128">
        <f t="shared" si="176"/>
        <v>0</v>
      </c>
      <c r="AJ168" s="128">
        <f t="shared" si="176"/>
        <v>0</v>
      </c>
      <c r="AK168" s="128">
        <f t="shared" si="176"/>
        <v>0</v>
      </c>
      <c r="AL168" s="130"/>
      <c r="AM168" s="76">
        <f>IF(ISERROR(GETPIVOTDATA("VALUE",'CSS WK pvt'!$I$2,"DT_FILE",AM$8,"CD_CO",AM$6,"TRIM_CAT",TRIM(B168),"TRIM_LINE",A161))=TRUE,0,GETPIVOTDATA("VALUE",'CSS WK pvt'!$I$2,"DT_FILE",AM$8,"CD_CO",AM$6,"TRIM_CAT",TRIM(B168),"TRIM_LINE",A161))</f>
        <v>0</v>
      </c>
    </row>
    <row r="169" spans="1:39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127"/>
      <c r="AA169" s="76">
        <f t="shared" si="176"/>
        <v>0</v>
      </c>
      <c r="AB169" s="128">
        <f t="shared" si="176"/>
        <v>0</v>
      </c>
      <c r="AC169" s="128">
        <f t="shared" si="176"/>
        <v>0</v>
      </c>
      <c r="AD169" s="128">
        <f t="shared" si="176"/>
        <v>0</v>
      </c>
      <c r="AE169" s="128">
        <f t="shared" si="176"/>
        <v>0</v>
      </c>
      <c r="AF169" s="128">
        <f t="shared" si="176"/>
        <v>0</v>
      </c>
      <c r="AG169" s="128">
        <f t="shared" si="176"/>
        <v>0</v>
      </c>
      <c r="AH169" s="128">
        <f t="shared" si="176"/>
        <v>0</v>
      </c>
      <c r="AI169" s="128">
        <f t="shared" si="176"/>
        <v>0</v>
      </c>
      <c r="AJ169" s="128">
        <f t="shared" si="176"/>
        <v>0</v>
      </c>
      <c r="AK169" s="128">
        <f t="shared" si="176"/>
        <v>0</v>
      </c>
      <c r="AL169" s="130"/>
      <c r="AM169" s="76">
        <f>IF(ISERROR(GETPIVOTDATA("VALUE",'CSS WK pvt'!$I$2,"DT_FILE",AM$8,"CD_CO",AM$6,"TRIM_CAT",TRIM(B169),"TRIM_LINE",A161))=TRUE,0,GETPIVOTDATA("VALUE",'CSS WK pvt'!$I$2,"DT_FILE",AM$8,"CD_CO",AM$6,"TRIM_CAT",TRIM(B169),"TRIM_LINE",A161))</f>
        <v>0</v>
      </c>
    </row>
    <row r="170" spans="1:39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127"/>
      <c r="AA170" s="76">
        <f t="shared" si="176"/>
        <v>0</v>
      </c>
      <c r="AB170" s="128">
        <f t="shared" si="176"/>
        <v>0</v>
      </c>
      <c r="AC170" s="128">
        <f t="shared" si="176"/>
        <v>0</v>
      </c>
      <c r="AD170" s="128">
        <f t="shared" si="176"/>
        <v>0</v>
      </c>
      <c r="AE170" s="128">
        <f t="shared" si="176"/>
        <v>0</v>
      </c>
      <c r="AF170" s="128">
        <f t="shared" si="176"/>
        <v>0</v>
      </c>
      <c r="AG170" s="128">
        <f t="shared" si="176"/>
        <v>0</v>
      </c>
      <c r="AH170" s="128">
        <f t="shared" si="176"/>
        <v>0</v>
      </c>
      <c r="AI170" s="128">
        <f t="shared" si="176"/>
        <v>0</v>
      </c>
      <c r="AJ170" s="128">
        <f t="shared" si="176"/>
        <v>0</v>
      </c>
      <c r="AK170" s="128">
        <f t="shared" si="176"/>
        <v>0</v>
      </c>
      <c r="AL170" s="130"/>
      <c r="AM170" s="76">
        <f>IF(ISERROR(GETPIVOTDATA("VALUE",'CSS WK pvt'!$I$2,"DT_FILE",AM$8,"CD_CO",AM$6,"TRIM_CAT",TRIM(B170),"TRIM_LINE",A161))=TRUE,0,GETPIVOTDATA("VALUE",'CSS WK pvt'!$I$2,"DT_FILE",AM$8,"CD_CO",AM$6,"TRIM_CAT",TRIM(B170),"TRIM_LINE",A161))</f>
        <v>0</v>
      </c>
    </row>
    <row r="171" spans="1:39" s="87" customFormat="1" x14ac:dyDescent="0.35">
      <c r="A171" s="172"/>
      <c r="B171" s="72" t="s">
        <v>42</v>
      </c>
      <c r="C171" s="142">
        <f>SUM(C162:C170)</f>
        <v>6645</v>
      </c>
      <c r="D171" s="143">
        <f t="shared" ref="D171:Q171" si="177">SUM(D162:D170)</f>
        <v>7357</v>
      </c>
      <c r="E171" s="143">
        <f t="shared" si="177"/>
        <v>8502</v>
      </c>
      <c r="F171" s="144">
        <f t="shared" si="177"/>
        <v>9057</v>
      </c>
      <c r="G171" s="143">
        <f t="shared" si="177"/>
        <v>9364</v>
      </c>
      <c r="H171" s="144">
        <f t="shared" si="177"/>
        <v>9652</v>
      </c>
      <c r="I171" s="143">
        <f t="shared" si="177"/>
        <v>9786</v>
      </c>
      <c r="J171" s="144">
        <f t="shared" si="177"/>
        <v>9722</v>
      </c>
      <c r="K171" s="143">
        <f t="shared" si="177"/>
        <v>9340</v>
      </c>
      <c r="L171" s="144">
        <f t="shared" si="177"/>
        <v>8926</v>
      </c>
      <c r="M171" s="144">
        <f t="shared" si="177"/>
        <v>8347</v>
      </c>
      <c r="N171" s="145">
        <f t="shared" si="177"/>
        <v>7971</v>
      </c>
      <c r="O171" s="142">
        <f t="shared" si="177"/>
        <v>7866</v>
      </c>
      <c r="P171" s="144">
        <f t="shared" si="177"/>
        <v>7382</v>
      </c>
      <c r="Q171" s="144">
        <f t="shared" si="177"/>
        <v>6298</v>
      </c>
      <c r="R171" s="144">
        <v>5886</v>
      </c>
      <c r="S171" s="143">
        <v>6030</v>
      </c>
      <c r="T171" s="144">
        <v>6008</v>
      </c>
      <c r="U171" s="239">
        <v>6020</v>
      </c>
      <c r="V171" s="239">
        <v>7243</v>
      </c>
      <c r="W171" s="239">
        <f>SUM(W162+W165+W168+W169+W170)</f>
        <v>7955</v>
      </c>
      <c r="X171" s="239">
        <f>SUM(X162+X165+X168+X169+X170)</f>
        <v>8514</v>
      </c>
      <c r="Y171" s="239">
        <v>9118</v>
      </c>
      <c r="Z171" s="145"/>
      <c r="AA171" s="144">
        <f>SUM(AA162:AA170)</f>
        <v>1221</v>
      </c>
      <c r="AB171" s="146">
        <f t="shared" ref="AB171:AD171" si="178">SUM(AB162:AB170)</f>
        <v>25</v>
      </c>
      <c r="AC171" s="146">
        <f t="shared" si="178"/>
        <v>-2204</v>
      </c>
      <c r="AD171" s="146">
        <f t="shared" si="178"/>
        <v>-3171</v>
      </c>
      <c r="AE171" s="146">
        <f t="shared" ref="AE171:AF171" si="179">SUM(AE162:AE170)</f>
        <v>-3334</v>
      </c>
      <c r="AF171" s="146">
        <f t="shared" si="179"/>
        <v>-3644</v>
      </c>
      <c r="AG171" s="146">
        <f t="shared" ref="AG171:AH171" si="180">SUM(AG162:AG170)</f>
        <v>-3766</v>
      </c>
      <c r="AH171" s="146">
        <f t="shared" si="180"/>
        <v>-2479</v>
      </c>
      <c r="AI171" s="146">
        <f t="shared" ref="AI171:AJ171" si="181">SUM(AI162:AI170)</f>
        <v>-1385</v>
      </c>
      <c r="AJ171" s="146">
        <f t="shared" si="181"/>
        <v>-412</v>
      </c>
      <c r="AK171" s="146">
        <f t="shared" ref="AK171" si="182">SUM(AK162:AK170)</f>
        <v>771</v>
      </c>
      <c r="AL171" s="141"/>
      <c r="AM171" s="101">
        <f>SUM(AM162:AM170)</f>
        <v>9239</v>
      </c>
    </row>
    <row r="172" spans="1:39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105"/>
      <c r="AA172" s="106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8"/>
      <c r="AM172" s="106"/>
    </row>
    <row r="173" spans="1:39" s="71" customFormat="1" x14ac:dyDescent="0.35">
      <c r="A173" s="171"/>
      <c r="B173" s="72" t="s">
        <v>37</v>
      </c>
      <c r="C173" s="132"/>
      <c r="D173" s="78">
        <v>2277</v>
      </c>
      <c r="E173" s="78">
        <v>1914</v>
      </c>
      <c r="F173" s="78">
        <v>1880</v>
      </c>
      <c r="G173" s="78">
        <v>1015</v>
      </c>
      <c r="H173" s="129">
        <v>2078</v>
      </c>
      <c r="I173" s="78">
        <v>2118</v>
      </c>
      <c r="J173" s="129">
        <v>1232</v>
      </c>
      <c r="K173" s="78">
        <v>292</v>
      </c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130"/>
      <c r="AA173" s="132">
        <f t="shared" ref="AA173:AK181" si="183">O173-C173</f>
        <v>0</v>
      </c>
      <c r="AB173" s="129">
        <f t="shared" si="183"/>
        <v>-2277</v>
      </c>
      <c r="AC173" s="129">
        <f t="shared" si="183"/>
        <v>-1914</v>
      </c>
      <c r="AD173" s="129">
        <f t="shared" si="183"/>
        <v>-1880</v>
      </c>
      <c r="AE173" s="129">
        <f t="shared" si="183"/>
        <v>-1015</v>
      </c>
      <c r="AF173" s="129">
        <f t="shared" si="183"/>
        <v>-2078</v>
      </c>
      <c r="AG173" s="129">
        <f t="shared" si="183"/>
        <v>-2118</v>
      </c>
      <c r="AH173" s="129">
        <f t="shared" si="183"/>
        <v>-1232</v>
      </c>
      <c r="AI173" s="129">
        <f t="shared" si="183"/>
        <v>-292</v>
      </c>
      <c r="AJ173" s="129">
        <f t="shared" si="183"/>
        <v>0</v>
      </c>
      <c r="AK173" s="129">
        <f t="shared" si="183"/>
        <v>0</v>
      </c>
      <c r="AL173" s="130"/>
      <c r="AM173" s="76">
        <f>IF(ISERROR(GETPIVOTDATA("VALUE",'CSS WK pvt'!$I$2,"DT_FILE",AM$8,"CD_CO",AM$6,"TRIM_CAT",TRIM(B173),"TRIM_LINE",A172))=TRUE,0,GETPIVOTDATA("VALUE",'CSS WK pvt'!$I$2,"DT_FILE",AM$8,"CD_CO",AM$6,"TRIM_CAT",TRIM(B173),"TRIM_LINE",A172))</f>
        <v>0</v>
      </c>
    </row>
    <row r="174" spans="1:39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130"/>
      <c r="AA174" s="132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30"/>
      <c r="AM174" s="76"/>
    </row>
    <row r="175" spans="1:39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130"/>
      <c r="AA175" s="132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30"/>
      <c r="AM175" s="76"/>
    </row>
    <row r="176" spans="1:39" s="71" customFormat="1" x14ac:dyDescent="0.35">
      <c r="A176" s="171"/>
      <c r="B176" s="72" t="s">
        <v>38</v>
      </c>
      <c r="C176" s="132"/>
      <c r="D176" s="78">
        <v>208</v>
      </c>
      <c r="E176" s="78">
        <v>749</v>
      </c>
      <c r="F176" s="78">
        <v>585</v>
      </c>
      <c r="G176" s="78">
        <v>353</v>
      </c>
      <c r="H176" s="129">
        <v>730</v>
      </c>
      <c r="I176" s="78">
        <v>673</v>
      </c>
      <c r="J176" s="129">
        <v>403</v>
      </c>
      <c r="K176" s="78">
        <v>25</v>
      </c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130"/>
      <c r="AA176" s="132">
        <f t="shared" si="183"/>
        <v>0</v>
      </c>
      <c r="AB176" s="129">
        <f t="shared" si="183"/>
        <v>-208</v>
      </c>
      <c r="AC176" s="129">
        <f t="shared" si="183"/>
        <v>-749</v>
      </c>
      <c r="AD176" s="129">
        <f t="shared" si="183"/>
        <v>-585</v>
      </c>
      <c r="AE176" s="129">
        <f t="shared" si="183"/>
        <v>-353</v>
      </c>
      <c r="AF176" s="129">
        <f t="shared" si="183"/>
        <v>-730</v>
      </c>
      <c r="AG176" s="129">
        <f t="shared" si="183"/>
        <v>-673</v>
      </c>
      <c r="AH176" s="129">
        <f t="shared" si="183"/>
        <v>-403</v>
      </c>
      <c r="AI176" s="129">
        <f t="shared" si="183"/>
        <v>-25</v>
      </c>
      <c r="AJ176" s="129">
        <f t="shared" si="183"/>
        <v>0</v>
      </c>
      <c r="AK176" s="129">
        <f t="shared" si="183"/>
        <v>0</v>
      </c>
      <c r="AL176" s="130"/>
      <c r="AM176" s="76">
        <f>IF(ISERROR(GETPIVOTDATA("VALUE",'CSS WK pvt'!$I$2,"DT_FILE",AM$8,"CD_CO",AM$6,"TRIM_CAT",TRIM(B176),"TRIM_LINE",A172))=TRUE,0,GETPIVOTDATA("VALUE",'CSS WK pvt'!$I$2,"DT_FILE",AM$8,"CD_CO",AM$6,"TRIM_CAT",TRIM(B176),"TRIM_LINE",A172))</f>
        <v>0</v>
      </c>
    </row>
    <row r="177" spans="1:39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130"/>
      <c r="AA177" s="132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30"/>
      <c r="AM177" s="76"/>
    </row>
    <row r="178" spans="1:39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130"/>
      <c r="AA178" s="132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30"/>
      <c r="AM178" s="76"/>
    </row>
    <row r="179" spans="1:39" s="71" customFormat="1" x14ac:dyDescent="0.35">
      <c r="A179" s="171"/>
      <c r="B179" s="72" t="s">
        <v>39</v>
      </c>
      <c r="C179" s="132">
        <v>88</v>
      </c>
      <c r="D179" s="78">
        <v>64</v>
      </c>
      <c r="E179" s="78">
        <v>61</v>
      </c>
      <c r="F179" s="78">
        <v>89</v>
      </c>
      <c r="G179" s="78">
        <v>32</v>
      </c>
      <c r="H179" s="129">
        <v>78</v>
      </c>
      <c r="I179" s="78">
        <v>68</v>
      </c>
      <c r="J179" s="129">
        <v>36</v>
      </c>
      <c r="K179" s="78">
        <v>49</v>
      </c>
      <c r="L179" s="129">
        <v>37</v>
      </c>
      <c r="M179" s="129">
        <v>57</v>
      </c>
      <c r="N179" s="130">
        <v>94</v>
      </c>
      <c r="O179" s="132">
        <v>50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24</v>
      </c>
      <c r="W179" s="240">
        <v>29</v>
      </c>
      <c r="X179" s="240">
        <v>8</v>
      </c>
      <c r="Y179" s="240">
        <v>27</v>
      </c>
      <c r="Z179" s="130"/>
      <c r="AA179" s="132">
        <f t="shared" si="183"/>
        <v>-38</v>
      </c>
      <c r="AB179" s="129">
        <f t="shared" si="183"/>
        <v>-64</v>
      </c>
      <c r="AC179" s="129">
        <f t="shared" si="183"/>
        <v>-61</v>
      </c>
      <c r="AD179" s="129">
        <f t="shared" si="183"/>
        <v>-89</v>
      </c>
      <c r="AE179" s="129">
        <f t="shared" si="183"/>
        <v>-32</v>
      </c>
      <c r="AF179" s="129">
        <f t="shared" si="183"/>
        <v>-78</v>
      </c>
      <c r="AG179" s="129">
        <f t="shared" si="183"/>
        <v>-68</v>
      </c>
      <c r="AH179" s="129">
        <f t="shared" si="183"/>
        <v>-12</v>
      </c>
      <c r="AI179" s="129">
        <f t="shared" si="183"/>
        <v>-20</v>
      </c>
      <c r="AJ179" s="129">
        <f t="shared" si="183"/>
        <v>-29</v>
      </c>
      <c r="AK179" s="129">
        <f t="shared" si="183"/>
        <v>-30</v>
      </c>
      <c r="AL179" s="130"/>
      <c r="AM179" s="76">
        <f>IF(ISERROR(GETPIVOTDATA("VALUE",'CSS WK pvt'!$I$2,"DT_FILE",AM$8,"CD_CO",AM$6,"TRIM_CAT",TRIM(B179),"TRIM_LINE",A172))=TRUE,0,GETPIVOTDATA("VALUE",'CSS WK pvt'!$I$2,"DT_FILE",AM$8,"CD_CO",AM$6,"TRIM_CAT",TRIM(B179),"TRIM_LINE",A172))</f>
        <v>9</v>
      </c>
    </row>
    <row r="180" spans="1:39" s="71" customFormat="1" x14ac:dyDescent="0.35">
      <c r="A180" s="171"/>
      <c r="B180" s="72" t="s">
        <v>40</v>
      </c>
      <c r="C180" s="132"/>
      <c r="D180" s="78"/>
      <c r="E180" s="78"/>
      <c r="F180" s="78">
        <v>2</v>
      </c>
      <c r="G180" s="78">
        <v>1</v>
      </c>
      <c r="H180" s="129">
        <v>3</v>
      </c>
      <c r="I180" s="78"/>
      <c r="J180" s="129"/>
      <c r="K180" s="78"/>
      <c r="L180" s="129"/>
      <c r="M180" s="129">
        <v>2</v>
      </c>
      <c r="N180" s="130">
        <v>5</v>
      </c>
      <c r="O180" s="132">
        <v>1</v>
      </c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4</v>
      </c>
      <c r="W180" s="240">
        <v>1</v>
      </c>
      <c r="X180" s="240">
        <v>0</v>
      </c>
      <c r="Y180" s="240">
        <v>0</v>
      </c>
      <c r="Z180" s="130"/>
      <c r="AA180" s="132">
        <f t="shared" si="183"/>
        <v>1</v>
      </c>
      <c r="AB180" s="129">
        <f t="shared" si="183"/>
        <v>0</v>
      </c>
      <c r="AC180" s="129">
        <f t="shared" si="183"/>
        <v>0</v>
      </c>
      <c r="AD180" s="129">
        <f t="shared" si="183"/>
        <v>-2</v>
      </c>
      <c r="AE180" s="129">
        <f t="shared" si="183"/>
        <v>-1</v>
      </c>
      <c r="AF180" s="129">
        <f t="shared" si="183"/>
        <v>-3</v>
      </c>
      <c r="AG180" s="129">
        <f t="shared" si="183"/>
        <v>0</v>
      </c>
      <c r="AH180" s="129">
        <f t="shared" si="183"/>
        <v>4</v>
      </c>
      <c r="AI180" s="129">
        <f t="shared" si="183"/>
        <v>1</v>
      </c>
      <c r="AJ180" s="129">
        <f t="shared" si="183"/>
        <v>0</v>
      </c>
      <c r="AK180" s="129">
        <f t="shared" si="183"/>
        <v>-2</v>
      </c>
      <c r="AL180" s="130"/>
      <c r="AM180" s="76">
        <f>IF(ISERROR(GETPIVOTDATA("VALUE",'CSS WK pvt'!$I$2,"DT_FILE",AM$8,"CD_CO",AM$6,"TRIM_CAT",TRIM(B180),"TRIM_LINE",A172))=TRUE,0,GETPIVOTDATA("VALUE",'CSS WK pvt'!$I$2,"DT_FILE",AM$8,"CD_CO",AM$6,"TRIM_CAT",TRIM(B180),"TRIM_LINE",A172))</f>
        <v>1</v>
      </c>
    </row>
    <row r="181" spans="1:39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130"/>
      <c r="AA181" s="132">
        <f t="shared" si="183"/>
        <v>0</v>
      </c>
      <c r="AB181" s="129">
        <f t="shared" si="183"/>
        <v>0</v>
      </c>
      <c r="AC181" s="129">
        <f t="shared" si="183"/>
        <v>0</v>
      </c>
      <c r="AD181" s="129">
        <f t="shared" si="183"/>
        <v>0</v>
      </c>
      <c r="AE181" s="129">
        <f t="shared" si="183"/>
        <v>0</v>
      </c>
      <c r="AF181" s="129">
        <f t="shared" si="183"/>
        <v>0</v>
      </c>
      <c r="AG181" s="129">
        <f t="shared" si="183"/>
        <v>0</v>
      </c>
      <c r="AH181" s="129">
        <f t="shared" si="183"/>
        <v>0</v>
      </c>
      <c r="AI181" s="129">
        <f t="shared" si="183"/>
        <v>0</v>
      </c>
      <c r="AJ181" s="129">
        <f t="shared" si="183"/>
        <v>0</v>
      </c>
      <c r="AK181" s="129">
        <f t="shared" si="183"/>
        <v>0</v>
      </c>
      <c r="AL181" s="130"/>
      <c r="AM181" s="76">
        <f>IF(ISERROR(GETPIVOTDATA("VALUE",'CSS WK pvt'!$I$2,"DT_FILE",AM$8,"CD_CO",AM$6,"TRIM_CAT",TRIM(B181),"TRIM_LINE",A172))=TRUE,0,GETPIVOTDATA("VALUE",'CSS WK pvt'!$I$2,"DT_FILE",AM$8,"CD_CO",AM$6,"TRIM_CAT",TRIM(B181),"TRIM_LINE",A172))</f>
        <v>0</v>
      </c>
    </row>
    <row r="182" spans="1:39" s="87" customFormat="1" x14ac:dyDescent="0.35">
      <c r="A182" s="172"/>
      <c r="B182" s="72" t="s">
        <v>42</v>
      </c>
      <c r="C182" s="138">
        <f t="shared" ref="C182:Q182" si="184">SUM(C173:C181)</f>
        <v>88</v>
      </c>
      <c r="D182" s="139">
        <f t="shared" si="184"/>
        <v>2549</v>
      </c>
      <c r="E182" s="139">
        <f t="shared" si="184"/>
        <v>2724</v>
      </c>
      <c r="F182" s="139">
        <f t="shared" si="184"/>
        <v>2556</v>
      </c>
      <c r="G182" s="139">
        <f t="shared" si="184"/>
        <v>1401</v>
      </c>
      <c r="H182" s="140">
        <f t="shared" si="184"/>
        <v>2889</v>
      </c>
      <c r="I182" s="139">
        <f t="shared" si="184"/>
        <v>2859</v>
      </c>
      <c r="J182" s="140">
        <f t="shared" si="184"/>
        <v>1671</v>
      </c>
      <c r="K182" s="139">
        <f t="shared" si="184"/>
        <v>366</v>
      </c>
      <c r="L182" s="140">
        <f t="shared" si="184"/>
        <v>37</v>
      </c>
      <c r="M182" s="140">
        <f t="shared" si="184"/>
        <v>59</v>
      </c>
      <c r="N182" s="141">
        <f t="shared" si="184"/>
        <v>99</v>
      </c>
      <c r="O182" s="138">
        <f t="shared" si="184"/>
        <v>51</v>
      </c>
      <c r="P182" s="140">
        <f t="shared" si="184"/>
        <v>0</v>
      </c>
      <c r="Q182" s="140">
        <f t="shared" si="184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28</v>
      </c>
      <c r="W182" s="241">
        <f>SUM(W173+W176+W179+W180+W181)</f>
        <v>30</v>
      </c>
      <c r="X182" s="241">
        <f>SUM(X173+X176+X179+X180+X181)</f>
        <v>8</v>
      </c>
      <c r="Y182" s="241">
        <v>27</v>
      </c>
      <c r="Z182" s="141"/>
      <c r="AA182" s="138">
        <f>SUM(AA173:AA181)</f>
        <v>-37</v>
      </c>
      <c r="AB182" s="140">
        <f t="shared" ref="AB182:AD182" si="185">SUM(AB173:AB181)</f>
        <v>-2549</v>
      </c>
      <c r="AC182" s="140">
        <f t="shared" si="185"/>
        <v>-2724</v>
      </c>
      <c r="AD182" s="140">
        <f t="shared" si="185"/>
        <v>-2556</v>
      </c>
      <c r="AE182" s="140">
        <f t="shared" ref="AE182:AF182" si="186">SUM(AE173:AE181)</f>
        <v>-1401</v>
      </c>
      <c r="AF182" s="140">
        <f t="shared" si="186"/>
        <v>-2889</v>
      </c>
      <c r="AG182" s="140">
        <f t="shared" ref="AG182:AH182" si="187">SUM(AG173:AG181)</f>
        <v>-2859</v>
      </c>
      <c r="AH182" s="140">
        <f t="shared" si="187"/>
        <v>-1643</v>
      </c>
      <c r="AI182" s="140">
        <f t="shared" ref="AI182:AJ182" si="188">SUM(AI173:AI181)</f>
        <v>-336</v>
      </c>
      <c r="AJ182" s="140">
        <f t="shared" si="188"/>
        <v>-29</v>
      </c>
      <c r="AK182" s="140">
        <f t="shared" ref="AK182" si="189">SUM(AK173:AK181)</f>
        <v>-32</v>
      </c>
      <c r="AL182" s="141"/>
      <c r="AM182" s="101">
        <f>SUM(AM173:AM181)</f>
        <v>10</v>
      </c>
    </row>
    <row r="183" spans="1:39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105"/>
      <c r="AA183" s="106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8"/>
      <c r="AM183" s="106"/>
    </row>
    <row r="184" spans="1:39" s="71" customFormat="1" x14ac:dyDescent="0.35">
      <c r="A184" s="171"/>
      <c r="B184" s="72" t="s">
        <v>37</v>
      </c>
      <c r="C184" s="132">
        <v>18995</v>
      </c>
      <c r="D184" s="78">
        <v>20783</v>
      </c>
      <c r="E184" s="78">
        <v>22714</v>
      </c>
      <c r="F184" s="78">
        <v>23461</v>
      </c>
      <c r="G184" s="78">
        <v>23001</v>
      </c>
      <c r="H184" s="129">
        <v>22263</v>
      </c>
      <c r="I184" s="78">
        <v>23456</v>
      </c>
      <c r="J184" s="129">
        <v>23458</v>
      </c>
      <c r="K184" s="78">
        <v>21665</v>
      </c>
      <c r="L184" s="129">
        <v>19990</v>
      </c>
      <c r="M184" s="129">
        <v>19634</v>
      </c>
      <c r="N184" s="130">
        <v>19934</v>
      </c>
      <c r="O184" s="132">
        <v>17241</v>
      </c>
      <c r="P184" s="129">
        <v>11723</v>
      </c>
      <c r="Q184" s="78">
        <v>8723</v>
      </c>
      <c r="R184" s="129">
        <v>8635</v>
      </c>
      <c r="S184" s="78">
        <v>8312</v>
      </c>
      <c r="T184" s="129">
        <v>8251</v>
      </c>
      <c r="U184" s="240">
        <v>9037</v>
      </c>
      <c r="V184" s="240">
        <v>10147</v>
      </c>
      <c r="W184" s="240">
        <v>10804</v>
      </c>
      <c r="X184" s="240">
        <v>10294</v>
      </c>
      <c r="Y184" s="240">
        <v>10872</v>
      </c>
      <c r="Z184" s="130"/>
      <c r="AA184" s="132">
        <f t="shared" ref="AA184:AK192" si="190">O184-C184</f>
        <v>-1754</v>
      </c>
      <c r="AB184" s="129">
        <f t="shared" si="190"/>
        <v>-9060</v>
      </c>
      <c r="AC184" s="129">
        <f t="shared" si="190"/>
        <v>-13991</v>
      </c>
      <c r="AD184" s="129">
        <f t="shared" si="190"/>
        <v>-14826</v>
      </c>
      <c r="AE184" s="129">
        <f t="shared" si="190"/>
        <v>-14689</v>
      </c>
      <c r="AF184" s="129">
        <f t="shared" si="190"/>
        <v>-14012</v>
      </c>
      <c r="AG184" s="129">
        <f t="shared" si="190"/>
        <v>-14419</v>
      </c>
      <c r="AH184" s="129">
        <f t="shared" si="190"/>
        <v>-13311</v>
      </c>
      <c r="AI184" s="129">
        <f t="shared" si="190"/>
        <v>-10861</v>
      </c>
      <c r="AJ184" s="129">
        <f t="shared" si="190"/>
        <v>-9696</v>
      </c>
      <c r="AK184" s="129">
        <f t="shared" si="190"/>
        <v>-8762</v>
      </c>
      <c r="AL184" s="130"/>
      <c r="AM184" s="76">
        <f>IF(ISERROR(GETPIVOTDATA("VALUE",'CSS WK pvt'!$I$2,"DT_FILE",AM$8,"CD_CO",AM$6,"TRIM_CAT",TRIM(B184),"TRIM_LINE",A183))=TRUE,0,GETPIVOTDATA("VALUE",'CSS WK pvt'!$I$2,"DT_FILE",AM$8,"CD_CO",AM$6,"TRIM_CAT",TRIM(B184),"TRIM_LINE",A183))</f>
        <v>10700</v>
      </c>
    </row>
    <row r="185" spans="1:39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5133</v>
      </c>
      <c r="X185" s="253">
        <f>X184-X186</f>
        <v>4853</v>
      </c>
      <c r="Y185" s="253">
        <f>Y184-Y186</f>
        <v>5298</v>
      </c>
      <c r="Z185" s="130"/>
      <c r="AA185" s="132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30"/>
      <c r="AM185" s="76"/>
    </row>
    <row r="186" spans="1:39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5671</v>
      </c>
      <c r="X186" s="253">
        <v>5441</v>
      </c>
      <c r="Y186" s="253">
        <v>5574</v>
      </c>
      <c r="Z186" s="130"/>
      <c r="AA186" s="132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30"/>
      <c r="AM186" s="76"/>
    </row>
    <row r="187" spans="1:39" s="71" customFormat="1" x14ac:dyDescent="0.35">
      <c r="A187" s="171"/>
      <c r="B187" s="72" t="s">
        <v>38</v>
      </c>
      <c r="C187" s="132">
        <v>5791</v>
      </c>
      <c r="D187" s="78">
        <v>6373</v>
      </c>
      <c r="E187" s="78">
        <v>8259</v>
      </c>
      <c r="F187" s="78">
        <v>8573</v>
      </c>
      <c r="G187" s="78">
        <v>8556</v>
      </c>
      <c r="H187" s="129">
        <v>8506</v>
      </c>
      <c r="I187" s="78">
        <v>8711</v>
      </c>
      <c r="J187" s="129">
        <v>8882</v>
      </c>
      <c r="K187" s="78">
        <v>8061</v>
      </c>
      <c r="L187" s="129">
        <v>7113</v>
      </c>
      <c r="M187" s="129">
        <v>6619</v>
      </c>
      <c r="N187" s="130">
        <v>6237</v>
      </c>
      <c r="O187" s="132">
        <v>5417</v>
      </c>
      <c r="P187" s="129">
        <v>4201</v>
      </c>
      <c r="Q187" s="78">
        <v>3372</v>
      </c>
      <c r="R187" s="129">
        <v>3214</v>
      </c>
      <c r="S187" s="78">
        <v>3312</v>
      </c>
      <c r="T187" s="129">
        <v>3142</v>
      </c>
      <c r="U187" s="240">
        <v>3194</v>
      </c>
      <c r="V187" s="240">
        <v>2981</v>
      </c>
      <c r="W187" s="240">
        <v>3024</v>
      </c>
      <c r="X187" s="240">
        <v>2877</v>
      </c>
      <c r="Y187" s="240">
        <v>2940</v>
      </c>
      <c r="Z187" s="130"/>
      <c r="AA187" s="132">
        <f t="shared" si="190"/>
        <v>-374</v>
      </c>
      <c r="AB187" s="129">
        <f t="shared" si="190"/>
        <v>-2172</v>
      </c>
      <c r="AC187" s="129">
        <f t="shared" si="190"/>
        <v>-4887</v>
      </c>
      <c r="AD187" s="129">
        <f t="shared" si="190"/>
        <v>-5359</v>
      </c>
      <c r="AE187" s="129">
        <f t="shared" si="190"/>
        <v>-5244</v>
      </c>
      <c r="AF187" s="129">
        <f t="shared" si="190"/>
        <v>-5364</v>
      </c>
      <c r="AG187" s="129">
        <f t="shared" si="190"/>
        <v>-5517</v>
      </c>
      <c r="AH187" s="129">
        <f t="shared" si="190"/>
        <v>-5901</v>
      </c>
      <c r="AI187" s="129">
        <f t="shared" si="190"/>
        <v>-5037</v>
      </c>
      <c r="AJ187" s="129">
        <f t="shared" si="190"/>
        <v>-4236</v>
      </c>
      <c r="AK187" s="129">
        <f t="shared" si="190"/>
        <v>-3679</v>
      </c>
      <c r="AL187" s="130"/>
      <c r="AM187" s="76">
        <f>IF(ISERROR(GETPIVOTDATA("VALUE",'CSS WK pvt'!$I$2,"DT_FILE",AM$8,"CD_CO",AM$6,"TRIM_CAT",TRIM(B187),"TRIM_LINE",A183))=TRUE,0,GETPIVOTDATA("VALUE",'CSS WK pvt'!$I$2,"DT_FILE",AM$8,"CD_CO",AM$6,"TRIM_CAT",TRIM(B187),"TRIM_LINE",A183))</f>
        <v>2879</v>
      </c>
    </row>
    <row r="188" spans="1:39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1363</v>
      </c>
      <c r="X188" s="253">
        <f>X187-X189</f>
        <v>1344</v>
      </c>
      <c r="Y188" s="253">
        <f>Y187-Y189</f>
        <v>1441</v>
      </c>
      <c r="Z188" s="130"/>
      <c r="AA188" s="132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30"/>
      <c r="AM188" s="76"/>
    </row>
    <row r="189" spans="1:39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1661</v>
      </c>
      <c r="X189" s="253">
        <v>1533</v>
      </c>
      <c r="Y189" s="253">
        <v>1499</v>
      </c>
      <c r="Z189" s="130"/>
      <c r="AA189" s="132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30"/>
      <c r="AM189" s="76"/>
    </row>
    <row r="190" spans="1:39" s="71" customFormat="1" x14ac:dyDescent="0.35">
      <c r="A190" s="171"/>
      <c r="B190" s="72" t="s">
        <v>39</v>
      </c>
      <c r="C190" s="132">
        <v>445</v>
      </c>
      <c r="D190" s="78">
        <v>501</v>
      </c>
      <c r="E190" s="78">
        <v>606</v>
      </c>
      <c r="F190" s="78">
        <v>659</v>
      </c>
      <c r="G190" s="78">
        <v>614</v>
      </c>
      <c r="H190" s="129">
        <v>598</v>
      </c>
      <c r="I190" s="78">
        <v>590</v>
      </c>
      <c r="J190" s="129">
        <v>595</v>
      </c>
      <c r="K190" s="78">
        <v>494</v>
      </c>
      <c r="L190" s="129">
        <v>438</v>
      </c>
      <c r="M190" s="129">
        <v>477</v>
      </c>
      <c r="N190" s="130">
        <v>472</v>
      </c>
      <c r="O190" s="132">
        <v>392</v>
      </c>
      <c r="P190" s="129">
        <v>281</v>
      </c>
      <c r="Q190" s="78">
        <v>321</v>
      </c>
      <c r="R190" s="129">
        <v>381</v>
      </c>
      <c r="S190" s="78">
        <v>468</v>
      </c>
      <c r="T190" s="129">
        <v>649</v>
      </c>
      <c r="U190" s="240">
        <v>817</v>
      </c>
      <c r="V190" s="240">
        <v>1402</v>
      </c>
      <c r="W190" s="240">
        <v>1426</v>
      </c>
      <c r="X190" s="240">
        <v>1119</v>
      </c>
      <c r="Y190" s="240">
        <v>1054</v>
      </c>
      <c r="Z190" s="130"/>
      <c r="AA190" s="132">
        <f t="shared" si="190"/>
        <v>-53</v>
      </c>
      <c r="AB190" s="129">
        <f t="shared" si="190"/>
        <v>-220</v>
      </c>
      <c r="AC190" s="129">
        <f t="shared" si="190"/>
        <v>-285</v>
      </c>
      <c r="AD190" s="129">
        <f t="shared" si="190"/>
        <v>-278</v>
      </c>
      <c r="AE190" s="129">
        <f t="shared" si="190"/>
        <v>-146</v>
      </c>
      <c r="AF190" s="129">
        <f t="shared" si="190"/>
        <v>51</v>
      </c>
      <c r="AG190" s="129">
        <f t="shared" si="190"/>
        <v>227</v>
      </c>
      <c r="AH190" s="129">
        <f t="shared" si="190"/>
        <v>807</v>
      </c>
      <c r="AI190" s="129">
        <f t="shared" si="190"/>
        <v>932</v>
      </c>
      <c r="AJ190" s="129">
        <f t="shared" si="190"/>
        <v>681</v>
      </c>
      <c r="AK190" s="129">
        <f t="shared" si="190"/>
        <v>577</v>
      </c>
      <c r="AL190" s="130"/>
      <c r="AM190" s="76">
        <f>IF(ISERROR(GETPIVOTDATA("VALUE",'CSS WK pvt'!$I$2,"DT_FILE",AM$8,"CD_CO",AM$6,"TRIM_CAT",TRIM(B190),"TRIM_LINE",A183))=TRUE,0,GETPIVOTDATA("VALUE",'CSS WK pvt'!$I$2,"DT_FILE",AM$8,"CD_CO",AM$6,"TRIM_CAT",TRIM(B190),"TRIM_LINE",A183))</f>
        <v>1029</v>
      </c>
    </row>
    <row r="191" spans="1:39" s="71" customFormat="1" x14ac:dyDescent="0.35">
      <c r="A191" s="171"/>
      <c r="B191" s="72" t="s">
        <v>40</v>
      </c>
      <c r="C191" s="132">
        <v>37</v>
      </c>
      <c r="D191" s="78">
        <v>42</v>
      </c>
      <c r="E191" s="78">
        <v>40</v>
      </c>
      <c r="F191" s="78">
        <v>42</v>
      </c>
      <c r="G191" s="78">
        <v>38</v>
      </c>
      <c r="H191" s="129">
        <v>42</v>
      </c>
      <c r="I191" s="78">
        <v>45</v>
      </c>
      <c r="J191" s="129">
        <v>43</v>
      </c>
      <c r="K191" s="78">
        <v>46</v>
      </c>
      <c r="L191" s="129">
        <v>41</v>
      </c>
      <c r="M191" s="129">
        <v>41</v>
      </c>
      <c r="N191" s="130">
        <v>33</v>
      </c>
      <c r="O191" s="132">
        <v>33</v>
      </c>
      <c r="P191" s="129">
        <v>34</v>
      </c>
      <c r="Q191" s="78">
        <v>40</v>
      </c>
      <c r="R191" s="129">
        <v>45</v>
      </c>
      <c r="S191" s="78">
        <v>46</v>
      </c>
      <c r="T191" s="129">
        <v>57</v>
      </c>
      <c r="U191" s="240">
        <v>81</v>
      </c>
      <c r="V191" s="240">
        <v>100</v>
      </c>
      <c r="W191" s="240">
        <v>100</v>
      </c>
      <c r="X191" s="240">
        <v>95</v>
      </c>
      <c r="Y191" s="240">
        <v>98</v>
      </c>
      <c r="Z191" s="130"/>
      <c r="AA191" s="132">
        <f t="shared" si="190"/>
        <v>-4</v>
      </c>
      <c r="AB191" s="129">
        <f t="shared" si="190"/>
        <v>-8</v>
      </c>
      <c r="AC191" s="129">
        <f t="shared" si="190"/>
        <v>0</v>
      </c>
      <c r="AD191" s="129">
        <f t="shared" si="190"/>
        <v>3</v>
      </c>
      <c r="AE191" s="129">
        <f t="shared" si="190"/>
        <v>8</v>
      </c>
      <c r="AF191" s="129">
        <f t="shared" si="190"/>
        <v>15</v>
      </c>
      <c r="AG191" s="129">
        <f t="shared" si="190"/>
        <v>36</v>
      </c>
      <c r="AH191" s="129">
        <f t="shared" si="190"/>
        <v>57</v>
      </c>
      <c r="AI191" s="129">
        <f t="shared" si="190"/>
        <v>54</v>
      </c>
      <c r="AJ191" s="129">
        <f t="shared" si="190"/>
        <v>54</v>
      </c>
      <c r="AK191" s="129">
        <f t="shared" si="190"/>
        <v>57</v>
      </c>
      <c r="AL191" s="130"/>
      <c r="AM191" s="76">
        <f>IF(ISERROR(GETPIVOTDATA("VALUE",'CSS WK pvt'!$I$2,"DT_FILE",AM$8,"CD_CO",AM$6,"TRIM_CAT",TRIM(B191),"TRIM_LINE",A183))=TRUE,0,GETPIVOTDATA("VALUE",'CSS WK pvt'!$I$2,"DT_FILE",AM$8,"CD_CO",AM$6,"TRIM_CAT",TRIM(B191),"TRIM_LINE",A183))</f>
        <v>105</v>
      </c>
    </row>
    <row r="192" spans="1:39" s="71" customFormat="1" x14ac:dyDescent="0.35">
      <c r="A192" s="171"/>
      <c r="B192" s="72" t="s">
        <v>41</v>
      </c>
      <c r="C192" s="132">
        <v>6</v>
      </c>
      <c r="D192" s="78">
        <v>11</v>
      </c>
      <c r="E192" s="78">
        <v>8</v>
      </c>
      <c r="F192" s="78">
        <v>9</v>
      </c>
      <c r="G192" s="78">
        <v>13</v>
      </c>
      <c r="H192" s="129">
        <v>9</v>
      </c>
      <c r="I192" s="78">
        <v>11</v>
      </c>
      <c r="J192" s="129">
        <v>10</v>
      </c>
      <c r="K192" s="78">
        <v>10</v>
      </c>
      <c r="L192" s="129">
        <v>9</v>
      </c>
      <c r="M192" s="129">
        <v>8</v>
      </c>
      <c r="N192" s="130">
        <v>10</v>
      </c>
      <c r="O192" s="132">
        <v>10</v>
      </c>
      <c r="P192" s="129">
        <v>11</v>
      </c>
      <c r="Q192" s="78">
        <v>6</v>
      </c>
      <c r="R192" s="129">
        <v>12</v>
      </c>
      <c r="S192" s="78">
        <v>12</v>
      </c>
      <c r="T192" s="129">
        <v>16</v>
      </c>
      <c r="U192" s="240">
        <v>21</v>
      </c>
      <c r="V192" s="240">
        <v>26</v>
      </c>
      <c r="W192" s="240">
        <v>24</v>
      </c>
      <c r="X192" s="240">
        <v>24</v>
      </c>
      <c r="Y192" s="240">
        <v>27</v>
      </c>
      <c r="Z192" s="130"/>
      <c r="AA192" s="132">
        <f t="shared" si="190"/>
        <v>4</v>
      </c>
      <c r="AB192" s="129">
        <f t="shared" si="190"/>
        <v>0</v>
      </c>
      <c r="AC192" s="129">
        <f t="shared" si="190"/>
        <v>-2</v>
      </c>
      <c r="AD192" s="129">
        <f t="shared" si="190"/>
        <v>3</v>
      </c>
      <c r="AE192" s="129">
        <f t="shared" si="190"/>
        <v>-1</v>
      </c>
      <c r="AF192" s="129">
        <f t="shared" si="190"/>
        <v>7</v>
      </c>
      <c r="AG192" s="129">
        <f t="shared" si="190"/>
        <v>10</v>
      </c>
      <c r="AH192" s="129">
        <f t="shared" si="190"/>
        <v>16</v>
      </c>
      <c r="AI192" s="129">
        <f t="shared" si="190"/>
        <v>14</v>
      </c>
      <c r="AJ192" s="129">
        <f t="shared" si="190"/>
        <v>15</v>
      </c>
      <c r="AK192" s="129">
        <f t="shared" si="190"/>
        <v>19</v>
      </c>
      <c r="AL192" s="130"/>
      <c r="AM192" s="76">
        <f>IF(ISERROR(GETPIVOTDATA("VALUE",'CSS WK pvt'!$I$2,"DT_FILE",AM$8,"CD_CO",AM$6,"TRIM_CAT",TRIM(B192),"TRIM_LINE",A183))=TRUE,0,GETPIVOTDATA("VALUE",'CSS WK pvt'!$I$2,"DT_FILE",AM$8,"CD_CO",AM$6,"TRIM_CAT",TRIM(B192),"TRIM_LINE",A183))</f>
        <v>23</v>
      </c>
    </row>
    <row r="193" spans="1:39" s="87" customFormat="1" ht="15" thickBot="1" x14ac:dyDescent="0.4">
      <c r="A193" s="172"/>
      <c r="B193" s="133" t="s">
        <v>42</v>
      </c>
      <c r="C193" s="134">
        <f>SUM(C184:C192)</f>
        <v>25274</v>
      </c>
      <c r="D193" s="135">
        <f t="shared" ref="D193:Q193" si="191">SUM(D184:D192)</f>
        <v>27710</v>
      </c>
      <c r="E193" s="135">
        <f t="shared" si="191"/>
        <v>31627</v>
      </c>
      <c r="F193" s="135">
        <f t="shared" si="191"/>
        <v>32744</v>
      </c>
      <c r="G193" s="135">
        <f t="shared" si="191"/>
        <v>32222</v>
      </c>
      <c r="H193" s="136">
        <f t="shared" si="191"/>
        <v>31418</v>
      </c>
      <c r="I193" s="135">
        <f t="shared" si="191"/>
        <v>32813</v>
      </c>
      <c r="J193" s="136">
        <f t="shared" si="191"/>
        <v>32988</v>
      </c>
      <c r="K193" s="135">
        <f t="shared" si="191"/>
        <v>30276</v>
      </c>
      <c r="L193" s="136">
        <f t="shared" si="191"/>
        <v>27591</v>
      </c>
      <c r="M193" s="136">
        <f t="shared" si="191"/>
        <v>26779</v>
      </c>
      <c r="N193" s="137">
        <f t="shared" si="191"/>
        <v>26686</v>
      </c>
      <c r="O193" s="134">
        <f t="shared" si="191"/>
        <v>23093</v>
      </c>
      <c r="P193" s="136">
        <f t="shared" si="191"/>
        <v>16250</v>
      </c>
      <c r="Q193" s="136">
        <f t="shared" si="191"/>
        <v>12462</v>
      </c>
      <c r="R193" s="136">
        <v>12287</v>
      </c>
      <c r="S193" s="135">
        <v>12150</v>
      </c>
      <c r="T193" s="136">
        <v>12115</v>
      </c>
      <c r="U193" s="242">
        <v>13150</v>
      </c>
      <c r="V193" s="242">
        <v>14656</v>
      </c>
      <c r="W193" s="242">
        <f>SUM(W184+W187+W190+W191+W192)</f>
        <v>15378</v>
      </c>
      <c r="X193" s="242">
        <f>SUM(X184+X187+X190+X191+X192)</f>
        <v>14409</v>
      </c>
      <c r="Y193" s="242">
        <v>14991</v>
      </c>
      <c r="Z193" s="137"/>
      <c r="AA193" s="134">
        <f t="shared" ref="AA193:AM193" si="192">SUM(AA184:AA192)</f>
        <v>-2181</v>
      </c>
      <c r="AB193" s="136">
        <f t="shared" ref="AB193:AD193" si="193">SUM(AB184:AB192)</f>
        <v>-11460</v>
      </c>
      <c r="AC193" s="136">
        <f t="shared" si="193"/>
        <v>-19165</v>
      </c>
      <c r="AD193" s="136">
        <f t="shared" si="193"/>
        <v>-20457</v>
      </c>
      <c r="AE193" s="136">
        <f t="shared" ref="AE193:AF193" si="194">SUM(AE184:AE192)</f>
        <v>-20072</v>
      </c>
      <c r="AF193" s="136">
        <f t="shared" si="194"/>
        <v>-19303</v>
      </c>
      <c r="AG193" s="136">
        <f t="shared" ref="AG193:AH193" si="195">SUM(AG184:AG192)</f>
        <v>-19663</v>
      </c>
      <c r="AH193" s="136">
        <f t="shared" si="195"/>
        <v>-18332</v>
      </c>
      <c r="AI193" s="136">
        <f t="shared" ref="AI193:AJ193" si="196">SUM(AI184:AI192)</f>
        <v>-14898</v>
      </c>
      <c r="AJ193" s="136">
        <f t="shared" si="196"/>
        <v>-13182</v>
      </c>
      <c r="AK193" s="136">
        <f t="shared" ref="AK193" si="197">SUM(AK184:AK192)</f>
        <v>-11788</v>
      </c>
      <c r="AL193" s="137"/>
      <c r="AM193" s="134">
        <f t="shared" si="192"/>
        <v>14736</v>
      </c>
    </row>
    <row r="194" spans="1:39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91"/>
      <c r="AA194" s="92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4"/>
      <c r="AM194" s="92"/>
    </row>
    <row r="195" spans="1:39" s="71" customFormat="1" x14ac:dyDescent="0.35">
      <c r="A195" s="171"/>
      <c r="B195" s="72" t="s">
        <v>37</v>
      </c>
      <c r="C195" s="257">
        <v>92580915.019999996</v>
      </c>
      <c r="D195" s="258">
        <v>76115125.299999997</v>
      </c>
      <c r="E195" s="258">
        <v>71021794.120000005</v>
      </c>
      <c r="F195" s="259">
        <v>75588513.870000005</v>
      </c>
      <c r="G195" s="258">
        <v>100128342.31</v>
      </c>
      <c r="H195" s="259">
        <v>110224917.31999999</v>
      </c>
      <c r="I195" s="258">
        <v>92219244.629999995</v>
      </c>
      <c r="J195" s="259">
        <v>72763689.140000001</v>
      </c>
      <c r="K195" s="258">
        <v>82170102.010000005</v>
      </c>
      <c r="L195" s="259">
        <v>108011018.33</v>
      </c>
      <c r="M195" s="259">
        <v>118317275.66</v>
      </c>
      <c r="N195" s="260">
        <v>104055366.95999999</v>
      </c>
      <c r="O195" s="257">
        <v>97247055.760000005</v>
      </c>
      <c r="P195" s="259">
        <v>97161393.819999993</v>
      </c>
      <c r="Q195" s="258">
        <v>87157978</v>
      </c>
      <c r="R195" s="259">
        <v>92470861</v>
      </c>
      <c r="S195" s="258">
        <v>127384398</v>
      </c>
      <c r="T195" s="259">
        <v>143787541</v>
      </c>
      <c r="U195" s="261">
        <v>110185596</v>
      </c>
      <c r="V195" s="261">
        <v>83556381</v>
      </c>
      <c r="W195" s="261">
        <v>87918216</v>
      </c>
      <c r="X195" s="261">
        <v>105355336</v>
      </c>
      <c r="Y195" s="261">
        <v>124387934</v>
      </c>
      <c r="Z195" s="127"/>
      <c r="AA195" s="268">
        <f t="shared" ref="AA195:AK203" si="198">O195-C195</f>
        <v>4666140.7400000095</v>
      </c>
      <c r="AB195" s="269">
        <f t="shared" si="198"/>
        <v>21046268.519999996</v>
      </c>
      <c r="AC195" s="269">
        <f t="shared" si="198"/>
        <v>16136183.879999995</v>
      </c>
      <c r="AD195" s="269">
        <f t="shared" si="198"/>
        <v>16882347.129999995</v>
      </c>
      <c r="AE195" s="269">
        <f t="shared" si="198"/>
        <v>27256055.689999998</v>
      </c>
      <c r="AF195" s="269">
        <f t="shared" si="198"/>
        <v>33562623.680000007</v>
      </c>
      <c r="AG195" s="269">
        <f t="shared" si="198"/>
        <v>17966351.370000005</v>
      </c>
      <c r="AH195" s="269">
        <f t="shared" si="198"/>
        <v>10792691.859999999</v>
      </c>
      <c r="AI195" s="269">
        <f t="shared" si="198"/>
        <v>5748113.9899999946</v>
      </c>
      <c r="AJ195" s="269">
        <f t="shared" si="198"/>
        <v>-2655682.3299999982</v>
      </c>
      <c r="AK195" s="269">
        <f t="shared" si="198"/>
        <v>6070658.3400000036</v>
      </c>
      <c r="AL195" s="130"/>
      <c r="AM195" s="76">
        <f>IF(ISERROR(GETPIVOTDATA("VALUE",'CSS WK pvt'!$I$2,"DT_FILE",AM$8,"CD_CO",AM$6,"TRIM_CAT",TRIM(B195),"TRIM_LINE",A194))=TRUE,0,GETPIVOTDATA("VALUE",'CSS WK pvt'!$I$2,"DT_FILE",AM$8,"CD_CO",AM$6,"TRIM_CAT",TRIM(B195),"TRIM_LINE",A194))</f>
        <v>123223466</v>
      </c>
    </row>
    <row r="196" spans="1:39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40994204.560000002</v>
      </c>
      <c r="X196" s="262">
        <f>X195-X197</f>
        <v>49316487.770000003</v>
      </c>
      <c r="Y196" s="262">
        <f>Y195-Y197</f>
        <v>58638960.140000001</v>
      </c>
      <c r="Z196" s="127"/>
      <c r="AA196" s="268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130"/>
      <c r="AM196" s="76"/>
    </row>
    <row r="197" spans="1:39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46924011.439999998</v>
      </c>
      <c r="X197" s="262">
        <v>56038848.229999997</v>
      </c>
      <c r="Y197" s="262">
        <v>65748973.859999999</v>
      </c>
      <c r="Z197" s="127"/>
      <c r="AA197" s="268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130"/>
      <c r="AM197" s="76"/>
    </row>
    <row r="198" spans="1:39" s="71" customFormat="1" x14ac:dyDescent="0.35">
      <c r="A198" s="171"/>
      <c r="B198" s="72" t="s">
        <v>38</v>
      </c>
      <c r="C198" s="257">
        <v>11474884.550000001</v>
      </c>
      <c r="D198" s="258">
        <v>8998566.6699999999</v>
      </c>
      <c r="E198" s="258">
        <v>8272775.4100000001</v>
      </c>
      <c r="F198" s="259">
        <v>8264801.1500000004</v>
      </c>
      <c r="G198" s="258">
        <v>10285085.65</v>
      </c>
      <c r="H198" s="259">
        <v>11455288.42</v>
      </c>
      <c r="I198" s="258">
        <v>9728701.6899999995</v>
      </c>
      <c r="J198" s="259">
        <v>7733509.8499999996</v>
      </c>
      <c r="K198" s="258">
        <v>8729644.7200000007</v>
      </c>
      <c r="L198" s="259">
        <v>11494312.279999999</v>
      </c>
      <c r="M198" s="259">
        <v>12808930.109999999</v>
      </c>
      <c r="N198" s="260">
        <v>11406465.039999999</v>
      </c>
      <c r="O198" s="257">
        <v>10703971.48</v>
      </c>
      <c r="P198" s="259">
        <v>9891512.2699999996</v>
      </c>
      <c r="Q198" s="258">
        <v>8547370</v>
      </c>
      <c r="R198" s="259">
        <v>8343187</v>
      </c>
      <c r="S198" s="258">
        <v>11754045</v>
      </c>
      <c r="T198" s="259">
        <v>12462064</v>
      </c>
      <c r="U198" s="261">
        <v>9564263</v>
      </c>
      <c r="V198" s="261">
        <v>7403585</v>
      </c>
      <c r="W198" s="261">
        <v>8180711</v>
      </c>
      <c r="X198" s="261">
        <v>9794686</v>
      </c>
      <c r="Y198" s="261">
        <v>12392765</v>
      </c>
      <c r="Z198" s="127"/>
      <c r="AA198" s="268">
        <f t="shared" si="198"/>
        <v>-770913.0700000003</v>
      </c>
      <c r="AB198" s="269">
        <f t="shared" si="198"/>
        <v>892945.59999999963</v>
      </c>
      <c r="AC198" s="269">
        <f t="shared" si="198"/>
        <v>274594.58999999985</v>
      </c>
      <c r="AD198" s="269">
        <f t="shared" si="198"/>
        <v>78385.849999999627</v>
      </c>
      <c r="AE198" s="269">
        <f t="shared" si="198"/>
        <v>1468959.3499999996</v>
      </c>
      <c r="AF198" s="269">
        <f t="shared" si="198"/>
        <v>1006775.5800000001</v>
      </c>
      <c r="AG198" s="269">
        <f t="shared" si="198"/>
        <v>-164438.68999999948</v>
      </c>
      <c r="AH198" s="269">
        <f t="shared" si="198"/>
        <v>-329924.84999999963</v>
      </c>
      <c r="AI198" s="269">
        <f t="shared" si="198"/>
        <v>-548933.72000000067</v>
      </c>
      <c r="AJ198" s="269">
        <f t="shared" si="198"/>
        <v>-1699626.2799999993</v>
      </c>
      <c r="AK198" s="269">
        <f t="shared" si="198"/>
        <v>-416165.1099999994</v>
      </c>
      <c r="AL198" s="130"/>
      <c r="AM198" s="76">
        <f>IF(ISERROR(GETPIVOTDATA("VALUE",'CSS WK pvt'!$I$2,"DT_FILE",AM$8,"CD_CO",AM$6,"TRIM_CAT",TRIM(B198),"TRIM_LINE",A194))=TRUE,0,GETPIVOTDATA("VALUE",'CSS WK pvt'!$I$2,"DT_FILE",AM$8,"CD_CO",AM$6,"TRIM_CAT",TRIM(B198),"TRIM_LINE",A194))</f>
        <v>12500635</v>
      </c>
    </row>
    <row r="199" spans="1:39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3501737.29</v>
      </c>
      <c r="X199" s="262">
        <f>X198-X200</f>
        <v>4459094.5199999996</v>
      </c>
      <c r="Y199" s="262">
        <f>Y198-Y200</f>
        <v>5657640.0599999996</v>
      </c>
      <c r="Z199" s="127"/>
      <c r="AA199" s="268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130"/>
      <c r="AM199" s="76"/>
    </row>
    <row r="200" spans="1:39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4678973.71</v>
      </c>
      <c r="X200" s="262">
        <v>5335591.4800000004</v>
      </c>
      <c r="Y200" s="262">
        <v>6735124.9400000004</v>
      </c>
      <c r="Z200" s="127"/>
      <c r="AA200" s="268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130"/>
      <c r="AM200" s="76"/>
    </row>
    <row r="201" spans="1:39" s="71" customFormat="1" x14ac:dyDescent="0.35">
      <c r="A201" s="171"/>
      <c r="B201" s="72" t="s">
        <v>39</v>
      </c>
      <c r="C201" s="257">
        <v>26513249.379999999</v>
      </c>
      <c r="D201" s="258">
        <v>22838535.949999999</v>
      </c>
      <c r="E201" s="258">
        <v>20313064.690000001</v>
      </c>
      <c r="F201" s="259">
        <v>21361020.059999999</v>
      </c>
      <c r="G201" s="258">
        <v>23924517.210000001</v>
      </c>
      <c r="H201" s="259">
        <v>25825022.82</v>
      </c>
      <c r="I201" s="258">
        <v>23532193.510000002</v>
      </c>
      <c r="J201" s="259">
        <v>20051038.890000001</v>
      </c>
      <c r="K201" s="258">
        <v>21371428.18</v>
      </c>
      <c r="L201" s="259">
        <v>27471179.699999999</v>
      </c>
      <c r="M201" s="259">
        <v>28540246.149999999</v>
      </c>
      <c r="N201" s="260">
        <v>27174500.82</v>
      </c>
      <c r="O201" s="257">
        <v>25275615.66</v>
      </c>
      <c r="P201" s="259">
        <v>23995167.120000001</v>
      </c>
      <c r="Q201" s="258">
        <v>19827429</v>
      </c>
      <c r="R201" s="259">
        <v>20598714</v>
      </c>
      <c r="S201" s="258">
        <v>25537659</v>
      </c>
      <c r="T201" s="259">
        <v>26952631</v>
      </c>
      <c r="U201" s="261">
        <v>23712210</v>
      </c>
      <c r="V201" s="261">
        <v>20248626</v>
      </c>
      <c r="W201" s="261">
        <v>20594100</v>
      </c>
      <c r="X201" s="261">
        <v>23621743</v>
      </c>
      <c r="Y201" s="261">
        <v>27821588</v>
      </c>
      <c r="Z201" s="127"/>
      <c r="AA201" s="268">
        <f t="shared" si="198"/>
        <v>-1237633.7199999988</v>
      </c>
      <c r="AB201" s="269">
        <f t="shared" si="198"/>
        <v>1156631.1700000018</v>
      </c>
      <c r="AC201" s="269">
        <f t="shared" si="198"/>
        <v>-485635.69000000134</v>
      </c>
      <c r="AD201" s="269">
        <f t="shared" si="198"/>
        <v>-762306.05999999866</v>
      </c>
      <c r="AE201" s="269">
        <f t="shared" si="198"/>
        <v>1613141.7899999991</v>
      </c>
      <c r="AF201" s="269">
        <f t="shared" si="198"/>
        <v>1127608.1799999997</v>
      </c>
      <c r="AG201" s="269">
        <f t="shared" si="198"/>
        <v>180016.48999999836</v>
      </c>
      <c r="AH201" s="269">
        <f t="shared" si="198"/>
        <v>197587.1099999994</v>
      </c>
      <c r="AI201" s="269">
        <f t="shared" si="198"/>
        <v>-777328.1799999997</v>
      </c>
      <c r="AJ201" s="269">
        <f t="shared" si="198"/>
        <v>-3849436.6999999993</v>
      </c>
      <c r="AK201" s="269">
        <f t="shared" si="198"/>
        <v>-718658.14999999851</v>
      </c>
      <c r="AL201" s="130"/>
      <c r="AM201" s="76">
        <f>IF(ISERROR(GETPIVOTDATA("VALUE",'CSS WK pvt'!$I$2,"DT_FILE",AM$8,"CD_CO",AM$6,"TRIM_CAT",TRIM(B201),"TRIM_LINE",A194))=TRUE,0,GETPIVOTDATA("VALUE",'CSS WK pvt'!$I$2,"DT_FILE",AM$8,"CD_CO",AM$6,"TRIM_CAT",TRIM(B201),"TRIM_LINE",A194))</f>
        <v>29669179</v>
      </c>
    </row>
    <row r="202" spans="1:39" s="71" customFormat="1" x14ac:dyDescent="0.35">
      <c r="A202" s="171"/>
      <c r="B202" s="72" t="s">
        <v>40</v>
      </c>
      <c r="C202" s="257">
        <v>24977745.989999998</v>
      </c>
      <c r="D202" s="258">
        <v>21794886.420000002</v>
      </c>
      <c r="E202" s="258">
        <v>20577345.73</v>
      </c>
      <c r="F202" s="259">
        <v>21830117.850000001</v>
      </c>
      <c r="G202" s="258">
        <v>23561301.239999998</v>
      </c>
      <c r="H202" s="259">
        <v>24229865</v>
      </c>
      <c r="I202" s="258">
        <v>23292095.120000001</v>
      </c>
      <c r="J202" s="259">
        <v>20990372.32</v>
      </c>
      <c r="K202" s="258">
        <v>20738013.16</v>
      </c>
      <c r="L202" s="259">
        <v>26007498.359999999</v>
      </c>
      <c r="M202" s="259">
        <v>27134039.84</v>
      </c>
      <c r="N202" s="260">
        <v>25402447.449999999</v>
      </c>
      <c r="O202" s="257">
        <v>24130116.210000001</v>
      </c>
      <c r="P202" s="259">
        <v>23259572.789999999</v>
      </c>
      <c r="Q202" s="258">
        <v>20263524</v>
      </c>
      <c r="R202" s="259">
        <v>21680285</v>
      </c>
      <c r="S202" s="258">
        <v>25584056</v>
      </c>
      <c r="T202" s="259">
        <v>28116983</v>
      </c>
      <c r="U202" s="261">
        <v>25387779</v>
      </c>
      <c r="V202" s="261">
        <v>21519593</v>
      </c>
      <c r="W202" s="261">
        <v>20734566</v>
      </c>
      <c r="X202" s="261">
        <v>22093620</v>
      </c>
      <c r="Y202" s="261">
        <v>26981938</v>
      </c>
      <c r="Z202" s="127"/>
      <c r="AA202" s="268">
        <f t="shared" si="198"/>
        <v>-847629.77999999747</v>
      </c>
      <c r="AB202" s="269">
        <f t="shared" si="198"/>
        <v>1464686.3699999973</v>
      </c>
      <c r="AC202" s="269">
        <f t="shared" si="198"/>
        <v>-313821.73000000045</v>
      </c>
      <c r="AD202" s="269">
        <f t="shared" si="198"/>
        <v>-149832.85000000149</v>
      </c>
      <c r="AE202" s="269">
        <f t="shared" si="198"/>
        <v>2022754.7600000016</v>
      </c>
      <c r="AF202" s="269">
        <f t="shared" si="198"/>
        <v>3887118</v>
      </c>
      <c r="AG202" s="269">
        <f t="shared" si="198"/>
        <v>2095683.879999999</v>
      </c>
      <c r="AH202" s="269">
        <f t="shared" si="198"/>
        <v>529220.6799999997</v>
      </c>
      <c r="AI202" s="269">
        <f t="shared" si="198"/>
        <v>-3447.160000000149</v>
      </c>
      <c r="AJ202" s="269">
        <f t="shared" si="198"/>
        <v>-3913878.3599999994</v>
      </c>
      <c r="AK202" s="269">
        <f t="shared" si="198"/>
        <v>-152101.83999999985</v>
      </c>
      <c r="AL202" s="130"/>
      <c r="AM202" s="76">
        <f>IF(ISERROR(GETPIVOTDATA("VALUE",'CSS WK pvt'!$I$2,"DT_FILE",AM$8,"CD_CO",AM$6,"TRIM_CAT",TRIM(B202),"TRIM_LINE",A194))=TRUE,0,GETPIVOTDATA("VALUE",'CSS WK pvt'!$I$2,"DT_FILE",AM$8,"CD_CO",AM$6,"TRIM_CAT",TRIM(B202),"TRIM_LINE",A194))</f>
        <v>29455253</v>
      </c>
    </row>
    <row r="203" spans="1:39" s="71" customFormat="1" x14ac:dyDescent="0.35">
      <c r="A203" s="171"/>
      <c r="B203" s="72" t="s">
        <v>41</v>
      </c>
      <c r="C203" s="257">
        <v>37260550.359999999</v>
      </c>
      <c r="D203" s="258">
        <v>34898282.340000004</v>
      </c>
      <c r="E203" s="258">
        <v>28454388.91</v>
      </c>
      <c r="F203" s="259">
        <v>36593379.159999996</v>
      </c>
      <c r="G203" s="258">
        <v>35306916.960000001</v>
      </c>
      <c r="H203" s="259">
        <v>38186170.630000003</v>
      </c>
      <c r="I203" s="258">
        <v>36694202.710000001</v>
      </c>
      <c r="J203" s="259">
        <v>32567202.989999998</v>
      </c>
      <c r="K203" s="258">
        <v>33189585.440000001</v>
      </c>
      <c r="L203" s="259">
        <v>38708523.82</v>
      </c>
      <c r="M203" s="259">
        <v>37599283.640000001</v>
      </c>
      <c r="N203" s="260">
        <v>39970210.350000001</v>
      </c>
      <c r="O203" s="257">
        <v>34327208.869999997</v>
      </c>
      <c r="P203" s="259">
        <v>35419438.729999997</v>
      </c>
      <c r="Q203" s="258">
        <v>33488913</v>
      </c>
      <c r="R203" s="259">
        <v>35018604</v>
      </c>
      <c r="S203" s="258">
        <v>41521678</v>
      </c>
      <c r="T203" s="259">
        <v>42664334</v>
      </c>
      <c r="U203" s="261">
        <v>38064388</v>
      </c>
      <c r="V203" s="261">
        <v>36683498</v>
      </c>
      <c r="W203" s="261">
        <v>33831144</v>
      </c>
      <c r="X203" s="261">
        <v>33196349</v>
      </c>
      <c r="Y203" s="261">
        <v>42279260</v>
      </c>
      <c r="Z203" s="127"/>
      <c r="AA203" s="268">
        <f t="shared" si="198"/>
        <v>-2933341.4900000021</v>
      </c>
      <c r="AB203" s="269">
        <f t="shared" si="198"/>
        <v>521156.38999999315</v>
      </c>
      <c r="AC203" s="269">
        <f t="shared" si="198"/>
        <v>5034524.09</v>
      </c>
      <c r="AD203" s="269">
        <f t="shared" si="198"/>
        <v>-1574775.1599999964</v>
      </c>
      <c r="AE203" s="269">
        <f t="shared" si="198"/>
        <v>6214761.0399999991</v>
      </c>
      <c r="AF203" s="269">
        <f t="shared" si="198"/>
        <v>4478163.3699999973</v>
      </c>
      <c r="AG203" s="269">
        <f t="shared" si="198"/>
        <v>1370185.2899999991</v>
      </c>
      <c r="AH203" s="269">
        <f t="shared" si="198"/>
        <v>4116295.0100000016</v>
      </c>
      <c r="AI203" s="269">
        <f t="shared" si="198"/>
        <v>641558.55999999866</v>
      </c>
      <c r="AJ203" s="269">
        <f t="shared" si="198"/>
        <v>-5512174.8200000003</v>
      </c>
      <c r="AK203" s="269">
        <f t="shared" si="198"/>
        <v>4679976.3599999994</v>
      </c>
      <c r="AL203" s="130"/>
      <c r="AM203" s="76">
        <f>IF(ISERROR(GETPIVOTDATA("VALUE",'CSS WK pvt'!$I$2,"DT_FILE",AM$8,"CD_CO",AM$6,"TRIM_CAT",TRIM(B203),"TRIM_LINE",A194))=TRUE,0,GETPIVOTDATA("VALUE",'CSS WK pvt'!$I$2,"DT_FILE",AM$8,"CD_CO",AM$6,"TRIM_CAT",TRIM(B203),"TRIM_LINE",A194))</f>
        <v>44972960</v>
      </c>
    </row>
    <row r="204" spans="1:39" s="87" customFormat="1" x14ac:dyDescent="0.35">
      <c r="A204" s="172"/>
      <c r="B204" s="72" t="s">
        <v>42</v>
      </c>
      <c r="C204" s="263">
        <f>SUM(C195:C203)</f>
        <v>192807345.30000001</v>
      </c>
      <c r="D204" s="264">
        <f t="shared" ref="D204:AM204" si="199">SUM(D195:D203)</f>
        <v>164645396.68000001</v>
      </c>
      <c r="E204" s="264">
        <f t="shared" si="199"/>
        <v>148639368.86000001</v>
      </c>
      <c r="F204" s="265">
        <f t="shared" si="199"/>
        <v>163637832.09</v>
      </c>
      <c r="G204" s="264">
        <f t="shared" si="199"/>
        <v>193206163.37000003</v>
      </c>
      <c r="H204" s="265">
        <f t="shared" si="199"/>
        <v>209921264.19</v>
      </c>
      <c r="I204" s="264">
        <f t="shared" si="199"/>
        <v>185466437.66</v>
      </c>
      <c r="J204" s="265">
        <f t="shared" si="199"/>
        <v>154105813.19</v>
      </c>
      <c r="K204" s="264">
        <f t="shared" si="199"/>
        <v>166198773.50999999</v>
      </c>
      <c r="L204" s="265">
        <f t="shared" si="199"/>
        <v>211692532.49000001</v>
      </c>
      <c r="M204" s="265">
        <f t="shared" si="199"/>
        <v>224399775.39999998</v>
      </c>
      <c r="N204" s="266">
        <f t="shared" si="199"/>
        <v>208008990.61999997</v>
      </c>
      <c r="O204" s="263">
        <f t="shared" si="199"/>
        <v>191683967.98000002</v>
      </c>
      <c r="P204" s="265">
        <f t="shared" si="199"/>
        <v>189727084.72999999</v>
      </c>
      <c r="Q204" s="265">
        <f t="shared" si="199"/>
        <v>169285214</v>
      </c>
      <c r="R204" s="265">
        <v>178111651</v>
      </c>
      <c r="S204" s="264">
        <v>231781836</v>
      </c>
      <c r="T204" s="265">
        <v>253983553</v>
      </c>
      <c r="U204" s="267">
        <v>206914236</v>
      </c>
      <c r="V204" s="267">
        <v>169411683</v>
      </c>
      <c r="W204" s="267">
        <f>SUM(W195+W198+W201+W202+W203)</f>
        <v>171258737</v>
      </c>
      <c r="X204" s="267">
        <f>SUM(X195+X198+X201+X202+X203)</f>
        <v>194061734</v>
      </c>
      <c r="Y204" s="267">
        <v>233863485</v>
      </c>
      <c r="Z204" s="145"/>
      <c r="AA204" s="270">
        <f t="shared" si="199"/>
        <v>-1123377.3199999891</v>
      </c>
      <c r="AB204" s="271">
        <f t="shared" si="199"/>
        <v>25081688.04999999</v>
      </c>
      <c r="AC204" s="271">
        <f t="shared" ref="AC204:AD204" si="200">SUM(AC195:AC203)</f>
        <v>20645845.139999993</v>
      </c>
      <c r="AD204" s="271">
        <f t="shared" si="200"/>
        <v>14473818.91</v>
      </c>
      <c r="AE204" s="271">
        <f t="shared" ref="AE204:AF204" si="201">SUM(AE195:AE203)</f>
        <v>38575672.629999995</v>
      </c>
      <c r="AF204" s="271">
        <f t="shared" si="201"/>
        <v>44062288.810000002</v>
      </c>
      <c r="AG204" s="271">
        <f t="shared" ref="AG204:AH204" si="202">SUM(AG195:AG203)</f>
        <v>21447798.340000004</v>
      </c>
      <c r="AH204" s="271">
        <f t="shared" si="202"/>
        <v>15305869.810000001</v>
      </c>
      <c r="AI204" s="271">
        <f t="shared" ref="AI204:AJ204" si="203">SUM(AI195:AI203)</f>
        <v>5059963.4899999928</v>
      </c>
      <c r="AJ204" s="271">
        <f t="shared" si="203"/>
        <v>-17630798.489999995</v>
      </c>
      <c r="AK204" s="271">
        <f t="shared" ref="AK204" si="204">SUM(AK195:AK203)</f>
        <v>9463709.6000000052</v>
      </c>
      <c r="AL204" s="141"/>
      <c r="AM204" s="101">
        <f t="shared" si="199"/>
        <v>239821493</v>
      </c>
    </row>
    <row r="205" spans="1:39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105"/>
      <c r="AA205" s="106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8"/>
      <c r="AM205" s="106"/>
    </row>
    <row r="206" spans="1:39" s="71" customFormat="1" x14ac:dyDescent="0.35">
      <c r="A206" s="171"/>
      <c r="B206" s="72" t="s">
        <v>37</v>
      </c>
      <c r="C206" s="132"/>
      <c r="D206" s="209">
        <f>(C98+C195+D130-D98-D195)/(C98+C195+D130-D195)</f>
        <v>0.50833385930004771</v>
      </c>
      <c r="E206" s="210">
        <f t="shared" ref="E206:Y211" si="205">(D98+D195+E130-E98-E195)/(D98+D195+E130-E195)</f>
        <v>0.48844564303899474</v>
      </c>
      <c r="F206" s="210">
        <f t="shared" si="205"/>
        <v>0.47172473383620184</v>
      </c>
      <c r="G206" s="210">
        <f t="shared" si="205"/>
        <v>0.51905484024697013</v>
      </c>
      <c r="H206" s="211">
        <f t="shared" si="205"/>
        <v>0.54236372819462586</v>
      </c>
      <c r="I206" s="210">
        <f t="shared" si="205"/>
        <v>0.52378974332454564</v>
      </c>
      <c r="J206" s="211">
        <f t="shared" si="205"/>
        <v>0.50431756682942308</v>
      </c>
      <c r="K206" s="210">
        <f t="shared" si="205"/>
        <v>0.42353220876551917</v>
      </c>
      <c r="L206" s="211">
        <f t="shared" si="205"/>
        <v>0.47197772241997021</v>
      </c>
      <c r="M206" s="211">
        <f t="shared" si="205"/>
        <v>0.52798482272454106</v>
      </c>
      <c r="N206" s="212">
        <f t="shared" si="205"/>
        <v>0.48255149920616758</v>
      </c>
      <c r="O206" s="213">
        <f t="shared" si="205"/>
        <v>0.46277878057248784</v>
      </c>
      <c r="P206" s="211">
        <f t="shared" si="205"/>
        <v>0.44683091305740175</v>
      </c>
      <c r="Q206" s="211">
        <f t="shared" si="205"/>
        <v>0.41958139580149129</v>
      </c>
      <c r="R206" s="211">
        <f t="shared" si="205"/>
        <v>0.41099957193116304</v>
      </c>
      <c r="S206" s="211">
        <f t="shared" si="205"/>
        <v>0.45010647658336489</v>
      </c>
      <c r="T206" s="211">
        <f t="shared" si="205"/>
        <v>0.47179039678237877</v>
      </c>
      <c r="U206" s="211">
        <f t="shared" si="205"/>
        <v>0.44183112916040673</v>
      </c>
      <c r="V206" s="211">
        <f t="shared" si="205"/>
        <v>0.37241314028959871</v>
      </c>
      <c r="W206" s="211">
        <f t="shared" si="205"/>
        <v>0.40823309520465401</v>
      </c>
      <c r="X206" s="211">
        <f t="shared" si="205"/>
        <v>0.37335596732146065</v>
      </c>
      <c r="Y206" s="211">
        <f t="shared" si="205"/>
        <v>0.38800719427594715</v>
      </c>
      <c r="Z206" s="211"/>
      <c r="AA206" s="132"/>
      <c r="AB206" s="211">
        <f t="shared" ref="AB206:AK215" si="206">P206-D206</f>
        <v>-6.1502946242645962E-2</v>
      </c>
      <c r="AC206" s="211">
        <f t="shared" si="206"/>
        <v>-6.8864247237503451E-2</v>
      </c>
      <c r="AD206" s="211">
        <f t="shared" si="206"/>
        <v>-6.0725161905038794E-2</v>
      </c>
      <c r="AE206" s="211">
        <f t="shared" si="206"/>
        <v>-6.8948363663605239E-2</v>
      </c>
      <c r="AF206" s="211">
        <f t="shared" si="206"/>
        <v>-7.0573331412247087E-2</v>
      </c>
      <c r="AG206" s="211">
        <f t="shared" si="206"/>
        <v>-8.195861416413891E-2</v>
      </c>
      <c r="AH206" s="211">
        <f t="shared" si="206"/>
        <v>-0.13190442653982437</v>
      </c>
      <c r="AI206" s="211">
        <f t="shared" si="206"/>
        <v>-1.5299113560865163E-2</v>
      </c>
      <c r="AJ206" s="211">
        <f t="shared" si="206"/>
        <v>-9.8621755098509567E-2</v>
      </c>
      <c r="AK206" s="211">
        <f t="shared" si="206"/>
        <v>-0.1399776284485939</v>
      </c>
      <c r="AL206" s="130"/>
      <c r="AM206" s="76">
        <f>IF(ISERROR(GETPIVOTDATA("VALUE",'CRS WK pvt'!$I$2,"DT_FILE",AM$8,"CD_CO",AM$6,"TRIM_CAT",TRIM(B206),"TRIM_LINE",A205))=TRUE,0,GETPIVOTDATA("VALUE",'CRS WK pvt'!$I$2,"DT_FILE",AM$8,"CD_CO",AM$6,"TRIM_CAT",TRIM(B206),"TRIM_LINE",A205))</f>
        <v>0</v>
      </c>
    </row>
    <row r="207" spans="1:39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55">
        <f t="shared" si="205"/>
        <v>0.40635778841927667</v>
      </c>
      <c r="Y207" s="255">
        <f t="shared" si="205"/>
        <v>0.40328192408441055</v>
      </c>
      <c r="Z207" s="211"/>
      <c r="AA207" s="132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130"/>
      <c r="AM207" s="76"/>
    </row>
    <row r="208" spans="1:39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55">
        <f t="shared" si="205"/>
        <v>0.34421685793825185</v>
      </c>
      <c r="Y208" s="255">
        <f t="shared" si="205"/>
        <v>0.37510379357791995</v>
      </c>
      <c r="Z208" s="211"/>
      <c r="AA208" s="132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130"/>
      <c r="AM208" s="76"/>
    </row>
    <row r="209" spans="1:39" s="71" customFormat="1" x14ac:dyDescent="0.35">
      <c r="A209" s="171"/>
      <c r="B209" s="72" t="s">
        <v>38</v>
      </c>
      <c r="C209" s="132"/>
      <c r="D209" s="210">
        <f t="shared" ref="D209:Y209" si="207">(C101+C198+D133-D101-D198)/(C101+C198+D133-D198)</f>
        <v>0.16964694494341612</v>
      </c>
      <c r="E209" s="210">
        <f t="shared" si="207"/>
        <v>0.15796110330007282</v>
      </c>
      <c r="F209" s="210">
        <f t="shared" si="207"/>
        <v>0.14863344575139331</v>
      </c>
      <c r="G209" s="210">
        <f t="shared" si="207"/>
        <v>0.15234430332129478</v>
      </c>
      <c r="H209" s="211">
        <f t="shared" si="207"/>
        <v>0.15809233715907064</v>
      </c>
      <c r="I209" s="210">
        <f t="shared" si="207"/>
        <v>0.15612602165117517</v>
      </c>
      <c r="J209" s="211">
        <f t="shared" si="207"/>
        <v>0.16024806450659043</v>
      </c>
      <c r="K209" s="210">
        <f t="shared" si="207"/>
        <v>0.11720664528128168</v>
      </c>
      <c r="L209" s="211">
        <f t="shared" si="207"/>
        <v>0.13259983328284422</v>
      </c>
      <c r="M209" s="211">
        <f t="shared" si="207"/>
        <v>0.15336864960550226</v>
      </c>
      <c r="N209" s="212">
        <f t="shared" si="207"/>
        <v>0.13550663080192921</v>
      </c>
      <c r="O209" s="213">
        <f t="shared" si="207"/>
        <v>0.13798706347785211</v>
      </c>
      <c r="P209" s="211">
        <f t="shared" si="207"/>
        <v>6.6743845583029413E-2</v>
      </c>
      <c r="Q209" s="211">
        <f t="shared" si="207"/>
        <v>0.14649002688010945</v>
      </c>
      <c r="R209" s="211">
        <f t="shared" si="207"/>
        <v>0.13414503084739013</v>
      </c>
      <c r="S209" s="211">
        <f t="shared" si="207"/>
        <v>6.9719029863303403E-2</v>
      </c>
      <c r="T209" s="211">
        <f t="shared" si="207"/>
        <v>0.14542189940273351</v>
      </c>
      <c r="U209" s="211">
        <f t="shared" si="207"/>
        <v>0.14760441353409698</v>
      </c>
      <c r="V209" s="211">
        <f t="shared" si="207"/>
        <v>0.16097462372325697</v>
      </c>
      <c r="W209" s="211">
        <f t="shared" si="207"/>
        <v>5.4606202917977804E-2</v>
      </c>
      <c r="X209" s="211">
        <f t="shared" si="207"/>
        <v>7.3181428548666105E-2</v>
      </c>
      <c r="Y209" s="211">
        <f t="shared" si="207"/>
        <v>0.11988544995235161</v>
      </c>
      <c r="Z209" s="211"/>
      <c r="AA209" s="132"/>
      <c r="AB209" s="211">
        <f t="shared" si="206"/>
        <v>-0.1029030993603867</v>
      </c>
      <c r="AC209" s="211">
        <f t="shared" si="206"/>
        <v>-1.1471076419963366E-2</v>
      </c>
      <c r="AD209" s="211">
        <f t="shared" si="206"/>
        <v>-1.4488414904003183E-2</v>
      </c>
      <c r="AE209" s="211">
        <f t="shared" si="206"/>
        <v>-8.262527345799138E-2</v>
      </c>
      <c r="AF209" s="211">
        <f t="shared" si="206"/>
        <v>-1.2670437756337138E-2</v>
      </c>
      <c r="AG209" s="211">
        <f t="shared" si="206"/>
        <v>-8.5216081170781943E-3</v>
      </c>
      <c r="AH209" s="211">
        <f t="shared" si="206"/>
        <v>7.2655921666653356E-4</v>
      </c>
      <c r="AI209" s="211">
        <f t="shared" si="206"/>
        <v>-6.2600442363303865E-2</v>
      </c>
      <c r="AJ209" s="211">
        <f t="shared" si="206"/>
        <v>-5.9418404734178115E-2</v>
      </c>
      <c r="AK209" s="211">
        <f t="shared" si="206"/>
        <v>-3.348319965315065E-2</v>
      </c>
      <c r="AL209" s="130"/>
      <c r="AM209" s="76">
        <f>IF(ISERROR(GETPIVOTDATA("VALUE",'CRS WK pvt'!$I$2,"DT_FILE",AM$8,"CD_CO",AM$6,"TRIM_CAT",TRIM(B209),"TRIM_LINE",A205))=TRUE,0,GETPIVOTDATA("VALUE",'CRS WK pvt'!$I$2,"DT_FILE",AM$8,"CD_CO",AM$6,"TRIM_CAT",TRIM(B209),"TRIM_LINE",A205))</f>
        <v>0</v>
      </c>
    </row>
    <row r="210" spans="1:39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55">
        <f t="shared" si="205"/>
        <v>5.379573567328224E-2</v>
      </c>
      <c r="Y210" s="255">
        <f t="shared" si="205"/>
        <v>0.14659139668786153</v>
      </c>
      <c r="Z210" s="211"/>
      <c r="AA210" s="132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130"/>
      <c r="AM210" s="76"/>
    </row>
    <row r="211" spans="1:39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55">
        <f t="shared" si="205"/>
        <v>8.5282832092865385E-2</v>
      </c>
      <c r="Y211" s="255">
        <f t="shared" si="205"/>
        <v>0.10201925455023164</v>
      </c>
      <c r="Z211" s="211"/>
      <c r="AA211" s="132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130"/>
      <c r="AM211" s="76"/>
    </row>
    <row r="212" spans="1:39" s="71" customFormat="1" x14ac:dyDescent="0.35">
      <c r="A212" s="171"/>
      <c r="B212" s="72" t="s">
        <v>39</v>
      </c>
      <c r="C212" s="132"/>
      <c r="D212" s="210">
        <f t="shared" ref="D212:Y212" si="208">(C104+C201+D136-D104-D201)/(C104+C201+D136-D201)</f>
        <v>0.78614974426539397</v>
      </c>
      <c r="E212" s="210">
        <f t="shared" si="208"/>
        <v>0.81423396240345225</v>
      </c>
      <c r="F212" s="210">
        <f t="shared" si="208"/>
        <v>0.79251563294324057</v>
      </c>
      <c r="G212" s="210">
        <f t="shared" si="208"/>
        <v>0.80402139759511881</v>
      </c>
      <c r="H212" s="211">
        <f t="shared" si="208"/>
        <v>0.80337875881114551</v>
      </c>
      <c r="I212" s="210">
        <f t="shared" si="208"/>
        <v>0.79606860911024213</v>
      </c>
      <c r="J212" s="211">
        <f t="shared" si="208"/>
        <v>0.7993062522406823</v>
      </c>
      <c r="K212" s="210">
        <f t="shared" si="208"/>
        <v>0.73402703735626973</v>
      </c>
      <c r="L212" s="211">
        <f t="shared" si="208"/>
        <v>0.75397767158147699</v>
      </c>
      <c r="M212" s="211">
        <f t="shared" si="208"/>
        <v>0.80981538346930215</v>
      </c>
      <c r="N212" s="212">
        <f t="shared" si="208"/>
        <v>0.77767454602502839</v>
      </c>
      <c r="O212" s="213">
        <f t="shared" si="208"/>
        <v>0.75491020110147367</v>
      </c>
      <c r="P212" s="211">
        <f t="shared" si="208"/>
        <v>0.63614389462160736</v>
      </c>
      <c r="Q212" s="211">
        <f t="shared" si="208"/>
        <v>0.67082235779258481</v>
      </c>
      <c r="R212" s="211">
        <f t="shared" si="208"/>
        <v>0.64671500178752495</v>
      </c>
      <c r="S212" s="211">
        <f t="shared" si="208"/>
        <v>0.66533755909971382</v>
      </c>
      <c r="T212" s="211">
        <f t="shared" si="208"/>
        <v>0.68314973967820447</v>
      </c>
      <c r="U212" s="211">
        <f t="shared" si="208"/>
        <v>0.69822824861777122</v>
      </c>
      <c r="V212" s="211">
        <f t="shared" si="208"/>
        <v>0.70223389315181994</v>
      </c>
      <c r="W212" s="211">
        <f t="shared" si="208"/>
        <v>0.67256491304103072</v>
      </c>
      <c r="X212" s="211">
        <f t="shared" si="208"/>
        <v>0.64684279406888101</v>
      </c>
      <c r="Y212" s="211">
        <f t="shared" si="208"/>
        <v>0.64723758392948882</v>
      </c>
      <c r="Z212" s="211"/>
      <c r="AA212" s="132"/>
      <c r="AB212" s="211">
        <f t="shared" si="206"/>
        <v>-0.1500058496437866</v>
      </c>
      <c r="AC212" s="211">
        <f t="shared" si="206"/>
        <v>-0.14341160461086744</v>
      </c>
      <c r="AD212" s="211">
        <f t="shared" si="206"/>
        <v>-0.14580063115571562</v>
      </c>
      <c r="AE212" s="211">
        <f t="shared" si="206"/>
        <v>-0.138683838495405</v>
      </c>
      <c r="AF212" s="211">
        <f t="shared" si="206"/>
        <v>-0.12022901913294104</v>
      </c>
      <c r="AG212" s="211">
        <f t="shared" si="206"/>
        <v>-9.7840360492470912E-2</v>
      </c>
      <c r="AH212" s="211">
        <f t="shared" si="206"/>
        <v>-9.7072359088862359E-2</v>
      </c>
      <c r="AI212" s="211">
        <f t="shared" si="206"/>
        <v>-6.1462124315239008E-2</v>
      </c>
      <c r="AJ212" s="211">
        <f t="shared" si="206"/>
        <v>-0.10713487751259598</v>
      </c>
      <c r="AK212" s="211">
        <f t="shared" si="206"/>
        <v>-0.16257779953981333</v>
      </c>
      <c r="AL212" s="130"/>
      <c r="AM212" s="76">
        <f>IF(ISERROR(GETPIVOTDATA("VALUE",'CRS WK pvt'!$I$2,"DT_FILE",AM$8,"CD_CO",AM$6,"TRIM_CAT",TRIM(B212),"TRIM_LINE",A205))=TRUE,0,GETPIVOTDATA("VALUE",'CRS WK pvt'!$I$2,"DT_FILE",AM$8,"CD_CO",AM$6,"TRIM_CAT",TRIM(B212),"TRIM_LINE",A205))</f>
        <v>0</v>
      </c>
    </row>
    <row r="213" spans="1:39" s="71" customFormat="1" x14ac:dyDescent="0.35">
      <c r="A213" s="171"/>
      <c r="B213" s="72" t="s">
        <v>40</v>
      </c>
      <c r="C213" s="132"/>
      <c r="D213" s="210">
        <f t="shared" ref="D213:Y213" si="209">(C105+C202+D137-D105-D202)/(C105+C202+D137-D202)</f>
        <v>0.83133147084208825</v>
      </c>
      <c r="E213" s="210">
        <f t="shared" si="209"/>
        <v>0.85655724191658988</v>
      </c>
      <c r="F213" s="210">
        <f t="shared" si="209"/>
        <v>0.8293378896821002</v>
      </c>
      <c r="G213" s="210">
        <f t="shared" si="209"/>
        <v>0.84054330431992463</v>
      </c>
      <c r="H213" s="211">
        <f t="shared" si="209"/>
        <v>0.83766601294117959</v>
      </c>
      <c r="I213" s="210">
        <f t="shared" si="209"/>
        <v>0.83624075064831471</v>
      </c>
      <c r="J213" s="211">
        <f t="shared" si="209"/>
        <v>0.82951589456217611</v>
      </c>
      <c r="K213" s="210">
        <f t="shared" si="209"/>
        <v>0.79381404379861731</v>
      </c>
      <c r="L213" s="211">
        <f t="shared" si="209"/>
        <v>0.78724035925305125</v>
      </c>
      <c r="M213" s="211">
        <f t="shared" si="209"/>
        <v>0.85206280582654104</v>
      </c>
      <c r="N213" s="212">
        <f t="shared" si="209"/>
        <v>0.82373606058347715</v>
      </c>
      <c r="O213" s="213">
        <f t="shared" si="209"/>
        <v>0.81061422215078127</v>
      </c>
      <c r="P213" s="211">
        <f t="shared" si="209"/>
        <v>0.68454730355128102</v>
      </c>
      <c r="Q213" s="211">
        <f t="shared" si="209"/>
        <v>0.73118418079300751</v>
      </c>
      <c r="R213" s="211">
        <f t="shared" si="209"/>
        <v>0.70364209074641615</v>
      </c>
      <c r="S213" s="211">
        <f t="shared" si="209"/>
        <v>0.7886438588463841</v>
      </c>
      <c r="T213" s="211">
        <f t="shared" si="209"/>
        <v>0.8051190335196956</v>
      </c>
      <c r="U213" s="211">
        <f t="shared" si="209"/>
        <v>0.79153096950841573</v>
      </c>
      <c r="V213" s="211">
        <f t="shared" si="209"/>
        <v>0.77930301432142635</v>
      </c>
      <c r="W213" s="211">
        <f t="shared" si="209"/>
        <v>0.78357989119887894</v>
      </c>
      <c r="X213" s="211">
        <f t="shared" si="209"/>
        <v>0.73980902855435182</v>
      </c>
      <c r="Y213" s="211">
        <f t="shared" si="209"/>
        <v>0.71789452422410316</v>
      </c>
      <c r="Z213" s="211"/>
      <c r="AA213" s="132"/>
      <c r="AB213" s="211">
        <f t="shared" si="206"/>
        <v>-0.14678416729080723</v>
      </c>
      <c r="AC213" s="211">
        <f t="shared" si="206"/>
        <v>-0.12537306112358237</v>
      </c>
      <c r="AD213" s="211">
        <f t="shared" si="206"/>
        <v>-0.12569579893568406</v>
      </c>
      <c r="AE213" s="211">
        <f t="shared" si="206"/>
        <v>-5.1899445473540529E-2</v>
      </c>
      <c r="AF213" s="211">
        <f t="shared" si="206"/>
        <v>-3.254697942148399E-2</v>
      </c>
      <c r="AG213" s="211">
        <f t="shared" si="206"/>
        <v>-4.4709781139898985E-2</v>
      </c>
      <c r="AH213" s="211">
        <f t="shared" si="206"/>
        <v>-5.0212880240749769E-2</v>
      </c>
      <c r="AI213" s="211">
        <f t="shared" si="206"/>
        <v>-1.0234152599738366E-2</v>
      </c>
      <c r="AJ213" s="211">
        <f t="shared" si="206"/>
        <v>-4.7431330698699425E-2</v>
      </c>
      <c r="AK213" s="211">
        <f t="shared" si="206"/>
        <v>-0.13416828160243788</v>
      </c>
      <c r="AL213" s="130"/>
      <c r="AM213" s="76">
        <f>IF(ISERROR(GETPIVOTDATA("VALUE",'CRS WK pvt'!$I$2,"DT_FILE",AM$8,"CD_CO",AM$6,"TRIM_CAT",TRIM(B213),"TRIM_LINE",A205))=TRUE,0,GETPIVOTDATA("VALUE",'CRS WK pvt'!$I$2,"DT_FILE",AM$8,"CD_CO",AM$6,"TRIM_CAT",TRIM(B213),"TRIM_LINE",A205))</f>
        <v>0</v>
      </c>
    </row>
    <row r="214" spans="1:39" s="71" customFormat="1" x14ac:dyDescent="0.35">
      <c r="A214" s="171"/>
      <c r="B214" s="72" t="s">
        <v>41</v>
      </c>
      <c r="C214" s="132"/>
      <c r="D214" s="210">
        <f t="shared" ref="D214:Y214" si="210">(C106+C203+D138-D106-D203)/(C106+C203+D138-D203)</f>
        <v>0.85288789492434613</v>
      </c>
      <c r="E214" s="210">
        <f t="shared" si="210"/>
        <v>0.85922293142760109</v>
      </c>
      <c r="F214" s="210">
        <f t="shared" si="210"/>
        <v>0.83651896881154297</v>
      </c>
      <c r="G214" s="210">
        <f t="shared" si="210"/>
        <v>0.86192073187901386</v>
      </c>
      <c r="H214" s="211">
        <f t="shared" si="210"/>
        <v>0.84850253094815031</v>
      </c>
      <c r="I214" s="210">
        <f t="shared" si="210"/>
        <v>0.84358349188611859</v>
      </c>
      <c r="J214" s="211">
        <f t="shared" si="210"/>
        <v>0.87859965378669802</v>
      </c>
      <c r="K214" s="210">
        <f t="shared" si="210"/>
        <v>0.79942619476121513</v>
      </c>
      <c r="L214" s="211">
        <f t="shared" si="210"/>
        <v>0.83943597367875455</v>
      </c>
      <c r="M214" s="211">
        <f t="shared" si="210"/>
        <v>0.83939085313547823</v>
      </c>
      <c r="N214" s="212">
        <f t="shared" si="210"/>
        <v>0.80393213639382288</v>
      </c>
      <c r="O214" s="213">
        <f t="shared" si="210"/>
        <v>0.79749715048140346</v>
      </c>
      <c r="P214" s="211">
        <f t="shared" si="210"/>
        <v>0.75242218762138413</v>
      </c>
      <c r="Q214" s="211">
        <f t="shared" si="210"/>
        <v>0.72758485943767259</v>
      </c>
      <c r="R214" s="211">
        <f t="shared" si="210"/>
        <v>0.73802474539627738</v>
      </c>
      <c r="S214" s="211">
        <f t="shared" si="210"/>
        <v>0.75601795555316198</v>
      </c>
      <c r="T214" s="211">
        <f t="shared" si="210"/>
        <v>0.76777521555268369</v>
      </c>
      <c r="U214" s="211">
        <f t="shared" si="210"/>
        <v>0.79873440134244467</v>
      </c>
      <c r="V214" s="211">
        <f t="shared" si="210"/>
        <v>0.80825098944842</v>
      </c>
      <c r="W214" s="211">
        <f t="shared" si="210"/>
        <v>0.76742116889620038</v>
      </c>
      <c r="X214" s="211">
        <f t="shared" si="210"/>
        <v>0.7779523405480353</v>
      </c>
      <c r="Y214" s="211">
        <f t="shared" si="210"/>
        <v>0.72415308379264931</v>
      </c>
      <c r="Z214" s="211"/>
      <c r="AA214" s="132"/>
      <c r="AB214" s="211">
        <f t="shared" si="206"/>
        <v>-0.100465707302962</v>
      </c>
      <c r="AC214" s="211">
        <f t="shared" si="206"/>
        <v>-0.1316380719899285</v>
      </c>
      <c r="AD214" s="211">
        <f t="shared" si="206"/>
        <v>-9.8494223415265592E-2</v>
      </c>
      <c r="AE214" s="211">
        <f t="shared" si="206"/>
        <v>-0.10590277632585188</v>
      </c>
      <c r="AF214" s="211">
        <f t="shared" si="206"/>
        <v>-8.0727315395466626E-2</v>
      </c>
      <c r="AG214" s="211">
        <f t="shared" si="206"/>
        <v>-4.484909054367392E-2</v>
      </c>
      <c r="AH214" s="211">
        <f t="shared" si="206"/>
        <v>-7.0348664338278022E-2</v>
      </c>
      <c r="AI214" s="211">
        <f t="shared" si="206"/>
        <v>-3.2005025865014747E-2</v>
      </c>
      <c r="AJ214" s="211">
        <f t="shared" si="206"/>
        <v>-6.1483633130719251E-2</v>
      </c>
      <c r="AK214" s="211">
        <f t="shared" si="206"/>
        <v>-0.11523776934282892</v>
      </c>
      <c r="AL214" s="130"/>
      <c r="AM214" s="76">
        <f>IF(ISERROR(GETPIVOTDATA("VALUE",'CRS WK pvt'!$I$2,"DT_FILE",AM$8,"CD_CO",AM$6,"TRIM_CAT",TRIM(B214),"TRIM_LINE",A205))=TRUE,0,GETPIVOTDATA("VALUE",'CRS WK pvt'!$I$2,"DT_FILE",AM$8,"CD_CO",AM$6,"TRIM_CAT",TRIM(B214),"TRIM_LINE",A205))</f>
        <v>0</v>
      </c>
    </row>
    <row r="215" spans="1:39" s="87" customFormat="1" ht="15" thickBot="1" x14ac:dyDescent="0.4">
      <c r="A215" s="172"/>
      <c r="B215" s="133" t="s">
        <v>42</v>
      </c>
      <c r="C215" s="134"/>
      <c r="D215" s="214">
        <f t="shared" ref="D215:Y215" si="211">(C107+C204+D139-D107-D204)/(C107+C204+D139-D204)</f>
        <v>0.56443258813095887</v>
      </c>
      <c r="E215" s="214">
        <f t="shared" si="211"/>
        <v>0.56075971135964442</v>
      </c>
      <c r="F215" s="214">
        <f t="shared" si="211"/>
        <v>0.52863750219125083</v>
      </c>
      <c r="G215" s="214">
        <f t="shared" si="211"/>
        <v>0.57079279322973575</v>
      </c>
      <c r="H215" s="215">
        <f t="shared" si="211"/>
        <v>0.57877199787810185</v>
      </c>
      <c r="I215" s="214">
        <f t="shared" si="211"/>
        <v>0.56714890916693483</v>
      </c>
      <c r="J215" s="215">
        <f t="shared" si="211"/>
        <v>0.564204810050837</v>
      </c>
      <c r="K215" s="214">
        <f t="shared" si="211"/>
        <v>0.47795421049473225</v>
      </c>
      <c r="L215" s="215">
        <f t="shared" si="211"/>
        <v>0.51830681983226834</v>
      </c>
      <c r="M215" s="215">
        <f t="shared" si="211"/>
        <v>0.57332491548616915</v>
      </c>
      <c r="N215" s="216">
        <f t="shared" si="211"/>
        <v>0.52510581954441682</v>
      </c>
      <c r="O215" s="217">
        <f t="shared" si="211"/>
        <v>0.51572608828317668</v>
      </c>
      <c r="P215" s="215">
        <f t="shared" si="211"/>
        <v>0.46080392031655765</v>
      </c>
      <c r="Q215" s="215">
        <f t="shared" si="211"/>
        <v>0.46170336691635477</v>
      </c>
      <c r="R215" s="215">
        <f t="shared" si="211"/>
        <v>0.44958425417388936</v>
      </c>
      <c r="S215" s="215">
        <f t="shared" si="211"/>
        <v>0.47800592087811128</v>
      </c>
      <c r="T215" s="215">
        <f t="shared" si="211"/>
        <v>0.50715685503899854</v>
      </c>
      <c r="U215" s="215">
        <f t="shared" si="211"/>
        <v>0.49297572624286534</v>
      </c>
      <c r="V215" s="215">
        <f t="shared" si="211"/>
        <v>0.45862160589220602</v>
      </c>
      <c r="W215" s="215">
        <f t="shared" si="211"/>
        <v>0.45393147854248123</v>
      </c>
      <c r="X215" s="215">
        <f t="shared" si="211"/>
        <v>0.42327210993671677</v>
      </c>
      <c r="Y215" s="215">
        <f t="shared" si="211"/>
        <v>0.42411907420934808</v>
      </c>
      <c r="Z215" s="215"/>
      <c r="AA215" s="134"/>
      <c r="AB215" s="215">
        <f t="shared" si="206"/>
        <v>-0.10362866781440122</v>
      </c>
      <c r="AC215" s="215">
        <f t="shared" si="206"/>
        <v>-9.9056344443289646E-2</v>
      </c>
      <c r="AD215" s="215">
        <f t="shared" si="206"/>
        <v>-7.9053248017361466E-2</v>
      </c>
      <c r="AE215" s="215">
        <f t="shared" si="206"/>
        <v>-9.2786872351624472E-2</v>
      </c>
      <c r="AF215" s="215">
        <f t="shared" si="206"/>
        <v>-7.1615142839103307E-2</v>
      </c>
      <c r="AG215" s="215">
        <f t="shared" si="206"/>
        <v>-7.4173182924069492E-2</v>
      </c>
      <c r="AH215" s="215">
        <f t="shared" si="206"/>
        <v>-0.10558320415863098</v>
      </c>
      <c r="AI215" s="215">
        <f t="shared" si="206"/>
        <v>-2.402273195225102E-2</v>
      </c>
      <c r="AJ215" s="215">
        <f t="shared" si="206"/>
        <v>-9.5034709895551572E-2</v>
      </c>
      <c r="AK215" s="215">
        <f t="shared" si="206"/>
        <v>-0.14920584127682107</v>
      </c>
      <c r="AL215" s="137"/>
      <c r="AM215" s="134">
        <f t="shared" ref="AM215" si="212">SUM(AM206:AM214)</f>
        <v>0</v>
      </c>
    </row>
    <row r="216" spans="1:39" ht="15" thickTop="1" x14ac:dyDescent="0.35">
      <c r="A216" s="171"/>
    </row>
    <row r="217" spans="1:39" x14ac:dyDescent="0.35">
      <c r="B217" s="1" t="s">
        <v>24</v>
      </c>
    </row>
    <row r="218" spans="1:39" x14ac:dyDescent="0.35">
      <c r="B218" s="38" t="s">
        <v>342</v>
      </c>
    </row>
    <row r="219" spans="1:39" x14ac:dyDescent="0.35">
      <c r="B219" s="2" t="s">
        <v>317</v>
      </c>
    </row>
    <row r="221" spans="1:39" x14ac:dyDescent="0.35">
      <c r="B221" s="39" t="s">
        <v>23</v>
      </c>
    </row>
    <row r="222" spans="1:39" x14ac:dyDescent="0.35">
      <c r="B222" s="2" t="s">
        <v>25</v>
      </c>
    </row>
    <row r="223" spans="1:39" x14ac:dyDescent="0.35">
      <c r="B223" s="2" t="s">
        <v>26</v>
      </c>
    </row>
    <row r="224" spans="1:39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B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M225"/>
  <sheetViews>
    <sheetView zoomScaleNormal="100" workbookViewId="0">
      <pane xSplit="2" ySplit="8" topLeftCell="C9" activePane="bottomRight" state="frozen"/>
      <selection activeCell="Z9" sqref="Z9:Z215"/>
      <selection pane="topRight" activeCell="Z9" sqref="Z9:Z215"/>
      <selection pane="bottomLeft" activeCell="Z9" sqref="Z9:Z215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8" width="13.7265625" style="2" customWidth="1"/>
    <col min="39" max="39" width="13.7265625" style="2" hidden="1" customWidth="1"/>
    <col min="40" max="16384" width="9.1796875" style="2"/>
  </cols>
  <sheetData>
    <row r="1" spans="1:39" ht="15.5" thickTop="1" thickBot="1" x14ac:dyDescent="0.4">
      <c r="B1" s="286" t="s">
        <v>17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f>MECO!C4</f>
        <v>44233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>
        <v>4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7" t="s">
        <v>352</v>
      </c>
      <c r="AB7" s="28"/>
      <c r="AC7" s="28"/>
      <c r="AD7" s="28"/>
      <c r="AE7" s="28"/>
      <c r="AF7" s="28"/>
      <c r="AG7" s="31"/>
      <c r="AH7" s="31"/>
      <c r="AI7" s="31"/>
      <c r="AJ7" s="31"/>
      <c r="AK7" s="31"/>
      <c r="AL7" s="29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204" t="s">
        <v>7</v>
      </c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3" t="s">
        <v>12</v>
      </c>
      <c r="AH8" s="243" t="s">
        <v>3</v>
      </c>
      <c r="AI8" s="243" t="s">
        <v>4</v>
      </c>
      <c r="AJ8" s="243" t="s">
        <v>5</v>
      </c>
      <c r="AK8" s="243" t="s">
        <v>6</v>
      </c>
      <c r="AL8" s="37" t="s">
        <v>7</v>
      </c>
      <c r="AM8" s="42">
        <v>44233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67"/>
      <c r="AA9" s="68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70"/>
      <c r="AM9" s="68"/>
    </row>
    <row r="10" spans="1:39" s="71" customFormat="1" x14ac:dyDescent="0.35">
      <c r="A10" s="171"/>
      <c r="B10" s="72" t="s">
        <v>37</v>
      </c>
      <c r="C10" s="73">
        <v>11636</v>
      </c>
      <c r="D10" s="74">
        <v>11648</v>
      </c>
      <c r="E10" s="74">
        <v>11670</v>
      </c>
      <c r="F10" s="74">
        <v>11695</v>
      </c>
      <c r="G10" s="74">
        <v>11726</v>
      </c>
      <c r="H10" s="74">
        <v>11731</v>
      </c>
      <c r="I10" s="74">
        <v>11755</v>
      </c>
      <c r="J10" s="74">
        <v>11755</v>
      </c>
      <c r="K10" s="74">
        <v>11807</v>
      </c>
      <c r="L10" s="74">
        <v>11862</v>
      </c>
      <c r="M10" s="74">
        <v>11887</v>
      </c>
      <c r="N10" s="75">
        <v>11929</v>
      </c>
      <c r="O10" s="73">
        <v>11951</v>
      </c>
      <c r="P10" s="74">
        <v>11949</v>
      </c>
      <c r="Q10" s="74">
        <v>11982</v>
      </c>
      <c r="R10" s="74">
        <v>11997</v>
      </c>
      <c r="S10" s="74">
        <v>12010</v>
      </c>
      <c r="T10" s="74">
        <v>12002</v>
      </c>
      <c r="U10" s="225">
        <v>11988</v>
      </c>
      <c r="V10" s="225">
        <v>11985</v>
      </c>
      <c r="W10" s="225">
        <v>11983</v>
      </c>
      <c r="X10" s="225">
        <v>11954</v>
      </c>
      <c r="Y10" s="225">
        <v>11938</v>
      </c>
      <c r="Z10" s="75"/>
      <c r="AA10" s="76">
        <f t="shared" ref="AA10:AK18" si="0">O10-C10</f>
        <v>315</v>
      </c>
      <c r="AB10" s="77">
        <f t="shared" si="0"/>
        <v>301</v>
      </c>
      <c r="AC10" s="77">
        <f t="shared" si="0"/>
        <v>312</v>
      </c>
      <c r="AD10" s="77">
        <f t="shared" si="0"/>
        <v>302</v>
      </c>
      <c r="AE10" s="77">
        <f t="shared" si="0"/>
        <v>284</v>
      </c>
      <c r="AF10" s="77">
        <f t="shared" si="0"/>
        <v>271</v>
      </c>
      <c r="AG10" s="77">
        <f t="shared" si="0"/>
        <v>233</v>
      </c>
      <c r="AH10" s="77">
        <f t="shared" si="0"/>
        <v>230</v>
      </c>
      <c r="AI10" s="77">
        <f t="shared" si="0"/>
        <v>176</v>
      </c>
      <c r="AJ10" s="77">
        <f t="shared" si="0"/>
        <v>92</v>
      </c>
      <c r="AK10" s="77">
        <f t="shared" si="0"/>
        <v>51</v>
      </c>
      <c r="AL10" s="79"/>
      <c r="AM10" s="76">
        <f>IF(ISERROR(GETPIVOTDATA("VALUE",'CSS WK pvt'!$I$2,"DT_FILE",AM$8,"CD_CO",AM$6,"TRIM_CAT",TRIM(B10),"TRIM_LINE",A9))=TRUE,0,GETPIVOTDATA("VALUE",'CSS WK pvt'!$I$2,"DT_FILE",AM$8,"CD_CO",AM$6,"TRIM_CAT",TRIM(B10),"TRIM_LINE",A9))</f>
        <v>11941</v>
      </c>
    </row>
    <row r="11" spans="1:39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1483</v>
      </c>
      <c r="X11" s="253">
        <f>X10-X12</f>
        <v>1455</v>
      </c>
      <c r="Y11" s="253">
        <f>Y10-Y12</f>
        <v>1471</v>
      </c>
      <c r="Z11" s="75"/>
      <c r="AA11" s="76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9"/>
      <c r="AM11" s="76"/>
    </row>
    <row r="12" spans="1:39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10500</v>
      </c>
      <c r="X12" s="253">
        <v>10499</v>
      </c>
      <c r="Y12" s="253">
        <v>10467</v>
      </c>
      <c r="Z12" s="75"/>
      <c r="AA12" s="76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9"/>
      <c r="AM12" s="76"/>
    </row>
    <row r="13" spans="1:39" s="71" customFormat="1" x14ac:dyDescent="0.35">
      <c r="A13" s="171"/>
      <c r="B13" s="72" t="s">
        <v>38</v>
      </c>
      <c r="C13" s="73">
        <v>134</v>
      </c>
      <c r="D13" s="74">
        <v>134</v>
      </c>
      <c r="E13" s="74">
        <v>134</v>
      </c>
      <c r="F13" s="74">
        <v>134</v>
      </c>
      <c r="G13" s="74">
        <v>134</v>
      </c>
      <c r="H13" s="74">
        <v>134</v>
      </c>
      <c r="I13" s="74">
        <v>135</v>
      </c>
      <c r="J13" s="74">
        <v>135</v>
      </c>
      <c r="K13" s="74">
        <v>136</v>
      </c>
      <c r="L13" s="74">
        <v>136</v>
      </c>
      <c r="M13" s="74">
        <v>136</v>
      </c>
      <c r="N13" s="75">
        <v>135</v>
      </c>
      <c r="O13" s="73">
        <v>135</v>
      </c>
      <c r="P13" s="74">
        <v>137</v>
      </c>
      <c r="Q13" s="74">
        <v>140</v>
      </c>
      <c r="R13" s="74">
        <v>142</v>
      </c>
      <c r="S13" s="74">
        <v>148</v>
      </c>
      <c r="T13" s="74">
        <v>151</v>
      </c>
      <c r="U13" s="225">
        <v>148</v>
      </c>
      <c r="V13" s="225">
        <v>138</v>
      </c>
      <c r="W13" s="225">
        <v>142</v>
      </c>
      <c r="X13" s="225">
        <v>154</v>
      </c>
      <c r="Y13" s="225">
        <v>156</v>
      </c>
      <c r="Z13" s="75"/>
      <c r="AA13" s="76">
        <f t="shared" si="0"/>
        <v>1</v>
      </c>
      <c r="AB13" s="77">
        <f t="shared" si="0"/>
        <v>3</v>
      </c>
      <c r="AC13" s="77">
        <f t="shared" si="0"/>
        <v>6</v>
      </c>
      <c r="AD13" s="77">
        <f t="shared" si="0"/>
        <v>8</v>
      </c>
      <c r="AE13" s="77">
        <f t="shared" si="0"/>
        <v>14</v>
      </c>
      <c r="AF13" s="77">
        <f t="shared" si="0"/>
        <v>17</v>
      </c>
      <c r="AG13" s="77">
        <f t="shared" si="0"/>
        <v>13</v>
      </c>
      <c r="AH13" s="77">
        <f t="shared" si="0"/>
        <v>3</v>
      </c>
      <c r="AI13" s="77">
        <f t="shared" si="0"/>
        <v>6</v>
      </c>
      <c r="AJ13" s="77">
        <f t="shared" si="0"/>
        <v>18</v>
      </c>
      <c r="AK13" s="77">
        <f t="shared" si="0"/>
        <v>20</v>
      </c>
      <c r="AL13" s="79"/>
      <c r="AM13" s="76">
        <f>IF(ISERROR(GETPIVOTDATA("VALUE",'CSS WK pvt'!$I$2,"DT_FILE",AM$8,"CD_CO",AM$6,"TRIM_CAT",TRIM(B13),"TRIM_LINE",A9))=TRUE,0,GETPIVOTDATA("VALUE",'CSS WK pvt'!$I$2,"DT_FILE",AM$8,"CD_CO",AM$6,"TRIM_CAT",TRIM(B13),"TRIM_LINE",A9))</f>
        <v>154</v>
      </c>
    </row>
    <row r="14" spans="1:39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20</v>
      </c>
      <c r="X14" s="253">
        <f>X13-X15</f>
        <v>32</v>
      </c>
      <c r="Y14" s="253">
        <f>Y13-Y15</f>
        <v>33</v>
      </c>
      <c r="Z14" s="75"/>
      <c r="AA14" s="76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9"/>
      <c r="AM14" s="76"/>
    </row>
    <row r="15" spans="1:39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122</v>
      </c>
      <c r="X15" s="253">
        <v>122</v>
      </c>
      <c r="Y15" s="253">
        <v>123</v>
      </c>
      <c r="Z15" s="75"/>
      <c r="AA15" s="76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9"/>
      <c r="AM15" s="76"/>
    </row>
    <row r="16" spans="1:39" s="71" customFormat="1" x14ac:dyDescent="0.35">
      <c r="A16" s="171"/>
      <c r="B16" s="72" t="s">
        <v>39</v>
      </c>
      <c r="C16" s="73">
        <v>1507</v>
      </c>
      <c r="D16" s="74">
        <v>1511</v>
      </c>
      <c r="E16" s="74">
        <v>1515</v>
      </c>
      <c r="F16" s="74">
        <v>1519</v>
      </c>
      <c r="G16" s="74">
        <v>1524</v>
      </c>
      <c r="H16" s="74">
        <v>1526</v>
      </c>
      <c r="I16" s="74">
        <v>1533</v>
      </c>
      <c r="J16" s="74">
        <v>1537</v>
      </c>
      <c r="K16" s="74">
        <v>1550</v>
      </c>
      <c r="L16" s="74">
        <v>1560</v>
      </c>
      <c r="M16" s="74">
        <v>1563</v>
      </c>
      <c r="N16" s="75">
        <v>1574</v>
      </c>
      <c r="O16" s="73">
        <v>1575</v>
      </c>
      <c r="P16" s="74">
        <v>1573</v>
      </c>
      <c r="Q16" s="74">
        <v>1583</v>
      </c>
      <c r="R16" s="74">
        <v>1586</v>
      </c>
      <c r="S16" s="74">
        <v>1589</v>
      </c>
      <c r="T16" s="74">
        <v>1584</v>
      </c>
      <c r="U16" s="225">
        <v>1583</v>
      </c>
      <c r="V16" s="225">
        <v>1585</v>
      </c>
      <c r="W16" s="225">
        <v>1590</v>
      </c>
      <c r="X16" s="225">
        <v>1591</v>
      </c>
      <c r="Y16" s="225">
        <v>1588</v>
      </c>
      <c r="Z16" s="75"/>
      <c r="AA16" s="76">
        <f t="shared" si="0"/>
        <v>68</v>
      </c>
      <c r="AB16" s="77">
        <f t="shared" si="0"/>
        <v>62</v>
      </c>
      <c r="AC16" s="77">
        <f t="shared" si="0"/>
        <v>68</v>
      </c>
      <c r="AD16" s="77">
        <f t="shared" si="0"/>
        <v>67</v>
      </c>
      <c r="AE16" s="77">
        <f t="shared" si="0"/>
        <v>65</v>
      </c>
      <c r="AF16" s="77">
        <f t="shared" si="0"/>
        <v>58</v>
      </c>
      <c r="AG16" s="77">
        <f t="shared" si="0"/>
        <v>50</v>
      </c>
      <c r="AH16" s="77">
        <f t="shared" si="0"/>
        <v>48</v>
      </c>
      <c r="AI16" s="77">
        <f t="shared" si="0"/>
        <v>40</v>
      </c>
      <c r="AJ16" s="77">
        <f t="shared" si="0"/>
        <v>31</v>
      </c>
      <c r="AK16" s="77">
        <f t="shared" si="0"/>
        <v>25</v>
      </c>
      <c r="AL16" s="79"/>
      <c r="AM16" s="76">
        <f>IF(ISERROR(GETPIVOTDATA("VALUE",'CSS WK pvt'!$I$2,"DT_FILE",AM$8,"CD_CO",AM$6,"TRIM_CAT",TRIM(B16),"TRIM_LINE",A9))=TRUE,0,GETPIVOTDATA("VALUE",'CSS WK pvt'!$I$2,"DT_FILE",AM$8,"CD_CO",AM$6,"TRIM_CAT",TRIM(B16),"TRIM_LINE",A9))</f>
        <v>1587</v>
      </c>
    </row>
    <row r="17" spans="1:39" s="71" customFormat="1" x14ac:dyDescent="0.35">
      <c r="A17" s="171"/>
      <c r="B17" s="72" t="s">
        <v>40</v>
      </c>
      <c r="C17" s="73">
        <v>78</v>
      </c>
      <c r="D17" s="74">
        <v>78</v>
      </c>
      <c r="E17" s="74">
        <v>78</v>
      </c>
      <c r="F17" s="74">
        <v>78</v>
      </c>
      <c r="G17" s="74">
        <v>78</v>
      </c>
      <c r="H17" s="74">
        <v>79</v>
      </c>
      <c r="I17" s="74">
        <v>79</v>
      </c>
      <c r="J17" s="74">
        <v>79</v>
      </c>
      <c r="K17" s="74">
        <v>79</v>
      </c>
      <c r="L17" s="74">
        <v>79</v>
      </c>
      <c r="M17" s="74">
        <v>79</v>
      </c>
      <c r="N17" s="75">
        <v>79</v>
      </c>
      <c r="O17" s="73">
        <v>79</v>
      </c>
      <c r="P17" s="74">
        <v>79</v>
      </c>
      <c r="Q17" s="74">
        <v>80</v>
      </c>
      <c r="R17" s="74">
        <v>79</v>
      </c>
      <c r="S17" s="74">
        <v>79</v>
      </c>
      <c r="T17" s="74">
        <v>79</v>
      </c>
      <c r="U17" s="225">
        <v>79</v>
      </c>
      <c r="V17" s="225">
        <v>79</v>
      </c>
      <c r="W17" s="225">
        <v>79</v>
      </c>
      <c r="X17" s="225">
        <v>78</v>
      </c>
      <c r="Y17" s="225">
        <v>79</v>
      </c>
      <c r="Z17" s="75"/>
      <c r="AA17" s="76">
        <f t="shared" si="0"/>
        <v>1</v>
      </c>
      <c r="AB17" s="77">
        <f t="shared" si="0"/>
        <v>1</v>
      </c>
      <c r="AC17" s="77">
        <f t="shared" si="0"/>
        <v>2</v>
      </c>
      <c r="AD17" s="77">
        <f t="shared" si="0"/>
        <v>1</v>
      </c>
      <c r="AE17" s="77">
        <f t="shared" si="0"/>
        <v>1</v>
      </c>
      <c r="AF17" s="77">
        <f t="shared" si="0"/>
        <v>0</v>
      </c>
      <c r="AG17" s="77">
        <f t="shared" si="0"/>
        <v>0</v>
      </c>
      <c r="AH17" s="77">
        <f t="shared" si="0"/>
        <v>0</v>
      </c>
      <c r="AI17" s="77">
        <f t="shared" si="0"/>
        <v>0</v>
      </c>
      <c r="AJ17" s="77">
        <f t="shared" si="0"/>
        <v>-1</v>
      </c>
      <c r="AK17" s="77">
        <f t="shared" si="0"/>
        <v>0</v>
      </c>
      <c r="AL17" s="79"/>
      <c r="AM17" s="76">
        <f>IF(ISERROR(GETPIVOTDATA("VALUE",'CSS WK pvt'!$I$2,"DT_FILE",AM$8,"CD_CO",AM$6,"TRIM_CAT",TRIM(B17),"TRIM_LINE",A9))=TRUE,0,GETPIVOTDATA("VALUE",'CSS WK pvt'!$I$2,"DT_FILE",AM$8,"CD_CO",AM$6,"TRIM_CAT",TRIM(B17),"TRIM_LINE",A9))</f>
        <v>78</v>
      </c>
    </row>
    <row r="18" spans="1:39" s="71" customFormat="1" x14ac:dyDescent="0.35">
      <c r="A18" s="171"/>
      <c r="B18" s="72" t="s">
        <v>41</v>
      </c>
      <c r="C18" s="73">
        <v>11</v>
      </c>
      <c r="D18" s="74">
        <v>11</v>
      </c>
      <c r="E18" s="74">
        <v>11</v>
      </c>
      <c r="F18" s="74">
        <v>11</v>
      </c>
      <c r="G18" s="74">
        <v>11</v>
      </c>
      <c r="H18" s="74">
        <v>11</v>
      </c>
      <c r="I18" s="74">
        <v>11</v>
      </c>
      <c r="J18" s="74">
        <v>11</v>
      </c>
      <c r="K18" s="74">
        <v>11</v>
      </c>
      <c r="L18" s="74">
        <v>11</v>
      </c>
      <c r="M18" s="74">
        <v>11</v>
      </c>
      <c r="N18" s="75">
        <v>11</v>
      </c>
      <c r="O18" s="73">
        <v>11</v>
      </c>
      <c r="P18" s="74">
        <v>11</v>
      </c>
      <c r="Q18" s="74">
        <v>11</v>
      </c>
      <c r="R18" s="74">
        <v>11</v>
      </c>
      <c r="S18" s="74">
        <v>11</v>
      </c>
      <c r="T18" s="74">
        <v>11</v>
      </c>
      <c r="U18" s="225">
        <v>11</v>
      </c>
      <c r="V18" s="225">
        <v>11</v>
      </c>
      <c r="W18" s="225">
        <v>11</v>
      </c>
      <c r="X18" s="225">
        <v>11</v>
      </c>
      <c r="Y18" s="225">
        <v>11</v>
      </c>
      <c r="Z18" s="75"/>
      <c r="AA18" s="76">
        <f t="shared" si="0"/>
        <v>0</v>
      </c>
      <c r="AB18" s="77">
        <f t="shared" si="0"/>
        <v>0</v>
      </c>
      <c r="AC18" s="77">
        <f t="shared" si="0"/>
        <v>0</v>
      </c>
      <c r="AD18" s="77">
        <f t="shared" si="0"/>
        <v>0</v>
      </c>
      <c r="AE18" s="77">
        <f t="shared" si="0"/>
        <v>0</v>
      </c>
      <c r="AF18" s="77">
        <f t="shared" si="0"/>
        <v>0</v>
      </c>
      <c r="AG18" s="77">
        <f t="shared" si="0"/>
        <v>0</v>
      </c>
      <c r="AH18" s="77">
        <f t="shared" si="0"/>
        <v>0</v>
      </c>
      <c r="AI18" s="77">
        <f t="shared" si="0"/>
        <v>0</v>
      </c>
      <c r="AJ18" s="77">
        <f t="shared" si="0"/>
        <v>0</v>
      </c>
      <c r="AK18" s="77">
        <f t="shared" si="0"/>
        <v>0</v>
      </c>
      <c r="AL18" s="79"/>
      <c r="AM18" s="76">
        <f>IF(ISERROR(GETPIVOTDATA("VALUE",'CSS WK pvt'!$I$2,"DT_FILE",AM$8,"CD_CO",AM$6,"TRIM_CAT",TRIM(B18),"TRIM_LINE",A9))=TRUE,0,GETPIVOTDATA("VALUE",'CSS WK pvt'!$I$2,"DT_FILE",AM$8,"CD_CO",AM$6,"TRIM_CAT",TRIM(B18),"TRIM_LINE",A9))</f>
        <v>11</v>
      </c>
    </row>
    <row r="19" spans="1:39" s="87" customFormat="1" ht="15" thickBot="1" x14ac:dyDescent="0.4">
      <c r="A19" s="172"/>
      <c r="B19" s="80" t="s">
        <v>42</v>
      </c>
      <c r="C19" s="81">
        <f>SUM(C10:C18)</f>
        <v>13366</v>
      </c>
      <c r="D19" s="82">
        <f t="shared" ref="D19:AM19" si="1">SUM(D10:D18)</f>
        <v>13382</v>
      </c>
      <c r="E19" s="82">
        <f t="shared" si="1"/>
        <v>13408</v>
      </c>
      <c r="F19" s="82">
        <f t="shared" si="1"/>
        <v>13437</v>
      </c>
      <c r="G19" s="82">
        <f t="shared" si="1"/>
        <v>13473</v>
      </c>
      <c r="H19" s="82">
        <f t="shared" si="1"/>
        <v>13481</v>
      </c>
      <c r="I19" s="82">
        <f t="shared" si="1"/>
        <v>13513</v>
      </c>
      <c r="J19" s="82">
        <f t="shared" si="1"/>
        <v>13517</v>
      </c>
      <c r="K19" s="82">
        <f t="shared" si="1"/>
        <v>13583</v>
      </c>
      <c r="L19" s="82">
        <f t="shared" si="1"/>
        <v>13648</v>
      </c>
      <c r="M19" s="82">
        <f t="shared" si="1"/>
        <v>13676</v>
      </c>
      <c r="N19" s="83">
        <f t="shared" si="1"/>
        <v>13728</v>
      </c>
      <c r="O19" s="81">
        <f t="shared" si="1"/>
        <v>13751</v>
      </c>
      <c r="P19" s="82">
        <f t="shared" si="1"/>
        <v>13749</v>
      </c>
      <c r="Q19" s="82">
        <f t="shared" si="1"/>
        <v>13796</v>
      </c>
      <c r="R19" s="82">
        <v>13815</v>
      </c>
      <c r="S19" s="82">
        <v>13837</v>
      </c>
      <c r="T19" s="82">
        <v>13827</v>
      </c>
      <c r="U19" s="226">
        <v>13809</v>
      </c>
      <c r="V19" s="226">
        <v>13798</v>
      </c>
      <c r="W19" s="226">
        <f>SUM(W10+W13+W16+W17+W18)</f>
        <v>13805</v>
      </c>
      <c r="X19" s="226">
        <f>SUM(X10+X13+X16+X17+X18)</f>
        <v>13788</v>
      </c>
      <c r="Y19" s="226">
        <v>13772</v>
      </c>
      <c r="Z19" s="83"/>
      <c r="AA19" s="84">
        <f t="shared" si="1"/>
        <v>385</v>
      </c>
      <c r="AB19" s="85">
        <f t="shared" ref="AB19:AD19" si="2">SUM(AB10:AB18)</f>
        <v>367</v>
      </c>
      <c r="AC19" s="85">
        <f t="shared" si="2"/>
        <v>388</v>
      </c>
      <c r="AD19" s="85">
        <f t="shared" si="2"/>
        <v>378</v>
      </c>
      <c r="AE19" s="85">
        <f t="shared" ref="AE19:AF19" si="3">SUM(AE10:AE18)</f>
        <v>364</v>
      </c>
      <c r="AF19" s="85">
        <f t="shared" si="3"/>
        <v>346</v>
      </c>
      <c r="AG19" s="85">
        <f t="shared" ref="AG19:AH19" si="4">SUM(AG10:AG18)</f>
        <v>296</v>
      </c>
      <c r="AH19" s="85">
        <f t="shared" si="4"/>
        <v>281</v>
      </c>
      <c r="AI19" s="85">
        <f t="shared" ref="AI19:AJ19" si="5">SUM(AI10:AI18)</f>
        <v>222</v>
      </c>
      <c r="AJ19" s="85">
        <f t="shared" si="5"/>
        <v>140</v>
      </c>
      <c r="AK19" s="85">
        <f t="shared" ref="AK19" si="6">SUM(AK10:AK18)</f>
        <v>96</v>
      </c>
      <c r="AL19" s="86"/>
      <c r="AM19" s="84">
        <f t="shared" si="1"/>
        <v>13771</v>
      </c>
    </row>
    <row r="20" spans="1:39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91"/>
      <c r="AA20" s="92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4"/>
      <c r="AM20" s="92"/>
    </row>
    <row r="21" spans="1:39" s="71" customFormat="1" x14ac:dyDescent="0.35">
      <c r="A21" s="171"/>
      <c r="B21" s="72" t="s">
        <v>37</v>
      </c>
      <c r="C21" s="95">
        <v>982</v>
      </c>
      <c r="D21" s="96">
        <v>1102</v>
      </c>
      <c r="E21" s="96">
        <v>1100</v>
      </c>
      <c r="F21" s="96">
        <v>860</v>
      </c>
      <c r="G21" s="96">
        <v>1027</v>
      </c>
      <c r="H21" s="96">
        <v>812</v>
      </c>
      <c r="I21" s="96">
        <v>1026</v>
      </c>
      <c r="J21" s="96">
        <v>1193</v>
      </c>
      <c r="K21" s="96">
        <v>1422</v>
      </c>
      <c r="L21" s="96">
        <v>1350</v>
      </c>
      <c r="M21" s="96">
        <v>1225</v>
      </c>
      <c r="N21" s="97">
        <v>1138</v>
      </c>
      <c r="O21" s="95">
        <v>1313</v>
      </c>
      <c r="P21" s="96">
        <v>1549</v>
      </c>
      <c r="Q21" s="96">
        <v>1513</v>
      </c>
      <c r="R21" s="96">
        <v>1481</v>
      </c>
      <c r="S21" s="96">
        <v>1567</v>
      </c>
      <c r="T21" s="96">
        <v>1280</v>
      </c>
      <c r="U21" s="228">
        <v>1374</v>
      </c>
      <c r="V21" s="228">
        <v>1499</v>
      </c>
      <c r="W21" s="228">
        <v>1739</v>
      </c>
      <c r="X21" s="228">
        <v>1543</v>
      </c>
      <c r="Y21" s="228">
        <v>1392</v>
      </c>
      <c r="Z21" s="97"/>
      <c r="AA21" s="98">
        <f t="shared" ref="AA21:AK29" si="7">O21-C21</f>
        <v>331</v>
      </c>
      <c r="AB21" s="99">
        <f t="shared" si="7"/>
        <v>447</v>
      </c>
      <c r="AC21" s="99">
        <f t="shared" si="7"/>
        <v>413</v>
      </c>
      <c r="AD21" s="99">
        <f t="shared" si="7"/>
        <v>621</v>
      </c>
      <c r="AE21" s="99">
        <f t="shared" si="7"/>
        <v>540</v>
      </c>
      <c r="AF21" s="99">
        <f t="shared" si="7"/>
        <v>468</v>
      </c>
      <c r="AG21" s="99">
        <f t="shared" si="7"/>
        <v>348</v>
      </c>
      <c r="AH21" s="99">
        <f t="shared" si="7"/>
        <v>306</v>
      </c>
      <c r="AI21" s="99">
        <f t="shared" si="7"/>
        <v>317</v>
      </c>
      <c r="AJ21" s="99">
        <f t="shared" si="7"/>
        <v>193</v>
      </c>
      <c r="AK21" s="99">
        <f t="shared" si="7"/>
        <v>167</v>
      </c>
      <c r="AL21" s="100"/>
      <c r="AM21" s="76">
        <f>IF(ISERROR(GETPIVOTDATA("VALUE",'CSS WK pvt'!$I$2,"DT_FILE",AM$8,"CD_CO",AM$6,"TRIM_CAT",TRIM(B21),"TRIM_LINE",A20))=TRUE,0,GETPIVOTDATA("VALUE",'CSS WK pvt'!$I$2,"DT_FILE",AM$8,"CD_CO",AM$6,"TRIM_CAT",TRIM(B21),"TRIM_LINE",A20))</f>
        <v>1482</v>
      </c>
    </row>
    <row r="22" spans="1:39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209</v>
      </c>
      <c r="X22" s="253">
        <f>X21-X23</f>
        <v>186</v>
      </c>
      <c r="Y22" s="253">
        <f>Y21-Y23</f>
        <v>165</v>
      </c>
      <c r="Z22" s="97"/>
      <c r="AA22" s="98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100"/>
      <c r="AM22" s="76"/>
    </row>
    <row r="23" spans="1:39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1530</v>
      </c>
      <c r="X23" s="253">
        <v>1357</v>
      </c>
      <c r="Y23" s="253">
        <v>1227</v>
      </c>
      <c r="Z23" s="97"/>
      <c r="AA23" s="98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100"/>
      <c r="AM23" s="76"/>
    </row>
    <row r="24" spans="1:39" s="71" customFormat="1" x14ac:dyDescent="0.35">
      <c r="A24" s="171"/>
      <c r="B24" s="72" t="s">
        <v>38</v>
      </c>
      <c r="C24" s="95">
        <v>38</v>
      </c>
      <c r="D24" s="96">
        <v>38</v>
      </c>
      <c r="E24" s="96">
        <v>43</v>
      </c>
      <c r="F24" s="96">
        <v>38</v>
      </c>
      <c r="G24" s="96">
        <v>38</v>
      </c>
      <c r="H24" s="96">
        <v>39</v>
      </c>
      <c r="I24" s="96">
        <v>37</v>
      </c>
      <c r="J24" s="96">
        <v>38</v>
      </c>
      <c r="K24" s="96">
        <v>47</v>
      </c>
      <c r="L24" s="96">
        <v>40</v>
      </c>
      <c r="M24" s="96">
        <v>38</v>
      </c>
      <c r="N24" s="97">
        <v>37</v>
      </c>
      <c r="O24" s="95">
        <v>46</v>
      </c>
      <c r="P24" s="96">
        <v>42</v>
      </c>
      <c r="Q24" s="96">
        <v>46</v>
      </c>
      <c r="R24" s="96">
        <v>45</v>
      </c>
      <c r="S24" s="96">
        <v>49</v>
      </c>
      <c r="T24" s="96">
        <v>45</v>
      </c>
      <c r="U24" s="228">
        <v>43</v>
      </c>
      <c r="V24" s="228">
        <v>38</v>
      </c>
      <c r="W24" s="228">
        <v>47</v>
      </c>
      <c r="X24" s="228">
        <v>42</v>
      </c>
      <c r="Y24" s="228">
        <v>42</v>
      </c>
      <c r="Z24" s="97"/>
      <c r="AA24" s="98">
        <f t="shared" si="7"/>
        <v>8</v>
      </c>
      <c r="AB24" s="99">
        <f t="shared" si="7"/>
        <v>4</v>
      </c>
      <c r="AC24" s="99">
        <f t="shared" si="7"/>
        <v>3</v>
      </c>
      <c r="AD24" s="99">
        <f t="shared" si="7"/>
        <v>7</v>
      </c>
      <c r="AE24" s="99">
        <f t="shared" si="7"/>
        <v>11</v>
      </c>
      <c r="AF24" s="99">
        <f t="shared" si="7"/>
        <v>6</v>
      </c>
      <c r="AG24" s="99">
        <f t="shared" si="7"/>
        <v>6</v>
      </c>
      <c r="AH24" s="99">
        <f t="shared" si="7"/>
        <v>0</v>
      </c>
      <c r="AI24" s="99">
        <f t="shared" si="7"/>
        <v>0</v>
      </c>
      <c r="AJ24" s="99">
        <f t="shared" si="7"/>
        <v>2</v>
      </c>
      <c r="AK24" s="99">
        <f t="shared" si="7"/>
        <v>4</v>
      </c>
      <c r="AL24" s="100"/>
      <c r="AM24" s="76">
        <f>IF(ISERROR(GETPIVOTDATA("VALUE",'CSS WK pvt'!$I$2,"DT_FILE",AM$8,"CD_CO",AM$6,"TRIM_CAT",TRIM(B24),"TRIM_LINE",A20))=TRUE,0,GETPIVOTDATA("VALUE",'CSS WK pvt'!$I$2,"DT_FILE",AM$8,"CD_CO",AM$6,"TRIM_CAT",TRIM(B24),"TRIM_LINE",A20))</f>
        <v>47</v>
      </c>
    </row>
    <row r="25" spans="1:39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3</v>
      </c>
      <c r="X25" s="253">
        <f>X24-X26</f>
        <v>3</v>
      </c>
      <c r="Y25" s="253">
        <f>Y24-Y26</f>
        <v>7</v>
      </c>
      <c r="Z25" s="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100"/>
      <c r="AM25" s="76"/>
    </row>
    <row r="26" spans="1:39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44</v>
      </c>
      <c r="X26" s="253">
        <v>39</v>
      </c>
      <c r="Y26" s="253">
        <v>35</v>
      </c>
      <c r="Z26" s="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100"/>
      <c r="AM26" s="76"/>
    </row>
    <row r="27" spans="1:39" s="71" customFormat="1" x14ac:dyDescent="0.35">
      <c r="A27" s="171"/>
      <c r="B27" s="72" t="s">
        <v>39</v>
      </c>
      <c r="C27" s="95">
        <v>238</v>
      </c>
      <c r="D27" s="96">
        <v>256</v>
      </c>
      <c r="E27" s="96">
        <v>174</v>
      </c>
      <c r="F27" s="96">
        <v>249</v>
      </c>
      <c r="G27" s="96">
        <v>205</v>
      </c>
      <c r="H27" s="96">
        <v>225</v>
      </c>
      <c r="I27" s="96">
        <v>132</v>
      </c>
      <c r="J27" s="96">
        <v>203</v>
      </c>
      <c r="K27" s="96">
        <v>308</v>
      </c>
      <c r="L27" s="96">
        <v>281</v>
      </c>
      <c r="M27" s="96">
        <v>280</v>
      </c>
      <c r="N27" s="97">
        <v>273</v>
      </c>
      <c r="O27" s="95">
        <v>232</v>
      </c>
      <c r="P27" s="96">
        <v>391</v>
      </c>
      <c r="Q27" s="96">
        <v>354</v>
      </c>
      <c r="R27" s="96">
        <v>200</v>
      </c>
      <c r="S27" s="96">
        <v>255</v>
      </c>
      <c r="T27" s="96">
        <v>157</v>
      </c>
      <c r="U27" s="228">
        <v>162</v>
      </c>
      <c r="V27" s="228">
        <v>232</v>
      </c>
      <c r="W27" s="228">
        <v>351</v>
      </c>
      <c r="X27" s="228">
        <v>296</v>
      </c>
      <c r="Y27" s="228">
        <v>201</v>
      </c>
      <c r="Z27" s="97"/>
      <c r="AA27" s="98">
        <f t="shared" si="7"/>
        <v>-6</v>
      </c>
      <c r="AB27" s="99">
        <f t="shared" si="7"/>
        <v>135</v>
      </c>
      <c r="AC27" s="99">
        <f t="shared" si="7"/>
        <v>180</v>
      </c>
      <c r="AD27" s="99">
        <f t="shared" si="7"/>
        <v>-49</v>
      </c>
      <c r="AE27" s="99">
        <f t="shared" si="7"/>
        <v>50</v>
      </c>
      <c r="AF27" s="99">
        <f t="shared" si="7"/>
        <v>-68</v>
      </c>
      <c r="AG27" s="99">
        <f t="shared" si="7"/>
        <v>30</v>
      </c>
      <c r="AH27" s="99">
        <f t="shared" si="7"/>
        <v>29</v>
      </c>
      <c r="AI27" s="99">
        <f t="shared" si="7"/>
        <v>43</v>
      </c>
      <c r="AJ27" s="99">
        <f t="shared" si="7"/>
        <v>15</v>
      </c>
      <c r="AK27" s="99">
        <f t="shared" si="7"/>
        <v>-79</v>
      </c>
      <c r="AL27" s="100"/>
      <c r="AM27" s="76">
        <f>IF(ISERROR(GETPIVOTDATA("VALUE",'CSS WK pvt'!$I$2,"DT_FILE",AM$8,"CD_CO",AM$6,"TRIM_CAT",TRIM(B27),"TRIM_LINE",A20))=TRUE,0,GETPIVOTDATA("VALUE",'CSS WK pvt'!$I$2,"DT_FILE",AM$8,"CD_CO",AM$6,"TRIM_CAT",TRIM(B27),"TRIM_LINE",A20))</f>
        <v>290</v>
      </c>
    </row>
    <row r="28" spans="1:39" s="71" customFormat="1" x14ac:dyDescent="0.35">
      <c r="A28" s="171"/>
      <c r="B28" s="72" t="s">
        <v>40</v>
      </c>
      <c r="C28" s="95">
        <v>15</v>
      </c>
      <c r="D28" s="96">
        <v>16</v>
      </c>
      <c r="E28" s="96">
        <v>20</v>
      </c>
      <c r="F28" s="96">
        <v>12</v>
      </c>
      <c r="G28" s="96">
        <v>13</v>
      </c>
      <c r="H28" s="96">
        <v>18</v>
      </c>
      <c r="I28" s="96">
        <v>13</v>
      </c>
      <c r="J28" s="96">
        <v>12</v>
      </c>
      <c r="K28" s="96">
        <v>24</v>
      </c>
      <c r="L28" s="96">
        <v>20</v>
      </c>
      <c r="M28" s="96">
        <v>26</v>
      </c>
      <c r="N28" s="97">
        <v>26</v>
      </c>
      <c r="O28" s="95">
        <v>27</v>
      </c>
      <c r="P28" s="96">
        <v>30</v>
      </c>
      <c r="Q28" s="96">
        <v>29</v>
      </c>
      <c r="R28" s="96">
        <v>16</v>
      </c>
      <c r="S28" s="96">
        <v>20</v>
      </c>
      <c r="T28" s="96">
        <v>16</v>
      </c>
      <c r="U28" s="228">
        <v>13</v>
      </c>
      <c r="V28" s="228">
        <v>17</v>
      </c>
      <c r="W28" s="228">
        <v>25</v>
      </c>
      <c r="X28" s="228">
        <v>22</v>
      </c>
      <c r="Y28" s="228">
        <v>22</v>
      </c>
      <c r="Z28" s="97"/>
      <c r="AA28" s="98">
        <f t="shared" si="7"/>
        <v>12</v>
      </c>
      <c r="AB28" s="99">
        <f t="shared" si="7"/>
        <v>14</v>
      </c>
      <c r="AC28" s="99">
        <f t="shared" si="7"/>
        <v>9</v>
      </c>
      <c r="AD28" s="99">
        <f t="shared" si="7"/>
        <v>4</v>
      </c>
      <c r="AE28" s="99">
        <f t="shared" si="7"/>
        <v>7</v>
      </c>
      <c r="AF28" s="99">
        <f t="shared" si="7"/>
        <v>-2</v>
      </c>
      <c r="AG28" s="99">
        <f t="shared" si="7"/>
        <v>0</v>
      </c>
      <c r="AH28" s="99">
        <f t="shared" si="7"/>
        <v>5</v>
      </c>
      <c r="AI28" s="99">
        <f t="shared" si="7"/>
        <v>1</v>
      </c>
      <c r="AJ28" s="99">
        <f t="shared" si="7"/>
        <v>2</v>
      </c>
      <c r="AK28" s="99">
        <f t="shared" si="7"/>
        <v>-4</v>
      </c>
      <c r="AL28" s="100"/>
      <c r="AM28" s="76">
        <f>IF(ISERROR(GETPIVOTDATA("VALUE",'CSS WK pvt'!$I$2,"DT_FILE",AM$8,"CD_CO",AM$6,"TRIM_CAT",TRIM(B28),"TRIM_LINE",A20))=TRUE,0,GETPIVOTDATA("VALUE",'CSS WK pvt'!$I$2,"DT_FILE",AM$8,"CD_CO",AM$6,"TRIM_CAT",TRIM(B28),"TRIM_LINE",A20))</f>
        <v>21</v>
      </c>
    </row>
    <row r="29" spans="1:39" s="71" customFormat="1" x14ac:dyDescent="0.35">
      <c r="A29" s="171"/>
      <c r="B29" s="72" t="s">
        <v>41</v>
      </c>
      <c r="C29" s="95">
        <v>1</v>
      </c>
      <c r="D29" s="96">
        <v>4</v>
      </c>
      <c r="E29" s="96"/>
      <c r="F29" s="96">
        <v>5</v>
      </c>
      <c r="G29" s="96">
        <v>4</v>
      </c>
      <c r="H29" s="96">
        <v>2</v>
      </c>
      <c r="I29" s="96">
        <v>3</v>
      </c>
      <c r="J29" s="96">
        <v>3</v>
      </c>
      <c r="K29" s="96">
        <v>3</v>
      </c>
      <c r="L29" s="96">
        <v>1</v>
      </c>
      <c r="M29" s="96">
        <v>2</v>
      </c>
      <c r="N29" s="97">
        <v>6</v>
      </c>
      <c r="O29" s="95">
        <v>2</v>
      </c>
      <c r="P29" s="96">
        <v>4</v>
      </c>
      <c r="Q29" s="96">
        <v>5</v>
      </c>
      <c r="R29" s="96">
        <v>3</v>
      </c>
      <c r="S29" s="96">
        <v>1</v>
      </c>
      <c r="T29" s="96">
        <v>3</v>
      </c>
      <c r="U29" s="228">
        <v>4</v>
      </c>
      <c r="V29" s="228">
        <v>4</v>
      </c>
      <c r="W29" s="228">
        <v>3</v>
      </c>
      <c r="X29" s="228">
        <v>3</v>
      </c>
      <c r="Y29" s="228">
        <v>1</v>
      </c>
      <c r="Z29" s="97"/>
      <c r="AA29" s="98">
        <f t="shared" si="7"/>
        <v>1</v>
      </c>
      <c r="AB29" s="99">
        <f t="shared" si="7"/>
        <v>0</v>
      </c>
      <c r="AC29" s="99">
        <f t="shared" si="7"/>
        <v>5</v>
      </c>
      <c r="AD29" s="99">
        <f t="shared" si="7"/>
        <v>-2</v>
      </c>
      <c r="AE29" s="99">
        <f t="shared" si="7"/>
        <v>-3</v>
      </c>
      <c r="AF29" s="99">
        <f t="shared" si="7"/>
        <v>1</v>
      </c>
      <c r="AG29" s="99">
        <f t="shared" si="7"/>
        <v>1</v>
      </c>
      <c r="AH29" s="99">
        <f t="shared" si="7"/>
        <v>1</v>
      </c>
      <c r="AI29" s="99">
        <f t="shared" si="7"/>
        <v>0</v>
      </c>
      <c r="AJ29" s="99">
        <f t="shared" si="7"/>
        <v>2</v>
      </c>
      <c r="AK29" s="99">
        <f t="shared" si="7"/>
        <v>-1</v>
      </c>
      <c r="AL29" s="100"/>
      <c r="AM29" s="76">
        <f>IF(ISERROR(GETPIVOTDATA("VALUE",'CSS WK pvt'!$I$2,"DT_FILE",AM$8,"CD_CO",AM$6,"TRIM_CAT",TRIM(B29),"TRIM_LINE",A20))=TRUE,0,GETPIVOTDATA("VALUE",'CSS WK pvt'!$I$2,"DT_FILE",AM$8,"CD_CO",AM$6,"TRIM_CAT",TRIM(B29),"TRIM_LINE",A20))</f>
        <v>1</v>
      </c>
    </row>
    <row r="30" spans="1:39" s="87" customFormat="1" x14ac:dyDescent="0.35">
      <c r="A30" s="173"/>
      <c r="B30" s="72" t="s">
        <v>42</v>
      </c>
      <c r="C30" s="159">
        <f>SUM(C21:C29)</f>
        <v>1274</v>
      </c>
      <c r="D30" s="160">
        <f t="shared" ref="D30:AM30" si="8">SUM(D21:D29)</f>
        <v>1416</v>
      </c>
      <c r="E30" s="160">
        <f t="shared" si="8"/>
        <v>1337</v>
      </c>
      <c r="F30" s="160">
        <f t="shared" si="8"/>
        <v>1164</v>
      </c>
      <c r="G30" s="160">
        <f t="shared" si="8"/>
        <v>1287</v>
      </c>
      <c r="H30" s="160">
        <f t="shared" si="8"/>
        <v>1096</v>
      </c>
      <c r="I30" s="160">
        <f t="shared" si="8"/>
        <v>1211</v>
      </c>
      <c r="J30" s="160">
        <f t="shared" si="8"/>
        <v>1449</v>
      </c>
      <c r="K30" s="160">
        <f t="shared" si="8"/>
        <v>1804</v>
      </c>
      <c r="L30" s="160">
        <f t="shared" si="8"/>
        <v>1692</v>
      </c>
      <c r="M30" s="160">
        <f t="shared" si="8"/>
        <v>1571</v>
      </c>
      <c r="N30" s="161">
        <f t="shared" si="8"/>
        <v>1480</v>
      </c>
      <c r="O30" s="159">
        <f t="shared" si="8"/>
        <v>1620</v>
      </c>
      <c r="P30" s="160">
        <f t="shared" si="8"/>
        <v>2016</v>
      </c>
      <c r="Q30" s="160">
        <f t="shared" si="8"/>
        <v>1947</v>
      </c>
      <c r="R30" s="160">
        <v>1745</v>
      </c>
      <c r="S30" s="160">
        <v>1892</v>
      </c>
      <c r="T30" s="160">
        <v>1501</v>
      </c>
      <c r="U30" s="229">
        <v>1596</v>
      </c>
      <c r="V30" s="229">
        <v>1790</v>
      </c>
      <c r="W30" s="229">
        <f>SUM(W21+W24+W27+W28+W29)</f>
        <v>2165</v>
      </c>
      <c r="X30" s="229">
        <f>SUM(X21+X24+X27+X28+X29)</f>
        <v>1906</v>
      </c>
      <c r="Y30" s="229">
        <v>1658</v>
      </c>
      <c r="Z30" s="161"/>
      <c r="AA30" s="101">
        <f t="shared" si="8"/>
        <v>346</v>
      </c>
      <c r="AB30" s="162">
        <f t="shared" ref="AB30:AD30" si="9">SUM(AB21:AB29)</f>
        <v>600</v>
      </c>
      <c r="AC30" s="162">
        <f t="shared" si="9"/>
        <v>610</v>
      </c>
      <c r="AD30" s="162">
        <f t="shared" si="9"/>
        <v>581</v>
      </c>
      <c r="AE30" s="162">
        <f t="shared" ref="AE30:AF30" si="10">SUM(AE21:AE29)</f>
        <v>605</v>
      </c>
      <c r="AF30" s="162">
        <f t="shared" si="10"/>
        <v>405</v>
      </c>
      <c r="AG30" s="162">
        <f t="shared" ref="AG30:AH30" si="11">SUM(AG21:AG29)</f>
        <v>385</v>
      </c>
      <c r="AH30" s="162">
        <f t="shared" si="11"/>
        <v>341</v>
      </c>
      <c r="AI30" s="162">
        <f t="shared" ref="AI30:AJ30" si="12">SUM(AI21:AI29)</f>
        <v>361</v>
      </c>
      <c r="AJ30" s="162">
        <f t="shared" si="12"/>
        <v>214</v>
      </c>
      <c r="AK30" s="162">
        <f t="shared" ref="AK30" si="13">SUM(AK21:AK29)</f>
        <v>87</v>
      </c>
      <c r="AL30" s="163"/>
      <c r="AM30" s="101">
        <f t="shared" si="8"/>
        <v>1841</v>
      </c>
    </row>
    <row r="31" spans="1:39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105"/>
      <c r="AA31" s="106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8"/>
      <c r="AM31" s="106"/>
    </row>
    <row r="32" spans="1:39" s="71" customFormat="1" x14ac:dyDescent="0.35">
      <c r="A32" s="169"/>
      <c r="B32" s="72" t="s">
        <v>37</v>
      </c>
      <c r="C32" s="95">
        <v>585</v>
      </c>
      <c r="D32" s="96">
        <v>667</v>
      </c>
      <c r="E32" s="96">
        <v>642</v>
      </c>
      <c r="F32" s="96">
        <v>454</v>
      </c>
      <c r="G32" s="96">
        <v>622</v>
      </c>
      <c r="H32" s="96">
        <v>430</v>
      </c>
      <c r="I32" s="96">
        <v>666</v>
      </c>
      <c r="J32" s="96">
        <v>762</v>
      </c>
      <c r="K32" s="96">
        <v>994</v>
      </c>
      <c r="L32" s="96">
        <v>844</v>
      </c>
      <c r="M32" s="96">
        <v>696</v>
      </c>
      <c r="N32" s="97">
        <v>718</v>
      </c>
      <c r="O32" s="95">
        <v>742</v>
      </c>
      <c r="P32" s="96">
        <v>752</v>
      </c>
      <c r="Q32" s="96">
        <v>683</v>
      </c>
      <c r="R32" s="96">
        <v>647</v>
      </c>
      <c r="S32" s="96">
        <v>781</v>
      </c>
      <c r="T32" s="96">
        <v>580</v>
      </c>
      <c r="U32" s="228">
        <v>634</v>
      </c>
      <c r="V32" s="228">
        <v>744</v>
      </c>
      <c r="W32" s="228">
        <v>940</v>
      </c>
      <c r="X32" s="228">
        <v>759</v>
      </c>
      <c r="Y32" s="228">
        <v>629</v>
      </c>
      <c r="Z32" s="97"/>
      <c r="AA32" s="98">
        <f t="shared" ref="AA32:AK40" si="14">O32-C32</f>
        <v>157</v>
      </c>
      <c r="AB32" s="99">
        <f t="shared" si="14"/>
        <v>85</v>
      </c>
      <c r="AC32" s="99">
        <f t="shared" si="14"/>
        <v>41</v>
      </c>
      <c r="AD32" s="99">
        <f t="shared" si="14"/>
        <v>193</v>
      </c>
      <c r="AE32" s="99">
        <f t="shared" si="14"/>
        <v>159</v>
      </c>
      <c r="AF32" s="99">
        <f t="shared" si="14"/>
        <v>150</v>
      </c>
      <c r="AG32" s="99">
        <f t="shared" si="14"/>
        <v>-32</v>
      </c>
      <c r="AH32" s="99">
        <f t="shared" si="14"/>
        <v>-18</v>
      </c>
      <c r="AI32" s="99">
        <f t="shared" si="14"/>
        <v>-54</v>
      </c>
      <c r="AJ32" s="99">
        <f t="shared" si="14"/>
        <v>-85</v>
      </c>
      <c r="AK32" s="99">
        <f t="shared" si="14"/>
        <v>-67</v>
      </c>
      <c r="AL32" s="100"/>
      <c r="AM32" s="76">
        <f>IF(ISERROR(GETPIVOTDATA("VALUE",'CSS WK pvt'!$I$2,"DT_FILE",AM$8,"CD_CO",AM$6,"TRIM_CAT",TRIM(B32),"TRIM_LINE",A31))=TRUE,0,GETPIVOTDATA("VALUE",'CSS WK pvt'!$I$2,"DT_FILE",AM$8,"CD_CO",AM$6,"TRIM_CAT",TRIM(B32),"TRIM_LINE",A31))</f>
        <v>730</v>
      </c>
    </row>
    <row r="33" spans="1:39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103</v>
      </c>
      <c r="X33" s="253">
        <f>X32-X34</f>
        <v>93</v>
      </c>
      <c r="Y33" s="253">
        <f>Y32-Y34</f>
        <v>76</v>
      </c>
      <c r="Z33" s="97"/>
      <c r="AA33" s="98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100"/>
      <c r="AM33" s="76"/>
    </row>
    <row r="34" spans="1:39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837</v>
      </c>
      <c r="X34" s="253">
        <v>666</v>
      </c>
      <c r="Y34" s="253">
        <v>553</v>
      </c>
      <c r="Z34" s="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100"/>
      <c r="AM34" s="76"/>
    </row>
    <row r="35" spans="1:39" s="71" customFormat="1" x14ac:dyDescent="0.35">
      <c r="A35" s="169"/>
      <c r="B35" s="72" t="s">
        <v>38</v>
      </c>
      <c r="C35" s="95">
        <v>9</v>
      </c>
      <c r="D35" s="96">
        <v>7</v>
      </c>
      <c r="E35" s="96">
        <v>12</v>
      </c>
      <c r="F35" s="96">
        <v>10</v>
      </c>
      <c r="G35" s="96">
        <v>10</v>
      </c>
      <c r="H35" s="96">
        <v>18</v>
      </c>
      <c r="I35" s="96">
        <v>15</v>
      </c>
      <c r="J35" s="96">
        <v>10</v>
      </c>
      <c r="K35" s="96">
        <v>21</v>
      </c>
      <c r="L35" s="96">
        <v>9</v>
      </c>
      <c r="M35" s="96">
        <v>10</v>
      </c>
      <c r="N35" s="97">
        <v>9</v>
      </c>
      <c r="O35" s="95">
        <v>18</v>
      </c>
      <c r="P35" s="96">
        <v>10</v>
      </c>
      <c r="Q35" s="96">
        <v>13</v>
      </c>
      <c r="R35" s="96">
        <v>10</v>
      </c>
      <c r="S35" s="96">
        <v>9</v>
      </c>
      <c r="T35" s="96">
        <v>10</v>
      </c>
      <c r="U35" s="228">
        <v>6</v>
      </c>
      <c r="V35" s="228">
        <v>8</v>
      </c>
      <c r="W35" s="228">
        <v>15</v>
      </c>
      <c r="X35" s="228">
        <v>5</v>
      </c>
      <c r="Y35" s="228">
        <v>10</v>
      </c>
      <c r="Z35" s="97"/>
      <c r="AA35" s="98">
        <f t="shared" si="14"/>
        <v>9</v>
      </c>
      <c r="AB35" s="99">
        <f t="shared" si="14"/>
        <v>3</v>
      </c>
      <c r="AC35" s="99">
        <f t="shared" si="14"/>
        <v>1</v>
      </c>
      <c r="AD35" s="99">
        <f t="shared" si="14"/>
        <v>0</v>
      </c>
      <c r="AE35" s="99">
        <f t="shared" si="14"/>
        <v>-1</v>
      </c>
      <c r="AF35" s="99">
        <f t="shared" si="14"/>
        <v>-8</v>
      </c>
      <c r="AG35" s="99">
        <f t="shared" si="14"/>
        <v>-9</v>
      </c>
      <c r="AH35" s="99">
        <f t="shared" si="14"/>
        <v>-2</v>
      </c>
      <c r="AI35" s="99">
        <f t="shared" si="14"/>
        <v>-6</v>
      </c>
      <c r="AJ35" s="99">
        <f t="shared" si="14"/>
        <v>-4</v>
      </c>
      <c r="AK35" s="99">
        <f t="shared" si="14"/>
        <v>0</v>
      </c>
      <c r="AL35" s="100"/>
      <c r="AM35" s="76">
        <f>IF(ISERROR(GETPIVOTDATA("VALUE",'CSS WK pvt'!$I$2,"DT_FILE",AM$8,"CD_CO",AM$6,"TRIM_CAT",TRIM(B35),"TRIM_LINE",A31))=TRUE,0,GETPIVOTDATA("VALUE",'CSS WK pvt'!$I$2,"DT_FILE",AM$8,"CD_CO",AM$6,"TRIM_CAT",TRIM(B35),"TRIM_LINE",A31))</f>
        <v>14</v>
      </c>
    </row>
    <row r="36" spans="1:39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3</v>
      </c>
      <c r="X36" s="253">
        <f>X35-X37</f>
        <v>0</v>
      </c>
      <c r="Y36" s="253">
        <f>Y35-Y37</f>
        <v>3</v>
      </c>
      <c r="Z36" s="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100"/>
      <c r="AM36" s="76"/>
    </row>
    <row r="37" spans="1:39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12</v>
      </c>
      <c r="X37" s="253">
        <v>5</v>
      </c>
      <c r="Y37" s="253">
        <v>7</v>
      </c>
      <c r="Z37" s="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100"/>
      <c r="AM37" s="76"/>
    </row>
    <row r="38" spans="1:39" s="71" customFormat="1" x14ac:dyDescent="0.35">
      <c r="A38" s="169"/>
      <c r="B38" s="72" t="s">
        <v>39</v>
      </c>
      <c r="C38" s="95">
        <v>165</v>
      </c>
      <c r="D38" s="96">
        <v>202</v>
      </c>
      <c r="E38" s="96">
        <v>110</v>
      </c>
      <c r="F38" s="96">
        <v>180</v>
      </c>
      <c r="G38" s="96">
        <v>146</v>
      </c>
      <c r="H38" s="96">
        <v>148</v>
      </c>
      <c r="I38" s="96">
        <v>84</v>
      </c>
      <c r="J38" s="96">
        <v>154</v>
      </c>
      <c r="K38" s="96">
        <v>251</v>
      </c>
      <c r="L38" s="96">
        <v>214</v>
      </c>
      <c r="M38" s="96">
        <v>213</v>
      </c>
      <c r="N38" s="97">
        <v>211</v>
      </c>
      <c r="O38" s="95">
        <v>168</v>
      </c>
      <c r="P38" s="96">
        <v>257</v>
      </c>
      <c r="Q38" s="96">
        <v>218</v>
      </c>
      <c r="R38" s="96">
        <v>81</v>
      </c>
      <c r="S38" s="96">
        <v>164</v>
      </c>
      <c r="T38" s="96">
        <v>78</v>
      </c>
      <c r="U38" s="228">
        <v>87</v>
      </c>
      <c r="V38" s="228">
        <v>156</v>
      </c>
      <c r="W38" s="228">
        <v>269</v>
      </c>
      <c r="X38" s="228">
        <v>222</v>
      </c>
      <c r="Y38" s="228">
        <v>124</v>
      </c>
      <c r="Z38" s="97"/>
      <c r="AA38" s="98">
        <f t="shared" si="14"/>
        <v>3</v>
      </c>
      <c r="AB38" s="99">
        <f t="shared" si="14"/>
        <v>55</v>
      </c>
      <c r="AC38" s="99">
        <f t="shared" si="14"/>
        <v>108</v>
      </c>
      <c r="AD38" s="99">
        <f t="shared" si="14"/>
        <v>-99</v>
      </c>
      <c r="AE38" s="99">
        <f t="shared" si="14"/>
        <v>18</v>
      </c>
      <c r="AF38" s="99">
        <f t="shared" si="14"/>
        <v>-70</v>
      </c>
      <c r="AG38" s="99">
        <f t="shared" si="14"/>
        <v>3</v>
      </c>
      <c r="AH38" s="99">
        <f t="shared" si="14"/>
        <v>2</v>
      </c>
      <c r="AI38" s="99">
        <f t="shared" si="14"/>
        <v>18</v>
      </c>
      <c r="AJ38" s="99">
        <f t="shared" si="14"/>
        <v>8</v>
      </c>
      <c r="AK38" s="99">
        <f t="shared" si="14"/>
        <v>-89</v>
      </c>
      <c r="AL38" s="100"/>
      <c r="AM38" s="76">
        <f>IF(ISERROR(GETPIVOTDATA("VALUE",'CSS WK pvt'!$I$2,"DT_FILE",AM$8,"CD_CO",AM$6,"TRIM_CAT",TRIM(B38),"TRIM_LINE",A31))=TRUE,0,GETPIVOTDATA("VALUE",'CSS WK pvt'!$I$2,"DT_FILE",AM$8,"CD_CO",AM$6,"TRIM_CAT",TRIM(B38),"TRIM_LINE",A31))</f>
        <v>188</v>
      </c>
    </row>
    <row r="39" spans="1:39" s="71" customFormat="1" x14ac:dyDescent="0.35">
      <c r="A39" s="169"/>
      <c r="B39" s="72" t="s">
        <v>40</v>
      </c>
      <c r="C39" s="95">
        <v>10</v>
      </c>
      <c r="D39" s="96">
        <v>14</v>
      </c>
      <c r="E39" s="96">
        <v>17</v>
      </c>
      <c r="F39" s="96">
        <v>10</v>
      </c>
      <c r="G39" s="96">
        <v>11</v>
      </c>
      <c r="H39" s="96">
        <v>14</v>
      </c>
      <c r="I39" s="96">
        <v>10</v>
      </c>
      <c r="J39" s="96">
        <v>11</v>
      </c>
      <c r="K39" s="96">
        <v>20</v>
      </c>
      <c r="L39" s="96">
        <v>16</v>
      </c>
      <c r="M39" s="96">
        <v>21</v>
      </c>
      <c r="N39" s="97">
        <v>22</v>
      </c>
      <c r="O39" s="95">
        <v>23</v>
      </c>
      <c r="P39" s="96">
        <v>14</v>
      </c>
      <c r="Q39" s="96">
        <v>22</v>
      </c>
      <c r="R39" s="96">
        <v>14</v>
      </c>
      <c r="S39" s="96">
        <v>16</v>
      </c>
      <c r="T39" s="96">
        <v>11</v>
      </c>
      <c r="U39" s="228">
        <v>8</v>
      </c>
      <c r="V39" s="228">
        <v>11</v>
      </c>
      <c r="W39" s="228">
        <v>20</v>
      </c>
      <c r="X39" s="228">
        <v>15</v>
      </c>
      <c r="Y39" s="228">
        <v>17</v>
      </c>
      <c r="Z39" s="97"/>
      <c r="AA39" s="98">
        <f t="shared" si="14"/>
        <v>13</v>
      </c>
      <c r="AB39" s="99">
        <f t="shared" si="14"/>
        <v>0</v>
      </c>
      <c r="AC39" s="99">
        <f t="shared" si="14"/>
        <v>5</v>
      </c>
      <c r="AD39" s="99">
        <f t="shared" si="14"/>
        <v>4</v>
      </c>
      <c r="AE39" s="99">
        <f t="shared" si="14"/>
        <v>5</v>
      </c>
      <c r="AF39" s="99">
        <f t="shared" si="14"/>
        <v>-3</v>
      </c>
      <c r="AG39" s="99">
        <f t="shared" si="14"/>
        <v>-2</v>
      </c>
      <c r="AH39" s="99">
        <f t="shared" si="14"/>
        <v>0</v>
      </c>
      <c r="AI39" s="99">
        <f t="shared" si="14"/>
        <v>0</v>
      </c>
      <c r="AJ39" s="99">
        <f t="shared" si="14"/>
        <v>-1</v>
      </c>
      <c r="AK39" s="99">
        <f t="shared" si="14"/>
        <v>-4</v>
      </c>
      <c r="AL39" s="100"/>
      <c r="AM39" s="76">
        <f>IF(ISERROR(GETPIVOTDATA("VALUE",'CSS WK pvt'!$I$2,"DT_FILE",AM$8,"CD_CO",AM$6,"TRIM_CAT",TRIM(B39),"TRIM_LINE",A31))=TRUE,0,GETPIVOTDATA("VALUE",'CSS WK pvt'!$I$2,"DT_FILE",AM$8,"CD_CO",AM$6,"TRIM_CAT",TRIM(B39),"TRIM_LINE",A31))</f>
        <v>15</v>
      </c>
    </row>
    <row r="40" spans="1:39" s="71" customFormat="1" x14ac:dyDescent="0.35">
      <c r="A40" s="169"/>
      <c r="B40" s="72" t="s">
        <v>41</v>
      </c>
      <c r="C40" s="95">
        <v>1</v>
      </c>
      <c r="D40" s="96">
        <v>4</v>
      </c>
      <c r="E40" s="96"/>
      <c r="F40" s="96">
        <v>5</v>
      </c>
      <c r="G40" s="96">
        <v>3</v>
      </c>
      <c r="H40" s="96">
        <v>2</v>
      </c>
      <c r="I40" s="96">
        <v>3</v>
      </c>
      <c r="J40" s="96">
        <v>3</v>
      </c>
      <c r="K40" s="96">
        <v>3</v>
      </c>
      <c r="L40" s="96">
        <v>1</v>
      </c>
      <c r="M40" s="96">
        <v>2</v>
      </c>
      <c r="N40" s="97">
        <v>6</v>
      </c>
      <c r="O40" s="95"/>
      <c r="P40" s="96">
        <v>2</v>
      </c>
      <c r="Q40" s="96">
        <v>3</v>
      </c>
      <c r="R40" s="96">
        <v>3</v>
      </c>
      <c r="S40" s="96">
        <v>0</v>
      </c>
      <c r="T40" s="96">
        <v>3</v>
      </c>
      <c r="U40" s="228">
        <v>4</v>
      </c>
      <c r="V40" s="228">
        <v>2</v>
      </c>
      <c r="W40" s="228">
        <v>2</v>
      </c>
      <c r="X40" s="228">
        <v>2</v>
      </c>
      <c r="Y40" s="228">
        <v>1</v>
      </c>
      <c r="Z40" s="97"/>
      <c r="AA40" s="98">
        <f t="shared" si="14"/>
        <v>-1</v>
      </c>
      <c r="AB40" s="99">
        <f t="shared" si="14"/>
        <v>-2</v>
      </c>
      <c r="AC40" s="99">
        <f t="shared" si="14"/>
        <v>3</v>
      </c>
      <c r="AD40" s="99">
        <f t="shared" si="14"/>
        <v>-2</v>
      </c>
      <c r="AE40" s="99">
        <f t="shared" si="14"/>
        <v>-3</v>
      </c>
      <c r="AF40" s="99">
        <f t="shared" si="14"/>
        <v>1</v>
      </c>
      <c r="AG40" s="99">
        <f t="shared" si="14"/>
        <v>1</v>
      </c>
      <c r="AH40" s="99">
        <f t="shared" si="14"/>
        <v>-1</v>
      </c>
      <c r="AI40" s="99">
        <f t="shared" si="14"/>
        <v>-1</v>
      </c>
      <c r="AJ40" s="99">
        <f t="shared" si="14"/>
        <v>1</v>
      </c>
      <c r="AK40" s="99">
        <f t="shared" si="14"/>
        <v>-1</v>
      </c>
      <c r="AL40" s="100"/>
      <c r="AM40" s="76">
        <f>IF(ISERROR(GETPIVOTDATA("VALUE",'CSS WK pvt'!$I$2,"DT_FILE",AM$8,"CD_CO",AM$6,"TRIM_CAT",TRIM(B40),"TRIM_LINE",A31))=TRUE,0,GETPIVOTDATA("VALUE",'CSS WK pvt'!$I$2,"DT_FILE",AM$8,"CD_CO",AM$6,"TRIM_CAT",TRIM(B40),"TRIM_LINE",A31))</f>
        <v>1</v>
      </c>
    </row>
    <row r="41" spans="1:39" s="87" customFormat="1" x14ac:dyDescent="0.35">
      <c r="A41" s="173"/>
      <c r="B41" s="72" t="s">
        <v>42</v>
      </c>
      <c r="C41" s="159">
        <f t="shared" ref="C41:Q41" si="15">SUM(C32:C40)</f>
        <v>770</v>
      </c>
      <c r="D41" s="160">
        <f t="shared" si="15"/>
        <v>894</v>
      </c>
      <c r="E41" s="160">
        <f t="shared" si="15"/>
        <v>781</v>
      </c>
      <c r="F41" s="160">
        <f t="shared" si="15"/>
        <v>659</v>
      </c>
      <c r="G41" s="160">
        <f t="shared" si="15"/>
        <v>792</v>
      </c>
      <c r="H41" s="160">
        <f t="shared" si="15"/>
        <v>612</v>
      </c>
      <c r="I41" s="160">
        <f t="shared" si="15"/>
        <v>778</v>
      </c>
      <c r="J41" s="160">
        <f t="shared" si="15"/>
        <v>940</v>
      </c>
      <c r="K41" s="160">
        <f t="shared" si="15"/>
        <v>1289</v>
      </c>
      <c r="L41" s="160">
        <f t="shared" si="15"/>
        <v>1084</v>
      </c>
      <c r="M41" s="160">
        <f t="shared" si="15"/>
        <v>942</v>
      </c>
      <c r="N41" s="161">
        <f t="shared" si="15"/>
        <v>966</v>
      </c>
      <c r="O41" s="159">
        <f t="shared" si="15"/>
        <v>951</v>
      </c>
      <c r="P41" s="160">
        <f t="shared" si="15"/>
        <v>1035</v>
      </c>
      <c r="Q41" s="160">
        <f t="shared" si="15"/>
        <v>939</v>
      </c>
      <c r="R41" s="160">
        <v>755</v>
      </c>
      <c r="S41" s="160">
        <v>970</v>
      </c>
      <c r="T41" s="160">
        <v>682</v>
      </c>
      <c r="U41" s="229">
        <v>739</v>
      </c>
      <c r="V41" s="229">
        <v>921</v>
      </c>
      <c r="W41" s="229">
        <f>SUM(W32+W35+W38+W39+W40)</f>
        <v>1246</v>
      </c>
      <c r="X41" s="229">
        <f>SUM(X32+X35+X38+X39+X40)</f>
        <v>1003</v>
      </c>
      <c r="Y41" s="229">
        <v>781</v>
      </c>
      <c r="Z41" s="161"/>
      <c r="AA41" s="101">
        <f>SUM(AA32:AA40)</f>
        <v>181</v>
      </c>
      <c r="AB41" s="162">
        <f t="shared" ref="AB41:AD41" si="16">SUM(AB32:AB40)</f>
        <v>141</v>
      </c>
      <c r="AC41" s="162">
        <f t="shared" si="16"/>
        <v>158</v>
      </c>
      <c r="AD41" s="162">
        <f t="shared" si="16"/>
        <v>96</v>
      </c>
      <c r="AE41" s="162">
        <f t="shared" ref="AE41:AF41" si="17">SUM(AE32:AE40)</f>
        <v>178</v>
      </c>
      <c r="AF41" s="162">
        <f t="shared" si="17"/>
        <v>70</v>
      </c>
      <c r="AG41" s="162">
        <f t="shared" ref="AG41:AH41" si="18">SUM(AG32:AG40)</f>
        <v>-39</v>
      </c>
      <c r="AH41" s="162">
        <f t="shared" si="18"/>
        <v>-19</v>
      </c>
      <c r="AI41" s="162">
        <f t="shared" ref="AI41:AJ41" si="19">SUM(AI32:AI40)</f>
        <v>-43</v>
      </c>
      <c r="AJ41" s="162">
        <f t="shared" si="19"/>
        <v>-81</v>
      </c>
      <c r="AK41" s="162">
        <f t="shared" ref="AK41" si="20">SUM(AK32:AK40)</f>
        <v>-161</v>
      </c>
      <c r="AL41" s="163"/>
      <c r="AM41" s="101">
        <f>SUM(AM32:AM40)</f>
        <v>948</v>
      </c>
    </row>
    <row r="42" spans="1:39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105"/>
      <c r="AA42" s="106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8"/>
      <c r="AM42" s="106"/>
    </row>
    <row r="43" spans="1:39" s="71" customFormat="1" x14ac:dyDescent="0.35">
      <c r="A43" s="171"/>
      <c r="B43" s="72" t="s">
        <v>37</v>
      </c>
      <c r="C43" s="95">
        <v>162</v>
      </c>
      <c r="D43" s="96">
        <v>167</v>
      </c>
      <c r="E43" s="96">
        <v>198</v>
      </c>
      <c r="F43" s="96">
        <v>157</v>
      </c>
      <c r="G43" s="96">
        <v>166</v>
      </c>
      <c r="H43" s="96">
        <v>192</v>
      </c>
      <c r="I43" s="96">
        <v>162</v>
      </c>
      <c r="J43" s="96">
        <v>229</v>
      </c>
      <c r="K43" s="96">
        <v>182</v>
      </c>
      <c r="L43" s="96">
        <v>263</v>
      </c>
      <c r="M43" s="96">
        <v>243</v>
      </c>
      <c r="N43" s="97">
        <v>145</v>
      </c>
      <c r="O43" s="95">
        <v>260</v>
      </c>
      <c r="P43" s="96">
        <v>364</v>
      </c>
      <c r="Q43" s="96">
        <v>294</v>
      </c>
      <c r="R43" s="96">
        <v>246</v>
      </c>
      <c r="S43" s="96">
        <v>222</v>
      </c>
      <c r="T43" s="96">
        <v>167</v>
      </c>
      <c r="U43" s="228">
        <v>219</v>
      </c>
      <c r="V43" s="228">
        <v>247</v>
      </c>
      <c r="W43" s="228">
        <v>288</v>
      </c>
      <c r="X43" s="228">
        <v>231</v>
      </c>
      <c r="Y43" s="228">
        <v>190</v>
      </c>
      <c r="Z43" s="97"/>
      <c r="AA43" s="98">
        <f t="shared" ref="AA43:AK51" si="21">O43-C43</f>
        <v>98</v>
      </c>
      <c r="AB43" s="99">
        <f t="shared" si="21"/>
        <v>197</v>
      </c>
      <c r="AC43" s="99">
        <f t="shared" si="21"/>
        <v>96</v>
      </c>
      <c r="AD43" s="99">
        <f t="shared" si="21"/>
        <v>89</v>
      </c>
      <c r="AE43" s="99">
        <f t="shared" si="21"/>
        <v>56</v>
      </c>
      <c r="AF43" s="99">
        <f t="shared" si="21"/>
        <v>-25</v>
      </c>
      <c r="AG43" s="99">
        <f t="shared" si="21"/>
        <v>57</v>
      </c>
      <c r="AH43" s="99">
        <f t="shared" si="21"/>
        <v>18</v>
      </c>
      <c r="AI43" s="99">
        <f t="shared" si="21"/>
        <v>106</v>
      </c>
      <c r="AJ43" s="99">
        <f t="shared" si="21"/>
        <v>-32</v>
      </c>
      <c r="AK43" s="99">
        <f t="shared" si="21"/>
        <v>-53</v>
      </c>
      <c r="AL43" s="100"/>
      <c r="AM43" s="76">
        <f>IF(ISERROR(GETPIVOTDATA("VALUE",'CSS WK pvt'!$I$2,"DT_FILE",AM$8,"CD_CO",AM$6,"TRIM_CAT",TRIM(B43),"TRIM_LINE",A42))=TRUE,0,GETPIVOTDATA("VALUE",'CSS WK pvt'!$I$2,"DT_FILE",AM$8,"CD_CO",AM$6,"TRIM_CAT",TRIM(B43),"TRIM_LINE",A42))</f>
        <v>168</v>
      </c>
    </row>
    <row r="44" spans="1:39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32</v>
      </c>
      <c r="X44" s="253">
        <f>X43-X45</f>
        <v>24</v>
      </c>
      <c r="Y44" s="253">
        <f>Y43-Y45</f>
        <v>20</v>
      </c>
      <c r="Z44" s="97"/>
      <c r="AA44" s="98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100"/>
      <c r="AM44" s="76"/>
    </row>
    <row r="45" spans="1:39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256</v>
      </c>
      <c r="X45" s="253">
        <v>207</v>
      </c>
      <c r="Y45" s="253">
        <v>170</v>
      </c>
      <c r="Z45" s="97"/>
      <c r="AA45" s="98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100"/>
      <c r="AM45" s="76"/>
    </row>
    <row r="46" spans="1:39" s="71" customFormat="1" x14ac:dyDescent="0.35">
      <c r="A46" s="171"/>
      <c r="B46" s="72" t="s">
        <v>38</v>
      </c>
      <c r="C46" s="95">
        <v>7</v>
      </c>
      <c r="D46" s="96">
        <v>6</v>
      </c>
      <c r="E46" s="96">
        <v>5</v>
      </c>
      <c r="F46" s="96">
        <v>5</v>
      </c>
      <c r="G46" s="96">
        <v>4</v>
      </c>
      <c r="H46" s="96">
        <v>4</v>
      </c>
      <c r="I46" s="96">
        <v>4</v>
      </c>
      <c r="J46" s="96">
        <v>10</v>
      </c>
      <c r="K46" s="96">
        <v>3</v>
      </c>
      <c r="L46" s="96">
        <v>8</v>
      </c>
      <c r="M46" s="96">
        <v>5</v>
      </c>
      <c r="N46" s="97">
        <v>7</v>
      </c>
      <c r="O46" s="95">
        <v>3</v>
      </c>
      <c r="P46" s="96">
        <v>9</v>
      </c>
      <c r="Q46" s="96">
        <v>4</v>
      </c>
      <c r="R46" s="96">
        <v>5</v>
      </c>
      <c r="S46" s="96">
        <v>6</v>
      </c>
      <c r="T46" s="96">
        <v>3</v>
      </c>
      <c r="U46" s="228">
        <v>4</v>
      </c>
      <c r="V46" s="228">
        <v>3</v>
      </c>
      <c r="W46" s="228">
        <v>2</v>
      </c>
      <c r="X46" s="228">
        <v>6</v>
      </c>
      <c r="Y46" s="228">
        <v>3</v>
      </c>
      <c r="Z46" s="97"/>
      <c r="AA46" s="98">
        <f t="shared" si="21"/>
        <v>-4</v>
      </c>
      <c r="AB46" s="99">
        <f t="shared" si="21"/>
        <v>3</v>
      </c>
      <c r="AC46" s="99">
        <f t="shared" si="21"/>
        <v>-1</v>
      </c>
      <c r="AD46" s="99">
        <f t="shared" si="21"/>
        <v>0</v>
      </c>
      <c r="AE46" s="99">
        <f t="shared" si="21"/>
        <v>2</v>
      </c>
      <c r="AF46" s="99">
        <f t="shared" si="21"/>
        <v>-1</v>
      </c>
      <c r="AG46" s="99">
        <f t="shared" si="21"/>
        <v>0</v>
      </c>
      <c r="AH46" s="99">
        <f t="shared" si="21"/>
        <v>-7</v>
      </c>
      <c r="AI46" s="99">
        <f t="shared" si="21"/>
        <v>-1</v>
      </c>
      <c r="AJ46" s="99">
        <f t="shared" si="21"/>
        <v>-2</v>
      </c>
      <c r="AK46" s="99">
        <f t="shared" si="21"/>
        <v>-2</v>
      </c>
      <c r="AL46" s="100"/>
      <c r="AM46" s="76">
        <f>IF(ISERROR(GETPIVOTDATA("VALUE",'CSS WK pvt'!$I$2,"DT_FILE",AM$8,"CD_CO",AM$6,"TRIM_CAT",TRIM(B46),"TRIM_LINE",A42))=TRUE,0,GETPIVOTDATA("VALUE",'CSS WK pvt'!$I$2,"DT_FILE",AM$8,"CD_CO",AM$6,"TRIM_CAT",TRIM(B46),"TRIM_LINE",A42))</f>
        <v>4</v>
      </c>
    </row>
    <row r="47" spans="1:39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0</v>
      </c>
      <c r="X47" s="253">
        <f>X46-X48</f>
        <v>0</v>
      </c>
      <c r="Y47" s="253">
        <f>Y46-Y48</f>
        <v>0</v>
      </c>
      <c r="Z47" s="97"/>
      <c r="AA47" s="98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100"/>
      <c r="AM47" s="76"/>
    </row>
    <row r="48" spans="1:39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2</v>
      </c>
      <c r="X48" s="253">
        <v>6</v>
      </c>
      <c r="Y48" s="253">
        <v>3</v>
      </c>
      <c r="Z48" s="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100"/>
      <c r="AM48" s="76"/>
    </row>
    <row r="49" spans="1:39" s="71" customFormat="1" x14ac:dyDescent="0.35">
      <c r="A49" s="171"/>
      <c r="B49" s="72" t="s">
        <v>39</v>
      </c>
      <c r="C49" s="95">
        <v>55</v>
      </c>
      <c r="D49" s="96">
        <v>31</v>
      </c>
      <c r="E49" s="96">
        <v>34</v>
      </c>
      <c r="F49" s="96">
        <v>38</v>
      </c>
      <c r="G49" s="96">
        <v>20</v>
      </c>
      <c r="H49" s="96">
        <v>52</v>
      </c>
      <c r="I49" s="96">
        <v>31</v>
      </c>
      <c r="J49" s="96">
        <v>26</v>
      </c>
      <c r="K49" s="96">
        <v>39</v>
      </c>
      <c r="L49" s="96">
        <v>35</v>
      </c>
      <c r="M49" s="96">
        <v>38</v>
      </c>
      <c r="N49" s="97">
        <v>39</v>
      </c>
      <c r="O49" s="95">
        <v>35</v>
      </c>
      <c r="P49" s="96">
        <v>79</v>
      </c>
      <c r="Q49" s="96">
        <v>51</v>
      </c>
      <c r="R49" s="96">
        <v>50</v>
      </c>
      <c r="S49" s="96">
        <v>20</v>
      </c>
      <c r="T49" s="96">
        <v>21</v>
      </c>
      <c r="U49" s="228">
        <v>22</v>
      </c>
      <c r="V49" s="228">
        <v>35</v>
      </c>
      <c r="W49" s="228">
        <v>41</v>
      </c>
      <c r="X49" s="228">
        <v>30</v>
      </c>
      <c r="Y49" s="228">
        <v>28</v>
      </c>
      <c r="Z49" s="97"/>
      <c r="AA49" s="98">
        <f t="shared" si="21"/>
        <v>-20</v>
      </c>
      <c r="AB49" s="99">
        <f t="shared" si="21"/>
        <v>48</v>
      </c>
      <c r="AC49" s="99">
        <f t="shared" si="21"/>
        <v>17</v>
      </c>
      <c r="AD49" s="99">
        <f t="shared" si="21"/>
        <v>12</v>
      </c>
      <c r="AE49" s="99">
        <f t="shared" si="21"/>
        <v>0</v>
      </c>
      <c r="AF49" s="99">
        <f t="shared" si="21"/>
        <v>-31</v>
      </c>
      <c r="AG49" s="99">
        <f t="shared" si="21"/>
        <v>-9</v>
      </c>
      <c r="AH49" s="99">
        <f t="shared" si="21"/>
        <v>9</v>
      </c>
      <c r="AI49" s="99">
        <f t="shared" si="21"/>
        <v>2</v>
      </c>
      <c r="AJ49" s="99">
        <f t="shared" si="21"/>
        <v>-5</v>
      </c>
      <c r="AK49" s="99">
        <f t="shared" si="21"/>
        <v>-10</v>
      </c>
      <c r="AL49" s="100"/>
      <c r="AM49" s="76">
        <f>IF(ISERROR(GETPIVOTDATA("VALUE",'CSS WK pvt'!$I$2,"DT_FILE",AM$8,"CD_CO",AM$6,"TRIM_CAT",TRIM(B49),"TRIM_LINE",A42))=TRUE,0,GETPIVOTDATA("VALUE",'CSS WK pvt'!$I$2,"DT_FILE",AM$8,"CD_CO",AM$6,"TRIM_CAT",TRIM(B49),"TRIM_LINE",A42))</f>
        <v>52</v>
      </c>
    </row>
    <row r="50" spans="1:39" s="71" customFormat="1" x14ac:dyDescent="0.35">
      <c r="A50" s="171"/>
      <c r="B50" s="72" t="s">
        <v>40</v>
      </c>
      <c r="C50" s="95">
        <v>4</v>
      </c>
      <c r="D50" s="96"/>
      <c r="E50" s="96">
        <v>2</v>
      </c>
      <c r="F50" s="96">
        <v>1</v>
      </c>
      <c r="G50" s="96">
        <v>2</v>
      </c>
      <c r="H50" s="96">
        <v>3</v>
      </c>
      <c r="I50" s="96">
        <v>1</v>
      </c>
      <c r="J50" s="96"/>
      <c r="K50" s="96">
        <v>3</v>
      </c>
      <c r="L50" s="96">
        <v>3</v>
      </c>
      <c r="M50" s="96">
        <v>4</v>
      </c>
      <c r="N50" s="97">
        <v>2</v>
      </c>
      <c r="O50" s="95"/>
      <c r="P50" s="96">
        <v>12</v>
      </c>
      <c r="Q50" s="96">
        <v>4</v>
      </c>
      <c r="R50" s="96">
        <v>0</v>
      </c>
      <c r="S50" s="96">
        <v>1</v>
      </c>
      <c r="T50" s="96">
        <v>3</v>
      </c>
      <c r="U50" s="228">
        <v>2</v>
      </c>
      <c r="V50" s="228">
        <v>2</v>
      </c>
      <c r="W50" s="228">
        <v>2</v>
      </c>
      <c r="X50" s="228">
        <v>4</v>
      </c>
      <c r="Y50" s="228">
        <v>2</v>
      </c>
      <c r="Z50" s="97"/>
      <c r="AA50" s="98">
        <f t="shared" si="21"/>
        <v>-4</v>
      </c>
      <c r="AB50" s="99">
        <f t="shared" si="21"/>
        <v>12</v>
      </c>
      <c r="AC50" s="99">
        <f t="shared" si="21"/>
        <v>2</v>
      </c>
      <c r="AD50" s="99">
        <f t="shared" si="21"/>
        <v>-1</v>
      </c>
      <c r="AE50" s="99">
        <f t="shared" si="21"/>
        <v>-1</v>
      </c>
      <c r="AF50" s="99">
        <f t="shared" si="21"/>
        <v>0</v>
      </c>
      <c r="AG50" s="99">
        <f t="shared" si="21"/>
        <v>1</v>
      </c>
      <c r="AH50" s="99">
        <f t="shared" si="21"/>
        <v>2</v>
      </c>
      <c r="AI50" s="99">
        <f t="shared" si="21"/>
        <v>-1</v>
      </c>
      <c r="AJ50" s="99">
        <f t="shared" si="21"/>
        <v>1</v>
      </c>
      <c r="AK50" s="99">
        <f t="shared" si="21"/>
        <v>-2</v>
      </c>
      <c r="AL50" s="100"/>
      <c r="AM50" s="76">
        <f>IF(ISERROR(GETPIVOTDATA("VALUE",'CSS WK pvt'!$I$2,"DT_FILE",AM$8,"CD_CO",AM$6,"TRIM_CAT",TRIM(B50),"TRIM_LINE",A42))=TRUE,0,GETPIVOTDATA("VALUE",'CSS WK pvt'!$I$2,"DT_FILE",AM$8,"CD_CO",AM$6,"TRIM_CAT",TRIM(B50),"TRIM_LINE",A42))</f>
        <v>5</v>
      </c>
    </row>
    <row r="51" spans="1:39" s="71" customFormat="1" x14ac:dyDescent="0.35">
      <c r="A51" s="171"/>
      <c r="B51" s="72" t="s">
        <v>41</v>
      </c>
      <c r="C51" s="95"/>
      <c r="D51" s="96"/>
      <c r="E51" s="96"/>
      <c r="F51" s="96"/>
      <c r="G51" s="96">
        <v>1</v>
      </c>
      <c r="H51" s="96"/>
      <c r="I51" s="96"/>
      <c r="J51" s="96"/>
      <c r="K51" s="96"/>
      <c r="L51" s="96"/>
      <c r="M51" s="96"/>
      <c r="N51" s="97"/>
      <c r="O51" s="95">
        <v>2</v>
      </c>
      <c r="P51" s="96">
        <v>2</v>
      </c>
      <c r="Q51" s="96">
        <v>2</v>
      </c>
      <c r="R51" s="96">
        <v>0</v>
      </c>
      <c r="S51" s="96">
        <v>1</v>
      </c>
      <c r="T51" s="96">
        <v>0</v>
      </c>
      <c r="U51" s="228">
        <v>0</v>
      </c>
      <c r="V51" s="228">
        <v>2</v>
      </c>
      <c r="W51" s="228">
        <v>1</v>
      </c>
      <c r="X51" s="228">
        <v>1</v>
      </c>
      <c r="Y51" s="228">
        <v>0</v>
      </c>
      <c r="Z51" s="97"/>
      <c r="AA51" s="98">
        <f t="shared" si="21"/>
        <v>2</v>
      </c>
      <c r="AB51" s="99">
        <f t="shared" si="21"/>
        <v>2</v>
      </c>
      <c r="AC51" s="99">
        <f t="shared" si="21"/>
        <v>2</v>
      </c>
      <c r="AD51" s="99">
        <f t="shared" si="21"/>
        <v>0</v>
      </c>
      <c r="AE51" s="99">
        <f t="shared" si="21"/>
        <v>0</v>
      </c>
      <c r="AF51" s="99">
        <f t="shared" si="21"/>
        <v>0</v>
      </c>
      <c r="AG51" s="99">
        <f t="shared" si="21"/>
        <v>0</v>
      </c>
      <c r="AH51" s="99">
        <f t="shared" si="21"/>
        <v>2</v>
      </c>
      <c r="AI51" s="99">
        <f t="shared" si="21"/>
        <v>1</v>
      </c>
      <c r="AJ51" s="99">
        <f t="shared" si="21"/>
        <v>1</v>
      </c>
      <c r="AK51" s="99">
        <f t="shared" si="21"/>
        <v>0</v>
      </c>
      <c r="AL51" s="100"/>
      <c r="AM51" s="76">
        <f>IF(ISERROR(GETPIVOTDATA("VALUE",'CSS WK pvt'!$I$2,"DT_FILE",AM$8,"CD_CO",AM$6,"TRIM_CAT",TRIM(B51),"TRIM_LINE",A42))=TRUE,0,GETPIVOTDATA("VALUE",'CSS WK pvt'!$I$2,"DT_FILE",AM$8,"CD_CO",AM$6,"TRIM_CAT",TRIM(B51),"TRIM_LINE",A42))</f>
        <v>0</v>
      </c>
    </row>
    <row r="52" spans="1:39" s="87" customFormat="1" x14ac:dyDescent="0.35">
      <c r="A52" s="172"/>
      <c r="B52" s="72" t="s">
        <v>42</v>
      </c>
      <c r="C52" s="159">
        <f>SUM(C43:C51)</f>
        <v>228</v>
      </c>
      <c r="D52" s="160">
        <f t="shared" ref="D52:Q52" si="22">SUM(D43:D51)</f>
        <v>204</v>
      </c>
      <c r="E52" s="160">
        <f t="shared" si="22"/>
        <v>239</v>
      </c>
      <c r="F52" s="160">
        <f t="shared" si="22"/>
        <v>201</v>
      </c>
      <c r="G52" s="160">
        <f t="shared" si="22"/>
        <v>193</v>
      </c>
      <c r="H52" s="160">
        <f t="shared" si="22"/>
        <v>251</v>
      </c>
      <c r="I52" s="160">
        <f t="shared" si="22"/>
        <v>198</v>
      </c>
      <c r="J52" s="160">
        <f t="shared" si="22"/>
        <v>265</v>
      </c>
      <c r="K52" s="160">
        <f t="shared" si="22"/>
        <v>227</v>
      </c>
      <c r="L52" s="160">
        <f t="shared" si="22"/>
        <v>309</v>
      </c>
      <c r="M52" s="160">
        <f t="shared" si="22"/>
        <v>290</v>
      </c>
      <c r="N52" s="161">
        <f t="shared" si="22"/>
        <v>193</v>
      </c>
      <c r="O52" s="159">
        <f t="shared" si="22"/>
        <v>300</v>
      </c>
      <c r="P52" s="160">
        <f t="shared" si="22"/>
        <v>466</v>
      </c>
      <c r="Q52" s="160">
        <f t="shared" si="22"/>
        <v>355</v>
      </c>
      <c r="R52" s="160">
        <v>301</v>
      </c>
      <c r="S52" s="160">
        <v>250</v>
      </c>
      <c r="T52" s="160">
        <v>194</v>
      </c>
      <c r="U52" s="229">
        <v>247</v>
      </c>
      <c r="V52" s="229">
        <v>289</v>
      </c>
      <c r="W52" s="229">
        <f>SUM(W43+W46+W49+W50+W51)</f>
        <v>334</v>
      </c>
      <c r="X52" s="229">
        <f>SUM(X43+X46+X49+X50+X51)</f>
        <v>272</v>
      </c>
      <c r="Y52" s="229">
        <v>223</v>
      </c>
      <c r="Z52" s="161"/>
      <c r="AA52" s="101">
        <f>SUM(AA43:AA51)</f>
        <v>72</v>
      </c>
      <c r="AB52" s="162">
        <f t="shared" ref="AB52" si="23">SUM(AB43:AB51)</f>
        <v>262</v>
      </c>
      <c r="AC52" s="162">
        <f t="shared" ref="AC52:AH52" si="24">SUM(AC43:AC51)</f>
        <v>116</v>
      </c>
      <c r="AD52" s="162">
        <f t="shared" si="24"/>
        <v>100</v>
      </c>
      <c r="AE52" s="162">
        <f t="shared" si="24"/>
        <v>57</v>
      </c>
      <c r="AF52" s="162">
        <f t="shared" si="24"/>
        <v>-57</v>
      </c>
      <c r="AG52" s="162">
        <f t="shared" si="24"/>
        <v>49</v>
      </c>
      <c r="AH52" s="162">
        <f t="shared" si="24"/>
        <v>24</v>
      </c>
      <c r="AI52" s="162">
        <f t="shared" ref="AI52:AJ52" si="25">SUM(AI43:AI51)</f>
        <v>107</v>
      </c>
      <c r="AJ52" s="162">
        <f t="shared" si="25"/>
        <v>-37</v>
      </c>
      <c r="AK52" s="162">
        <f t="shared" ref="AK52" si="26">SUM(AK43:AK51)</f>
        <v>-67</v>
      </c>
      <c r="AL52" s="163"/>
      <c r="AM52" s="101">
        <f>SUM(AM43:AM51)</f>
        <v>229</v>
      </c>
    </row>
    <row r="53" spans="1:39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105"/>
      <c r="AA53" s="106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8"/>
      <c r="AM53" s="106"/>
    </row>
    <row r="54" spans="1:39" s="71" customFormat="1" x14ac:dyDescent="0.35">
      <c r="A54" s="171"/>
      <c r="B54" s="72" t="s">
        <v>37</v>
      </c>
      <c r="C54" s="95">
        <v>235</v>
      </c>
      <c r="D54" s="96">
        <v>268</v>
      </c>
      <c r="E54" s="96">
        <v>260</v>
      </c>
      <c r="F54" s="96">
        <v>249</v>
      </c>
      <c r="G54" s="96">
        <v>239</v>
      </c>
      <c r="H54" s="96">
        <v>190</v>
      </c>
      <c r="I54" s="96">
        <v>198</v>
      </c>
      <c r="J54" s="96">
        <v>202</v>
      </c>
      <c r="K54" s="96">
        <v>246</v>
      </c>
      <c r="L54" s="96">
        <v>243</v>
      </c>
      <c r="M54" s="96">
        <v>286</v>
      </c>
      <c r="N54" s="97">
        <v>275</v>
      </c>
      <c r="O54" s="95">
        <v>311</v>
      </c>
      <c r="P54" s="96">
        <v>433</v>
      </c>
      <c r="Q54" s="96">
        <v>536</v>
      </c>
      <c r="R54" s="96">
        <v>588</v>
      </c>
      <c r="S54" s="96">
        <v>564</v>
      </c>
      <c r="T54" s="96">
        <v>533</v>
      </c>
      <c r="U54" s="228">
        <v>521</v>
      </c>
      <c r="V54" s="228">
        <v>508</v>
      </c>
      <c r="W54" s="228">
        <v>511</v>
      </c>
      <c r="X54" s="228">
        <v>553</v>
      </c>
      <c r="Y54" s="228">
        <v>573</v>
      </c>
      <c r="Z54" s="97"/>
      <c r="AA54" s="98">
        <f t="shared" ref="AA54:AK62" si="27">O54-C54</f>
        <v>76</v>
      </c>
      <c r="AB54" s="99">
        <f t="shared" si="27"/>
        <v>165</v>
      </c>
      <c r="AC54" s="99">
        <f t="shared" si="27"/>
        <v>276</v>
      </c>
      <c r="AD54" s="99">
        <f t="shared" si="27"/>
        <v>339</v>
      </c>
      <c r="AE54" s="99">
        <f t="shared" si="27"/>
        <v>325</v>
      </c>
      <c r="AF54" s="99">
        <f t="shared" si="27"/>
        <v>343</v>
      </c>
      <c r="AG54" s="99">
        <f t="shared" si="27"/>
        <v>323</v>
      </c>
      <c r="AH54" s="99">
        <f t="shared" si="27"/>
        <v>306</v>
      </c>
      <c r="AI54" s="99">
        <f t="shared" si="27"/>
        <v>265</v>
      </c>
      <c r="AJ54" s="99">
        <f t="shared" si="27"/>
        <v>310</v>
      </c>
      <c r="AK54" s="99">
        <f t="shared" si="27"/>
        <v>287</v>
      </c>
      <c r="AL54" s="100"/>
      <c r="AM54" s="76">
        <f>IF(ISERROR(GETPIVOTDATA("VALUE",'CSS WK pvt'!$I$2,"DT_FILE",AM$8,"CD_CO",AM$6,"TRIM_CAT",TRIM(B54),"TRIM_LINE",A53))=TRUE,0,GETPIVOTDATA("VALUE",'CSS WK pvt'!$I$2,"DT_FILE",AM$8,"CD_CO",AM$6,"TRIM_CAT",TRIM(B54),"TRIM_LINE",A53))</f>
        <v>584</v>
      </c>
    </row>
    <row r="55" spans="1:39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74</v>
      </c>
      <c r="X55" s="253">
        <f>X54-X56</f>
        <v>69</v>
      </c>
      <c r="Y55" s="253">
        <f>Y54-Y56</f>
        <v>69</v>
      </c>
      <c r="Z55" s="97"/>
      <c r="AA55" s="98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100"/>
      <c r="AM55" s="76"/>
    </row>
    <row r="56" spans="1:39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437</v>
      </c>
      <c r="X56" s="253">
        <v>484</v>
      </c>
      <c r="Y56" s="253">
        <v>504</v>
      </c>
      <c r="Z56" s="97"/>
      <c r="AA56" s="98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100"/>
      <c r="AM56" s="76"/>
    </row>
    <row r="57" spans="1:39" s="71" customFormat="1" x14ac:dyDescent="0.35">
      <c r="A57" s="171"/>
      <c r="B57" s="72" t="s">
        <v>38</v>
      </c>
      <c r="C57" s="95">
        <v>22</v>
      </c>
      <c r="D57" s="96">
        <v>25</v>
      </c>
      <c r="E57" s="96">
        <v>26</v>
      </c>
      <c r="F57" s="96">
        <v>23</v>
      </c>
      <c r="G57" s="96">
        <v>24</v>
      </c>
      <c r="H57" s="96">
        <v>17</v>
      </c>
      <c r="I57" s="96">
        <v>18</v>
      </c>
      <c r="J57" s="96">
        <v>18</v>
      </c>
      <c r="K57" s="96">
        <v>23</v>
      </c>
      <c r="L57" s="96">
        <v>23</v>
      </c>
      <c r="M57" s="96">
        <v>23</v>
      </c>
      <c r="N57" s="97">
        <v>21</v>
      </c>
      <c r="O57" s="95">
        <v>25</v>
      </c>
      <c r="P57" s="96">
        <v>23</v>
      </c>
      <c r="Q57" s="96">
        <v>29</v>
      </c>
      <c r="R57" s="96">
        <v>30</v>
      </c>
      <c r="S57" s="96">
        <v>34</v>
      </c>
      <c r="T57" s="96">
        <v>32</v>
      </c>
      <c r="U57" s="228">
        <v>33</v>
      </c>
      <c r="V57" s="228">
        <v>27</v>
      </c>
      <c r="W57" s="228">
        <v>30</v>
      </c>
      <c r="X57" s="228">
        <v>31</v>
      </c>
      <c r="Y57" s="228">
        <v>29</v>
      </c>
      <c r="Z57" s="97"/>
      <c r="AA57" s="98">
        <f t="shared" si="27"/>
        <v>3</v>
      </c>
      <c r="AB57" s="99">
        <f t="shared" si="27"/>
        <v>-2</v>
      </c>
      <c r="AC57" s="99">
        <f t="shared" si="27"/>
        <v>3</v>
      </c>
      <c r="AD57" s="99">
        <f t="shared" si="27"/>
        <v>7</v>
      </c>
      <c r="AE57" s="99">
        <f t="shared" si="27"/>
        <v>10</v>
      </c>
      <c r="AF57" s="99">
        <f t="shared" si="27"/>
        <v>15</v>
      </c>
      <c r="AG57" s="99">
        <f t="shared" si="27"/>
        <v>15</v>
      </c>
      <c r="AH57" s="99">
        <f t="shared" si="27"/>
        <v>9</v>
      </c>
      <c r="AI57" s="99">
        <f t="shared" si="27"/>
        <v>7</v>
      </c>
      <c r="AJ57" s="99">
        <f t="shared" si="27"/>
        <v>8</v>
      </c>
      <c r="AK57" s="99">
        <f t="shared" si="27"/>
        <v>6</v>
      </c>
      <c r="AL57" s="100"/>
      <c r="AM57" s="76">
        <f>IF(ISERROR(GETPIVOTDATA("VALUE",'CSS WK pvt'!$I$2,"DT_FILE",AM$8,"CD_CO",AM$6,"TRIM_CAT",TRIM(B57),"TRIM_LINE",A53))=TRUE,0,GETPIVOTDATA("VALUE",'CSS WK pvt'!$I$2,"DT_FILE",AM$8,"CD_CO",AM$6,"TRIM_CAT",TRIM(B57),"TRIM_LINE",A53))</f>
        <v>29</v>
      </c>
    </row>
    <row r="58" spans="1:39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0</v>
      </c>
      <c r="X58" s="253">
        <f>X57-X59</f>
        <v>4</v>
      </c>
      <c r="Y58" s="253">
        <f>Y57-Y59</f>
        <v>4</v>
      </c>
      <c r="Z58" s="97"/>
      <c r="AA58" s="98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100"/>
      <c r="AM58" s="76"/>
    </row>
    <row r="59" spans="1:39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30</v>
      </c>
      <c r="X59" s="253">
        <v>27</v>
      </c>
      <c r="Y59" s="253">
        <v>25</v>
      </c>
      <c r="Z59" s="97"/>
      <c r="AA59" s="98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100"/>
      <c r="AM59" s="76"/>
    </row>
    <row r="60" spans="1:39" s="71" customFormat="1" x14ac:dyDescent="0.35">
      <c r="A60" s="171"/>
      <c r="B60" s="72" t="s">
        <v>39</v>
      </c>
      <c r="C60" s="95">
        <v>18</v>
      </c>
      <c r="D60" s="96">
        <v>23</v>
      </c>
      <c r="E60" s="96">
        <v>30</v>
      </c>
      <c r="F60" s="96">
        <v>31</v>
      </c>
      <c r="G60" s="96">
        <v>39</v>
      </c>
      <c r="H60" s="96">
        <v>25</v>
      </c>
      <c r="I60" s="96">
        <v>17</v>
      </c>
      <c r="J60" s="96">
        <v>23</v>
      </c>
      <c r="K60" s="96">
        <v>18</v>
      </c>
      <c r="L60" s="96">
        <v>32</v>
      </c>
      <c r="M60" s="96">
        <v>29</v>
      </c>
      <c r="N60" s="97">
        <v>23</v>
      </c>
      <c r="O60" s="95">
        <v>29</v>
      </c>
      <c r="P60" s="96">
        <v>55</v>
      </c>
      <c r="Q60" s="96">
        <v>85</v>
      </c>
      <c r="R60" s="96">
        <v>69</v>
      </c>
      <c r="S60" s="96">
        <v>71</v>
      </c>
      <c r="T60" s="96">
        <v>58</v>
      </c>
      <c r="U60" s="228">
        <v>53</v>
      </c>
      <c r="V60" s="228">
        <v>41</v>
      </c>
      <c r="W60" s="228">
        <v>41</v>
      </c>
      <c r="X60" s="228">
        <v>44</v>
      </c>
      <c r="Y60" s="228">
        <v>49</v>
      </c>
      <c r="Z60" s="97"/>
      <c r="AA60" s="98">
        <f t="shared" si="27"/>
        <v>11</v>
      </c>
      <c r="AB60" s="99">
        <f t="shared" si="27"/>
        <v>32</v>
      </c>
      <c r="AC60" s="99">
        <f t="shared" si="27"/>
        <v>55</v>
      </c>
      <c r="AD60" s="99">
        <f t="shared" si="27"/>
        <v>38</v>
      </c>
      <c r="AE60" s="99">
        <f t="shared" si="27"/>
        <v>32</v>
      </c>
      <c r="AF60" s="99">
        <f t="shared" si="27"/>
        <v>33</v>
      </c>
      <c r="AG60" s="99">
        <f t="shared" si="27"/>
        <v>36</v>
      </c>
      <c r="AH60" s="99">
        <f t="shared" si="27"/>
        <v>18</v>
      </c>
      <c r="AI60" s="99">
        <f t="shared" si="27"/>
        <v>23</v>
      </c>
      <c r="AJ60" s="99">
        <f t="shared" si="27"/>
        <v>12</v>
      </c>
      <c r="AK60" s="99">
        <f t="shared" si="27"/>
        <v>20</v>
      </c>
      <c r="AL60" s="100"/>
      <c r="AM60" s="76">
        <f>IF(ISERROR(GETPIVOTDATA("VALUE",'CSS WK pvt'!$I$2,"DT_FILE",AM$8,"CD_CO",AM$6,"TRIM_CAT",TRIM(B60),"TRIM_LINE",A53))=TRUE,0,GETPIVOTDATA("VALUE",'CSS WK pvt'!$I$2,"DT_FILE",AM$8,"CD_CO",AM$6,"TRIM_CAT",TRIM(B60),"TRIM_LINE",A53))</f>
        <v>50</v>
      </c>
    </row>
    <row r="61" spans="1:39" s="71" customFormat="1" x14ac:dyDescent="0.35">
      <c r="A61" s="171"/>
      <c r="B61" s="72" t="s">
        <v>40</v>
      </c>
      <c r="C61" s="95">
        <v>1</v>
      </c>
      <c r="D61" s="96">
        <v>2</v>
      </c>
      <c r="E61" s="96">
        <v>1</v>
      </c>
      <c r="F61" s="96">
        <v>1</v>
      </c>
      <c r="G61" s="96"/>
      <c r="H61" s="96">
        <v>1</v>
      </c>
      <c r="I61" s="96">
        <v>2</v>
      </c>
      <c r="J61" s="96">
        <v>1</v>
      </c>
      <c r="K61" s="96">
        <v>1</v>
      </c>
      <c r="L61" s="96">
        <v>1</v>
      </c>
      <c r="M61" s="96">
        <v>1</v>
      </c>
      <c r="N61" s="97">
        <v>2</v>
      </c>
      <c r="O61" s="95">
        <v>4</v>
      </c>
      <c r="P61" s="96">
        <v>4</v>
      </c>
      <c r="Q61" s="96">
        <v>3</v>
      </c>
      <c r="R61" s="96">
        <v>2</v>
      </c>
      <c r="S61" s="96">
        <v>3</v>
      </c>
      <c r="T61" s="96">
        <v>2</v>
      </c>
      <c r="U61" s="228">
        <v>3</v>
      </c>
      <c r="V61" s="228">
        <v>4</v>
      </c>
      <c r="W61" s="228">
        <v>3</v>
      </c>
      <c r="X61" s="228">
        <v>3</v>
      </c>
      <c r="Y61" s="228">
        <v>3</v>
      </c>
      <c r="Z61" s="97"/>
      <c r="AA61" s="98">
        <f t="shared" si="27"/>
        <v>3</v>
      </c>
      <c r="AB61" s="99">
        <f t="shared" si="27"/>
        <v>2</v>
      </c>
      <c r="AC61" s="99">
        <f t="shared" si="27"/>
        <v>2</v>
      </c>
      <c r="AD61" s="99">
        <f t="shared" si="27"/>
        <v>1</v>
      </c>
      <c r="AE61" s="99">
        <f t="shared" si="27"/>
        <v>3</v>
      </c>
      <c r="AF61" s="99">
        <f t="shared" si="27"/>
        <v>1</v>
      </c>
      <c r="AG61" s="99">
        <f t="shared" si="27"/>
        <v>1</v>
      </c>
      <c r="AH61" s="99">
        <f t="shared" si="27"/>
        <v>3</v>
      </c>
      <c r="AI61" s="99">
        <f t="shared" si="27"/>
        <v>2</v>
      </c>
      <c r="AJ61" s="99">
        <f t="shared" si="27"/>
        <v>2</v>
      </c>
      <c r="AK61" s="99">
        <f t="shared" si="27"/>
        <v>2</v>
      </c>
      <c r="AL61" s="100"/>
      <c r="AM61" s="76">
        <f>IF(ISERROR(GETPIVOTDATA("VALUE",'CSS WK pvt'!$I$2,"DT_FILE",AM$8,"CD_CO",AM$6,"TRIM_CAT",TRIM(B61),"TRIM_LINE",A53))=TRUE,0,GETPIVOTDATA("VALUE",'CSS WK pvt'!$I$2,"DT_FILE",AM$8,"CD_CO",AM$6,"TRIM_CAT",TRIM(B61),"TRIM_LINE",A53))</f>
        <v>1</v>
      </c>
    </row>
    <row r="62" spans="1:39" s="71" customFormat="1" x14ac:dyDescent="0.35">
      <c r="A62" s="171"/>
      <c r="B62" s="72" t="s">
        <v>41</v>
      </c>
      <c r="C62" s="95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7"/>
      <c r="O62" s="95"/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228">
        <v>0</v>
      </c>
      <c r="V62" s="228">
        <v>0</v>
      </c>
      <c r="W62" s="228">
        <v>0</v>
      </c>
      <c r="X62" s="228">
        <v>0</v>
      </c>
      <c r="Y62" s="228">
        <v>0</v>
      </c>
      <c r="Z62" s="97"/>
      <c r="AA62" s="98">
        <f t="shared" si="27"/>
        <v>0</v>
      </c>
      <c r="AB62" s="99">
        <f t="shared" si="27"/>
        <v>0</v>
      </c>
      <c r="AC62" s="99">
        <f t="shared" si="27"/>
        <v>0</v>
      </c>
      <c r="AD62" s="99">
        <f t="shared" si="27"/>
        <v>0</v>
      </c>
      <c r="AE62" s="99">
        <f t="shared" si="27"/>
        <v>0</v>
      </c>
      <c r="AF62" s="99">
        <f t="shared" si="27"/>
        <v>0</v>
      </c>
      <c r="AG62" s="99">
        <f t="shared" si="27"/>
        <v>0</v>
      </c>
      <c r="AH62" s="99">
        <f t="shared" si="27"/>
        <v>0</v>
      </c>
      <c r="AI62" s="99">
        <f t="shared" si="27"/>
        <v>0</v>
      </c>
      <c r="AJ62" s="99">
        <f t="shared" si="27"/>
        <v>0</v>
      </c>
      <c r="AK62" s="99">
        <f t="shared" si="27"/>
        <v>0</v>
      </c>
      <c r="AL62" s="100"/>
      <c r="AM62" s="76">
        <f>IF(ISERROR(GETPIVOTDATA("VALUE",'CSS WK pvt'!$I$2,"DT_FILE",AM$8,"CD_CO",AM$6,"TRIM_CAT",TRIM(B62),"TRIM_LINE",A53))=TRUE,0,GETPIVOTDATA("VALUE",'CSS WK pvt'!$I$2,"DT_FILE",AM$8,"CD_CO",AM$6,"TRIM_CAT",TRIM(B62),"TRIM_LINE",A53))</f>
        <v>0</v>
      </c>
    </row>
    <row r="63" spans="1:39" s="87" customFormat="1" ht="15" thickBot="1" x14ac:dyDescent="0.4">
      <c r="A63" s="172"/>
      <c r="B63" s="80" t="s">
        <v>42</v>
      </c>
      <c r="C63" s="81">
        <f>SUM(C54:C62)</f>
        <v>276</v>
      </c>
      <c r="D63" s="82">
        <f t="shared" ref="D63:Q63" si="28">SUM(D54:D62)</f>
        <v>318</v>
      </c>
      <c r="E63" s="82">
        <f t="shared" si="28"/>
        <v>317</v>
      </c>
      <c r="F63" s="82">
        <f t="shared" si="28"/>
        <v>304</v>
      </c>
      <c r="G63" s="82">
        <f t="shared" si="28"/>
        <v>302</v>
      </c>
      <c r="H63" s="82">
        <f t="shared" si="28"/>
        <v>233</v>
      </c>
      <c r="I63" s="82">
        <f t="shared" si="28"/>
        <v>235</v>
      </c>
      <c r="J63" s="82">
        <f t="shared" si="28"/>
        <v>244</v>
      </c>
      <c r="K63" s="82">
        <f t="shared" si="28"/>
        <v>288</v>
      </c>
      <c r="L63" s="82">
        <f t="shared" si="28"/>
        <v>299</v>
      </c>
      <c r="M63" s="82">
        <f t="shared" si="28"/>
        <v>339</v>
      </c>
      <c r="N63" s="83">
        <f t="shared" si="28"/>
        <v>321</v>
      </c>
      <c r="O63" s="81">
        <f t="shared" si="28"/>
        <v>369</v>
      </c>
      <c r="P63" s="82">
        <f t="shared" si="28"/>
        <v>515</v>
      </c>
      <c r="Q63" s="82">
        <f t="shared" si="28"/>
        <v>653</v>
      </c>
      <c r="R63" s="82">
        <v>689</v>
      </c>
      <c r="S63" s="82">
        <v>672</v>
      </c>
      <c r="T63" s="82">
        <v>625</v>
      </c>
      <c r="U63" s="226">
        <v>610</v>
      </c>
      <c r="V63" s="226">
        <v>580</v>
      </c>
      <c r="W63" s="226">
        <f>SUM(W54+W57+W60+W61+W62)</f>
        <v>585</v>
      </c>
      <c r="X63" s="226">
        <f>SUM(X54+X57+X60+X61+X62)</f>
        <v>631</v>
      </c>
      <c r="Y63" s="226">
        <v>654</v>
      </c>
      <c r="Z63" s="83"/>
      <c r="AA63" s="84">
        <f t="shared" ref="AA63:AM63" si="29">SUM(AA54:AA62)</f>
        <v>93</v>
      </c>
      <c r="AB63" s="85">
        <f t="shared" ref="AB63" si="30">SUM(AB54:AB62)</f>
        <v>197</v>
      </c>
      <c r="AC63" s="85">
        <f t="shared" ref="AC63:AH63" si="31">SUM(AC54:AC62)</f>
        <v>336</v>
      </c>
      <c r="AD63" s="85">
        <f t="shared" si="31"/>
        <v>385</v>
      </c>
      <c r="AE63" s="85">
        <f t="shared" si="31"/>
        <v>370</v>
      </c>
      <c r="AF63" s="85">
        <f t="shared" si="31"/>
        <v>392</v>
      </c>
      <c r="AG63" s="85">
        <f t="shared" si="31"/>
        <v>375</v>
      </c>
      <c r="AH63" s="85">
        <f t="shared" si="31"/>
        <v>336</v>
      </c>
      <c r="AI63" s="85">
        <f t="shared" ref="AI63:AJ63" si="32">SUM(AI54:AI62)</f>
        <v>297</v>
      </c>
      <c r="AJ63" s="85">
        <f t="shared" si="32"/>
        <v>332</v>
      </c>
      <c r="AK63" s="85">
        <f t="shared" ref="AK63" si="33">SUM(AK54:AK62)</f>
        <v>315</v>
      </c>
      <c r="AL63" s="86"/>
      <c r="AM63" s="84">
        <f t="shared" si="29"/>
        <v>664</v>
      </c>
    </row>
    <row r="64" spans="1:39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111"/>
      <c r="AA64" s="112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4"/>
      <c r="AM64" s="112"/>
    </row>
    <row r="65" spans="1:39" s="47" customFormat="1" x14ac:dyDescent="0.35">
      <c r="A65" s="171"/>
      <c r="B65" s="48" t="s">
        <v>37</v>
      </c>
      <c r="C65" s="49">
        <v>190641.79</v>
      </c>
      <c r="D65" s="50">
        <v>189665.5</v>
      </c>
      <c r="E65" s="50">
        <v>183086.38</v>
      </c>
      <c r="F65" s="50">
        <v>120907.28</v>
      </c>
      <c r="G65" s="50">
        <v>156496.85</v>
      </c>
      <c r="H65" s="50">
        <v>139658.5</v>
      </c>
      <c r="I65" s="50">
        <v>220721.65</v>
      </c>
      <c r="J65" s="50">
        <v>203450.52</v>
      </c>
      <c r="K65" s="50">
        <v>191142.76</v>
      </c>
      <c r="L65" s="50">
        <v>182494.58</v>
      </c>
      <c r="M65" s="50">
        <v>220675.66</v>
      </c>
      <c r="N65" s="51">
        <v>212554.99</v>
      </c>
      <c r="O65" s="49">
        <v>245435.69</v>
      </c>
      <c r="P65" s="50">
        <v>276049</v>
      </c>
      <c r="Q65" s="50">
        <v>257201</v>
      </c>
      <c r="R65" s="50">
        <v>225420</v>
      </c>
      <c r="S65" s="50">
        <v>258395</v>
      </c>
      <c r="T65" s="50">
        <v>276624</v>
      </c>
      <c r="U65" s="232">
        <v>373381</v>
      </c>
      <c r="V65" s="232">
        <v>312586</v>
      </c>
      <c r="W65" s="232">
        <v>290178</v>
      </c>
      <c r="X65" s="232">
        <v>241186</v>
      </c>
      <c r="Y65" s="232">
        <v>258460</v>
      </c>
      <c r="Z65" s="51"/>
      <c r="AA65" s="52">
        <f t="shared" ref="AA65:AK73" si="34">O65-C65</f>
        <v>54793.899999999994</v>
      </c>
      <c r="AB65" s="53">
        <f t="shared" si="34"/>
        <v>86383.5</v>
      </c>
      <c r="AC65" s="53">
        <f t="shared" si="34"/>
        <v>74114.62</v>
      </c>
      <c r="AD65" s="53">
        <f t="shared" si="34"/>
        <v>104512.72</v>
      </c>
      <c r="AE65" s="53">
        <f t="shared" si="34"/>
        <v>101898.15</v>
      </c>
      <c r="AF65" s="53">
        <f t="shared" si="34"/>
        <v>136965.5</v>
      </c>
      <c r="AG65" s="53">
        <f t="shared" si="34"/>
        <v>152659.35</v>
      </c>
      <c r="AH65" s="53">
        <f t="shared" si="34"/>
        <v>109135.48000000001</v>
      </c>
      <c r="AI65" s="53">
        <f t="shared" si="34"/>
        <v>99035.239999999991</v>
      </c>
      <c r="AJ65" s="53">
        <f t="shared" si="34"/>
        <v>58691.420000000013</v>
      </c>
      <c r="AK65" s="53">
        <f t="shared" si="34"/>
        <v>37784.339999999997</v>
      </c>
      <c r="AL65" s="54"/>
      <c r="AM65" s="76">
        <f>IF(ISERROR(GETPIVOTDATA("VALUE",'CSS WK pvt'!$I$2,"DT_FILE",AM$8,"CD_CO",AM$6,"TRIM_CAT",TRIM(B65),"TRIM_LINE",A64))=TRUE,0,GETPIVOTDATA("VALUE",'CSS WK pvt'!$I$2,"DT_FILE",AM$8,"CD_CO",AM$6,"TRIM_CAT",TRIM(B65),"TRIM_LINE",A64))</f>
        <v>292752</v>
      </c>
    </row>
    <row r="66" spans="1:39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31738.320000000007</v>
      </c>
      <c r="X66" s="256">
        <f>X65-X67</f>
        <v>26549.26999999999</v>
      </c>
      <c r="Y66" s="256">
        <f>Y65-Y67</f>
        <v>28661.630000000005</v>
      </c>
      <c r="Z66" s="51"/>
      <c r="AA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4"/>
      <c r="AM66" s="76"/>
    </row>
    <row r="67" spans="1:39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258439.67999999999</v>
      </c>
      <c r="X67" s="256">
        <v>214636.73</v>
      </c>
      <c r="Y67" s="256">
        <v>229798.37</v>
      </c>
      <c r="Z67" s="51"/>
      <c r="AA67" s="52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4"/>
      <c r="AM67" s="76"/>
    </row>
    <row r="68" spans="1:39" s="47" customFormat="1" x14ac:dyDescent="0.35">
      <c r="A68" s="171"/>
      <c r="B68" s="48" t="s">
        <v>38</v>
      </c>
      <c r="C68" s="49">
        <v>6254.66</v>
      </c>
      <c r="D68" s="50">
        <v>6112.85</v>
      </c>
      <c r="E68" s="50">
        <v>6570.76</v>
      </c>
      <c r="F68" s="50">
        <v>5029.84</v>
      </c>
      <c r="G68" s="50">
        <v>3995.71</v>
      </c>
      <c r="H68" s="50">
        <v>5084.32</v>
      </c>
      <c r="I68" s="50">
        <v>5015.87</v>
      </c>
      <c r="J68" s="50">
        <v>4244.57</v>
      </c>
      <c r="K68" s="50">
        <v>4422.8100000000004</v>
      </c>
      <c r="L68" s="50">
        <v>4861.2299999999996</v>
      </c>
      <c r="M68" s="50">
        <v>5734.61</v>
      </c>
      <c r="N68" s="51">
        <v>5784.46</v>
      </c>
      <c r="O68" s="49">
        <v>6963.42</v>
      </c>
      <c r="P68" s="50">
        <v>6032</v>
      </c>
      <c r="Q68" s="50">
        <v>6842</v>
      </c>
      <c r="R68" s="50">
        <v>5588</v>
      </c>
      <c r="S68" s="50">
        <v>5220</v>
      </c>
      <c r="T68" s="50">
        <v>5672</v>
      </c>
      <c r="U68" s="232">
        <v>7165</v>
      </c>
      <c r="V68" s="232">
        <v>4373</v>
      </c>
      <c r="W68" s="232">
        <v>4843</v>
      </c>
      <c r="X68" s="232">
        <v>4431</v>
      </c>
      <c r="Y68" s="232">
        <v>4937</v>
      </c>
      <c r="Z68" s="51"/>
      <c r="AA68" s="52">
        <f t="shared" si="34"/>
        <v>708.76000000000022</v>
      </c>
      <c r="AB68" s="53">
        <f t="shared" si="34"/>
        <v>-80.850000000000364</v>
      </c>
      <c r="AC68" s="53">
        <f t="shared" si="34"/>
        <v>271.23999999999978</v>
      </c>
      <c r="AD68" s="53">
        <f t="shared" si="34"/>
        <v>558.15999999999985</v>
      </c>
      <c r="AE68" s="53">
        <f t="shared" si="34"/>
        <v>1224.29</v>
      </c>
      <c r="AF68" s="53">
        <f t="shared" si="34"/>
        <v>587.68000000000029</v>
      </c>
      <c r="AG68" s="53">
        <f t="shared" si="34"/>
        <v>2149.13</v>
      </c>
      <c r="AH68" s="53">
        <f t="shared" si="34"/>
        <v>128.43000000000029</v>
      </c>
      <c r="AI68" s="53">
        <f t="shared" si="34"/>
        <v>420.1899999999996</v>
      </c>
      <c r="AJ68" s="53">
        <f t="shared" si="34"/>
        <v>-430.22999999999956</v>
      </c>
      <c r="AK68" s="53">
        <f t="shared" si="34"/>
        <v>-797.60999999999967</v>
      </c>
      <c r="AL68" s="54"/>
      <c r="AM68" s="76">
        <f>IF(ISERROR(GETPIVOTDATA("VALUE",'CSS WK pvt'!$I$2,"DT_FILE",AM$8,"CD_CO",AM$6,"TRIM_CAT",TRIM(B68),"TRIM_LINE",A64))=TRUE,0,GETPIVOTDATA("VALUE",'CSS WK pvt'!$I$2,"DT_FILE",AM$8,"CD_CO",AM$6,"TRIM_CAT",TRIM(B68),"TRIM_LINE",A64))</f>
        <v>6214</v>
      </c>
    </row>
    <row r="69" spans="1:39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390.63000000000011</v>
      </c>
      <c r="X69" s="256">
        <f>X68-X70</f>
        <v>403.57999999999993</v>
      </c>
      <c r="Y69" s="256">
        <f>Y68-Y70</f>
        <v>731.85000000000036</v>
      </c>
      <c r="Z69" s="51"/>
      <c r="AA69" s="52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4"/>
      <c r="AM69" s="76"/>
    </row>
    <row r="70" spans="1:39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4452.37</v>
      </c>
      <c r="X70" s="256">
        <v>4027.42</v>
      </c>
      <c r="Y70" s="256">
        <v>4205.1499999999996</v>
      </c>
      <c r="Z70" s="51"/>
      <c r="AA70" s="52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4"/>
      <c r="AM70" s="76"/>
    </row>
    <row r="71" spans="1:39" s="47" customFormat="1" x14ac:dyDescent="0.35">
      <c r="A71" s="171"/>
      <c r="B71" s="48" t="s">
        <v>39</v>
      </c>
      <c r="C71" s="49">
        <v>38269.46</v>
      </c>
      <c r="D71" s="50">
        <v>33040.639999999999</v>
      </c>
      <c r="E71" s="50">
        <v>29542.81</v>
      </c>
      <c r="F71" s="50">
        <v>23310.91</v>
      </c>
      <c r="G71" s="50">
        <v>21232.06</v>
      </c>
      <c r="H71" s="50">
        <v>12619.87</v>
      </c>
      <c r="I71" s="50">
        <v>38121.919999999998</v>
      </c>
      <c r="J71" s="50">
        <v>43569.21</v>
      </c>
      <c r="K71" s="50">
        <v>72954.559999999998</v>
      </c>
      <c r="L71" s="50">
        <v>46571.67</v>
      </c>
      <c r="M71" s="50">
        <v>48000.61</v>
      </c>
      <c r="N71" s="51">
        <v>55701.95</v>
      </c>
      <c r="O71" s="49">
        <v>38541.82</v>
      </c>
      <c r="P71" s="50">
        <v>88019</v>
      </c>
      <c r="Q71" s="50">
        <v>63068</v>
      </c>
      <c r="R71" s="50">
        <v>30459</v>
      </c>
      <c r="S71" s="50">
        <v>70186</v>
      </c>
      <c r="T71" s="50">
        <v>24471</v>
      </c>
      <c r="U71" s="232">
        <v>32452</v>
      </c>
      <c r="V71" s="232">
        <v>65372</v>
      </c>
      <c r="W71" s="232">
        <v>76144</v>
      </c>
      <c r="X71" s="232">
        <v>48682</v>
      </c>
      <c r="Y71" s="232">
        <v>36727</v>
      </c>
      <c r="Z71" s="51"/>
      <c r="AA71" s="52">
        <f t="shared" si="34"/>
        <v>272.36000000000058</v>
      </c>
      <c r="AB71" s="53">
        <f t="shared" si="34"/>
        <v>54978.36</v>
      </c>
      <c r="AC71" s="53">
        <f t="shared" si="34"/>
        <v>33525.19</v>
      </c>
      <c r="AD71" s="53">
        <f t="shared" si="34"/>
        <v>7148.09</v>
      </c>
      <c r="AE71" s="53">
        <f t="shared" si="34"/>
        <v>48953.94</v>
      </c>
      <c r="AF71" s="53">
        <f t="shared" si="34"/>
        <v>11851.13</v>
      </c>
      <c r="AG71" s="53">
        <f t="shared" si="34"/>
        <v>-5669.9199999999983</v>
      </c>
      <c r="AH71" s="53">
        <f t="shared" si="34"/>
        <v>21802.79</v>
      </c>
      <c r="AI71" s="53">
        <f t="shared" si="34"/>
        <v>3189.4400000000023</v>
      </c>
      <c r="AJ71" s="53">
        <f t="shared" si="34"/>
        <v>2110.3300000000017</v>
      </c>
      <c r="AK71" s="53">
        <f t="shared" si="34"/>
        <v>-11273.61</v>
      </c>
      <c r="AL71" s="54"/>
      <c r="AM71" s="76">
        <f>IF(ISERROR(GETPIVOTDATA("VALUE",'CSS WK pvt'!$I$2,"DT_FILE",AM$8,"CD_CO",AM$6,"TRIM_CAT",TRIM(B71),"TRIM_LINE",A64))=TRUE,0,GETPIVOTDATA("VALUE",'CSS WK pvt'!$I$2,"DT_FILE",AM$8,"CD_CO",AM$6,"TRIM_CAT",TRIM(B71),"TRIM_LINE",A64))</f>
        <v>91747</v>
      </c>
    </row>
    <row r="72" spans="1:39" s="47" customFormat="1" x14ac:dyDescent="0.35">
      <c r="A72" s="171"/>
      <c r="B72" s="48" t="s">
        <v>40</v>
      </c>
      <c r="C72" s="49">
        <v>24372.95</v>
      </c>
      <c r="D72" s="50">
        <v>23262.58</v>
      </c>
      <c r="E72" s="50">
        <v>11562.19</v>
      </c>
      <c r="F72" s="50">
        <v>23927.84</v>
      </c>
      <c r="G72" s="50">
        <v>21871.52</v>
      </c>
      <c r="H72" s="50">
        <v>15224.92</v>
      </c>
      <c r="I72" s="50">
        <v>17020.099999999999</v>
      </c>
      <c r="J72" s="50">
        <v>16485.990000000002</v>
      </c>
      <c r="K72" s="50">
        <v>69899.710000000006</v>
      </c>
      <c r="L72" s="50">
        <v>54675.44</v>
      </c>
      <c r="M72" s="50">
        <v>49977.919999999998</v>
      </c>
      <c r="N72" s="51">
        <v>37990.82</v>
      </c>
      <c r="O72" s="49">
        <v>20374.759999999998</v>
      </c>
      <c r="P72" s="50">
        <v>72620</v>
      </c>
      <c r="Q72" s="50">
        <v>40983</v>
      </c>
      <c r="R72" s="50">
        <v>9584</v>
      </c>
      <c r="S72" s="50">
        <v>64166</v>
      </c>
      <c r="T72" s="50">
        <v>30699</v>
      </c>
      <c r="U72" s="232">
        <v>21822</v>
      </c>
      <c r="V72" s="232">
        <v>76851</v>
      </c>
      <c r="W72" s="232">
        <v>81255</v>
      </c>
      <c r="X72" s="232">
        <v>76339</v>
      </c>
      <c r="Y72" s="232">
        <v>44531</v>
      </c>
      <c r="Z72" s="51"/>
      <c r="AA72" s="52">
        <f t="shared" si="34"/>
        <v>-3998.1900000000023</v>
      </c>
      <c r="AB72" s="53">
        <f t="shared" si="34"/>
        <v>49357.42</v>
      </c>
      <c r="AC72" s="53">
        <f t="shared" si="34"/>
        <v>29420.809999999998</v>
      </c>
      <c r="AD72" s="53">
        <f t="shared" si="34"/>
        <v>-14343.84</v>
      </c>
      <c r="AE72" s="53">
        <f t="shared" si="34"/>
        <v>42294.479999999996</v>
      </c>
      <c r="AF72" s="53">
        <f t="shared" si="34"/>
        <v>15474.08</v>
      </c>
      <c r="AG72" s="53">
        <f t="shared" si="34"/>
        <v>4801.9000000000015</v>
      </c>
      <c r="AH72" s="53">
        <f t="shared" si="34"/>
        <v>60365.009999999995</v>
      </c>
      <c r="AI72" s="53">
        <f t="shared" si="34"/>
        <v>11355.289999999994</v>
      </c>
      <c r="AJ72" s="53">
        <f t="shared" si="34"/>
        <v>21663.559999999998</v>
      </c>
      <c r="AK72" s="53">
        <f t="shared" si="34"/>
        <v>-5446.9199999999983</v>
      </c>
      <c r="AL72" s="54"/>
      <c r="AM72" s="76">
        <f>IF(ISERROR(GETPIVOTDATA("VALUE",'CSS WK pvt'!$I$2,"DT_FILE",AM$8,"CD_CO",AM$6,"TRIM_CAT",TRIM(B72),"TRIM_LINE",A64))=TRUE,0,GETPIVOTDATA("VALUE",'CSS WK pvt'!$I$2,"DT_FILE",AM$8,"CD_CO",AM$6,"TRIM_CAT",TRIM(B72),"TRIM_LINE",A64))</f>
        <v>57960</v>
      </c>
    </row>
    <row r="73" spans="1:39" s="47" customFormat="1" x14ac:dyDescent="0.35">
      <c r="A73" s="171"/>
      <c r="B73" s="48" t="s">
        <v>41</v>
      </c>
      <c r="C73" s="49">
        <v>0.79</v>
      </c>
      <c r="D73" s="50">
        <v>348.28</v>
      </c>
      <c r="E73" s="50">
        <v>0</v>
      </c>
      <c r="F73" s="50">
        <v>16546.490000000002</v>
      </c>
      <c r="G73" s="50">
        <v>24862.12</v>
      </c>
      <c r="H73" s="50">
        <v>31340.82</v>
      </c>
      <c r="I73" s="50">
        <v>275.51</v>
      </c>
      <c r="J73" s="50">
        <v>101.35</v>
      </c>
      <c r="K73" s="50">
        <v>106.05</v>
      </c>
      <c r="L73" s="50">
        <v>22714.720000000001</v>
      </c>
      <c r="M73" s="50">
        <v>0.54</v>
      </c>
      <c r="N73" s="51">
        <v>14791.05</v>
      </c>
      <c r="O73" s="49">
        <v>44784.14</v>
      </c>
      <c r="P73" s="50">
        <v>13716</v>
      </c>
      <c r="Q73" s="50">
        <v>15739</v>
      </c>
      <c r="R73" s="50">
        <v>94878</v>
      </c>
      <c r="S73" s="50">
        <v>25516</v>
      </c>
      <c r="T73" s="50">
        <v>37076</v>
      </c>
      <c r="U73" s="232">
        <v>13918</v>
      </c>
      <c r="V73" s="232">
        <v>33710</v>
      </c>
      <c r="W73" s="232">
        <v>10193</v>
      </c>
      <c r="X73" s="232">
        <v>62797</v>
      </c>
      <c r="Y73" s="232">
        <v>30</v>
      </c>
      <c r="Z73" s="51"/>
      <c r="AA73" s="52">
        <f t="shared" si="34"/>
        <v>44783.35</v>
      </c>
      <c r="AB73" s="53">
        <f t="shared" si="34"/>
        <v>13367.72</v>
      </c>
      <c r="AC73" s="53">
        <f t="shared" si="34"/>
        <v>15739</v>
      </c>
      <c r="AD73" s="53">
        <f t="shared" si="34"/>
        <v>78331.509999999995</v>
      </c>
      <c r="AE73" s="53">
        <f t="shared" si="34"/>
        <v>653.88000000000102</v>
      </c>
      <c r="AF73" s="53">
        <f t="shared" si="34"/>
        <v>5735.18</v>
      </c>
      <c r="AG73" s="53">
        <f t="shared" si="34"/>
        <v>13642.49</v>
      </c>
      <c r="AH73" s="53">
        <f t="shared" si="34"/>
        <v>33608.65</v>
      </c>
      <c r="AI73" s="53">
        <f t="shared" si="34"/>
        <v>10086.950000000001</v>
      </c>
      <c r="AJ73" s="53">
        <f t="shared" si="34"/>
        <v>40082.28</v>
      </c>
      <c r="AK73" s="53">
        <f t="shared" si="34"/>
        <v>29.46</v>
      </c>
      <c r="AL73" s="54"/>
      <c r="AM73" s="76">
        <f>IF(ISERROR(GETPIVOTDATA("VALUE",'CSS WK pvt'!$I$2,"DT_FILE",AM$8,"CD_CO",AM$6,"TRIM_CAT",TRIM(B73),"TRIM_LINE",A64))=TRUE,0,GETPIVOTDATA("VALUE",'CSS WK pvt'!$I$2,"DT_FILE",AM$8,"CD_CO",AM$6,"TRIM_CAT",TRIM(B73),"TRIM_LINE",A64))</f>
        <v>30</v>
      </c>
    </row>
    <row r="74" spans="1:39" s="152" customFormat="1" x14ac:dyDescent="0.35">
      <c r="A74" s="172"/>
      <c r="B74" s="48" t="s">
        <v>42</v>
      </c>
      <c r="C74" s="164">
        <f t="shared" ref="C74:Q74" si="35">SUM(C65:C73)</f>
        <v>259539.65000000002</v>
      </c>
      <c r="D74" s="165">
        <f t="shared" si="35"/>
        <v>252429.85</v>
      </c>
      <c r="E74" s="165">
        <f t="shared" si="35"/>
        <v>230762.14</v>
      </c>
      <c r="F74" s="165">
        <f t="shared" si="35"/>
        <v>189722.36</v>
      </c>
      <c r="G74" s="165">
        <f t="shared" si="35"/>
        <v>228458.25999999998</v>
      </c>
      <c r="H74" s="165">
        <f t="shared" si="35"/>
        <v>203928.43000000002</v>
      </c>
      <c r="I74" s="165">
        <f t="shared" si="35"/>
        <v>281155.05</v>
      </c>
      <c r="J74" s="165">
        <f t="shared" si="35"/>
        <v>267851.63999999996</v>
      </c>
      <c r="K74" s="165">
        <f t="shared" si="35"/>
        <v>338525.89</v>
      </c>
      <c r="L74" s="165">
        <f t="shared" si="35"/>
        <v>311317.64</v>
      </c>
      <c r="M74" s="165">
        <f t="shared" si="35"/>
        <v>324389.33999999997</v>
      </c>
      <c r="N74" s="166">
        <f t="shared" si="35"/>
        <v>326823.26999999996</v>
      </c>
      <c r="O74" s="164">
        <f t="shared" si="35"/>
        <v>356099.83</v>
      </c>
      <c r="P74" s="165">
        <f t="shared" si="35"/>
        <v>456436</v>
      </c>
      <c r="Q74" s="165">
        <f t="shared" si="35"/>
        <v>383833</v>
      </c>
      <c r="R74" s="165">
        <v>365929</v>
      </c>
      <c r="S74" s="165">
        <v>423483</v>
      </c>
      <c r="T74" s="165">
        <v>374542</v>
      </c>
      <c r="U74" s="233">
        <v>448738</v>
      </c>
      <c r="V74" s="233">
        <v>492892</v>
      </c>
      <c r="W74" s="233">
        <f>SUM(W65+W68+W71+W72+W73)</f>
        <v>462613</v>
      </c>
      <c r="X74" s="233">
        <f>SUM(X65+X68+X71+X72+X73)</f>
        <v>433435</v>
      </c>
      <c r="Y74" s="233">
        <v>344685</v>
      </c>
      <c r="Z74" s="166"/>
      <c r="AA74" s="55">
        <f>SUM(AA65:AA73)</f>
        <v>96560.18</v>
      </c>
      <c r="AB74" s="167">
        <f t="shared" ref="AB74:AD74" si="36">SUM(AB65:AB73)</f>
        <v>204006.15</v>
      </c>
      <c r="AC74" s="167">
        <f t="shared" si="36"/>
        <v>153070.85999999999</v>
      </c>
      <c r="AD74" s="167">
        <f t="shared" si="36"/>
        <v>176206.64</v>
      </c>
      <c r="AE74" s="167">
        <f t="shared" ref="AE74:AF74" si="37">SUM(AE65:AE73)</f>
        <v>195024.74</v>
      </c>
      <c r="AF74" s="167">
        <f t="shared" si="37"/>
        <v>170613.56999999998</v>
      </c>
      <c r="AG74" s="167">
        <f t="shared" ref="AG74:AH74" si="38">SUM(AG65:AG73)</f>
        <v>167582.94999999998</v>
      </c>
      <c r="AH74" s="167">
        <f t="shared" si="38"/>
        <v>225040.36000000002</v>
      </c>
      <c r="AI74" s="167">
        <f t="shared" ref="AI74:AJ74" si="39">SUM(AI65:AI73)</f>
        <v>124087.10999999999</v>
      </c>
      <c r="AJ74" s="167">
        <f t="shared" si="39"/>
        <v>122117.36000000002</v>
      </c>
      <c r="AK74" s="167">
        <f t="shared" ref="AK74" si="40">SUM(AK65:AK73)</f>
        <v>20295.659999999996</v>
      </c>
      <c r="AL74" s="168"/>
      <c r="AM74" s="55">
        <f>SUM(AM65:AM73)</f>
        <v>448703</v>
      </c>
    </row>
    <row r="75" spans="1:39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59"/>
      <c r="AA75" s="60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2"/>
      <c r="AM75" s="60"/>
    </row>
    <row r="76" spans="1:39" s="47" customFormat="1" x14ac:dyDescent="0.35">
      <c r="A76" s="171"/>
      <c r="B76" s="48" t="s">
        <v>37</v>
      </c>
      <c r="C76" s="49">
        <v>74756.33</v>
      </c>
      <c r="D76" s="50">
        <v>77226.009999999995</v>
      </c>
      <c r="E76" s="50">
        <v>81916.66</v>
      </c>
      <c r="F76" s="50">
        <v>65618.41</v>
      </c>
      <c r="G76" s="50">
        <v>53128.1</v>
      </c>
      <c r="H76" s="50">
        <v>50910.77</v>
      </c>
      <c r="I76" s="50">
        <v>60106.73</v>
      </c>
      <c r="J76" s="50">
        <v>85656.45</v>
      </c>
      <c r="K76" s="50">
        <v>68293.850000000006</v>
      </c>
      <c r="L76" s="50">
        <v>71220.66</v>
      </c>
      <c r="M76" s="50">
        <v>66928.44</v>
      </c>
      <c r="N76" s="51">
        <v>68834.17</v>
      </c>
      <c r="O76" s="49">
        <v>102855.05</v>
      </c>
      <c r="P76" s="50">
        <v>155850</v>
      </c>
      <c r="Q76" s="50">
        <v>148310</v>
      </c>
      <c r="R76" s="50">
        <v>144886</v>
      </c>
      <c r="S76" s="50">
        <v>123922</v>
      </c>
      <c r="T76" s="50">
        <v>108090</v>
      </c>
      <c r="U76" s="232">
        <v>139100</v>
      </c>
      <c r="V76" s="232">
        <v>213615</v>
      </c>
      <c r="W76" s="232">
        <v>186880</v>
      </c>
      <c r="X76" s="232">
        <v>139068</v>
      </c>
      <c r="Y76" s="232">
        <v>117632</v>
      </c>
      <c r="Z76" s="51"/>
      <c r="AA76" s="52">
        <f t="shared" ref="AA76:AK84" si="41">O76-C76</f>
        <v>28098.720000000001</v>
      </c>
      <c r="AB76" s="53">
        <f t="shared" si="41"/>
        <v>78623.990000000005</v>
      </c>
      <c r="AC76" s="53">
        <f t="shared" si="41"/>
        <v>66393.34</v>
      </c>
      <c r="AD76" s="53">
        <f t="shared" si="41"/>
        <v>79267.59</v>
      </c>
      <c r="AE76" s="53">
        <f t="shared" si="41"/>
        <v>70793.899999999994</v>
      </c>
      <c r="AF76" s="53">
        <f t="shared" si="41"/>
        <v>57179.23</v>
      </c>
      <c r="AG76" s="53">
        <f t="shared" si="41"/>
        <v>78993.26999999999</v>
      </c>
      <c r="AH76" s="53">
        <f t="shared" si="41"/>
        <v>127958.55</v>
      </c>
      <c r="AI76" s="53">
        <f t="shared" si="41"/>
        <v>118586.15</v>
      </c>
      <c r="AJ76" s="53">
        <f t="shared" si="41"/>
        <v>67847.34</v>
      </c>
      <c r="AK76" s="53">
        <f t="shared" si="41"/>
        <v>50703.56</v>
      </c>
      <c r="AL76" s="54"/>
      <c r="AM76" s="76">
        <f>IF(ISERROR(GETPIVOTDATA("VALUE",'CSS WK pvt'!$I$2,"DT_FILE",AM$8,"CD_CO",AM$6,"TRIM_CAT",TRIM(B76),"TRIM_LINE",A75))=TRUE,0,GETPIVOTDATA("VALUE",'CSS WK pvt'!$I$2,"DT_FILE",AM$8,"CD_CO",AM$6,"TRIM_CAT",TRIM(B76),"TRIM_LINE",A75))</f>
        <v>105025</v>
      </c>
    </row>
    <row r="77" spans="1:39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24098.799999999988</v>
      </c>
      <c r="X77" s="256">
        <f>X76-X78</f>
        <v>14471.320000000007</v>
      </c>
      <c r="Y77" s="256">
        <f>Y76-Y78</f>
        <v>11991.690000000002</v>
      </c>
      <c r="Z77" s="51"/>
      <c r="AA77" s="52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4"/>
      <c r="AM77" s="76"/>
    </row>
    <row r="78" spans="1:39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162781.20000000001</v>
      </c>
      <c r="X78" s="256">
        <v>124596.68</v>
      </c>
      <c r="Y78" s="256">
        <v>105640.31</v>
      </c>
      <c r="Z78" s="51"/>
      <c r="AA78" s="52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4"/>
      <c r="AM78" s="76"/>
    </row>
    <row r="79" spans="1:39" s="47" customFormat="1" x14ac:dyDescent="0.35">
      <c r="A79" s="171"/>
      <c r="B79" s="48" t="s">
        <v>38</v>
      </c>
      <c r="C79" s="49">
        <v>5690.41</v>
      </c>
      <c r="D79" s="50">
        <v>5262.45</v>
      </c>
      <c r="E79" s="50">
        <v>5053.75</v>
      </c>
      <c r="F79" s="50">
        <v>4017.97</v>
      </c>
      <c r="G79" s="50">
        <v>3471.44</v>
      </c>
      <c r="H79" s="50">
        <v>2701.25</v>
      </c>
      <c r="I79" s="50">
        <v>3208.94</v>
      </c>
      <c r="J79" s="50">
        <v>3860.3</v>
      </c>
      <c r="K79" s="50">
        <v>3318.77</v>
      </c>
      <c r="L79" s="50">
        <v>3576.83</v>
      </c>
      <c r="M79" s="50">
        <v>3197.83</v>
      </c>
      <c r="N79" s="51">
        <v>4036.38</v>
      </c>
      <c r="O79" s="49">
        <v>4602.68</v>
      </c>
      <c r="P79" s="50">
        <v>5166</v>
      </c>
      <c r="Q79" s="50">
        <v>5224</v>
      </c>
      <c r="R79" s="50">
        <v>5642</v>
      </c>
      <c r="S79" s="50">
        <v>5192</v>
      </c>
      <c r="T79" s="50">
        <v>4418</v>
      </c>
      <c r="U79" s="232">
        <v>5008</v>
      </c>
      <c r="V79" s="232">
        <v>4732</v>
      </c>
      <c r="W79" s="232">
        <v>4106</v>
      </c>
      <c r="X79" s="232">
        <v>3931</v>
      </c>
      <c r="Y79" s="232">
        <v>3554</v>
      </c>
      <c r="Z79" s="51"/>
      <c r="AA79" s="52">
        <f t="shared" si="41"/>
        <v>-1087.7299999999996</v>
      </c>
      <c r="AB79" s="53">
        <f t="shared" si="41"/>
        <v>-96.449999999999818</v>
      </c>
      <c r="AC79" s="53">
        <f t="shared" si="41"/>
        <v>170.25</v>
      </c>
      <c r="AD79" s="53">
        <f t="shared" si="41"/>
        <v>1624.0300000000002</v>
      </c>
      <c r="AE79" s="53">
        <f t="shared" si="41"/>
        <v>1720.56</v>
      </c>
      <c r="AF79" s="53">
        <f t="shared" si="41"/>
        <v>1716.75</v>
      </c>
      <c r="AG79" s="53">
        <f t="shared" si="41"/>
        <v>1799.06</v>
      </c>
      <c r="AH79" s="53">
        <f t="shared" si="41"/>
        <v>871.69999999999982</v>
      </c>
      <c r="AI79" s="53">
        <f t="shared" si="41"/>
        <v>787.23</v>
      </c>
      <c r="AJ79" s="53">
        <f t="shared" si="41"/>
        <v>354.17000000000007</v>
      </c>
      <c r="AK79" s="53">
        <f t="shared" si="41"/>
        <v>356.17000000000007</v>
      </c>
      <c r="AL79" s="54"/>
      <c r="AM79" s="76">
        <f>IF(ISERROR(GETPIVOTDATA("VALUE",'CSS WK pvt'!$I$2,"DT_FILE",AM$8,"CD_CO",AM$6,"TRIM_CAT",TRIM(B79),"TRIM_LINE",A75))=TRUE,0,GETPIVOTDATA("VALUE",'CSS WK pvt'!$I$2,"DT_FILE",AM$8,"CD_CO",AM$6,"TRIM_CAT",TRIM(B79),"TRIM_LINE",A75))</f>
        <v>3210</v>
      </c>
    </row>
    <row r="80" spans="1:39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483.36999999999989</v>
      </c>
      <c r="X80" s="256">
        <f>X79-X81</f>
        <v>445.13000000000011</v>
      </c>
      <c r="Y80" s="256">
        <f>Y79-Y81</f>
        <v>460.61999999999989</v>
      </c>
      <c r="Z80" s="51"/>
      <c r="AA80" s="52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4"/>
      <c r="AM80" s="76"/>
    </row>
    <row r="81" spans="1:39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3622.63</v>
      </c>
      <c r="X81" s="256">
        <v>3485.87</v>
      </c>
      <c r="Y81" s="256">
        <v>3093.38</v>
      </c>
      <c r="Z81" s="51"/>
      <c r="AA81" s="52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4"/>
      <c r="AM81" s="76"/>
    </row>
    <row r="82" spans="1:39" s="47" customFormat="1" x14ac:dyDescent="0.35">
      <c r="A82" s="171"/>
      <c r="B82" s="48" t="s">
        <v>39</v>
      </c>
      <c r="C82" s="49">
        <v>10764.54</v>
      </c>
      <c r="D82" s="50">
        <v>7597.25</v>
      </c>
      <c r="E82" s="50">
        <v>9939.75</v>
      </c>
      <c r="F82" s="50">
        <v>6389.14</v>
      </c>
      <c r="G82" s="50">
        <v>4005.85</v>
      </c>
      <c r="H82" s="50">
        <v>15238.49</v>
      </c>
      <c r="I82" s="50">
        <v>12254.65</v>
      </c>
      <c r="J82" s="50">
        <v>22333.93</v>
      </c>
      <c r="K82" s="50">
        <v>8730.9599999999991</v>
      </c>
      <c r="L82" s="50">
        <v>14076.17</v>
      </c>
      <c r="M82" s="50">
        <v>8824.98</v>
      </c>
      <c r="N82" s="51">
        <v>5015.34</v>
      </c>
      <c r="O82" s="49">
        <v>15015.96</v>
      </c>
      <c r="P82" s="50">
        <v>23942</v>
      </c>
      <c r="Q82" s="50">
        <v>25423</v>
      </c>
      <c r="R82" s="50">
        <v>20269</v>
      </c>
      <c r="S82" s="50">
        <v>22867</v>
      </c>
      <c r="T82" s="50">
        <v>12391</v>
      </c>
      <c r="U82" s="232">
        <v>11928</v>
      </c>
      <c r="V82" s="232">
        <v>16068</v>
      </c>
      <c r="W82" s="232">
        <v>21138</v>
      </c>
      <c r="X82" s="232">
        <v>11507</v>
      </c>
      <c r="Y82" s="232">
        <v>14732</v>
      </c>
      <c r="Z82" s="51"/>
      <c r="AA82" s="52">
        <f t="shared" si="41"/>
        <v>4251.4199999999983</v>
      </c>
      <c r="AB82" s="53">
        <f t="shared" si="41"/>
        <v>16344.75</v>
      </c>
      <c r="AC82" s="53">
        <f t="shared" si="41"/>
        <v>15483.25</v>
      </c>
      <c r="AD82" s="53">
        <f t="shared" si="41"/>
        <v>13879.86</v>
      </c>
      <c r="AE82" s="53">
        <f t="shared" si="41"/>
        <v>18861.150000000001</v>
      </c>
      <c r="AF82" s="53">
        <f t="shared" si="41"/>
        <v>-2847.49</v>
      </c>
      <c r="AG82" s="53">
        <f t="shared" si="41"/>
        <v>-326.64999999999964</v>
      </c>
      <c r="AH82" s="53">
        <f t="shared" si="41"/>
        <v>-6265.93</v>
      </c>
      <c r="AI82" s="53">
        <f t="shared" si="41"/>
        <v>12407.04</v>
      </c>
      <c r="AJ82" s="53">
        <f t="shared" si="41"/>
        <v>-2569.17</v>
      </c>
      <c r="AK82" s="53">
        <f t="shared" si="41"/>
        <v>5907.02</v>
      </c>
      <c r="AL82" s="54"/>
      <c r="AM82" s="76">
        <f>IF(ISERROR(GETPIVOTDATA("VALUE",'CSS WK pvt'!$I$2,"DT_FILE",AM$8,"CD_CO",AM$6,"TRIM_CAT",TRIM(B82),"TRIM_LINE",A75))=TRUE,0,GETPIVOTDATA("VALUE",'CSS WK pvt'!$I$2,"DT_FILE",AM$8,"CD_CO",AM$6,"TRIM_CAT",TRIM(B82),"TRIM_LINE",A75))</f>
        <v>16056</v>
      </c>
    </row>
    <row r="83" spans="1:39" s="47" customFormat="1" x14ac:dyDescent="0.35">
      <c r="A83" s="171"/>
      <c r="B83" s="48" t="s">
        <v>40</v>
      </c>
      <c r="C83" s="49">
        <v>2031.24</v>
      </c>
      <c r="D83" s="50">
        <v>2434.92</v>
      </c>
      <c r="E83" s="50">
        <v>1527.58</v>
      </c>
      <c r="F83" s="50">
        <v>57.87</v>
      </c>
      <c r="G83" s="50">
        <v>2894.1</v>
      </c>
      <c r="H83" s="50">
        <v>4566.1499999999996</v>
      </c>
      <c r="I83" s="50">
        <v>2517.09</v>
      </c>
      <c r="J83" s="50">
        <v>2617.2399999999998</v>
      </c>
      <c r="K83" s="50">
        <v>4365.01</v>
      </c>
      <c r="L83" s="50">
        <v>5176.7299999999996</v>
      </c>
      <c r="M83" s="50">
        <v>8875.11</v>
      </c>
      <c r="N83" s="51">
        <v>4332.9799999999996</v>
      </c>
      <c r="O83" s="49">
        <v>6203.42</v>
      </c>
      <c r="P83" s="50">
        <v>9978</v>
      </c>
      <c r="Q83" s="50">
        <v>8442</v>
      </c>
      <c r="R83" s="50">
        <v>2797</v>
      </c>
      <c r="S83" s="50">
        <v>3853</v>
      </c>
      <c r="T83" s="50">
        <v>4523</v>
      </c>
      <c r="U83" s="232">
        <v>3481</v>
      </c>
      <c r="V83" s="232">
        <v>6163</v>
      </c>
      <c r="W83" s="232">
        <v>4205</v>
      </c>
      <c r="X83" s="232">
        <v>14055</v>
      </c>
      <c r="Y83" s="232">
        <v>4691</v>
      </c>
      <c r="Z83" s="51"/>
      <c r="AA83" s="52">
        <f t="shared" si="41"/>
        <v>4172.18</v>
      </c>
      <c r="AB83" s="53">
        <f t="shared" si="41"/>
        <v>7543.08</v>
      </c>
      <c r="AC83" s="53">
        <f t="shared" si="41"/>
        <v>6914.42</v>
      </c>
      <c r="AD83" s="53">
        <f t="shared" si="41"/>
        <v>2739.13</v>
      </c>
      <c r="AE83" s="53">
        <f t="shared" si="41"/>
        <v>958.90000000000009</v>
      </c>
      <c r="AF83" s="53">
        <f t="shared" si="41"/>
        <v>-43.149999999999636</v>
      </c>
      <c r="AG83" s="53">
        <f t="shared" si="41"/>
        <v>963.90999999999985</v>
      </c>
      <c r="AH83" s="53">
        <f t="shared" si="41"/>
        <v>3545.76</v>
      </c>
      <c r="AI83" s="53">
        <f t="shared" si="41"/>
        <v>-160.01000000000022</v>
      </c>
      <c r="AJ83" s="53">
        <f t="shared" si="41"/>
        <v>8878.27</v>
      </c>
      <c r="AK83" s="53">
        <f t="shared" si="41"/>
        <v>-4184.1100000000006</v>
      </c>
      <c r="AL83" s="54"/>
      <c r="AM83" s="76">
        <f>IF(ISERROR(GETPIVOTDATA("VALUE",'CSS WK pvt'!$I$2,"DT_FILE",AM$8,"CD_CO",AM$6,"TRIM_CAT",TRIM(B83),"TRIM_LINE",A75))=TRUE,0,GETPIVOTDATA("VALUE",'CSS WK pvt'!$I$2,"DT_FILE",AM$8,"CD_CO",AM$6,"TRIM_CAT",TRIM(B83),"TRIM_LINE",A75))</f>
        <v>1440</v>
      </c>
    </row>
    <row r="84" spans="1:39" s="47" customFormat="1" x14ac:dyDescent="0.35">
      <c r="A84" s="171"/>
      <c r="B84" s="48" t="s">
        <v>41</v>
      </c>
      <c r="C84" s="49">
        <v>0</v>
      </c>
      <c r="D84" s="50">
        <v>0</v>
      </c>
      <c r="E84" s="50">
        <v>0</v>
      </c>
      <c r="F84" s="50">
        <v>0</v>
      </c>
      <c r="G84" s="50">
        <v>86.85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50">
        <v>0</v>
      </c>
      <c r="N84" s="51">
        <v>0</v>
      </c>
      <c r="O84" s="49">
        <v>2779.98</v>
      </c>
      <c r="P84" s="50">
        <v>11155</v>
      </c>
      <c r="Q84" s="50">
        <v>557</v>
      </c>
      <c r="R84" s="50">
        <v>0</v>
      </c>
      <c r="S84" s="50">
        <v>135</v>
      </c>
      <c r="T84" s="50">
        <v>0</v>
      </c>
      <c r="U84" s="232">
        <v>0</v>
      </c>
      <c r="V84" s="232">
        <v>896</v>
      </c>
      <c r="W84" s="232">
        <v>20</v>
      </c>
      <c r="X84" s="232">
        <v>70</v>
      </c>
      <c r="Y84" s="232">
        <v>0</v>
      </c>
      <c r="Z84" s="51"/>
      <c r="AA84" s="52">
        <f t="shared" si="41"/>
        <v>2779.98</v>
      </c>
      <c r="AB84" s="53">
        <f t="shared" si="41"/>
        <v>11155</v>
      </c>
      <c r="AC84" s="53">
        <f t="shared" si="41"/>
        <v>557</v>
      </c>
      <c r="AD84" s="53">
        <f t="shared" si="41"/>
        <v>0</v>
      </c>
      <c r="AE84" s="53">
        <f t="shared" si="41"/>
        <v>48.150000000000006</v>
      </c>
      <c r="AF84" s="53">
        <f t="shared" si="41"/>
        <v>0</v>
      </c>
      <c r="AG84" s="53">
        <f t="shared" si="41"/>
        <v>0</v>
      </c>
      <c r="AH84" s="53">
        <f t="shared" si="41"/>
        <v>896</v>
      </c>
      <c r="AI84" s="53">
        <f t="shared" si="41"/>
        <v>20</v>
      </c>
      <c r="AJ84" s="53">
        <f t="shared" si="41"/>
        <v>70</v>
      </c>
      <c r="AK84" s="53">
        <f t="shared" si="41"/>
        <v>0</v>
      </c>
      <c r="AL84" s="54"/>
      <c r="AM84" s="76">
        <f>IF(ISERROR(GETPIVOTDATA("VALUE",'CSS WK pvt'!$I$2,"DT_FILE",AM$8,"CD_CO",AM$6,"TRIM_CAT",TRIM(B84),"TRIM_LINE",A75))=TRUE,0,GETPIVOTDATA("VALUE",'CSS WK pvt'!$I$2,"DT_FILE",AM$8,"CD_CO",AM$6,"TRIM_CAT",TRIM(B84),"TRIM_LINE",A75))</f>
        <v>0</v>
      </c>
    </row>
    <row r="85" spans="1:39" s="152" customFormat="1" x14ac:dyDescent="0.35">
      <c r="A85" s="172"/>
      <c r="B85" s="48" t="s">
        <v>42</v>
      </c>
      <c r="C85" s="164">
        <f>SUM(C76:C84)</f>
        <v>93242.52</v>
      </c>
      <c r="D85" s="165">
        <f t="shared" ref="D85:P85" si="42">SUM(D76:D84)</f>
        <v>92520.62999999999</v>
      </c>
      <c r="E85" s="165">
        <f t="shared" si="42"/>
        <v>98437.74</v>
      </c>
      <c r="F85" s="165">
        <f t="shared" si="42"/>
        <v>76083.39</v>
      </c>
      <c r="G85" s="165">
        <f t="shared" si="42"/>
        <v>63586.34</v>
      </c>
      <c r="H85" s="165">
        <f t="shared" si="42"/>
        <v>73416.659999999989</v>
      </c>
      <c r="I85" s="165">
        <f t="shared" si="42"/>
        <v>78087.41</v>
      </c>
      <c r="J85" s="165">
        <f t="shared" si="42"/>
        <v>114467.92</v>
      </c>
      <c r="K85" s="165">
        <f t="shared" si="42"/>
        <v>84708.590000000011</v>
      </c>
      <c r="L85" s="165">
        <f t="shared" si="42"/>
        <v>94050.39</v>
      </c>
      <c r="M85" s="165">
        <f t="shared" si="42"/>
        <v>87826.36</v>
      </c>
      <c r="N85" s="166">
        <f t="shared" si="42"/>
        <v>82218.87</v>
      </c>
      <c r="O85" s="164">
        <f t="shared" si="42"/>
        <v>131457.09</v>
      </c>
      <c r="P85" s="165">
        <f t="shared" si="42"/>
        <v>206091</v>
      </c>
      <c r="Q85" s="165">
        <f>SUM(Q76:Q84)</f>
        <v>187956</v>
      </c>
      <c r="R85" s="165">
        <v>173594</v>
      </c>
      <c r="S85" s="165">
        <v>155969</v>
      </c>
      <c r="T85" s="165">
        <v>129422</v>
      </c>
      <c r="U85" s="233">
        <v>159517</v>
      </c>
      <c r="V85" s="233">
        <v>241474</v>
      </c>
      <c r="W85" s="233">
        <f>SUM(W76+W79+W82+W83+W84)</f>
        <v>216349</v>
      </c>
      <c r="X85" s="233">
        <f>SUM(X76+X79+X82+X83+X84)</f>
        <v>168631</v>
      </c>
      <c r="Y85" s="233">
        <v>140609</v>
      </c>
      <c r="Z85" s="166"/>
      <c r="AA85" s="55">
        <f>SUM(AA76:AA84)</f>
        <v>38214.57</v>
      </c>
      <c r="AB85" s="167">
        <f t="shared" ref="AB85:AD85" si="43">SUM(AB76:AB84)</f>
        <v>113570.37000000001</v>
      </c>
      <c r="AC85" s="167">
        <f t="shared" si="43"/>
        <v>89518.26</v>
      </c>
      <c r="AD85" s="167">
        <f t="shared" si="43"/>
        <v>97510.61</v>
      </c>
      <c r="AE85" s="167">
        <f t="shared" ref="AE85:AF85" si="44">SUM(AE76:AE84)</f>
        <v>92382.659999999974</v>
      </c>
      <c r="AF85" s="167">
        <f t="shared" si="44"/>
        <v>56005.340000000004</v>
      </c>
      <c r="AG85" s="167">
        <f t="shared" ref="AG85:AH85" si="45">SUM(AG76:AG84)</f>
        <v>81429.59</v>
      </c>
      <c r="AH85" s="167">
        <f t="shared" si="45"/>
        <v>127006.08</v>
      </c>
      <c r="AI85" s="167">
        <f t="shared" ref="AI85:AJ85" si="46">SUM(AI76:AI84)</f>
        <v>131640.40999999997</v>
      </c>
      <c r="AJ85" s="167">
        <f t="shared" si="46"/>
        <v>74580.61</v>
      </c>
      <c r="AK85" s="167">
        <f t="shared" ref="AK85" si="47">SUM(AK76:AK84)</f>
        <v>52782.64</v>
      </c>
      <c r="AL85" s="168"/>
      <c r="AM85" s="55">
        <f>SUM(AM76:AM84)</f>
        <v>125731</v>
      </c>
    </row>
    <row r="86" spans="1:39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2"/>
      <c r="AM86" s="60"/>
    </row>
    <row r="87" spans="1:39" s="47" customFormat="1" x14ac:dyDescent="0.35">
      <c r="A87" s="171"/>
      <c r="B87" s="48" t="s">
        <v>37</v>
      </c>
      <c r="C87" s="49">
        <v>227624.44</v>
      </c>
      <c r="D87" s="50">
        <v>250429.81</v>
      </c>
      <c r="E87" s="50">
        <v>260399.11</v>
      </c>
      <c r="F87" s="50">
        <v>262372.74</v>
      </c>
      <c r="G87" s="50">
        <v>270569.24</v>
      </c>
      <c r="H87" s="50">
        <v>245372.09</v>
      </c>
      <c r="I87" s="50">
        <v>246401.37</v>
      </c>
      <c r="J87" s="50">
        <v>250968.65</v>
      </c>
      <c r="K87" s="50">
        <v>283286.64</v>
      </c>
      <c r="L87" s="50">
        <v>294515.48</v>
      </c>
      <c r="M87" s="50">
        <v>313057.93</v>
      </c>
      <c r="N87" s="51">
        <v>302182.02</v>
      </c>
      <c r="O87" s="49">
        <v>339460.96</v>
      </c>
      <c r="P87" s="50">
        <v>401097</v>
      </c>
      <c r="Q87" s="50">
        <v>471741</v>
      </c>
      <c r="R87" s="50">
        <v>533002</v>
      </c>
      <c r="S87" s="50">
        <v>577654</v>
      </c>
      <c r="T87" s="50">
        <v>566414</v>
      </c>
      <c r="U87" s="232">
        <v>607910</v>
      </c>
      <c r="V87" s="232">
        <v>637439</v>
      </c>
      <c r="W87" s="232">
        <v>715218</v>
      </c>
      <c r="X87" s="232">
        <v>764991</v>
      </c>
      <c r="Y87" s="232">
        <v>792889</v>
      </c>
      <c r="Z87" s="51"/>
      <c r="AA87" s="52">
        <f t="shared" ref="AA87:AK95" si="48">O87-C87</f>
        <v>111836.52000000002</v>
      </c>
      <c r="AB87" s="53">
        <f t="shared" si="48"/>
        <v>150667.19</v>
      </c>
      <c r="AC87" s="53">
        <f t="shared" si="48"/>
        <v>211341.89</v>
      </c>
      <c r="AD87" s="53">
        <f t="shared" si="48"/>
        <v>270629.26</v>
      </c>
      <c r="AE87" s="53">
        <f t="shared" si="48"/>
        <v>307084.76</v>
      </c>
      <c r="AF87" s="53">
        <f t="shared" si="48"/>
        <v>321041.91000000003</v>
      </c>
      <c r="AG87" s="53">
        <f t="shared" si="48"/>
        <v>361508.63</v>
      </c>
      <c r="AH87" s="53">
        <f t="shared" si="48"/>
        <v>386470.35</v>
      </c>
      <c r="AI87" s="53">
        <f t="shared" si="48"/>
        <v>431931.36</v>
      </c>
      <c r="AJ87" s="53">
        <f t="shared" si="48"/>
        <v>470475.52000000002</v>
      </c>
      <c r="AK87" s="53">
        <f t="shared" si="48"/>
        <v>479831.07</v>
      </c>
      <c r="AL87" s="54"/>
      <c r="AM87" s="76">
        <f>IF(ISERROR(GETPIVOTDATA("VALUE",'CSS WK pvt'!$I$2,"DT_FILE",AM$8,"CD_CO",AM$6,"TRIM_CAT",TRIM(B87),"TRIM_LINE",A86))=TRUE,0,GETPIVOTDATA("VALUE",'CSS WK pvt'!$I$2,"DT_FILE",AM$8,"CD_CO",AM$6,"TRIM_CAT",TRIM(B87),"TRIM_LINE",A86))</f>
        <v>809071</v>
      </c>
    </row>
    <row r="88" spans="1:39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114623.73999999999</v>
      </c>
      <c r="X88" s="256">
        <f>X87-X89</f>
        <v>103985.62</v>
      </c>
      <c r="Y88" s="256">
        <f>Y87-Y89</f>
        <v>97202.199999999953</v>
      </c>
      <c r="Z88" s="51"/>
      <c r="AA88" s="52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4"/>
      <c r="AM88" s="76"/>
    </row>
    <row r="89" spans="1:39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600594.26</v>
      </c>
      <c r="X89" s="256">
        <v>661005.38</v>
      </c>
      <c r="Y89" s="256">
        <v>695686.8</v>
      </c>
      <c r="Z89" s="51"/>
      <c r="AA89" s="52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4"/>
      <c r="AM89" s="76"/>
    </row>
    <row r="90" spans="1:39" s="47" customFormat="1" x14ac:dyDescent="0.35">
      <c r="A90" s="171"/>
      <c r="B90" s="48" t="s">
        <v>38</v>
      </c>
      <c r="C90" s="49">
        <v>60438.94</v>
      </c>
      <c r="D90" s="50">
        <v>59650.67</v>
      </c>
      <c r="E90" s="50">
        <v>60263.72</v>
      </c>
      <c r="F90" s="50">
        <v>59073.06</v>
      </c>
      <c r="G90" s="50">
        <v>59760.76</v>
      </c>
      <c r="H90" s="50">
        <v>58806.09</v>
      </c>
      <c r="I90" s="50">
        <v>57428.84</v>
      </c>
      <c r="J90" s="50">
        <v>55437.599999999999</v>
      </c>
      <c r="K90" s="50">
        <v>55041.02</v>
      </c>
      <c r="L90" s="50">
        <v>55485.61</v>
      </c>
      <c r="M90" s="50">
        <v>55656.17</v>
      </c>
      <c r="N90" s="51">
        <v>54911.02</v>
      </c>
      <c r="O90" s="49">
        <v>57010.82</v>
      </c>
      <c r="P90" s="50">
        <v>60519</v>
      </c>
      <c r="Q90" s="50">
        <v>65117</v>
      </c>
      <c r="R90" s="50">
        <v>68209</v>
      </c>
      <c r="S90" s="50">
        <v>78610</v>
      </c>
      <c r="T90" s="50">
        <v>77400</v>
      </c>
      <c r="U90" s="232">
        <v>68080</v>
      </c>
      <c r="V90" s="232">
        <v>55061</v>
      </c>
      <c r="W90" s="232">
        <v>57837</v>
      </c>
      <c r="X90" s="232">
        <v>68507</v>
      </c>
      <c r="Y90" s="232">
        <v>64082</v>
      </c>
      <c r="Z90" s="51"/>
      <c r="AA90" s="52">
        <f t="shared" si="48"/>
        <v>-3428.1200000000026</v>
      </c>
      <c r="AB90" s="53">
        <f t="shared" si="48"/>
        <v>868.33000000000175</v>
      </c>
      <c r="AC90" s="53">
        <f t="shared" si="48"/>
        <v>4853.2799999999988</v>
      </c>
      <c r="AD90" s="53">
        <f t="shared" si="48"/>
        <v>9135.9400000000023</v>
      </c>
      <c r="AE90" s="53">
        <f t="shared" si="48"/>
        <v>18849.239999999998</v>
      </c>
      <c r="AF90" s="53">
        <f t="shared" si="48"/>
        <v>18593.910000000003</v>
      </c>
      <c r="AG90" s="53">
        <f t="shared" si="48"/>
        <v>10651.160000000003</v>
      </c>
      <c r="AH90" s="53">
        <f t="shared" si="48"/>
        <v>-376.59999999999854</v>
      </c>
      <c r="AI90" s="53">
        <f t="shared" si="48"/>
        <v>2795.9800000000032</v>
      </c>
      <c r="AJ90" s="53">
        <f t="shared" si="48"/>
        <v>13021.39</v>
      </c>
      <c r="AK90" s="53">
        <f t="shared" si="48"/>
        <v>8425.8300000000017</v>
      </c>
      <c r="AL90" s="54"/>
      <c r="AM90" s="76">
        <f>IF(ISERROR(GETPIVOTDATA("VALUE",'CSS WK pvt'!$I$2,"DT_FILE",AM$8,"CD_CO",AM$6,"TRIM_CAT",TRIM(B90),"TRIM_LINE",A86))=TRUE,0,GETPIVOTDATA("VALUE",'CSS WK pvt'!$I$2,"DT_FILE",AM$8,"CD_CO",AM$6,"TRIM_CAT",TRIM(B90),"TRIM_LINE",A86))</f>
        <v>63580</v>
      </c>
    </row>
    <row r="91" spans="1:39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10123</v>
      </c>
      <c r="X91" s="256">
        <f>X90-X92</f>
        <v>10284.959999999999</v>
      </c>
      <c r="Y91" s="256">
        <f>Y90-Y92</f>
        <v>10195.660000000003</v>
      </c>
      <c r="Z91" s="51"/>
      <c r="AA91" s="52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4"/>
      <c r="AM91" s="76"/>
    </row>
    <row r="92" spans="1:39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47714</v>
      </c>
      <c r="X92" s="256">
        <v>58222.04</v>
      </c>
      <c r="Y92" s="256">
        <v>53886.34</v>
      </c>
      <c r="Z92" s="51"/>
      <c r="AA92" s="52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4"/>
      <c r="AM92" s="76"/>
    </row>
    <row r="93" spans="1:39" s="47" customFormat="1" x14ac:dyDescent="0.35">
      <c r="A93" s="171"/>
      <c r="B93" s="48" t="s">
        <v>39</v>
      </c>
      <c r="C93" s="49">
        <v>7606.61</v>
      </c>
      <c r="D93" s="50">
        <v>4384.2700000000004</v>
      </c>
      <c r="E93" s="50">
        <v>8892.92</v>
      </c>
      <c r="F93" s="50">
        <v>6137.52</v>
      </c>
      <c r="G93" s="50">
        <v>6258.27</v>
      </c>
      <c r="H93" s="50">
        <v>5702.12</v>
      </c>
      <c r="I93" s="50">
        <v>4291.7</v>
      </c>
      <c r="J93" s="50">
        <v>11216.27</v>
      </c>
      <c r="K93" s="50">
        <v>6245.94</v>
      </c>
      <c r="L93" s="50">
        <v>6997.03</v>
      </c>
      <c r="M93" s="50">
        <v>10905.92</v>
      </c>
      <c r="N93" s="51">
        <v>4101.26</v>
      </c>
      <c r="O93" s="49">
        <v>6466.59</v>
      </c>
      <c r="P93" s="50">
        <v>19518</v>
      </c>
      <c r="Q93" s="50">
        <v>28001</v>
      </c>
      <c r="R93" s="50">
        <v>37110</v>
      </c>
      <c r="S93" s="50">
        <v>47579</v>
      </c>
      <c r="T93" s="50">
        <v>50045</v>
      </c>
      <c r="U93" s="232">
        <v>49441</v>
      </c>
      <c r="V93" s="232">
        <v>22073</v>
      </c>
      <c r="W93" s="232">
        <v>24567</v>
      </c>
      <c r="X93" s="232">
        <v>34897</v>
      </c>
      <c r="Y93" s="232">
        <v>40486</v>
      </c>
      <c r="Z93" s="51"/>
      <c r="AA93" s="52">
        <f t="shared" si="48"/>
        <v>-1140.0199999999995</v>
      </c>
      <c r="AB93" s="53">
        <f t="shared" si="48"/>
        <v>15133.73</v>
      </c>
      <c r="AC93" s="53">
        <f t="shared" si="48"/>
        <v>19108.080000000002</v>
      </c>
      <c r="AD93" s="53">
        <f t="shared" si="48"/>
        <v>30972.48</v>
      </c>
      <c r="AE93" s="53">
        <f t="shared" si="48"/>
        <v>41320.729999999996</v>
      </c>
      <c r="AF93" s="53">
        <f t="shared" si="48"/>
        <v>44342.879999999997</v>
      </c>
      <c r="AG93" s="53">
        <f t="shared" si="48"/>
        <v>45149.3</v>
      </c>
      <c r="AH93" s="53">
        <f t="shared" si="48"/>
        <v>10856.73</v>
      </c>
      <c r="AI93" s="53">
        <f t="shared" si="48"/>
        <v>18321.060000000001</v>
      </c>
      <c r="AJ93" s="53">
        <f t="shared" si="48"/>
        <v>27899.97</v>
      </c>
      <c r="AK93" s="53">
        <f t="shared" si="48"/>
        <v>29580.080000000002</v>
      </c>
      <c r="AL93" s="54"/>
      <c r="AM93" s="76">
        <f>IF(ISERROR(GETPIVOTDATA("VALUE",'CSS WK pvt'!$I$2,"DT_FILE",AM$8,"CD_CO",AM$6,"TRIM_CAT",TRIM(B93),"TRIM_LINE",A86))=TRUE,0,GETPIVOTDATA("VALUE",'CSS WK pvt'!$I$2,"DT_FILE",AM$8,"CD_CO",AM$6,"TRIM_CAT",TRIM(B93),"TRIM_LINE",A86))</f>
        <v>45142</v>
      </c>
    </row>
    <row r="94" spans="1:39" s="47" customFormat="1" x14ac:dyDescent="0.35">
      <c r="A94" s="171"/>
      <c r="B94" s="48" t="s">
        <v>40</v>
      </c>
      <c r="C94" s="49">
        <v>89.63</v>
      </c>
      <c r="D94" s="50">
        <v>97.17</v>
      </c>
      <c r="E94" s="50">
        <v>1559.46</v>
      </c>
      <c r="F94" s="50">
        <v>0.08</v>
      </c>
      <c r="G94" s="50">
        <v>0</v>
      </c>
      <c r="H94" s="50">
        <v>1338.4</v>
      </c>
      <c r="I94" s="50">
        <v>3479.8</v>
      </c>
      <c r="J94" s="50">
        <v>5055.1099999999997</v>
      </c>
      <c r="K94" s="50">
        <v>2617.2399999999998</v>
      </c>
      <c r="L94" s="50">
        <v>5156.59</v>
      </c>
      <c r="M94" s="50">
        <v>2516.91</v>
      </c>
      <c r="N94" s="51">
        <v>101.49</v>
      </c>
      <c r="O94" s="49">
        <v>3278.95</v>
      </c>
      <c r="P94" s="50">
        <v>9481</v>
      </c>
      <c r="Q94" s="50">
        <v>5223</v>
      </c>
      <c r="R94" s="50">
        <v>5608</v>
      </c>
      <c r="S94" s="50">
        <v>9264</v>
      </c>
      <c r="T94" s="50">
        <v>7448</v>
      </c>
      <c r="U94" s="232">
        <v>9081</v>
      </c>
      <c r="V94" s="232">
        <v>11261</v>
      </c>
      <c r="W94" s="232">
        <v>13802</v>
      </c>
      <c r="X94" s="232">
        <v>15115</v>
      </c>
      <c r="Y94" s="232">
        <v>16333</v>
      </c>
      <c r="Z94" s="51"/>
      <c r="AA94" s="52">
        <f t="shared" si="48"/>
        <v>3189.3199999999997</v>
      </c>
      <c r="AB94" s="53">
        <f t="shared" si="48"/>
        <v>9383.83</v>
      </c>
      <c r="AC94" s="53">
        <f t="shared" si="48"/>
        <v>3663.54</v>
      </c>
      <c r="AD94" s="53">
        <f t="shared" si="48"/>
        <v>5607.92</v>
      </c>
      <c r="AE94" s="53">
        <f t="shared" si="48"/>
        <v>9264</v>
      </c>
      <c r="AF94" s="53">
        <f t="shared" si="48"/>
        <v>6109.6</v>
      </c>
      <c r="AG94" s="53">
        <f t="shared" si="48"/>
        <v>5601.2</v>
      </c>
      <c r="AH94" s="53">
        <f t="shared" si="48"/>
        <v>6205.89</v>
      </c>
      <c r="AI94" s="53">
        <f t="shared" si="48"/>
        <v>11184.76</v>
      </c>
      <c r="AJ94" s="53">
        <f t="shared" si="48"/>
        <v>9958.41</v>
      </c>
      <c r="AK94" s="53">
        <f t="shared" si="48"/>
        <v>13816.09</v>
      </c>
      <c r="AL94" s="54"/>
      <c r="AM94" s="76">
        <f>IF(ISERROR(GETPIVOTDATA("VALUE",'CSS WK pvt'!$I$2,"DT_FILE",AM$8,"CD_CO",AM$6,"TRIM_CAT",TRIM(B94),"TRIM_LINE",A86))=TRUE,0,GETPIVOTDATA("VALUE",'CSS WK pvt'!$I$2,"DT_FILE",AM$8,"CD_CO",AM$6,"TRIM_CAT",TRIM(B94),"TRIM_LINE",A86))</f>
        <v>14387</v>
      </c>
    </row>
    <row r="95" spans="1:39" s="47" customFormat="1" x14ac:dyDescent="0.35">
      <c r="A95" s="171"/>
      <c r="B95" s="48" t="s">
        <v>41</v>
      </c>
      <c r="C95" s="49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1"/>
      <c r="O95" s="49"/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232">
        <v>0</v>
      </c>
      <c r="V95" s="232">
        <v>0</v>
      </c>
      <c r="W95" s="232">
        <v>0</v>
      </c>
      <c r="X95" s="232">
        <v>0</v>
      </c>
      <c r="Y95" s="232">
        <v>0</v>
      </c>
      <c r="Z95" s="51"/>
      <c r="AA95" s="52">
        <f t="shared" si="48"/>
        <v>0</v>
      </c>
      <c r="AB95" s="53">
        <f t="shared" si="48"/>
        <v>0</v>
      </c>
      <c r="AC95" s="53">
        <f t="shared" si="48"/>
        <v>0</v>
      </c>
      <c r="AD95" s="53">
        <f t="shared" si="48"/>
        <v>0</v>
      </c>
      <c r="AE95" s="53">
        <f t="shared" si="48"/>
        <v>0</v>
      </c>
      <c r="AF95" s="53">
        <f t="shared" si="48"/>
        <v>0</v>
      </c>
      <c r="AG95" s="53">
        <f t="shared" si="48"/>
        <v>0</v>
      </c>
      <c r="AH95" s="53">
        <f t="shared" si="48"/>
        <v>0</v>
      </c>
      <c r="AI95" s="53">
        <f t="shared" si="48"/>
        <v>0</v>
      </c>
      <c r="AJ95" s="53">
        <f t="shared" si="48"/>
        <v>0</v>
      </c>
      <c r="AK95" s="53">
        <f t="shared" si="48"/>
        <v>0</v>
      </c>
      <c r="AL95" s="54"/>
      <c r="AM95" s="76">
        <f>IF(ISERROR(GETPIVOTDATA("VALUE",'CSS WK pvt'!$I$2,"DT_FILE",AM$8,"CD_CO",AM$6,"TRIM_CAT",TRIM(B95),"TRIM_LINE",A86))=TRUE,0,GETPIVOTDATA("VALUE",'CSS WK pvt'!$I$2,"DT_FILE",AM$8,"CD_CO",AM$6,"TRIM_CAT",TRIM(B95),"TRIM_LINE",A86))</f>
        <v>0</v>
      </c>
    </row>
    <row r="96" spans="1:39" s="152" customFormat="1" x14ac:dyDescent="0.35">
      <c r="A96" s="172"/>
      <c r="B96" s="48" t="s">
        <v>42</v>
      </c>
      <c r="C96" s="164">
        <f>SUM(C87:C95)</f>
        <v>295759.62</v>
      </c>
      <c r="D96" s="165">
        <f t="shared" ref="D96:P96" si="49">SUM(D87:D95)</f>
        <v>314561.91999999998</v>
      </c>
      <c r="E96" s="165">
        <f t="shared" si="49"/>
        <v>331115.20999999996</v>
      </c>
      <c r="F96" s="165">
        <f t="shared" si="49"/>
        <v>327583.40000000002</v>
      </c>
      <c r="G96" s="165">
        <f t="shared" si="49"/>
        <v>336588.27</v>
      </c>
      <c r="H96" s="165">
        <f t="shared" si="49"/>
        <v>311218.7</v>
      </c>
      <c r="I96" s="165">
        <f t="shared" si="49"/>
        <v>311601.70999999996</v>
      </c>
      <c r="J96" s="165">
        <f t="shared" si="49"/>
        <v>322677.63</v>
      </c>
      <c r="K96" s="165">
        <f t="shared" si="49"/>
        <v>347190.84</v>
      </c>
      <c r="L96" s="165">
        <f t="shared" si="49"/>
        <v>362154.71</v>
      </c>
      <c r="M96" s="165">
        <f t="shared" si="49"/>
        <v>382136.92999999993</v>
      </c>
      <c r="N96" s="166">
        <f t="shared" si="49"/>
        <v>361295.79000000004</v>
      </c>
      <c r="O96" s="164">
        <f t="shared" si="49"/>
        <v>406217.32000000007</v>
      </c>
      <c r="P96" s="165">
        <f t="shared" si="49"/>
        <v>490615</v>
      </c>
      <c r="Q96" s="165">
        <f t="shared" ref="Q96:AM96" si="50">SUM(Q87:Q95)</f>
        <v>570082</v>
      </c>
      <c r="R96" s="165">
        <v>643929</v>
      </c>
      <c r="S96" s="165">
        <v>713107</v>
      </c>
      <c r="T96" s="165">
        <v>701307</v>
      </c>
      <c r="U96" s="233">
        <v>734512</v>
      </c>
      <c r="V96" s="233">
        <v>725834</v>
      </c>
      <c r="W96" s="233">
        <f>SUM(W87+W90+W93+W94+W95)</f>
        <v>811424</v>
      </c>
      <c r="X96" s="233">
        <f>SUM(X87+X90+X93+X94+X95)</f>
        <v>883510</v>
      </c>
      <c r="Y96" s="233">
        <v>913790</v>
      </c>
      <c r="Z96" s="166"/>
      <c r="AA96" s="55">
        <f t="shared" si="50"/>
        <v>110457.70000000001</v>
      </c>
      <c r="AB96" s="167">
        <f t="shared" ref="AB96:AD96" si="51">SUM(AB87:AB95)</f>
        <v>176053.08000000002</v>
      </c>
      <c r="AC96" s="167">
        <f t="shared" si="51"/>
        <v>238966.79</v>
      </c>
      <c r="AD96" s="167">
        <f t="shared" si="51"/>
        <v>316345.59999999998</v>
      </c>
      <c r="AE96" s="167">
        <f t="shared" ref="AE96:AF96" si="52">SUM(AE87:AE95)</f>
        <v>376518.73</v>
      </c>
      <c r="AF96" s="167">
        <f t="shared" si="52"/>
        <v>390088.30000000005</v>
      </c>
      <c r="AG96" s="167">
        <f t="shared" ref="AG96:AH96" si="53">SUM(AG87:AG95)</f>
        <v>422910.29000000004</v>
      </c>
      <c r="AH96" s="167">
        <f t="shared" si="53"/>
        <v>403156.37</v>
      </c>
      <c r="AI96" s="167">
        <f t="shared" ref="AI96:AJ96" si="54">SUM(AI87:AI95)</f>
        <v>464233.16</v>
      </c>
      <c r="AJ96" s="167">
        <f t="shared" si="54"/>
        <v>521355.29</v>
      </c>
      <c r="AK96" s="167">
        <f t="shared" ref="AK96" si="55">SUM(AK87:AK95)</f>
        <v>531653.07000000007</v>
      </c>
      <c r="AL96" s="168"/>
      <c r="AM96" s="55">
        <f t="shared" si="50"/>
        <v>932180</v>
      </c>
    </row>
    <row r="97" spans="1:39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59"/>
      <c r="AA97" s="60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2"/>
      <c r="AM97" s="60"/>
    </row>
    <row r="98" spans="1:39" s="47" customFormat="1" x14ac:dyDescent="0.35">
      <c r="A98" s="171"/>
      <c r="B98" s="48" t="s">
        <v>37</v>
      </c>
      <c r="C98" s="49">
        <v>493022.56</v>
      </c>
      <c r="D98" s="50">
        <v>517321.32</v>
      </c>
      <c r="E98" s="50">
        <v>525402.15</v>
      </c>
      <c r="F98" s="50">
        <v>448898.43</v>
      </c>
      <c r="G98" s="50">
        <v>480194.19</v>
      </c>
      <c r="H98" s="50">
        <v>435941.36</v>
      </c>
      <c r="I98" s="50">
        <v>527229.75</v>
      </c>
      <c r="J98" s="50">
        <v>540075.62</v>
      </c>
      <c r="K98" s="50">
        <v>542723.25</v>
      </c>
      <c r="L98" s="50">
        <v>548230.72</v>
      </c>
      <c r="M98" s="50">
        <v>600662.03</v>
      </c>
      <c r="N98" s="51">
        <v>583571.18000000005</v>
      </c>
      <c r="O98" s="49">
        <v>687751.7</v>
      </c>
      <c r="P98" s="50">
        <v>832996</v>
      </c>
      <c r="Q98" s="50">
        <v>877252</v>
      </c>
      <c r="R98" s="50">
        <v>903308</v>
      </c>
      <c r="S98" s="50">
        <v>959971</v>
      </c>
      <c r="T98" s="50">
        <v>951128</v>
      </c>
      <c r="U98" s="232">
        <v>1120391</v>
      </c>
      <c r="V98" s="232">
        <v>1163640</v>
      </c>
      <c r="W98" s="232">
        <v>1192277</v>
      </c>
      <c r="X98" s="232">
        <v>1145245</v>
      </c>
      <c r="Y98" s="232">
        <v>1168981</v>
      </c>
      <c r="Z98" s="51"/>
      <c r="AA98" s="52">
        <f t="shared" ref="AA98:AK106" si="56">O98-C98</f>
        <v>194729.13999999996</v>
      </c>
      <c r="AB98" s="53">
        <f t="shared" si="56"/>
        <v>315674.68</v>
      </c>
      <c r="AC98" s="53">
        <f t="shared" si="56"/>
        <v>351849.85</v>
      </c>
      <c r="AD98" s="53">
        <f t="shared" si="56"/>
        <v>454409.57</v>
      </c>
      <c r="AE98" s="53">
        <f t="shared" si="56"/>
        <v>479776.81</v>
      </c>
      <c r="AF98" s="53">
        <f t="shared" si="56"/>
        <v>515186.64</v>
      </c>
      <c r="AG98" s="53">
        <f t="shared" si="56"/>
        <v>593161.25</v>
      </c>
      <c r="AH98" s="53">
        <f t="shared" si="56"/>
        <v>623564.38</v>
      </c>
      <c r="AI98" s="53">
        <f t="shared" si="56"/>
        <v>649553.75</v>
      </c>
      <c r="AJ98" s="53">
        <f t="shared" si="56"/>
        <v>597014.28</v>
      </c>
      <c r="AK98" s="53">
        <f t="shared" si="56"/>
        <v>568318.97</v>
      </c>
      <c r="AL98" s="54"/>
      <c r="AM98" s="76">
        <f>IF(ISERROR(GETPIVOTDATA("VALUE",'CSS WK pvt'!$I$2,"DT_FILE",AM$8,"CD_CO",AM$6,"TRIM_CAT",TRIM(B98),"TRIM_LINE",A97))=TRUE,0,GETPIVOTDATA("VALUE",'CSS WK pvt'!$I$2,"DT_FILE",AM$8,"CD_CO",AM$6,"TRIM_CAT",TRIM(B98),"TRIM_LINE",A97))</f>
        <v>1206848</v>
      </c>
    </row>
    <row r="99" spans="1:39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170461.86</v>
      </c>
      <c r="X99" s="256">
        <f>X98-X100</f>
        <v>145006.20999999996</v>
      </c>
      <c r="Y99" s="256">
        <f>Y98-Y100</f>
        <v>137855.52000000002</v>
      </c>
      <c r="Z99" s="51"/>
      <c r="AA99" s="52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4"/>
      <c r="AM99" s="76"/>
    </row>
    <row r="100" spans="1:39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1021815.14</v>
      </c>
      <c r="X100" s="256">
        <v>1000238.79</v>
      </c>
      <c r="Y100" s="256">
        <v>1031125.48</v>
      </c>
      <c r="Z100" s="51"/>
      <c r="AA100" s="52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4"/>
      <c r="AM100" s="76"/>
    </row>
    <row r="101" spans="1:39" s="47" customFormat="1" x14ac:dyDescent="0.35">
      <c r="A101" s="171"/>
      <c r="B101" s="48" t="s">
        <v>38</v>
      </c>
      <c r="C101" s="49">
        <v>72384.009999999995</v>
      </c>
      <c r="D101" s="50">
        <v>71025.97</v>
      </c>
      <c r="E101" s="50">
        <v>71888.23</v>
      </c>
      <c r="F101" s="50">
        <v>68120.87</v>
      </c>
      <c r="G101" s="50">
        <v>67227.91</v>
      </c>
      <c r="H101" s="50">
        <v>66591.66</v>
      </c>
      <c r="I101" s="50">
        <v>65653.649999999994</v>
      </c>
      <c r="J101" s="50">
        <v>63542.47</v>
      </c>
      <c r="K101" s="50">
        <v>62782.6</v>
      </c>
      <c r="L101" s="50">
        <v>63923.67</v>
      </c>
      <c r="M101" s="50">
        <v>64588.61</v>
      </c>
      <c r="N101" s="51">
        <v>64731.86</v>
      </c>
      <c r="O101" s="49">
        <v>68576.92</v>
      </c>
      <c r="P101" s="50">
        <v>71717</v>
      </c>
      <c r="Q101" s="50">
        <v>77183</v>
      </c>
      <c r="R101" s="50">
        <v>79439</v>
      </c>
      <c r="S101" s="50">
        <v>89023</v>
      </c>
      <c r="T101" s="50">
        <v>87490</v>
      </c>
      <c r="U101" s="232">
        <v>80253</v>
      </c>
      <c r="V101" s="232">
        <v>64166</v>
      </c>
      <c r="W101" s="232">
        <v>66787</v>
      </c>
      <c r="X101" s="232">
        <v>76869</v>
      </c>
      <c r="Y101" s="232">
        <v>72574</v>
      </c>
      <c r="Z101" s="51"/>
      <c r="AA101" s="52">
        <f t="shared" si="56"/>
        <v>-3807.0899999999965</v>
      </c>
      <c r="AB101" s="53">
        <f t="shared" si="56"/>
        <v>691.02999999999884</v>
      </c>
      <c r="AC101" s="53">
        <f t="shared" si="56"/>
        <v>5294.7700000000041</v>
      </c>
      <c r="AD101" s="53">
        <f t="shared" si="56"/>
        <v>11318.130000000005</v>
      </c>
      <c r="AE101" s="53">
        <f t="shared" si="56"/>
        <v>21795.089999999997</v>
      </c>
      <c r="AF101" s="53">
        <f t="shared" si="56"/>
        <v>20898.339999999997</v>
      </c>
      <c r="AG101" s="53">
        <f t="shared" si="56"/>
        <v>14599.350000000006</v>
      </c>
      <c r="AH101" s="53">
        <f t="shared" si="56"/>
        <v>623.52999999999884</v>
      </c>
      <c r="AI101" s="53">
        <f t="shared" si="56"/>
        <v>4004.4000000000015</v>
      </c>
      <c r="AJ101" s="53">
        <f t="shared" si="56"/>
        <v>12945.330000000002</v>
      </c>
      <c r="AK101" s="53">
        <f t="shared" si="56"/>
        <v>7985.3899999999994</v>
      </c>
      <c r="AL101" s="54"/>
      <c r="AM101" s="76">
        <f>IF(ISERROR(GETPIVOTDATA("VALUE",'CSS WK pvt'!$I$2,"DT_FILE",AM$8,"CD_CO",AM$6,"TRIM_CAT",TRIM(B101),"TRIM_LINE",A97))=TRUE,0,GETPIVOTDATA("VALUE",'CSS WK pvt'!$I$2,"DT_FILE",AM$8,"CD_CO",AM$6,"TRIM_CAT",TRIM(B101),"TRIM_LINE",A97))</f>
        <v>73004</v>
      </c>
    </row>
    <row r="102" spans="1:39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10998</v>
      </c>
      <c r="X102" s="256">
        <f>X101-X103</f>
        <v>11133.669999999998</v>
      </c>
      <c r="Y102" s="256">
        <f>Y101-Y103</f>
        <v>11389.129999999997</v>
      </c>
      <c r="Z102" s="51"/>
      <c r="AA102" s="52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4"/>
      <c r="AM102" s="76"/>
    </row>
    <row r="103" spans="1:39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55789</v>
      </c>
      <c r="X103" s="256">
        <v>65735.33</v>
      </c>
      <c r="Y103" s="256">
        <v>61184.87</v>
      </c>
      <c r="Z103" s="51"/>
      <c r="AA103" s="52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4"/>
      <c r="AM103" s="76"/>
    </row>
    <row r="104" spans="1:39" s="47" customFormat="1" x14ac:dyDescent="0.35">
      <c r="A104" s="171"/>
      <c r="B104" s="48" t="s">
        <v>39</v>
      </c>
      <c r="C104" s="49">
        <v>56640.61</v>
      </c>
      <c r="D104" s="50">
        <v>45022.16</v>
      </c>
      <c r="E104" s="50">
        <v>48375.48</v>
      </c>
      <c r="F104" s="50">
        <v>35837.57</v>
      </c>
      <c r="G104" s="50">
        <v>31496.18</v>
      </c>
      <c r="H104" s="50">
        <v>33560.480000000003</v>
      </c>
      <c r="I104" s="50">
        <v>54668.27</v>
      </c>
      <c r="J104" s="50">
        <v>77119.41</v>
      </c>
      <c r="K104" s="50">
        <v>87931.46</v>
      </c>
      <c r="L104" s="50">
        <v>67644.87</v>
      </c>
      <c r="M104" s="50">
        <v>67731.509999999995</v>
      </c>
      <c r="N104" s="51">
        <v>64818.55</v>
      </c>
      <c r="O104" s="49">
        <v>60024.37</v>
      </c>
      <c r="P104" s="50">
        <v>131479</v>
      </c>
      <c r="Q104" s="50">
        <v>116493</v>
      </c>
      <c r="R104" s="50">
        <v>87838</v>
      </c>
      <c r="S104" s="50">
        <v>140632</v>
      </c>
      <c r="T104" s="50">
        <v>86907</v>
      </c>
      <c r="U104" s="232">
        <v>93820</v>
      </c>
      <c r="V104" s="232">
        <v>103513</v>
      </c>
      <c r="W104" s="232">
        <v>121849</v>
      </c>
      <c r="X104" s="232">
        <v>95086</v>
      </c>
      <c r="Y104" s="232">
        <v>91945</v>
      </c>
      <c r="Z104" s="51"/>
      <c r="AA104" s="52">
        <f t="shared" si="56"/>
        <v>3383.760000000002</v>
      </c>
      <c r="AB104" s="53">
        <f t="shared" si="56"/>
        <v>86456.84</v>
      </c>
      <c r="AC104" s="53">
        <f t="shared" si="56"/>
        <v>68117.51999999999</v>
      </c>
      <c r="AD104" s="53">
        <f t="shared" si="56"/>
        <v>52000.43</v>
      </c>
      <c r="AE104" s="53">
        <f t="shared" si="56"/>
        <v>109135.82</v>
      </c>
      <c r="AF104" s="53">
        <f t="shared" si="56"/>
        <v>53346.52</v>
      </c>
      <c r="AG104" s="53">
        <f t="shared" si="56"/>
        <v>39151.730000000003</v>
      </c>
      <c r="AH104" s="53">
        <f t="shared" si="56"/>
        <v>26393.589999999997</v>
      </c>
      <c r="AI104" s="53">
        <f t="shared" si="56"/>
        <v>33917.539999999994</v>
      </c>
      <c r="AJ104" s="53">
        <f t="shared" si="56"/>
        <v>27441.130000000005</v>
      </c>
      <c r="AK104" s="53">
        <f t="shared" si="56"/>
        <v>24213.490000000005</v>
      </c>
      <c r="AL104" s="54"/>
      <c r="AM104" s="76">
        <f>IF(ISERROR(GETPIVOTDATA("VALUE",'CSS WK pvt'!$I$2,"DT_FILE",AM$8,"CD_CO",AM$6,"TRIM_CAT",TRIM(B104),"TRIM_LINE",A97))=TRUE,0,GETPIVOTDATA("VALUE",'CSS WK pvt'!$I$2,"DT_FILE",AM$8,"CD_CO",AM$6,"TRIM_CAT",TRIM(B104),"TRIM_LINE",A97))</f>
        <v>152944</v>
      </c>
    </row>
    <row r="105" spans="1:39" s="47" customFormat="1" x14ac:dyDescent="0.35">
      <c r="A105" s="171"/>
      <c r="B105" s="48" t="s">
        <v>40</v>
      </c>
      <c r="C105" s="49">
        <v>26493.82</v>
      </c>
      <c r="D105" s="50">
        <v>25794.67</v>
      </c>
      <c r="E105" s="50">
        <v>14649.23</v>
      </c>
      <c r="F105" s="50">
        <v>23985.79</v>
      </c>
      <c r="G105" s="50">
        <v>24765.62</v>
      </c>
      <c r="H105" s="50">
        <v>21129.47</v>
      </c>
      <c r="I105" s="50">
        <v>23016.99</v>
      </c>
      <c r="J105" s="50">
        <v>24158.34</v>
      </c>
      <c r="K105" s="50">
        <v>76881.960000000006</v>
      </c>
      <c r="L105" s="50">
        <v>65008.76</v>
      </c>
      <c r="M105" s="50">
        <v>61369.94</v>
      </c>
      <c r="N105" s="51">
        <v>42425.29</v>
      </c>
      <c r="O105" s="49">
        <v>29857.13</v>
      </c>
      <c r="P105" s="50">
        <v>92080</v>
      </c>
      <c r="Q105" s="50">
        <v>54647</v>
      </c>
      <c r="R105" s="50">
        <v>17989</v>
      </c>
      <c r="S105" s="50">
        <v>77283</v>
      </c>
      <c r="T105" s="50">
        <v>42670</v>
      </c>
      <c r="U105" s="232">
        <v>34384</v>
      </c>
      <c r="V105" s="232">
        <v>94275</v>
      </c>
      <c r="W105" s="232">
        <v>99263</v>
      </c>
      <c r="X105" s="232">
        <v>105509</v>
      </c>
      <c r="Y105" s="232">
        <v>65555</v>
      </c>
      <c r="Z105" s="51"/>
      <c r="AA105" s="52">
        <f t="shared" si="56"/>
        <v>3363.3100000000013</v>
      </c>
      <c r="AB105" s="53">
        <f t="shared" si="56"/>
        <v>66285.33</v>
      </c>
      <c r="AC105" s="53">
        <f t="shared" si="56"/>
        <v>39997.770000000004</v>
      </c>
      <c r="AD105" s="53">
        <f t="shared" si="56"/>
        <v>-5996.7900000000009</v>
      </c>
      <c r="AE105" s="53">
        <f t="shared" si="56"/>
        <v>52517.380000000005</v>
      </c>
      <c r="AF105" s="53">
        <f t="shared" si="56"/>
        <v>21540.53</v>
      </c>
      <c r="AG105" s="53">
        <f t="shared" si="56"/>
        <v>11367.009999999998</v>
      </c>
      <c r="AH105" s="53">
        <f t="shared" si="56"/>
        <v>70116.66</v>
      </c>
      <c r="AI105" s="53">
        <f t="shared" si="56"/>
        <v>22381.039999999994</v>
      </c>
      <c r="AJ105" s="53">
        <f t="shared" si="56"/>
        <v>40500.239999999998</v>
      </c>
      <c r="AK105" s="53">
        <f t="shared" si="56"/>
        <v>4185.0599999999977</v>
      </c>
      <c r="AL105" s="54"/>
      <c r="AM105" s="76">
        <f>IF(ISERROR(GETPIVOTDATA("VALUE",'CSS WK pvt'!$I$2,"DT_FILE",AM$8,"CD_CO",AM$6,"TRIM_CAT",TRIM(B105),"TRIM_LINE",A97))=TRUE,0,GETPIVOTDATA("VALUE",'CSS WK pvt'!$I$2,"DT_FILE",AM$8,"CD_CO",AM$6,"TRIM_CAT",TRIM(B105),"TRIM_LINE",A97))</f>
        <v>73788</v>
      </c>
    </row>
    <row r="106" spans="1:39" s="47" customFormat="1" x14ac:dyDescent="0.35">
      <c r="A106" s="171"/>
      <c r="B106" s="48" t="s">
        <v>41</v>
      </c>
      <c r="C106" s="49">
        <v>0.79</v>
      </c>
      <c r="D106" s="50">
        <v>348.28</v>
      </c>
      <c r="E106" s="50">
        <v>0</v>
      </c>
      <c r="F106" s="50">
        <v>16546.490000000002</v>
      </c>
      <c r="G106" s="50">
        <v>24948.97</v>
      </c>
      <c r="H106" s="50">
        <v>31340.82</v>
      </c>
      <c r="I106" s="50">
        <v>275.51</v>
      </c>
      <c r="J106" s="50">
        <v>101.35</v>
      </c>
      <c r="K106" s="50">
        <v>106.05</v>
      </c>
      <c r="L106" s="50">
        <v>22714.720000000001</v>
      </c>
      <c r="M106" s="50">
        <v>0.54</v>
      </c>
      <c r="N106" s="51">
        <v>14791.05</v>
      </c>
      <c r="O106" s="49">
        <v>47564.12</v>
      </c>
      <c r="P106" s="50">
        <v>24871</v>
      </c>
      <c r="Q106" s="50">
        <v>16296</v>
      </c>
      <c r="R106" s="50">
        <v>94878</v>
      </c>
      <c r="S106" s="50">
        <v>25651</v>
      </c>
      <c r="T106" s="50">
        <v>37076</v>
      </c>
      <c r="U106" s="232">
        <v>13918</v>
      </c>
      <c r="V106" s="232">
        <v>34606</v>
      </c>
      <c r="W106" s="232">
        <v>10213</v>
      </c>
      <c r="X106" s="232">
        <v>62866</v>
      </c>
      <c r="Y106" s="232">
        <v>30</v>
      </c>
      <c r="Z106" s="51"/>
      <c r="AA106" s="52">
        <f t="shared" si="56"/>
        <v>47563.33</v>
      </c>
      <c r="AB106" s="53">
        <f t="shared" si="56"/>
        <v>24522.720000000001</v>
      </c>
      <c r="AC106" s="53">
        <f t="shared" si="56"/>
        <v>16296</v>
      </c>
      <c r="AD106" s="53">
        <f t="shared" si="56"/>
        <v>78331.509999999995</v>
      </c>
      <c r="AE106" s="53">
        <f t="shared" si="56"/>
        <v>702.02999999999884</v>
      </c>
      <c r="AF106" s="53">
        <f t="shared" si="56"/>
        <v>5735.18</v>
      </c>
      <c r="AG106" s="53">
        <f t="shared" si="56"/>
        <v>13642.49</v>
      </c>
      <c r="AH106" s="53">
        <f t="shared" si="56"/>
        <v>34504.65</v>
      </c>
      <c r="AI106" s="53">
        <f t="shared" si="56"/>
        <v>10106.950000000001</v>
      </c>
      <c r="AJ106" s="53">
        <f t="shared" si="56"/>
        <v>40151.279999999999</v>
      </c>
      <c r="AK106" s="53">
        <f t="shared" si="56"/>
        <v>29.46</v>
      </c>
      <c r="AL106" s="54"/>
      <c r="AM106" s="76">
        <f>IF(ISERROR(GETPIVOTDATA("VALUE",'CSS WK pvt'!$I$2,"DT_FILE",AM$8,"CD_CO",AM$6,"TRIM_CAT",TRIM(B106),"TRIM_LINE",A97))=TRUE,0,GETPIVOTDATA("VALUE",'CSS WK pvt'!$I$2,"DT_FILE",AM$8,"CD_CO",AM$6,"TRIM_CAT",TRIM(B106),"TRIM_LINE",A97))</f>
        <v>30</v>
      </c>
    </row>
    <row r="107" spans="1:39" s="152" customFormat="1" ht="15" thickBot="1" x14ac:dyDescent="0.4">
      <c r="A107" s="172"/>
      <c r="B107" s="63" t="s">
        <v>42</v>
      </c>
      <c r="C107" s="147">
        <f t="shared" ref="C107:Q107" si="57">SUM(C98:C106)</f>
        <v>648541.78999999992</v>
      </c>
      <c r="D107" s="148">
        <f t="shared" si="57"/>
        <v>659512.40000000014</v>
      </c>
      <c r="E107" s="148">
        <f t="shared" si="57"/>
        <v>660315.09</v>
      </c>
      <c r="F107" s="148">
        <f t="shared" si="57"/>
        <v>593389.15</v>
      </c>
      <c r="G107" s="148">
        <f t="shared" si="57"/>
        <v>628632.87</v>
      </c>
      <c r="H107" s="148">
        <f t="shared" si="57"/>
        <v>588563.78999999992</v>
      </c>
      <c r="I107" s="148">
        <f t="shared" si="57"/>
        <v>670844.17000000004</v>
      </c>
      <c r="J107" s="148">
        <f t="shared" si="57"/>
        <v>704997.19</v>
      </c>
      <c r="K107" s="148">
        <f t="shared" si="57"/>
        <v>770425.32</v>
      </c>
      <c r="L107" s="148">
        <f t="shared" si="57"/>
        <v>767522.74</v>
      </c>
      <c r="M107" s="148">
        <f t="shared" si="57"/>
        <v>794352.63000000012</v>
      </c>
      <c r="N107" s="149">
        <f t="shared" si="57"/>
        <v>770337.93000000017</v>
      </c>
      <c r="O107" s="147">
        <f t="shared" si="57"/>
        <v>893774.24</v>
      </c>
      <c r="P107" s="148">
        <f t="shared" si="57"/>
        <v>1153143</v>
      </c>
      <c r="Q107" s="148">
        <f t="shared" si="57"/>
        <v>1141871</v>
      </c>
      <c r="R107" s="148">
        <v>1183452</v>
      </c>
      <c r="S107" s="148">
        <v>1292560</v>
      </c>
      <c r="T107" s="148">
        <v>1205271</v>
      </c>
      <c r="U107" s="235">
        <v>1342766</v>
      </c>
      <c r="V107" s="235">
        <v>1460200</v>
      </c>
      <c r="W107" s="235">
        <f>SUM(W98+W101+W104+W105+W106)</f>
        <v>1490389</v>
      </c>
      <c r="X107" s="235">
        <f>SUM(X98+X101+X104+X105+X106)</f>
        <v>1485575</v>
      </c>
      <c r="Y107" s="235">
        <v>1399085</v>
      </c>
      <c r="Z107" s="149"/>
      <c r="AA107" s="45">
        <f>SUM(AA98:AA106)</f>
        <v>245232.44999999995</v>
      </c>
      <c r="AB107" s="150">
        <f t="shared" ref="AB107:AD107" si="58">SUM(AB98:AB106)</f>
        <v>493630.6</v>
      </c>
      <c r="AC107" s="150">
        <f t="shared" si="58"/>
        <v>481555.91000000003</v>
      </c>
      <c r="AD107" s="150">
        <f t="shared" si="58"/>
        <v>590062.85</v>
      </c>
      <c r="AE107" s="150">
        <f t="shared" ref="AE107:AF107" si="59">SUM(AE98:AE106)</f>
        <v>663927.13</v>
      </c>
      <c r="AF107" s="150">
        <f t="shared" si="59"/>
        <v>616707.21000000008</v>
      </c>
      <c r="AG107" s="150">
        <f t="shared" ref="AG107:AH107" si="60">SUM(AG98:AG106)</f>
        <v>671921.83</v>
      </c>
      <c r="AH107" s="150">
        <f t="shared" si="60"/>
        <v>755202.81</v>
      </c>
      <c r="AI107" s="150">
        <f t="shared" ref="AI107:AJ107" si="61">SUM(AI98:AI106)</f>
        <v>719963.68</v>
      </c>
      <c r="AJ107" s="150">
        <f t="shared" si="61"/>
        <v>718052.26</v>
      </c>
      <c r="AK107" s="150">
        <f t="shared" ref="AK107" si="62">SUM(AK98:AK106)</f>
        <v>604732.36999999988</v>
      </c>
      <c r="AL107" s="151"/>
      <c r="AM107" s="45">
        <f>SUM(AM98:AM106)</f>
        <v>1506614</v>
      </c>
    </row>
    <row r="108" spans="1:39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91"/>
      <c r="AA108" s="92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4"/>
      <c r="AM108" s="92"/>
    </row>
    <row r="109" spans="1:39" s="71" customFormat="1" x14ac:dyDescent="0.35">
      <c r="A109" s="171"/>
      <c r="B109" s="72" t="s">
        <v>37</v>
      </c>
      <c r="C109" s="95">
        <v>8413006</v>
      </c>
      <c r="D109" s="96">
        <v>7493859</v>
      </c>
      <c r="E109" s="96">
        <v>6882357</v>
      </c>
      <c r="F109" s="96">
        <v>7653126</v>
      </c>
      <c r="G109" s="96">
        <v>11866360</v>
      </c>
      <c r="H109" s="96">
        <v>15371241</v>
      </c>
      <c r="I109" s="96">
        <v>12995472</v>
      </c>
      <c r="J109" s="96">
        <v>7720909</v>
      </c>
      <c r="K109" s="96">
        <v>6879745</v>
      </c>
      <c r="L109" s="96">
        <v>8909312</v>
      </c>
      <c r="M109" s="96">
        <v>10332686</v>
      </c>
      <c r="N109" s="97">
        <v>7436933</v>
      </c>
      <c r="O109" s="95">
        <v>7922539</v>
      </c>
      <c r="P109" s="96">
        <v>7840372</v>
      </c>
      <c r="Q109" s="218">
        <v>7198773</v>
      </c>
      <c r="R109" s="218">
        <v>7936869</v>
      </c>
      <c r="S109" s="218">
        <v>11792346</v>
      </c>
      <c r="T109" s="218">
        <v>16704650</v>
      </c>
      <c r="U109" s="218">
        <v>13934448</v>
      </c>
      <c r="V109" s="248">
        <v>9620016</v>
      </c>
      <c r="W109" s="248">
        <v>7825932</v>
      </c>
      <c r="X109" s="248">
        <v>8891778</v>
      </c>
      <c r="Y109" s="248">
        <v>9919067</v>
      </c>
      <c r="Z109" s="222"/>
      <c r="AA109" s="98">
        <f t="shared" ref="AA109:AG113" si="63">O109-C109</f>
        <v>-490467</v>
      </c>
      <c r="AB109" s="99">
        <f t="shared" si="63"/>
        <v>346513</v>
      </c>
      <c r="AC109" s="99">
        <f t="shared" si="63"/>
        <v>316416</v>
      </c>
      <c r="AD109" s="99">
        <f t="shared" si="63"/>
        <v>283743</v>
      </c>
      <c r="AE109" s="99">
        <f t="shared" si="63"/>
        <v>-74014</v>
      </c>
      <c r="AF109" s="99">
        <f t="shared" si="63"/>
        <v>1333409</v>
      </c>
      <c r="AG109" s="99">
        <f t="shared" si="63"/>
        <v>938976</v>
      </c>
      <c r="AH109" s="249">
        <f t="shared" ref="AH109:AK113" si="64">IF(ISERROR(V109-J109)=TRUE,"N/A",V109-J109)</f>
        <v>1899107</v>
      </c>
      <c r="AI109" s="249">
        <f t="shared" si="64"/>
        <v>946187</v>
      </c>
      <c r="AJ109" s="249">
        <f t="shared" si="64"/>
        <v>-17534</v>
      </c>
      <c r="AK109" s="249">
        <f t="shared" si="64"/>
        <v>-413619</v>
      </c>
      <c r="AL109" s="100"/>
      <c r="AM109" s="183" t="s">
        <v>213</v>
      </c>
    </row>
    <row r="110" spans="1:39" s="71" customFormat="1" x14ac:dyDescent="0.35">
      <c r="A110" s="171"/>
      <c r="B110" s="72" t="s">
        <v>38</v>
      </c>
      <c r="C110" s="95">
        <v>131191</v>
      </c>
      <c r="D110" s="96">
        <v>115954</v>
      </c>
      <c r="E110" s="96">
        <v>88660</v>
      </c>
      <c r="F110" s="96">
        <v>72239</v>
      </c>
      <c r="G110" s="96">
        <v>85018</v>
      </c>
      <c r="H110" s="96">
        <v>96604</v>
      </c>
      <c r="I110" s="96">
        <v>77551</v>
      </c>
      <c r="J110" s="96">
        <v>70760</v>
      </c>
      <c r="K110" s="96">
        <v>83984</v>
      </c>
      <c r="L110" s="96">
        <v>115271</v>
      </c>
      <c r="M110" s="96">
        <v>140170</v>
      </c>
      <c r="N110" s="97">
        <v>120748</v>
      </c>
      <c r="O110" s="95">
        <v>116131</v>
      </c>
      <c r="P110" s="96">
        <v>118459</v>
      </c>
      <c r="Q110" s="218">
        <v>96903</v>
      </c>
      <c r="R110" s="218">
        <v>82914</v>
      </c>
      <c r="S110" s="218">
        <v>91482</v>
      </c>
      <c r="T110" s="218">
        <v>120540</v>
      </c>
      <c r="U110" s="218">
        <v>100229</v>
      </c>
      <c r="V110" s="248">
        <v>88888</v>
      </c>
      <c r="W110" s="248">
        <v>88198</v>
      </c>
      <c r="X110" s="248">
        <v>125653</v>
      </c>
      <c r="Y110" s="248">
        <v>162582</v>
      </c>
      <c r="Z110" s="222"/>
      <c r="AA110" s="98">
        <f t="shared" si="63"/>
        <v>-15060</v>
      </c>
      <c r="AB110" s="99">
        <f t="shared" si="63"/>
        <v>2505</v>
      </c>
      <c r="AC110" s="99">
        <f t="shared" si="63"/>
        <v>8243</v>
      </c>
      <c r="AD110" s="99">
        <f t="shared" si="63"/>
        <v>10675</v>
      </c>
      <c r="AE110" s="99">
        <f t="shared" si="63"/>
        <v>6464</v>
      </c>
      <c r="AF110" s="99">
        <f t="shared" si="63"/>
        <v>23936</v>
      </c>
      <c r="AG110" s="99">
        <f t="shared" si="63"/>
        <v>22678</v>
      </c>
      <c r="AH110" s="249">
        <f t="shared" si="64"/>
        <v>18128</v>
      </c>
      <c r="AI110" s="249">
        <f t="shared" si="64"/>
        <v>4214</v>
      </c>
      <c r="AJ110" s="249">
        <f t="shared" si="64"/>
        <v>10382</v>
      </c>
      <c r="AK110" s="249">
        <f t="shared" si="64"/>
        <v>22412</v>
      </c>
      <c r="AL110" s="100"/>
      <c r="AM110" s="183" t="s">
        <v>213</v>
      </c>
    </row>
    <row r="111" spans="1:39" s="71" customFormat="1" x14ac:dyDescent="0.35">
      <c r="A111" s="171"/>
      <c r="B111" s="72" t="s">
        <v>39</v>
      </c>
      <c r="C111" s="95">
        <v>1833698</v>
      </c>
      <c r="D111" s="96">
        <v>1825790</v>
      </c>
      <c r="E111" s="96">
        <v>1636051</v>
      </c>
      <c r="F111" s="96">
        <v>1927752</v>
      </c>
      <c r="G111" s="96">
        <v>2350383</v>
      </c>
      <c r="H111" s="96">
        <v>3134952</v>
      </c>
      <c r="I111" s="96">
        <v>3081535</v>
      </c>
      <c r="J111" s="96">
        <v>1955153</v>
      </c>
      <c r="K111" s="96">
        <v>1642559</v>
      </c>
      <c r="L111" s="96">
        <v>1868784</v>
      </c>
      <c r="M111" s="96">
        <v>2471374</v>
      </c>
      <c r="N111" s="97">
        <v>1402405</v>
      </c>
      <c r="O111" s="95">
        <v>1825458</v>
      </c>
      <c r="P111" s="96">
        <v>1536033</v>
      </c>
      <c r="Q111" s="218">
        <v>1390111</v>
      </c>
      <c r="R111" s="218">
        <v>1442209</v>
      </c>
      <c r="S111" s="218">
        <v>1972630</v>
      </c>
      <c r="T111" s="218">
        <v>2764757</v>
      </c>
      <c r="U111" s="218">
        <v>2564352</v>
      </c>
      <c r="V111" s="248">
        <v>1843444</v>
      </c>
      <c r="W111" s="248">
        <v>1683387</v>
      </c>
      <c r="X111" s="248">
        <v>1745283</v>
      </c>
      <c r="Y111" s="248">
        <v>2044759</v>
      </c>
      <c r="Z111" s="222"/>
      <c r="AA111" s="98">
        <f t="shared" si="63"/>
        <v>-8240</v>
      </c>
      <c r="AB111" s="99">
        <f t="shared" si="63"/>
        <v>-289757</v>
      </c>
      <c r="AC111" s="99">
        <f t="shared" si="63"/>
        <v>-245940</v>
      </c>
      <c r="AD111" s="99">
        <f t="shared" si="63"/>
        <v>-485543</v>
      </c>
      <c r="AE111" s="99">
        <f t="shared" si="63"/>
        <v>-377753</v>
      </c>
      <c r="AF111" s="99">
        <f t="shared" si="63"/>
        <v>-370195</v>
      </c>
      <c r="AG111" s="99">
        <f t="shared" si="63"/>
        <v>-517183</v>
      </c>
      <c r="AH111" s="249">
        <f t="shared" si="64"/>
        <v>-111709</v>
      </c>
      <c r="AI111" s="249">
        <f t="shared" si="64"/>
        <v>40828</v>
      </c>
      <c r="AJ111" s="249">
        <f t="shared" si="64"/>
        <v>-123501</v>
      </c>
      <c r="AK111" s="249">
        <f t="shared" si="64"/>
        <v>-426615</v>
      </c>
      <c r="AL111" s="100"/>
      <c r="AM111" s="183" t="s">
        <v>213</v>
      </c>
    </row>
    <row r="112" spans="1:39" s="71" customFormat="1" x14ac:dyDescent="0.35">
      <c r="A112" s="171"/>
      <c r="B112" s="72" t="s">
        <v>40</v>
      </c>
      <c r="C112" s="95">
        <v>1300650</v>
      </c>
      <c r="D112" s="96">
        <v>1267725</v>
      </c>
      <c r="E112" s="96">
        <v>1312322</v>
      </c>
      <c r="F112" s="96">
        <v>1443259</v>
      </c>
      <c r="G112" s="96">
        <v>1588852</v>
      </c>
      <c r="H112" s="96">
        <v>2297707</v>
      </c>
      <c r="I112" s="96">
        <v>2069118</v>
      </c>
      <c r="J112" s="96">
        <v>1576700</v>
      </c>
      <c r="K112" s="96">
        <v>1299078</v>
      </c>
      <c r="L112" s="96">
        <v>1284619</v>
      </c>
      <c r="M112" s="96">
        <v>1868766</v>
      </c>
      <c r="N112" s="97">
        <v>950888</v>
      </c>
      <c r="O112" s="95">
        <v>1199874</v>
      </c>
      <c r="P112" s="96">
        <v>1169155</v>
      </c>
      <c r="Q112" s="218">
        <v>1048582</v>
      </c>
      <c r="R112" s="218">
        <v>983243</v>
      </c>
      <c r="S112" s="218">
        <v>1361001</v>
      </c>
      <c r="T112" s="218">
        <v>1882193</v>
      </c>
      <c r="U112" s="218">
        <v>1780088</v>
      </c>
      <c r="V112" s="248">
        <v>1541109</v>
      </c>
      <c r="W112" s="248">
        <v>1350079</v>
      </c>
      <c r="X112" s="248">
        <v>1134977</v>
      </c>
      <c r="Y112" s="248">
        <v>1299464</v>
      </c>
      <c r="Z112" s="222"/>
      <c r="AA112" s="98">
        <f t="shared" si="63"/>
        <v>-100776</v>
      </c>
      <c r="AB112" s="99">
        <f t="shared" si="63"/>
        <v>-98570</v>
      </c>
      <c r="AC112" s="99">
        <f t="shared" si="63"/>
        <v>-263740</v>
      </c>
      <c r="AD112" s="99">
        <f t="shared" si="63"/>
        <v>-460016</v>
      </c>
      <c r="AE112" s="99">
        <f t="shared" si="63"/>
        <v>-227851</v>
      </c>
      <c r="AF112" s="99">
        <f t="shared" si="63"/>
        <v>-415514</v>
      </c>
      <c r="AG112" s="99">
        <f t="shared" si="63"/>
        <v>-289030</v>
      </c>
      <c r="AH112" s="249">
        <f t="shared" si="64"/>
        <v>-35591</v>
      </c>
      <c r="AI112" s="249">
        <f t="shared" si="64"/>
        <v>51001</v>
      </c>
      <c r="AJ112" s="249">
        <f t="shared" si="64"/>
        <v>-149642</v>
      </c>
      <c r="AK112" s="249">
        <f t="shared" si="64"/>
        <v>-569302</v>
      </c>
      <c r="AL112" s="100"/>
      <c r="AM112" s="183" t="s">
        <v>213</v>
      </c>
    </row>
    <row r="113" spans="1:39" s="71" customFormat="1" x14ac:dyDescent="0.35">
      <c r="A113" s="171"/>
      <c r="B113" s="72" t="s">
        <v>41</v>
      </c>
      <c r="C113" s="95">
        <v>1121217</v>
      </c>
      <c r="D113" s="96">
        <v>1025131</v>
      </c>
      <c r="E113" s="96">
        <v>1330312</v>
      </c>
      <c r="F113" s="96">
        <v>1003118</v>
      </c>
      <c r="G113" s="96">
        <v>1407782</v>
      </c>
      <c r="H113" s="96">
        <v>1424500</v>
      </c>
      <c r="I113" s="96">
        <v>1469728</v>
      </c>
      <c r="J113" s="96">
        <v>1189301</v>
      </c>
      <c r="K113" s="96">
        <v>1006563</v>
      </c>
      <c r="L113" s="96">
        <v>1048184</v>
      </c>
      <c r="M113" s="96">
        <v>317552</v>
      </c>
      <c r="N113" s="97">
        <v>2033847</v>
      </c>
      <c r="O113" s="95">
        <v>-2284181</v>
      </c>
      <c r="P113" s="96">
        <v>2001093</v>
      </c>
      <c r="Q113" s="218">
        <v>3122907</v>
      </c>
      <c r="R113" s="218">
        <v>1087026</v>
      </c>
      <c r="S113" s="218">
        <v>1249553</v>
      </c>
      <c r="T113" s="218">
        <v>1261163</v>
      </c>
      <c r="U113" s="218">
        <v>1390015</v>
      </c>
      <c r="V113" s="248">
        <v>1098838</v>
      </c>
      <c r="W113" s="248">
        <v>1075518</v>
      </c>
      <c r="X113" s="248">
        <v>1154476</v>
      </c>
      <c r="Y113" s="248">
        <v>609487</v>
      </c>
      <c r="Z113" s="222"/>
      <c r="AA113" s="98">
        <f t="shared" si="63"/>
        <v>-3405398</v>
      </c>
      <c r="AB113" s="99">
        <f t="shared" si="63"/>
        <v>975962</v>
      </c>
      <c r="AC113" s="99">
        <f t="shared" si="63"/>
        <v>1792595</v>
      </c>
      <c r="AD113" s="99">
        <f t="shared" si="63"/>
        <v>83908</v>
      </c>
      <c r="AE113" s="99">
        <f t="shared" si="63"/>
        <v>-158229</v>
      </c>
      <c r="AF113" s="99">
        <f t="shared" si="63"/>
        <v>-163337</v>
      </c>
      <c r="AG113" s="99">
        <f t="shared" si="63"/>
        <v>-79713</v>
      </c>
      <c r="AH113" s="249">
        <f t="shared" si="64"/>
        <v>-90463</v>
      </c>
      <c r="AI113" s="249">
        <f t="shared" si="64"/>
        <v>68955</v>
      </c>
      <c r="AJ113" s="249">
        <f t="shared" si="64"/>
        <v>106292</v>
      </c>
      <c r="AK113" s="249">
        <f t="shared" si="64"/>
        <v>291935</v>
      </c>
      <c r="AL113" s="100"/>
      <c r="AM113" s="183" t="s">
        <v>213</v>
      </c>
    </row>
    <row r="114" spans="1:39" s="87" customFormat="1" x14ac:dyDescent="0.35">
      <c r="A114" s="172"/>
      <c r="B114" s="72" t="s">
        <v>42</v>
      </c>
      <c r="C114" s="159">
        <f>SUM(C109:C113)</f>
        <v>12799762</v>
      </c>
      <c r="D114" s="160">
        <f t="shared" ref="D114:Y114" si="65">SUM(D109:D113)</f>
        <v>11728459</v>
      </c>
      <c r="E114" s="160">
        <f t="shared" si="65"/>
        <v>11249702</v>
      </c>
      <c r="F114" s="160">
        <f t="shared" si="65"/>
        <v>12099494</v>
      </c>
      <c r="G114" s="160">
        <f t="shared" si="65"/>
        <v>17298395</v>
      </c>
      <c r="H114" s="160">
        <f t="shared" si="65"/>
        <v>22325004</v>
      </c>
      <c r="I114" s="160">
        <f t="shared" si="65"/>
        <v>19693404</v>
      </c>
      <c r="J114" s="160">
        <f t="shared" si="65"/>
        <v>12512823</v>
      </c>
      <c r="K114" s="160">
        <f t="shared" si="65"/>
        <v>10911929</v>
      </c>
      <c r="L114" s="160">
        <f t="shared" si="65"/>
        <v>13226170</v>
      </c>
      <c r="M114" s="160">
        <f t="shared" si="65"/>
        <v>15130548</v>
      </c>
      <c r="N114" s="161">
        <f t="shared" si="65"/>
        <v>11944821</v>
      </c>
      <c r="O114" s="159">
        <f t="shared" si="65"/>
        <v>8779821</v>
      </c>
      <c r="P114" s="160">
        <f t="shared" si="65"/>
        <v>12665112</v>
      </c>
      <c r="Q114" s="160">
        <f t="shared" si="65"/>
        <v>12857276</v>
      </c>
      <c r="R114" s="160">
        <f t="shared" si="65"/>
        <v>11532261</v>
      </c>
      <c r="S114" s="160">
        <f t="shared" si="65"/>
        <v>16467012</v>
      </c>
      <c r="T114" s="160">
        <f t="shared" si="65"/>
        <v>22733303</v>
      </c>
      <c r="U114" s="160">
        <f t="shared" si="65"/>
        <v>19769132</v>
      </c>
      <c r="V114" s="160">
        <f t="shared" si="65"/>
        <v>14192295</v>
      </c>
      <c r="W114" s="160">
        <f t="shared" si="65"/>
        <v>12023114</v>
      </c>
      <c r="X114" s="160">
        <f t="shared" si="65"/>
        <v>13052167</v>
      </c>
      <c r="Y114" s="160">
        <f t="shared" si="65"/>
        <v>14035359</v>
      </c>
      <c r="Z114" s="161"/>
      <c r="AA114" s="101">
        <f t="shared" ref="AA114:AM121" si="66">SUM(AA109:AA113)</f>
        <v>-4019941</v>
      </c>
      <c r="AB114" s="162">
        <f t="shared" ref="AB114:AD114" si="67">SUM(AB109:AB113)</f>
        <v>936653</v>
      </c>
      <c r="AC114" s="162">
        <f t="shared" si="67"/>
        <v>1607574</v>
      </c>
      <c r="AD114" s="162">
        <f t="shared" si="67"/>
        <v>-567233</v>
      </c>
      <c r="AE114" s="162">
        <f t="shared" ref="AE114:AF114" si="68">SUM(AE109:AE113)</f>
        <v>-831383</v>
      </c>
      <c r="AF114" s="162">
        <f t="shared" si="68"/>
        <v>408299</v>
      </c>
      <c r="AG114" s="162">
        <f t="shared" ref="AG114" si="69">SUM(AG109:AG113)</f>
        <v>75728</v>
      </c>
      <c r="AH114" s="250">
        <f>IF(AH113="N/A","N/A",SUM(AH109:AH113))</f>
        <v>1679472</v>
      </c>
      <c r="AI114" s="250">
        <f>IF(AI113="N/A","N/A",SUM(AI109:AI113))</f>
        <v>1111185</v>
      </c>
      <c r="AJ114" s="250">
        <f>IF(AJ113="N/A","N/A",SUM(AJ109:AJ113))</f>
        <v>-174003</v>
      </c>
      <c r="AK114" s="250">
        <f>IF(AK113="N/A","N/A",SUM(AK109:AK113))</f>
        <v>-1095189</v>
      </c>
      <c r="AL114" s="163"/>
      <c r="AM114" s="101">
        <f t="shared" si="66"/>
        <v>0</v>
      </c>
    </row>
    <row r="115" spans="1:39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59"/>
      <c r="AA115" s="60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2"/>
      <c r="AM115" s="60"/>
    </row>
    <row r="116" spans="1:39" s="47" customFormat="1" x14ac:dyDescent="0.35">
      <c r="A116" s="171"/>
      <c r="B116" s="48" t="s">
        <v>37</v>
      </c>
      <c r="C116" s="115">
        <f>C130-C123</f>
        <v>964451.8</v>
      </c>
      <c r="D116" s="116">
        <f t="shared" ref="D116:O116" si="70">D130-D123</f>
        <v>885026.44</v>
      </c>
      <c r="E116" s="116">
        <f t="shared" si="70"/>
        <v>948444.29999999993</v>
      </c>
      <c r="F116" s="116">
        <f t="shared" si="70"/>
        <v>835116.07999999984</v>
      </c>
      <c r="G116" s="116">
        <f t="shared" si="70"/>
        <v>1466563.31</v>
      </c>
      <c r="H116" s="116">
        <f t="shared" si="70"/>
        <v>1893474.63</v>
      </c>
      <c r="I116" s="116">
        <f t="shared" si="70"/>
        <v>1702039.5399999998</v>
      </c>
      <c r="J116" s="116">
        <f t="shared" si="70"/>
        <v>1308529.1100000001</v>
      </c>
      <c r="K116" s="116">
        <f t="shared" si="70"/>
        <v>676738.5</v>
      </c>
      <c r="L116" s="116">
        <f t="shared" si="70"/>
        <v>1202677.9499999997</v>
      </c>
      <c r="M116" s="116">
        <f t="shared" si="70"/>
        <v>1414476.54</v>
      </c>
      <c r="N116" s="117">
        <f t="shared" si="70"/>
        <v>1167237.93</v>
      </c>
      <c r="O116" s="115">
        <f t="shared" si="70"/>
        <v>1219451.52</v>
      </c>
      <c r="P116" s="116">
        <f t="shared" ref="P116:Q116" si="71">P130-P123</f>
        <v>1164026.48</v>
      </c>
      <c r="Q116" s="116">
        <f t="shared" si="71"/>
        <v>1084223.07</v>
      </c>
      <c r="R116" s="116">
        <f t="shared" ref="R116:S116" si="72">R130-R123</f>
        <v>1276079.83</v>
      </c>
      <c r="S116" s="116">
        <f t="shared" si="72"/>
        <v>1815272.53</v>
      </c>
      <c r="T116" s="116">
        <f t="shared" ref="T116:U116" si="73">T130-T123</f>
        <v>2915906.7299999995</v>
      </c>
      <c r="U116" s="116">
        <f t="shared" si="73"/>
        <v>1997871.1800000002</v>
      </c>
      <c r="V116" s="116">
        <f t="shared" ref="V116:W116" si="74">V130-V123</f>
        <v>1271814.76</v>
      </c>
      <c r="W116" s="116">
        <f t="shared" si="74"/>
        <v>2691744.79</v>
      </c>
      <c r="X116" s="116">
        <f t="shared" ref="X116:Y116" si="75">X130-X123</f>
        <v>1313424.4400000002</v>
      </c>
      <c r="Y116" s="116">
        <f t="shared" si="75"/>
        <v>1244614.6800000002</v>
      </c>
      <c r="Z116" s="223"/>
      <c r="AA116" s="44">
        <f t="shared" ref="AA116:AG120" si="76">O116-C116</f>
        <v>254999.71999999997</v>
      </c>
      <c r="AB116" s="118">
        <f t="shared" si="76"/>
        <v>279000.04000000004</v>
      </c>
      <c r="AC116" s="118">
        <f t="shared" si="76"/>
        <v>135778.77000000014</v>
      </c>
      <c r="AD116" s="118">
        <f t="shared" si="76"/>
        <v>440963.75000000023</v>
      </c>
      <c r="AE116" s="118">
        <f t="shared" si="76"/>
        <v>348709.22</v>
      </c>
      <c r="AF116" s="118">
        <f t="shared" si="76"/>
        <v>1022432.0999999996</v>
      </c>
      <c r="AG116" s="118">
        <f t="shared" si="76"/>
        <v>295831.64000000036</v>
      </c>
      <c r="AH116" s="249">
        <f t="shared" ref="AH116:AK120" si="77">IF(ISERROR(V116-J116)=TRUE,"N/A",V116-J116)</f>
        <v>-36714.350000000093</v>
      </c>
      <c r="AI116" s="249">
        <f t="shared" si="77"/>
        <v>2015006.29</v>
      </c>
      <c r="AJ116" s="249">
        <f t="shared" si="77"/>
        <v>110746.49000000046</v>
      </c>
      <c r="AK116" s="249">
        <f t="shared" si="77"/>
        <v>-169861.85999999987</v>
      </c>
      <c r="AL116" s="119"/>
      <c r="AM116" s="183" t="s">
        <v>213</v>
      </c>
    </row>
    <row r="117" spans="1:39" s="47" customFormat="1" x14ac:dyDescent="0.35">
      <c r="A117" s="171"/>
      <c r="B117" s="48" t="s">
        <v>38</v>
      </c>
      <c r="C117" s="115">
        <f t="shared" ref="C117:P117" si="78">C133-C124</f>
        <v>6075.2899999999991</v>
      </c>
      <c r="D117" s="116">
        <f t="shared" si="78"/>
        <v>6604.09</v>
      </c>
      <c r="E117" s="116">
        <f t="shared" si="78"/>
        <v>5384.420000000001</v>
      </c>
      <c r="F117" s="116">
        <f t="shared" si="78"/>
        <v>5096.2700000000004</v>
      </c>
      <c r="G117" s="116">
        <f t="shared" si="78"/>
        <v>7189.4100000000008</v>
      </c>
      <c r="H117" s="116">
        <f t="shared" si="78"/>
        <v>6721.7900000000009</v>
      </c>
      <c r="I117" s="116">
        <f t="shared" si="78"/>
        <v>9196.2099999999991</v>
      </c>
      <c r="J117" s="116">
        <f t="shared" si="78"/>
        <v>7587.8400000000011</v>
      </c>
      <c r="K117" s="116">
        <f t="shared" si="78"/>
        <v>4667.67</v>
      </c>
      <c r="L117" s="116">
        <f t="shared" si="78"/>
        <v>8488.41</v>
      </c>
      <c r="M117" s="116">
        <f t="shared" si="78"/>
        <v>8359.7199999999993</v>
      </c>
      <c r="N117" s="117">
        <f t="shared" si="78"/>
        <v>9210.69</v>
      </c>
      <c r="O117" s="115">
        <f t="shared" si="78"/>
        <v>10604.369999999999</v>
      </c>
      <c r="P117" s="116">
        <f t="shared" si="78"/>
        <v>6465.8500000000022</v>
      </c>
      <c r="Q117" s="116">
        <f t="shared" ref="Q117:R117" si="79">Q133-Q124</f>
        <v>6698.8799999999992</v>
      </c>
      <c r="R117" s="116">
        <f t="shared" si="79"/>
        <v>6275.02</v>
      </c>
      <c r="S117" s="116">
        <f t="shared" ref="S117:T117" si="80">S133-S124</f>
        <v>7746.9</v>
      </c>
      <c r="T117" s="116">
        <f t="shared" si="80"/>
        <v>7874.42</v>
      </c>
      <c r="U117" s="116">
        <f t="shared" ref="U117:V117" si="81">U133-U124</f>
        <v>6662.43</v>
      </c>
      <c r="V117" s="116">
        <f t="shared" si="81"/>
        <v>3860.5200000000004</v>
      </c>
      <c r="W117" s="116">
        <f t="shared" ref="W117:X117" si="82">W133-W124</f>
        <v>9418.9299999999985</v>
      </c>
      <c r="X117" s="116">
        <f t="shared" si="82"/>
        <v>8586.8200000000015</v>
      </c>
      <c r="Y117" s="116">
        <f t="shared" ref="Y117" si="83">Y133-Y124</f>
        <v>8526.34</v>
      </c>
      <c r="Z117" s="223"/>
      <c r="AA117" s="44">
        <f t="shared" si="76"/>
        <v>4529.08</v>
      </c>
      <c r="AB117" s="118">
        <f t="shared" si="76"/>
        <v>-138.23999999999796</v>
      </c>
      <c r="AC117" s="118">
        <f t="shared" si="76"/>
        <v>1314.4599999999982</v>
      </c>
      <c r="AD117" s="118">
        <f t="shared" si="76"/>
        <v>1178.75</v>
      </c>
      <c r="AE117" s="118">
        <f t="shared" si="76"/>
        <v>557.48999999999887</v>
      </c>
      <c r="AF117" s="118">
        <f t="shared" si="76"/>
        <v>1152.6299999999992</v>
      </c>
      <c r="AG117" s="118">
        <f t="shared" si="76"/>
        <v>-2533.7799999999988</v>
      </c>
      <c r="AH117" s="249">
        <f t="shared" si="77"/>
        <v>-3727.3200000000006</v>
      </c>
      <c r="AI117" s="249">
        <f t="shared" si="77"/>
        <v>4751.2599999999984</v>
      </c>
      <c r="AJ117" s="249">
        <f t="shared" si="77"/>
        <v>98.410000000001673</v>
      </c>
      <c r="AK117" s="249">
        <f t="shared" si="77"/>
        <v>166.6200000000008</v>
      </c>
      <c r="AL117" s="119"/>
      <c r="AM117" s="183" t="s">
        <v>213</v>
      </c>
    </row>
    <row r="118" spans="1:39" s="47" customFormat="1" x14ac:dyDescent="0.35">
      <c r="A118" s="171"/>
      <c r="B118" s="48" t="s">
        <v>39</v>
      </c>
      <c r="C118" s="115">
        <f t="shared" ref="C118:P118" si="84">C136-C125</f>
        <v>215628.67000000004</v>
      </c>
      <c r="D118" s="116">
        <f t="shared" si="84"/>
        <v>205151.00999999998</v>
      </c>
      <c r="E118" s="116">
        <f t="shared" si="84"/>
        <v>258335.22999999998</v>
      </c>
      <c r="F118" s="116">
        <f t="shared" si="84"/>
        <v>180172.31</v>
      </c>
      <c r="G118" s="116">
        <f t="shared" si="84"/>
        <v>272120.43000000005</v>
      </c>
      <c r="H118" s="116">
        <f t="shared" si="84"/>
        <v>367742.00000000006</v>
      </c>
      <c r="I118" s="116">
        <f t="shared" si="84"/>
        <v>392423.19</v>
      </c>
      <c r="J118" s="116">
        <f t="shared" si="84"/>
        <v>413064.33999999997</v>
      </c>
      <c r="K118" s="116">
        <f t="shared" si="84"/>
        <v>101573.44999999998</v>
      </c>
      <c r="L118" s="116">
        <f t="shared" si="84"/>
        <v>237082.69</v>
      </c>
      <c r="M118" s="116">
        <f t="shared" si="84"/>
        <v>307601.40000000002</v>
      </c>
      <c r="N118" s="117">
        <f t="shared" si="84"/>
        <v>197535.07999999996</v>
      </c>
      <c r="O118" s="115">
        <f t="shared" si="84"/>
        <v>252377.46</v>
      </c>
      <c r="P118" s="116">
        <f t="shared" si="84"/>
        <v>236680.09000000003</v>
      </c>
      <c r="Q118" s="116">
        <f t="shared" ref="Q118:R118" si="85">Q136-Q125</f>
        <v>230146.65000000002</v>
      </c>
      <c r="R118" s="116">
        <f t="shared" si="85"/>
        <v>225553.39</v>
      </c>
      <c r="S118" s="116">
        <f t="shared" ref="S118:T118" si="86">S136-S125</f>
        <v>285300.95</v>
      </c>
      <c r="T118" s="116">
        <f t="shared" si="86"/>
        <v>532906.09</v>
      </c>
      <c r="U118" s="116">
        <f t="shared" ref="U118:V118" si="87">U136-U125</f>
        <v>439941.17000000004</v>
      </c>
      <c r="V118" s="116">
        <f t="shared" si="87"/>
        <v>271877.57</v>
      </c>
      <c r="W118" s="116">
        <f t="shared" ref="W118:X118" si="88">W136-W125</f>
        <v>587113.84000000008</v>
      </c>
      <c r="X118" s="116">
        <f t="shared" si="88"/>
        <v>242740.48000000004</v>
      </c>
      <c r="Y118" s="116">
        <f t="shared" ref="Y118" si="89">Y136-Y125</f>
        <v>240240.7</v>
      </c>
      <c r="Z118" s="223"/>
      <c r="AA118" s="44">
        <f t="shared" si="76"/>
        <v>36748.78999999995</v>
      </c>
      <c r="AB118" s="118">
        <f t="shared" si="76"/>
        <v>31529.080000000045</v>
      </c>
      <c r="AC118" s="118">
        <f t="shared" si="76"/>
        <v>-28188.579999999958</v>
      </c>
      <c r="AD118" s="118">
        <f t="shared" si="76"/>
        <v>45381.080000000016</v>
      </c>
      <c r="AE118" s="118">
        <f t="shared" si="76"/>
        <v>13180.51999999996</v>
      </c>
      <c r="AF118" s="118">
        <f t="shared" si="76"/>
        <v>165164.08999999991</v>
      </c>
      <c r="AG118" s="118">
        <f t="shared" si="76"/>
        <v>47517.98000000004</v>
      </c>
      <c r="AH118" s="249">
        <f t="shared" si="77"/>
        <v>-141186.76999999996</v>
      </c>
      <c r="AI118" s="249">
        <f t="shared" si="77"/>
        <v>485540.39000000013</v>
      </c>
      <c r="AJ118" s="249">
        <f t="shared" si="77"/>
        <v>5657.7900000000373</v>
      </c>
      <c r="AK118" s="249">
        <f t="shared" si="77"/>
        <v>-67360.700000000012</v>
      </c>
      <c r="AL118" s="119"/>
      <c r="AM118" s="183" t="s">
        <v>213</v>
      </c>
    </row>
    <row r="119" spans="1:39" s="47" customFormat="1" x14ac:dyDescent="0.35">
      <c r="A119" s="171"/>
      <c r="B119" s="48" t="s">
        <v>40</v>
      </c>
      <c r="C119" s="115">
        <f t="shared" ref="C119:P119" si="90">C137-C126</f>
        <v>148804.85999999999</v>
      </c>
      <c r="D119" s="116">
        <f t="shared" si="90"/>
        <v>162344.28000000003</v>
      </c>
      <c r="E119" s="116">
        <f t="shared" si="90"/>
        <v>228531.37</v>
      </c>
      <c r="F119" s="116">
        <f t="shared" si="90"/>
        <v>123834.63</v>
      </c>
      <c r="G119" s="116">
        <f t="shared" si="90"/>
        <v>231944.08</v>
      </c>
      <c r="H119" s="116">
        <f t="shared" si="90"/>
        <v>294203.90000000002</v>
      </c>
      <c r="I119" s="116">
        <f t="shared" si="90"/>
        <v>299208.37</v>
      </c>
      <c r="J119" s="116">
        <f t="shared" si="90"/>
        <v>355074.23</v>
      </c>
      <c r="K119" s="116">
        <f t="shared" si="90"/>
        <v>109477.86</v>
      </c>
      <c r="L119" s="116">
        <f t="shared" si="90"/>
        <v>175913.55000000002</v>
      </c>
      <c r="M119" s="116">
        <f t="shared" si="90"/>
        <v>297886.72000000003</v>
      </c>
      <c r="N119" s="117">
        <f t="shared" si="90"/>
        <v>116462.27</v>
      </c>
      <c r="O119" s="115">
        <f t="shared" si="90"/>
        <v>149773.39000000001</v>
      </c>
      <c r="P119" s="116">
        <f t="shared" si="90"/>
        <v>189099.84000000003</v>
      </c>
      <c r="Q119" s="116">
        <f t="shared" ref="Q119:R119" si="91">Q137-Q126</f>
        <v>188049.06000000003</v>
      </c>
      <c r="R119" s="116">
        <f t="shared" si="91"/>
        <v>153783.88</v>
      </c>
      <c r="S119" s="116">
        <f t="shared" ref="S119:T119" si="92">S137-S126</f>
        <v>194697.02000000002</v>
      </c>
      <c r="T119" s="116">
        <f t="shared" si="92"/>
        <v>450360.02000000008</v>
      </c>
      <c r="U119" s="116">
        <f t="shared" ref="U119:V119" si="93">U137-U126</f>
        <v>286514.07999999996</v>
      </c>
      <c r="V119" s="116">
        <f t="shared" si="93"/>
        <v>282919.76</v>
      </c>
      <c r="W119" s="116">
        <f t="shared" ref="W119:X119" si="94">W137-W126</f>
        <v>363963.08999999997</v>
      </c>
      <c r="X119" s="116">
        <f t="shared" si="94"/>
        <v>184644.2</v>
      </c>
      <c r="Y119" s="116">
        <f t="shared" ref="Y119" si="95">Y137-Y126</f>
        <v>149274.71000000002</v>
      </c>
      <c r="Z119" s="223"/>
      <c r="AA119" s="44">
        <f t="shared" si="76"/>
        <v>968.53000000002794</v>
      </c>
      <c r="AB119" s="118">
        <f t="shared" si="76"/>
        <v>26755.559999999998</v>
      </c>
      <c r="AC119" s="118">
        <f t="shared" si="76"/>
        <v>-40482.309999999969</v>
      </c>
      <c r="AD119" s="118">
        <f t="shared" si="76"/>
        <v>29949.25</v>
      </c>
      <c r="AE119" s="118">
        <f t="shared" si="76"/>
        <v>-37247.059999999969</v>
      </c>
      <c r="AF119" s="118">
        <f t="shared" si="76"/>
        <v>156156.12000000005</v>
      </c>
      <c r="AG119" s="118">
        <f t="shared" si="76"/>
        <v>-12694.290000000037</v>
      </c>
      <c r="AH119" s="249">
        <f t="shared" si="77"/>
        <v>-72154.469999999972</v>
      </c>
      <c r="AI119" s="249">
        <f t="shared" si="77"/>
        <v>254485.22999999998</v>
      </c>
      <c r="AJ119" s="249">
        <f t="shared" si="77"/>
        <v>8730.6499999999942</v>
      </c>
      <c r="AK119" s="249">
        <f t="shared" si="77"/>
        <v>-148612.01</v>
      </c>
      <c r="AL119" s="119"/>
      <c r="AM119" s="183" t="s">
        <v>213</v>
      </c>
    </row>
    <row r="120" spans="1:39" s="47" customFormat="1" x14ac:dyDescent="0.35">
      <c r="A120" s="171"/>
      <c r="B120" s="48" t="s">
        <v>41</v>
      </c>
      <c r="C120" s="115">
        <f t="shared" ref="C120:P120" si="96">C138-C127</f>
        <v>44856.39</v>
      </c>
      <c r="D120" s="116">
        <f t="shared" si="96"/>
        <v>118159.67999999999</v>
      </c>
      <c r="E120" s="116">
        <f t="shared" si="96"/>
        <v>81548.820000000007</v>
      </c>
      <c r="F120" s="116">
        <f t="shared" si="96"/>
        <v>163324.87</v>
      </c>
      <c r="G120" s="116">
        <f t="shared" si="96"/>
        <v>206573.68</v>
      </c>
      <c r="H120" s="116">
        <f t="shared" si="96"/>
        <v>100782.94999999998</v>
      </c>
      <c r="I120" s="116">
        <f t="shared" si="96"/>
        <v>210289.96000000002</v>
      </c>
      <c r="J120" s="116">
        <f t="shared" si="96"/>
        <v>193114.78999999998</v>
      </c>
      <c r="K120" s="116">
        <f t="shared" si="96"/>
        <v>144717.44</v>
      </c>
      <c r="L120" s="116">
        <f t="shared" si="96"/>
        <v>70354.26999999999</v>
      </c>
      <c r="M120" s="116">
        <f t="shared" si="96"/>
        <v>218347.75</v>
      </c>
      <c r="N120" s="117">
        <f t="shared" si="96"/>
        <v>119420.98000000001</v>
      </c>
      <c r="O120" s="115">
        <f t="shared" si="96"/>
        <v>339086.6</v>
      </c>
      <c r="P120" s="116">
        <f t="shared" si="96"/>
        <v>134944.85999999999</v>
      </c>
      <c r="Q120" s="116">
        <f t="shared" ref="Q120:R120" si="97">Q138-Q127</f>
        <v>115099.03999999998</v>
      </c>
      <c r="R120" s="116">
        <f t="shared" si="97"/>
        <v>176298.05000000002</v>
      </c>
      <c r="S120" s="116">
        <f t="shared" ref="S120:T120" si="98">S138-S127</f>
        <v>154752.01999999999</v>
      </c>
      <c r="T120" s="116">
        <f t="shared" si="98"/>
        <v>207420.03999999998</v>
      </c>
      <c r="U120" s="116">
        <f t="shared" ref="U120:V120" si="99">U138-U127</f>
        <v>183981.81000000003</v>
      </c>
      <c r="V120" s="116">
        <f t="shared" si="99"/>
        <v>187723.76</v>
      </c>
      <c r="W120" s="116">
        <f t="shared" ref="W120:X120" si="100">W138-W127</f>
        <v>212469.02000000002</v>
      </c>
      <c r="X120" s="116">
        <f t="shared" si="100"/>
        <v>141491.82</v>
      </c>
      <c r="Y120" s="116">
        <f t="shared" ref="Y120" si="101">Y138-Y127</f>
        <v>157529.85999999999</v>
      </c>
      <c r="Z120" s="223"/>
      <c r="AA120" s="44">
        <f t="shared" si="76"/>
        <v>294230.20999999996</v>
      </c>
      <c r="AB120" s="118">
        <f t="shared" si="76"/>
        <v>16785.179999999993</v>
      </c>
      <c r="AC120" s="118">
        <f t="shared" si="76"/>
        <v>33550.219999999972</v>
      </c>
      <c r="AD120" s="118">
        <f t="shared" si="76"/>
        <v>12973.180000000022</v>
      </c>
      <c r="AE120" s="118">
        <f t="shared" si="76"/>
        <v>-51821.66</v>
      </c>
      <c r="AF120" s="118">
        <f t="shared" si="76"/>
        <v>106637.09</v>
      </c>
      <c r="AG120" s="118">
        <f t="shared" si="76"/>
        <v>-26308.149999999994</v>
      </c>
      <c r="AH120" s="249">
        <f t="shared" si="77"/>
        <v>-5391.0299999999697</v>
      </c>
      <c r="AI120" s="249">
        <f t="shared" si="77"/>
        <v>67751.580000000016</v>
      </c>
      <c r="AJ120" s="249">
        <f t="shared" si="77"/>
        <v>71137.550000000017</v>
      </c>
      <c r="AK120" s="249">
        <f t="shared" si="77"/>
        <v>-60817.890000000014</v>
      </c>
      <c r="AL120" s="119"/>
      <c r="AM120" s="183" t="s">
        <v>213</v>
      </c>
    </row>
    <row r="121" spans="1:39" s="152" customFormat="1" x14ac:dyDescent="0.35">
      <c r="A121" s="172"/>
      <c r="B121" s="48" t="s">
        <v>42</v>
      </c>
      <c r="C121" s="153">
        <f>SUM(C116:C120)</f>
        <v>1379817.01</v>
      </c>
      <c r="D121" s="154">
        <f t="shared" ref="D121:P121" si="102">SUM(D116:D120)</f>
        <v>1377285.4999999998</v>
      </c>
      <c r="E121" s="154">
        <f t="shared" si="102"/>
        <v>1522244.14</v>
      </c>
      <c r="F121" s="154">
        <f t="shared" si="102"/>
        <v>1307544.1600000001</v>
      </c>
      <c r="G121" s="154">
        <f t="shared" si="102"/>
        <v>2184390.91</v>
      </c>
      <c r="H121" s="154">
        <f t="shared" si="102"/>
        <v>2662925.27</v>
      </c>
      <c r="I121" s="154">
        <f t="shared" si="102"/>
        <v>2613157.27</v>
      </c>
      <c r="J121" s="154">
        <f t="shared" si="102"/>
        <v>2277370.31</v>
      </c>
      <c r="K121" s="154">
        <f t="shared" si="102"/>
        <v>1037174.9199999999</v>
      </c>
      <c r="L121" s="154">
        <f t="shared" si="102"/>
        <v>1694516.8699999996</v>
      </c>
      <c r="M121" s="154">
        <f t="shared" si="102"/>
        <v>2246672.13</v>
      </c>
      <c r="N121" s="156">
        <f t="shared" si="102"/>
        <v>1609866.9499999997</v>
      </c>
      <c r="O121" s="153">
        <f t="shared" si="102"/>
        <v>1971293.3400000003</v>
      </c>
      <c r="P121" s="154">
        <f t="shared" si="102"/>
        <v>1731217.12</v>
      </c>
      <c r="Q121" s="154">
        <f t="shared" ref="Q121:R121" si="103">SUM(Q116:Q120)</f>
        <v>1624216.7000000002</v>
      </c>
      <c r="R121" s="154">
        <f t="shared" si="103"/>
        <v>1837990.1700000002</v>
      </c>
      <c r="S121" s="154">
        <f t="shared" ref="S121:T121" si="104">SUM(S116:S120)</f>
        <v>2457769.42</v>
      </c>
      <c r="T121" s="154">
        <f t="shared" si="104"/>
        <v>4114467.2999999993</v>
      </c>
      <c r="U121" s="154">
        <f t="shared" ref="U121:V121" si="105">SUM(U116:U120)</f>
        <v>2914970.6700000004</v>
      </c>
      <c r="V121" s="154">
        <f t="shared" si="105"/>
        <v>2018196.37</v>
      </c>
      <c r="W121" s="154">
        <f t="shared" ref="W121:X121" si="106">SUM(W116:W120)</f>
        <v>3864709.6700000004</v>
      </c>
      <c r="X121" s="154">
        <f t="shared" si="106"/>
        <v>1890887.7600000002</v>
      </c>
      <c r="Y121" s="154">
        <f t="shared" ref="Y121" si="107">SUM(Y116:Y120)</f>
        <v>1800186.29</v>
      </c>
      <c r="Z121" s="156"/>
      <c r="AA121" s="155">
        <f t="shared" si="66"/>
        <v>591476.32999999984</v>
      </c>
      <c r="AB121" s="157">
        <f t="shared" ref="AB121:AD121" si="108">SUM(AB116:AB120)</f>
        <v>353931.62000000011</v>
      </c>
      <c r="AC121" s="157">
        <f t="shared" si="108"/>
        <v>101972.56000000017</v>
      </c>
      <c r="AD121" s="157">
        <f t="shared" si="108"/>
        <v>530446.01000000024</v>
      </c>
      <c r="AE121" s="157">
        <f t="shared" ref="AE121:AF121" si="109">SUM(AE116:AE120)</f>
        <v>273378.50999999989</v>
      </c>
      <c r="AF121" s="157">
        <f t="shared" si="109"/>
        <v>1451542.0299999998</v>
      </c>
      <c r="AG121" s="157">
        <f t="shared" ref="AG121" si="110">SUM(AG116:AG120)</f>
        <v>301813.40000000037</v>
      </c>
      <c r="AH121" s="250">
        <f>IF(AH120="N/A","N/A",SUM(AH116:AH120))</f>
        <v>-259173.94</v>
      </c>
      <c r="AI121" s="250">
        <f>IF(AI120="N/A","N/A",SUM(AI116:AI120))</f>
        <v>2827534.7500000005</v>
      </c>
      <c r="AJ121" s="250">
        <f>IF(AJ120="N/A","N/A",SUM(AJ116:AJ120))</f>
        <v>196370.89000000051</v>
      </c>
      <c r="AK121" s="250">
        <f>IF(AK120="N/A","N/A",SUM(AK116:AK120))</f>
        <v>-446485.83999999991</v>
      </c>
      <c r="AL121" s="158"/>
      <c r="AM121" s="155">
        <f t="shared" si="66"/>
        <v>0</v>
      </c>
    </row>
    <row r="122" spans="1:39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221"/>
      <c r="T122" s="58"/>
      <c r="U122" s="234"/>
      <c r="V122" s="234"/>
      <c r="W122" s="234"/>
      <c r="X122" s="234"/>
      <c r="Y122" s="234"/>
      <c r="Z122" s="59"/>
      <c r="AA122" s="60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2"/>
      <c r="AM122" s="60"/>
    </row>
    <row r="123" spans="1:39" s="47" customFormat="1" x14ac:dyDescent="0.35">
      <c r="A123" s="171"/>
      <c r="B123" s="48" t="s">
        <v>37</v>
      </c>
      <c r="C123" s="115">
        <v>715496.02</v>
      </c>
      <c r="D123" s="116">
        <v>641768.84000000008</v>
      </c>
      <c r="E123" s="116">
        <v>675233.17</v>
      </c>
      <c r="F123" s="116">
        <v>564520.05000000005</v>
      </c>
      <c r="G123" s="116">
        <v>1007971.31</v>
      </c>
      <c r="H123" s="116">
        <v>1295763</v>
      </c>
      <c r="I123" s="116">
        <v>1091826.5900000001</v>
      </c>
      <c r="J123" s="116">
        <v>793537.51</v>
      </c>
      <c r="K123" s="116">
        <v>432466.89999999997</v>
      </c>
      <c r="L123" s="116">
        <v>741943.95000000007</v>
      </c>
      <c r="M123" s="116">
        <v>850444.29999999993</v>
      </c>
      <c r="N123" s="117">
        <v>610979.54</v>
      </c>
      <c r="O123" s="115">
        <v>654944.09</v>
      </c>
      <c r="P123" s="116">
        <v>651407.28</v>
      </c>
      <c r="Q123" s="191">
        <v>598794.99</v>
      </c>
      <c r="R123" s="186">
        <v>706902.17</v>
      </c>
      <c r="S123" s="191">
        <v>1063732.0399999998</v>
      </c>
      <c r="T123" s="218">
        <v>1700737.49</v>
      </c>
      <c r="U123" s="245">
        <v>1359611.65</v>
      </c>
      <c r="V123" s="244">
        <v>865744.24</v>
      </c>
      <c r="W123" s="244">
        <v>665738.04</v>
      </c>
      <c r="X123" s="244">
        <v>853865.53</v>
      </c>
      <c r="Y123" s="244">
        <v>863692.32</v>
      </c>
      <c r="Z123" s="223"/>
      <c r="AA123" s="44">
        <f t="shared" ref="AA123:AG127" si="111">O123-C123</f>
        <v>-60551.930000000051</v>
      </c>
      <c r="AB123" s="118">
        <f t="shared" si="111"/>
        <v>9638.4399999999441</v>
      </c>
      <c r="AC123" s="118">
        <f t="shared" si="111"/>
        <v>-76438.180000000051</v>
      </c>
      <c r="AD123" s="118">
        <f t="shared" si="111"/>
        <v>142382.12</v>
      </c>
      <c r="AE123" s="118">
        <f t="shared" si="111"/>
        <v>55760.729999999749</v>
      </c>
      <c r="AF123" s="118">
        <f t="shared" si="111"/>
        <v>404974.49</v>
      </c>
      <c r="AG123" s="118">
        <f t="shared" si="111"/>
        <v>267785.05999999982</v>
      </c>
      <c r="AH123" s="249">
        <f t="shared" ref="AH123:AK127" si="112">IF(ISERROR(V123-J123)=TRUE,"N/A",V123-J123)</f>
        <v>72206.729999999981</v>
      </c>
      <c r="AI123" s="249">
        <f t="shared" si="112"/>
        <v>233271.14000000007</v>
      </c>
      <c r="AJ123" s="249">
        <f t="shared" si="112"/>
        <v>111921.57999999996</v>
      </c>
      <c r="AK123" s="249">
        <f t="shared" si="112"/>
        <v>13248.020000000019</v>
      </c>
      <c r="AL123" s="119"/>
      <c r="AM123" s="183" t="s">
        <v>213</v>
      </c>
    </row>
    <row r="124" spans="1:39" s="47" customFormat="1" x14ac:dyDescent="0.35">
      <c r="A124" s="171"/>
      <c r="B124" s="48" t="s">
        <v>38</v>
      </c>
      <c r="C124" s="115">
        <v>10711.51</v>
      </c>
      <c r="D124" s="116">
        <v>9581.81</v>
      </c>
      <c r="E124" s="116">
        <v>7665.78</v>
      </c>
      <c r="F124" s="116">
        <v>6023.33</v>
      </c>
      <c r="G124" s="116">
        <v>7181.53</v>
      </c>
      <c r="H124" s="116">
        <v>8067.49</v>
      </c>
      <c r="I124" s="116">
        <v>6133.8</v>
      </c>
      <c r="J124" s="116">
        <v>6421.2</v>
      </c>
      <c r="K124" s="116">
        <v>6538.42</v>
      </c>
      <c r="L124" s="116">
        <v>9404.2999999999993</v>
      </c>
      <c r="M124" s="116">
        <v>11152.31</v>
      </c>
      <c r="N124" s="117">
        <v>9802.31</v>
      </c>
      <c r="O124" s="115">
        <v>9301.59</v>
      </c>
      <c r="P124" s="116">
        <v>9919.4599999999991</v>
      </c>
      <c r="Q124" s="191">
        <v>7875.42</v>
      </c>
      <c r="R124" s="186">
        <v>7220.18</v>
      </c>
      <c r="S124" s="191">
        <v>8106.99</v>
      </c>
      <c r="T124" s="218">
        <v>10864.4</v>
      </c>
      <c r="U124" s="245">
        <v>10753.849999999999</v>
      </c>
      <c r="V124" s="244">
        <v>8772.48</v>
      </c>
      <c r="W124" s="244">
        <v>7997.35</v>
      </c>
      <c r="X124" s="244">
        <v>11693.56</v>
      </c>
      <c r="Y124" s="244">
        <v>14691.66</v>
      </c>
      <c r="Z124" s="223"/>
      <c r="AA124" s="44">
        <f t="shared" si="111"/>
        <v>-1409.92</v>
      </c>
      <c r="AB124" s="118">
        <f t="shared" si="111"/>
        <v>337.64999999999964</v>
      </c>
      <c r="AC124" s="118">
        <f t="shared" si="111"/>
        <v>209.64000000000033</v>
      </c>
      <c r="AD124" s="118">
        <f t="shared" si="111"/>
        <v>1196.8500000000004</v>
      </c>
      <c r="AE124" s="118">
        <f t="shared" si="111"/>
        <v>925.46</v>
      </c>
      <c r="AF124" s="118">
        <f t="shared" si="111"/>
        <v>2796.91</v>
      </c>
      <c r="AG124" s="118">
        <f t="shared" si="111"/>
        <v>4620.0499999999984</v>
      </c>
      <c r="AH124" s="249">
        <f t="shared" si="112"/>
        <v>2351.2799999999997</v>
      </c>
      <c r="AI124" s="249">
        <f t="shared" si="112"/>
        <v>1458.9300000000003</v>
      </c>
      <c r="AJ124" s="249">
        <f t="shared" si="112"/>
        <v>2289.2600000000002</v>
      </c>
      <c r="AK124" s="249">
        <f t="shared" si="112"/>
        <v>3539.3500000000004</v>
      </c>
      <c r="AL124" s="119"/>
      <c r="AM124" s="183" t="s">
        <v>213</v>
      </c>
    </row>
    <row r="125" spans="1:39" s="47" customFormat="1" x14ac:dyDescent="0.35">
      <c r="A125" s="171"/>
      <c r="B125" s="48" t="s">
        <v>39</v>
      </c>
      <c r="C125" s="115">
        <v>145091.84999999998</v>
      </c>
      <c r="D125" s="116">
        <v>136384.61000000002</v>
      </c>
      <c r="E125" s="116">
        <v>171277.02000000002</v>
      </c>
      <c r="F125" s="116">
        <v>111905.73999999999</v>
      </c>
      <c r="G125" s="116">
        <v>195494.88999999998</v>
      </c>
      <c r="H125" s="116">
        <v>266565.64999999997</v>
      </c>
      <c r="I125" s="116">
        <v>254885.32</v>
      </c>
      <c r="J125" s="116">
        <v>229951.61</v>
      </c>
      <c r="K125" s="116">
        <v>64630.66</v>
      </c>
      <c r="L125" s="116">
        <v>151429.32</v>
      </c>
      <c r="M125" s="116">
        <v>190993.43000000002</v>
      </c>
      <c r="N125" s="117">
        <v>110114.72000000002</v>
      </c>
      <c r="O125" s="115">
        <v>143624.79</v>
      </c>
      <c r="P125" s="116">
        <v>119423.5</v>
      </c>
      <c r="Q125" s="191">
        <v>108175.3</v>
      </c>
      <c r="R125" s="186">
        <v>114868.42</v>
      </c>
      <c r="S125" s="191">
        <v>162435.76</v>
      </c>
      <c r="T125" s="218">
        <v>299298.01</v>
      </c>
      <c r="U125" s="245">
        <v>260122.11</v>
      </c>
      <c r="V125" s="244">
        <v>174240.43</v>
      </c>
      <c r="W125" s="244">
        <v>112949.44</v>
      </c>
      <c r="X125" s="244">
        <v>165633.29999999999</v>
      </c>
      <c r="Y125" s="244">
        <v>155279.29999999999</v>
      </c>
      <c r="Z125" s="223"/>
      <c r="AA125" s="44">
        <f t="shared" si="111"/>
        <v>-1467.0599999999686</v>
      </c>
      <c r="AB125" s="118">
        <f t="shared" si="111"/>
        <v>-16961.110000000015</v>
      </c>
      <c r="AC125" s="118">
        <f t="shared" si="111"/>
        <v>-63101.720000000016</v>
      </c>
      <c r="AD125" s="118">
        <f t="shared" si="111"/>
        <v>2962.6800000000076</v>
      </c>
      <c r="AE125" s="118">
        <f t="shared" si="111"/>
        <v>-33059.129999999976</v>
      </c>
      <c r="AF125" s="118">
        <f t="shared" si="111"/>
        <v>32732.360000000044</v>
      </c>
      <c r="AG125" s="118">
        <f t="shared" si="111"/>
        <v>5236.789999999979</v>
      </c>
      <c r="AH125" s="249">
        <f t="shared" si="112"/>
        <v>-55711.179999999993</v>
      </c>
      <c r="AI125" s="249">
        <f t="shared" si="112"/>
        <v>48318.78</v>
      </c>
      <c r="AJ125" s="249">
        <f t="shared" si="112"/>
        <v>14203.979999999981</v>
      </c>
      <c r="AK125" s="249">
        <f t="shared" si="112"/>
        <v>-35714.130000000034</v>
      </c>
      <c r="AL125" s="119"/>
      <c r="AM125" s="183" t="s">
        <v>213</v>
      </c>
    </row>
    <row r="126" spans="1:39" s="47" customFormat="1" x14ac:dyDescent="0.35">
      <c r="A126" s="171"/>
      <c r="B126" s="48" t="s">
        <v>40</v>
      </c>
      <c r="C126" s="115">
        <v>101102.5</v>
      </c>
      <c r="D126" s="116">
        <v>101036.75</v>
      </c>
      <c r="E126" s="116">
        <v>148962.16999999998</v>
      </c>
      <c r="F126" s="116">
        <v>71368.010000000009</v>
      </c>
      <c r="G126" s="116">
        <v>131701.47</v>
      </c>
      <c r="H126" s="116">
        <v>178853.68000000002</v>
      </c>
      <c r="I126" s="116">
        <v>167443.74</v>
      </c>
      <c r="J126" s="116">
        <v>185303.15</v>
      </c>
      <c r="K126" s="116">
        <v>43973.919999999998</v>
      </c>
      <c r="L126" s="116">
        <v>97948.72</v>
      </c>
      <c r="M126" s="116">
        <v>146053.74</v>
      </c>
      <c r="N126" s="117">
        <v>67430.509999999995</v>
      </c>
      <c r="O126" s="115">
        <v>93507.01</v>
      </c>
      <c r="P126" s="116">
        <v>86057.3</v>
      </c>
      <c r="Q126" s="191">
        <v>79907.59</v>
      </c>
      <c r="R126" s="186">
        <v>75135.539999999994</v>
      </c>
      <c r="S126" s="191">
        <v>113875.98</v>
      </c>
      <c r="T126" s="218">
        <v>216493.15999999997</v>
      </c>
      <c r="U126" s="245">
        <v>167612.79</v>
      </c>
      <c r="V126" s="244">
        <v>127280.23999999999</v>
      </c>
      <c r="W126" s="244">
        <v>90163.78</v>
      </c>
      <c r="X126" s="244">
        <v>100499.83</v>
      </c>
      <c r="Y126" s="244">
        <v>65949.289999999994</v>
      </c>
      <c r="Z126" s="223"/>
      <c r="AA126" s="44">
        <f t="shared" si="111"/>
        <v>-7595.4900000000052</v>
      </c>
      <c r="AB126" s="118">
        <f t="shared" si="111"/>
        <v>-14979.449999999997</v>
      </c>
      <c r="AC126" s="118">
        <f t="shared" si="111"/>
        <v>-69054.579999999987</v>
      </c>
      <c r="AD126" s="118">
        <f t="shared" si="111"/>
        <v>3767.5299999999843</v>
      </c>
      <c r="AE126" s="118">
        <f t="shared" si="111"/>
        <v>-17825.490000000005</v>
      </c>
      <c r="AF126" s="118">
        <f t="shared" si="111"/>
        <v>37639.479999999952</v>
      </c>
      <c r="AG126" s="118">
        <f t="shared" si="111"/>
        <v>169.05000000001746</v>
      </c>
      <c r="AH126" s="249">
        <f t="shared" si="112"/>
        <v>-58022.91</v>
      </c>
      <c r="AI126" s="249">
        <f t="shared" si="112"/>
        <v>46189.86</v>
      </c>
      <c r="AJ126" s="249">
        <f t="shared" si="112"/>
        <v>2551.1100000000006</v>
      </c>
      <c r="AK126" s="249">
        <f t="shared" si="112"/>
        <v>-80104.45</v>
      </c>
      <c r="AL126" s="119"/>
      <c r="AM126" s="183" t="s">
        <v>213</v>
      </c>
    </row>
    <row r="127" spans="1:39" s="47" customFormat="1" x14ac:dyDescent="0.35">
      <c r="A127" s="171"/>
      <c r="B127" s="48" t="s">
        <v>41</v>
      </c>
      <c r="C127" s="115">
        <v>92121.17</v>
      </c>
      <c r="D127" s="116">
        <v>86111.12</v>
      </c>
      <c r="E127" s="116">
        <v>106041.60000000001</v>
      </c>
      <c r="F127" s="116">
        <v>102025.8</v>
      </c>
      <c r="G127" s="116">
        <v>125139.38</v>
      </c>
      <c r="H127" s="116">
        <v>126196.82</v>
      </c>
      <c r="I127" s="116">
        <v>130466.93</v>
      </c>
      <c r="J127" s="116">
        <v>104636.06</v>
      </c>
      <c r="K127" s="116">
        <v>86698.73</v>
      </c>
      <c r="L127" s="116">
        <v>96949.31</v>
      </c>
      <c r="M127" s="116">
        <v>29452.57</v>
      </c>
      <c r="N127" s="117">
        <v>187687.9</v>
      </c>
      <c r="O127" s="115">
        <v>-168641.96</v>
      </c>
      <c r="P127" s="116">
        <v>199733.19</v>
      </c>
      <c r="Q127" s="191">
        <v>255106.2</v>
      </c>
      <c r="R127" s="186">
        <v>104921.78</v>
      </c>
      <c r="S127" s="191">
        <v>121411.84</v>
      </c>
      <c r="T127" s="218">
        <v>122852.63</v>
      </c>
      <c r="U127" s="245">
        <v>132001.78</v>
      </c>
      <c r="V127" s="244">
        <v>105182.24</v>
      </c>
      <c r="W127" s="244">
        <v>103514.57</v>
      </c>
      <c r="X127" s="244">
        <v>85064.88</v>
      </c>
      <c r="Y127" s="244">
        <v>49705.14</v>
      </c>
      <c r="Z127" s="223"/>
      <c r="AA127" s="44">
        <f t="shared" si="111"/>
        <v>-260763.13</v>
      </c>
      <c r="AB127" s="118">
        <f t="shared" si="111"/>
        <v>113622.07</v>
      </c>
      <c r="AC127" s="118">
        <f t="shared" si="111"/>
        <v>149064.6</v>
      </c>
      <c r="AD127" s="118">
        <f t="shared" si="111"/>
        <v>2895.9799999999959</v>
      </c>
      <c r="AE127" s="118">
        <f t="shared" si="111"/>
        <v>-3727.5400000000081</v>
      </c>
      <c r="AF127" s="118">
        <f t="shared" si="111"/>
        <v>-3344.1900000000023</v>
      </c>
      <c r="AG127" s="118">
        <f t="shared" si="111"/>
        <v>1534.8500000000058</v>
      </c>
      <c r="AH127" s="249">
        <f t="shared" si="112"/>
        <v>546.18000000000757</v>
      </c>
      <c r="AI127" s="249">
        <f t="shared" si="112"/>
        <v>16815.840000000011</v>
      </c>
      <c r="AJ127" s="249">
        <f t="shared" si="112"/>
        <v>-11884.429999999993</v>
      </c>
      <c r="AK127" s="249">
        <f t="shared" si="112"/>
        <v>20252.57</v>
      </c>
      <c r="AL127" s="119"/>
      <c r="AM127" s="183" t="s">
        <v>213</v>
      </c>
    </row>
    <row r="128" spans="1:39" s="152" customFormat="1" x14ac:dyDescent="0.35">
      <c r="A128" s="172"/>
      <c r="B128" s="48" t="s">
        <v>42</v>
      </c>
      <c r="C128" s="153">
        <f>SUM(C123:C127)</f>
        <v>1064523.05</v>
      </c>
      <c r="D128" s="154">
        <f t="shared" ref="D128:AM146" si="113">SUM(D123:D127)</f>
        <v>974883.13000000012</v>
      </c>
      <c r="E128" s="154">
        <f t="shared" si="113"/>
        <v>1109179.7400000002</v>
      </c>
      <c r="F128" s="154">
        <f t="shared" si="113"/>
        <v>855842.93</v>
      </c>
      <c r="G128" s="154">
        <f t="shared" si="113"/>
        <v>1467488.58</v>
      </c>
      <c r="H128" s="154">
        <f t="shared" si="113"/>
        <v>1875446.64</v>
      </c>
      <c r="I128" s="154">
        <f t="shared" si="113"/>
        <v>1650756.3800000001</v>
      </c>
      <c r="J128" s="154">
        <f t="shared" si="113"/>
        <v>1319849.53</v>
      </c>
      <c r="K128" s="154">
        <f t="shared" si="113"/>
        <v>634308.63</v>
      </c>
      <c r="L128" s="154">
        <f t="shared" si="113"/>
        <v>1097675.6000000001</v>
      </c>
      <c r="M128" s="154">
        <f t="shared" si="113"/>
        <v>1228096.3500000001</v>
      </c>
      <c r="N128" s="156">
        <f t="shared" si="113"/>
        <v>986014.9800000001</v>
      </c>
      <c r="O128" s="153">
        <f t="shared" si="113"/>
        <v>732735.52</v>
      </c>
      <c r="P128" s="154">
        <f t="shared" si="113"/>
        <v>1066540.73</v>
      </c>
      <c r="Q128" s="154">
        <f t="shared" si="113"/>
        <v>1049859.5</v>
      </c>
      <c r="R128" s="154">
        <f t="shared" si="113"/>
        <v>1009048.0900000002</v>
      </c>
      <c r="S128" s="154">
        <f t="shared" si="113"/>
        <v>1469562.6099999999</v>
      </c>
      <c r="T128" s="154">
        <f t="shared" si="113"/>
        <v>2350245.69</v>
      </c>
      <c r="U128" s="207">
        <f t="shared" si="113"/>
        <v>1930102.18</v>
      </c>
      <c r="V128" s="207">
        <f t="shared" si="113"/>
        <v>1281219.6299999999</v>
      </c>
      <c r="W128" s="207">
        <f t="shared" si="113"/>
        <v>980363.18000000017</v>
      </c>
      <c r="X128" s="207">
        <f t="shared" si="113"/>
        <v>1216757.1000000001</v>
      </c>
      <c r="Y128" s="207">
        <f t="shared" si="113"/>
        <v>1149317.71</v>
      </c>
      <c r="Z128" s="156"/>
      <c r="AA128" s="155">
        <f t="shared" si="113"/>
        <v>-331787.53000000003</v>
      </c>
      <c r="AB128" s="157">
        <f t="shared" ref="AB128:AD128" si="114">SUM(AB123:AB127)</f>
        <v>91657.599999999948</v>
      </c>
      <c r="AC128" s="157">
        <f t="shared" si="114"/>
        <v>-59320.240000000049</v>
      </c>
      <c r="AD128" s="157">
        <f t="shared" si="114"/>
        <v>153205.15999999997</v>
      </c>
      <c r="AE128" s="157">
        <f t="shared" ref="AE128:AF128" si="115">SUM(AE123:AE127)</f>
        <v>2074.0299999997587</v>
      </c>
      <c r="AF128" s="157">
        <f t="shared" si="115"/>
        <v>474799.05</v>
      </c>
      <c r="AG128" s="157">
        <f t="shared" ref="AG128" si="116">SUM(AG123:AG127)</f>
        <v>279345.79999999981</v>
      </c>
      <c r="AH128" s="250">
        <f>IF(AH127="N/A","N/A",SUM(AH123:AH127))</f>
        <v>-38629.900000000009</v>
      </c>
      <c r="AI128" s="250">
        <f>IF(AI127="N/A","N/A",SUM(AI123:AI127))</f>
        <v>346054.5500000001</v>
      </c>
      <c r="AJ128" s="250">
        <f>IF(AJ127="N/A","N/A",SUM(AJ123:AJ127))</f>
        <v>119081.49999999994</v>
      </c>
      <c r="AK128" s="250">
        <f>IF(AK127="N/A","N/A",SUM(AK123:AK127))</f>
        <v>-78778.640000000014</v>
      </c>
      <c r="AL128" s="158"/>
      <c r="AM128" s="155">
        <f t="shared" si="113"/>
        <v>0</v>
      </c>
    </row>
    <row r="129" spans="1:39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59"/>
      <c r="AA129" s="60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2"/>
      <c r="AM129" s="60"/>
    </row>
    <row r="130" spans="1:39" s="47" customFormat="1" x14ac:dyDescent="0.35">
      <c r="A130" s="171"/>
      <c r="B130" s="48" t="s">
        <v>37</v>
      </c>
      <c r="C130" s="115">
        <v>1679947.82</v>
      </c>
      <c r="D130" s="116">
        <v>1526795.28</v>
      </c>
      <c r="E130" s="116">
        <v>1623677.47</v>
      </c>
      <c r="F130" s="116">
        <v>1399636.13</v>
      </c>
      <c r="G130" s="116">
        <v>2474534.62</v>
      </c>
      <c r="H130" s="116">
        <v>3189237.63</v>
      </c>
      <c r="I130" s="116">
        <v>2793866.13</v>
      </c>
      <c r="J130" s="116">
        <v>2102066.62</v>
      </c>
      <c r="K130" s="116">
        <v>1109205.3999999999</v>
      </c>
      <c r="L130" s="116">
        <v>1944621.9</v>
      </c>
      <c r="M130" s="116">
        <v>2264920.84</v>
      </c>
      <c r="N130" s="117">
        <v>1778217.47</v>
      </c>
      <c r="O130" s="115">
        <v>1874395.61</v>
      </c>
      <c r="P130" s="116">
        <v>1815433.76</v>
      </c>
      <c r="Q130" s="116">
        <v>1683018.06</v>
      </c>
      <c r="R130" s="116">
        <v>1982982</v>
      </c>
      <c r="S130" s="116">
        <v>2879004.57</v>
      </c>
      <c r="T130" s="116">
        <v>4616644.22</v>
      </c>
      <c r="U130" s="236">
        <v>3357482.83</v>
      </c>
      <c r="V130" s="236">
        <v>2137559</v>
      </c>
      <c r="W130" s="236">
        <v>3357482.83</v>
      </c>
      <c r="X130" s="236">
        <v>2167289.9700000002</v>
      </c>
      <c r="Y130" s="236">
        <v>2108307</v>
      </c>
      <c r="Z130" s="117"/>
      <c r="AA130" s="44">
        <f t="shared" ref="AA130:AK138" si="117">O130-C130</f>
        <v>194447.79000000004</v>
      </c>
      <c r="AB130" s="118">
        <f t="shared" si="117"/>
        <v>288638.48</v>
      </c>
      <c r="AC130" s="118">
        <f t="shared" si="117"/>
        <v>59340.590000000084</v>
      </c>
      <c r="AD130" s="118">
        <f t="shared" si="117"/>
        <v>583345.87000000011</v>
      </c>
      <c r="AE130" s="118">
        <f t="shared" si="117"/>
        <v>404469.94999999972</v>
      </c>
      <c r="AF130" s="118">
        <f t="shared" si="117"/>
        <v>1427406.5899999999</v>
      </c>
      <c r="AG130" s="118">
        <f t="shared" si="117"/>
        <v>563616.70000000019</v>
      </c>
      <c r="AH130" s="118">
        <f t="shared" si="117"/>
        <v>35492.379999999888</v>
      </c>
      <c r="AI130" s="118">
        <f t="shared" si="117"/>
        <v>2248277.4300000002</v>
      </c>
      <c r="AJ130" s="118">
        <f t="shared" si="117"/>
        <v>222668.0700000003</v>
      </c>
      <c r="AK130" s="118">
        <f t="shared" si="117"/>
        <v>-156613.83999999985</v>
      </c>
      <c r="AL130" s="119"/>
      <c r="AM130" s="76">
        <f>IF(ISERROR(GETPIVOTDATA("VALUE",'CSS WK pvt'!$I$2,"DT_FILE",AM$8,"CD_CO",AM$6,"TRIM_CAT",TRIM(B130),"TRIM_LINE",A129))=TRUE,0,GETPIVOTDATA("VALUE",'CSS WK pvt'!$I$2,"DT_FILE",AM$8,"CD_CO",AM$6,"TRIM_CAT",TRIM(B130),"TRIM_LINE",A129))</f>
        <v>915530</v>
      </c>
    </row>
    <row r="131" spans="1:39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236"/>
      <c r="V131" s="236"/>
      <c r="W131" s="253"/>
      <c r="X131" s="256">
        <f>X130-X132</f>
        <v>261714.68000000017</v>
      </c>
      <c r="Y131" s="256">
        <f>Y130-Y132</f>
        <v>258377.07000000007</v>
      </c>
      <c r="Z131" s="117"/>
      <c r="AA131" s="44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9"/>
      <c r="AM131" s="76"/>
    </row>
    <row r="132" spans="1:39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236"/>
      <c r="V132" s="236"/>
      <c r="W132" s="253"/>
      <c r="X132" s="256">
        <v>1905575.29</v>
      </c>
      <c r="Y132" s="256">
        <v>1849929.93</v>
      </c>
      <c r="Z132" s="117"/>
      <c r="AA132" s="44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9"/>
      <c r="AM132" s="76"/>
    </row>
    <row r="133" spans="1:39" s="47" customFormat="1" x14ac:dyDescent="0.35">
      <c r="A133" s="171"/>
      <c r="B133" s="48" t="s">
        <v>38</v>
      </c>
      <c r="C133" s="115">
        <v>16786.8</v>
      </c>
      <c r="D133" s="116">
        <v>16185.9</v>
      </c>
      <c r="E133" s="116">
        <v>13050.2</v>
      </c>
      <c r="F133" s="116">
        <v>11119.6</v>
      </c>
      <c r="G133" s="116">
        <v>14370.94</v>
      </c>
      <c r="H133" s="116">
        <v>14789.28</v>
      </c>
      <c r="I133" s="116">
        <v>15330.01</v>
      </c>
      <c r="J133" s="116">
        <v>14009.04</v>
      </c>
      <c r="K133" s="116">
        <v>11206.09</v>
      </c>
      <c r="L133" s="116">
        <v>17892.71</v>
      </c>
      <c r="M133" s="116">
        <v>19512.03</v>
      </c>
      <c r="N133" s="117">
        <v>19013</v>
      </c>
      <c r="O133" s="115">
        <v>19905.96</v>
      </c>
      <c r="P133" s="116">
        <v>16385.310000000001</v>
      </c>
      <c r="Q133" s="116">
        <v>14574.3</v>
      </c>
      <c r="R133" s="116">
        <v>13495.2</v>
      </c>
      <c r="S133" s="116">
        <v>15853.89</v>
      </c>
      <c r="T133" s="116">
        <v>18738.82</v>
      </c>
      <c r="U133" s="236">
        <v>17416.28</v>
      </c>
      <c r="V133" s="236">
        <v>12633</v>
      </c>
      <c r="W133" s="236">
        <v>17416.28</v>
      </c>
      <c r="X133" s="236">
        <v>20280.38</v>
      </c>
      <c r="Y133" s="236">
        <v>23218</v>
      </c>
      <c r="Z133" s="117"/>
      <c r="AA133" s="44">
        <f t="shared" si="117"/>
        <v>3119.16</v>
      </c>
      <c r="AB133" s="118">
        <f t="shared" si="117"/>
        <v>199.41000000000167</v>
      </c>
      <c r="AC133" s="118">
        <f t="shared" si="117"/>
        <v>1524.0999999999985</v>
      </c>
      <c r="AD133" s="118">
        <f t="shared" si="117"/>
        <v>2375.6000000000004</v>
      </c>
      <c r="AE133" s="118">
        <f t="shared" si="117"/>
        <v>1482.9499999999989</v>
      </c>
      <c r="AF133" s="118">
        <f t="shared" si="117"/>
        <v>3949.5399999999991</v>
      </c>
      <c r="AG133" s="118">
        <f t="shared" si="117"/>
        <v>2086.2699999999986</v>
      </c>
      <c r="AH133" s="118">
        <f t="shared" si="117"/>
        <v>-1376.0400000000009</v>
      </c>
      <c r="AI133" s="118">
        <f t="shared" si="117"/>
        <v>6210.1899999999987</v>
      </c>
      <c r="AJ133" s="118">
        <f t="shared" si="117"/>
        <v>2387.6700000000019</v>
      </c>
      <c r="AK133" s="118">
        <f t="shared" si="117"/>
        <v>3705.9700000000012</v>
      </c>
      <c r="AL133" s="119"/>
      <c r="AM133" s="76">
        <f>IF(ISERROR(GETPIVOTDATA("VALUE",'CSS WK pvt'!$I$2,"DT_FILE",AM$8,"CD_CO",AM$6,"TRIM_CAT",TRIM(B133),"TRIM_LINE",A129))=TRUE,0,GETPIVOTDATA("VALUE",'CSS WK pvt'!$I$2,"DT_FILE",AM$8,"CD_CO",AM$6,"TRIM_CAT",TRIM(B133),"TRIM_LINE",A129))</f>
        <v>7355</v>
      </c>
    </row>
    <row r="134" spans="1:39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236"/>
      <c r="V134" s="236"/>
      <c r="W134" s="253"/>
      <c r="X134" s="256">
        <f>X133-X135</f>
        <v>3868.3199999999997</v>
      </c>
      <c r="Y134" s="256">
        <f>Y133-Y135</f>
        <v>4169.7000000000007</v>
      </c>
      <c r="Z134" s="117"/>
      <c r="AA134" s="44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9"/>
      <c r="AM134" s="76"/>
    </row>
    <row r="135" spans="1:39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236"/>
      <c r="V135" s="236"/>
      <c r="W135" s="253"/>
      <c r="X135" s="256">
        <v>16412.060000000001</v>
      </c>
      <c r="Y135" s="256">
        <v>19048.3</v>
      </c>
      <c r="Z135" s="117"/>
      <c r="AA135" s="44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9"/>
      <c r="AM135" s="76"/>
    </row>
    <row r="136" spans="1:39" s="47" customFormat="1" x14ac:dyDescent="0.35">
      <c r="A136" s="171"/>
      <c r="B136" s="48" t="s">
        <v>39</v>
      </c>
      <c r="C136" s="115">
        <v>360720.52</v>
      </c>
      <c r="D136" s="116">
        <v>341535.62</v>
      </c>
      <c r="E136" s="116">
        <v>429612.25</v>
      </c>
      <c r="F136" s="116">
        <v>292078.05</v>
      </c>
      <c r="G136" s="116">
        <v>467615.32</v>
      </c>
      <c r="H136" s="116">
        <v>634307.65</v>
      </c>
      <c r="I136" s="116">
        <v>647308.51</v>
      </c>
      <c r="J136" s="116">
        <v>643015.94999999995</v>
      </c>
      <c r="K136" s="116">
        <v>166204.10999999999</v>
      </c>
      <c r="L136" s="116">
        <v>388512.01</v>
      </c>
      <c r="M136" s="116">
        <v>498594.83</v>
      </c>
      <c r="N136" s="117">
        <v>307649.8</v>
      </c>
      <c r="O136" s="115">
        <v>396002.25</v>
      </c>
      <c r="P136" s="116">
        <v>356103.59</v>
      </c>
      <c r="Q136" s="116">
        <v>338321.95</v>
      </c>
      <c r="R136" s="116">
        <v>340421.81</v>
      </c>
      <c r="S136" s="116">
        <v>447736.71</v>
      </c>
      <c r="T136" s="116">
        <v>832204.1</v>
      </c>
      <c r="U136" s="236">
        <v>700063.28</v>
      </c>
      <c r="V136" s="236">
        <v>446118</v>
      </c>
      <c r="W136" s="236">
        <v>700063.28</v>
      </c>
      <c r="X136" s="236">
        <v>408373.78</v>
      </c>
      <c r="Y136" s="236">
        <v>395520</v>
      </c>
      <c r="Z136" s="117"/>
      <c r="AA136" s="44">
        <f t="shared" si="117"/>
        <v>35281.729999999981</v>
      </c>
      <c r="AB136" s="118">
        <f t="shared" si="117"/>
        <v>14567.97000000003</v>
      </c>
      <c r="AC136" s="118">
        <f t="shared" si="117"/>
        <v>-91290.299999999988</v>
      </c>
      <c r="AD136" s="118">
        <f t="shared" si="117"/>
        <v>48343.760000000009</v>
      </c>
      <c r="AE136" s="118">
        <f t="shared" si="117"/>
        <v>-19878.609999999986</v>
      </c>
      <c r="AF136" s="118">
        <f t="shared" si="117"/>
        <v>197896.44999999995</v>
      </c>
      <c r="AG136" s="118">
        <f t="shared" si="117"/>
        <v>52754.770000000019</v>
      </c>
      <c r="AH136" s="118">
        <f t="shared" si="117"/>
        <v>-196897.94999999995</v>
      </c>
      <c r="AI136" s="118">
        <f t="shared" si="117"/>
        <v>533859.17000000004</v>
      </c>
      <c r="AJ136" s="118">
        <f t="shared" si="117"/>
        <v>19861.770000000019</v>
      </c>
      <c r="AK136" s="118">
        <f t="shared" si="117"/>
        <v>-103074.83000000002</v>
      </c>
      <c r="AL136" s="119"/>
      <c r="AM136" s="76">
        <f>IF(ISERROR(GETPIVOTDATA("VALUE",'CSS WK pvt'!$I$2,"DT_FILE",AM$8,"CD_CO",AM$6,"TRIM_CAT",TRIM(B136),"TRIM_LINE",A129))=TRUE,0,GETPIVOTDATA("VALUE",'CSS WK pvt'!$I$2,"DT_FILE",AM$8,"CD_CO",AM$6,"TRIM_CAT",TRIM(B136),"TRIM_LINE",A129))</f>
        <v>335373</v>
      </c>
    </row>
    <row r="137" spans="1:39" s="47" customFormat="1" x14ac:dyDescent="0.35">
      <c r="A137" s="171"/>
      <c r="B137" s="48" t="s">
        <v>40</v>
      </c>
      <c r="C137" s="115">
        <v>249907.36</v>
      </c>
      <c r="D137" s="116">
        <v>263381.03000000003</v>
      </c>
      <c r="E137" s="116">
        <v>377493.54</v>
      </c>
      <c r="F137" s="116">
        <v>195202.64</v>
      </c>
      <c r="G137" s="116">
        <v>363645.55</v>
      </c>
      <c r="H137" s="116">
        <v>473057.58</v>
      </c>
      <c r="I137" s="116">
        <v>466652.11</v>
      </c>
      <c r="J137" s="116">
        <v>540377.38</v>
      </c>
      <c r="K137" s="116">
        <v>153451.78</v>
      </c>
      <c r="L137" s="116">
        <v>273862.27</v>
      </c>
      <c r="M137" s="116">
        <v>443940.46</v>
      </c>
      <c r="N137" s="117">
        <v>183892.78</v>
      </c>
      <c r="O137" s="115">
        <v>243280.4</v>
      </c>
      <c r="P137" s="116">
        <v>275157.14</v>
      </c>
      <c r="Q137" s="116">
        <v>267956.65000000002</v>
      </c>
      <c r="R137" s="116">
        <v>228919.42</v>
      </c>
      <c r="S137" s="116">
        <v>308573</v>
      </c>
      <c r="T137" s="116">
        <v>666853.18000000005</v>
      </c>
      <c r="U137" s="236">
        <v>454126.87</v>
      </c>
      <c r="V137" s="236">
        <v>410200</v>
      </c>
      <c r="W137" s="236">
        <v>454126.87</v>
      </c>
      <c r="X137" s="236">
        <v>285144.03000000003</v>
      </c>
      <c r="Y137" s="236">
        <v>215224</v>
      </c>
      <c r="Z137" s="117"/>
      <c r="AA137" s="44">
        <f t="shared" si="117"/>
        <v>-6626.9599999999919</v>
      </c>
      <c r="AB137" s="118">
        <f t="shared" si="117"/>
        <v>11776.109999999986</v>
      </c>
      <c r="AC137" s="118">
        <f t="shared" si="117"/>
        <v>-109536.88999999996</v>
      </c>
      <c r="AD137" s="118">
        <f t="shared" si="117"/>
        <v>33716.78</v>
      </c>
      <c r="AE137" s="118">
        <f t="shared" si="117"/>
        <v>-55072.549999999988</v>
      </c>
      <c r="AF137" s="118">
        <f t="shared" si="117"/>
        <v>193795.60000000003</v>
      </c>
      <c r="AG137" s="118">
        <f t="shared" si="117"/>
        <v>-12525.239999999991</v>
      </c>
      <c r="AH137" s="118">
        <f t="shared" si="117"/>
        <v>-130177.38</v>
      </c>
      <c r="AI137" s="118">
        <f t="shared" si="117"/>
        <v>300675.08999999997</v>
      </c>
      <c r="AJ137" s="118">
        <f t="shared" si="117"/>
        <v>11281.760000000009</v>
      </c>
      <c r="AK137" s="118">
        <f t="shared" si="117"/>
        <v>-228716.46000000002</v>
      </c>
      <c r="AL137" s="119"/>
      <c r="AM137" s="76">
        <f>IF(ISERROR(GETPIVOTDATA("VALUE",'CSS WK pvt'!$I$2,"DT_FILE",AM$8,"CD_CO",AM$6,"TRIM_CAT",TRIM(B137),"TRIM_LINE",A129))=TRUE,0,GETPIVOTDATA("VALUE",'CSS WK pvt'!$I$2,"DT_FILE",AM$8,"CD_CO",AM$6,"TRIM_CAT",TRIM(B137),"TRIM_LINE",A129))</f>
        <v>208873</v>
      </c>
    </row>
    <row r="138" spans="1:39" s="47" customFormat="1" x14ac:dyDescent="0.35">
      <c r="A138" s="171"/>
      <c r="B138" s="48" t="s">
        <v>41</v>
      </c>
      <c r="C138" s="115">
        <v>136977.56</v>
      </c>
      <c r="D138" s="116">
        <v>204270.8</v>
      </c>
      <c r="E138" s="116">
        <v>187590.42</v>
      </c>
      <c r="F138" s="116">
        <v>265350.67</v>
      </c>
      <c r="G138" s="116">
        <v>331713.06</v>
      </c>
      <c r="H138" s="116">
        <v>226979.77</v>
      </c>
      <c r="I138" s="116">
        <v>340756.89</v>
      </c>
      <c r="J138" s="116">
        <v>297750.84999999998</v>
      </c>
      <c r="K138" s="116">
        <v>231416.17</v>
      </c>
      <c r="L138" s="116">
        <v>167303.57999999999</v>
      </c>
      <c r="M138" s="116">
        <v>247800.32000000001</v>
      </c>
      <c r="N138" s="117">
        <v>307108.88</v>
      </c>
      <c r="O138" s="115">
        <v>170444.64</v>
      </c>
      <c r="P138" s="116">
        <v>334678.05</v>
      </c>
      <c r="Q138" s="116">
        <v>370205.24</v>
      </c>
      <c r="R138" s="116">
        <v>281219.83</v>
      </c>
      <c r="S138" s="116">
        <v>276163.86</v>
      </c>
      <c r="T138" s="116">
        <v>330272.67</v>
      </c>
      <c r="U138" s="236">
        <v>315983.59000000003</v>
      </c>
      <c r="V138" s="236">
        <v>292906</v>
      </c>
      <c r="W138" s="236">
        <v>315983.59000000003</v>
      </c>
      <c r="X138" s="236">
        <v>226556.7</v>
      </c>
      <c r="Y138" s="236">
        <v>207235</v>
      </c>
      <c r="Z138" s="117"/>
      <c r="AA138" s="44">
        <f t="shared" si="117"/>
        <v>33467.080000000016</v>
      </c>
      <c r="AB138" s="118">
        <f t="shared" si="117"/>
        <v>130407.25</v>
      </c>
      <c r="AC138" s="118">
        <f t="shared" si="117"/>
        <v>182614.81999999998</v>
      </c>
      <c r="AD138" s="118">
        <f t="shared" si="117"/>
        <v>15869.160000000033</v>
      </c>
      <c r="AE138" s="118">
        <f t="shared" si="117"/>
        <v>-55549.200000000012</v>
      </c>
      <c r="AF138" s="118">
        <f t="shared" si="117"/>
        <v>103292.9</v>
      </c>
      <c r="AG138" s="118">
        <f t="shared" si="117"/>
        <v>-24773.299999999988</v>
      </c>
      <c r="AH138" s="118">
        <f t="shared" si="117"/>
        <v>-4844.8499999999767</v>
      </c>
      <c r="AI138" s="118">
        <f t="shared" si="117"/>
        <v>84567.420000000013</v>
      </c>
      <c r="AJ138" s="118">
        <f t="shared" si="117"/>
        <v>59253.120000000024</v>
      </c>
      <c r="AK138" s="118">
        <f t="shared" si="117"/>
        <v>-40565.320000000007</v>
      </c>
      <c r="AL138" s="119"/>
      <c r="AM138" s="76">
        <f>IF(ISERROR(GETPIVOTDATA("VALUE",'CSS WK pvt'!$I$2,"DT_FILE",AM$8,"CD_CO",AM$6,"TRIM_CAT",TRIM(B138),"TRIM_LINE",A129))=TRUE,0,GETPIVOTDATA("VALUE",'CSS WK pvt'!$I$2,"DT_FILE",AM$8,"CD_CO",AM$6,"TRIM_CAT",TRIM(B138),"TRIM_LINE",A129))</f>
        <v>21170</v>
      </c>
    </row>
    <row r="139" spans="1:39" s="152" customFormat="1" ht="15" thickBot="1" x14ac:dyDescent="0.4">
      <c r="A139" s="172"/>
      <c r="B139" s="63" t="s">
        <v>42</v>
      </c>
      <c r="C139" s="147">
        <f>SUM(C130:C138)</f>
        <v>2444340.06</v>
      </c>
      <c r="D139" s="148">
        <f t="shared" ref="D139:V139" si="118">SUM(D130:D138)</f>
        <v>2352168.63</v>
      </c>
      <c r="E139" s="148">
        <f t="shared" si="118"/>
        <v>2631423.88</v>
      </c>
      <c r="F139" s="148">
        <f t="shared" si="118"/>
        <v>2163387.09</v>
      </c>
      <c r="G139" s="148">
        <f t="shared" si="118"/>
        <v>3651879.4899999998</v>
      </c>
      <c r="H139" s="148">
        <f t="shared" si="118"/>
        <v>4538371.9099999992</v>
      </c>
      <c r="I139" s="148">
        <f t="shared" si="118"/>
        <v>4263913.6499999994</v>
      </c>
      <c r="J139" s="148">
        <f t="shared" si="118"/>
        <v>3597219.8400000003</v>
      </c>
      <c r="K139" s="148">
        <f t="shared" si="118"/>
        <v>1671483.55</v>
      </c>
      <c r="L139" s="148">
        <f t="shared" si="118"/>
        <v>2792192.47</v>
      </c>
      <c r="M139" s="148">
        <f t="shared" si="118"/>
        <v>3474768.4799999995</v>
      </c>
      <c r="N139" s="149">
        <f t="shared" si="118"/>
        <v>2595881.9299999997</v>
      </c>
      <c r="O139" s="147">
        <f t="shared" si="118"/>
        <v>2704028.8600000003</v>
      </c>
      <c r="P139" s="148">
        <f t="shared" si="118"/>
        <v>2797757.85</v>
      </c>
      <c r="Q139" s="148">
        <f t="shared" si="118"/>
        <v>2674076.2000000002</v>
      </c>
      <c r="R139" s="148">
        <f t="shared" si="118"/>
        <v>2847038.26</v>
      </c>
      <c r="S139" s="148">
        <f t="shared" si="118"/>
        <v>3927332.03</v>
      </c>
      <c r="T139" s="148">
        <f t="shared" si="118"/>
        <v>6464712.9899999993</v>
      </c>
      <c r="U139" s="148">
        <f t="shared" si="118"/>
        <v>4845072.8499999996</v>
      </c>
      <c r="V139" s="148">
        <f t="shared" si="118"/>
        <v>3299416</v>
      </c>
      <c r="W139" s="148">
        <f>SUM(W130+W133+W136+W137+W138)</f>
        <v>4845072.8499999996</v>
      </c>
      <c r="X139" s="148">
        <f>SUM(X130+X133+X136+X137+X138)</f>
        <v>3107644.8600000003</v>
      </c>
      <c r="Y139" s="148">
        <v>2949504</v>
      </c>
      <c r="Z139" s="149"/>
      <c r="AA139" s="45">
        <f>SUM(AA130:AA138)</f>
        <v>259688.80000000005</v>
      </c>
      <c r="AB139" s="150">
        <f t="shared" ref="AB139:AD139" si="119">SUM(AB130:AB138)</f>
        <v>445589.22</v>
      </c>
      <c r="AC139" s="150">
        <f t="shared" si="119"/>
        <v>42652.320000000123</v>
      </c>
      <c r="AD139" s="150">
        <f t="shared" si="119"/>
        <v>683651.17000000016</v>
      </c>
      <c r="AE139" s="150">
        <f t="shared" ref="AE139:AF139" si="120">SUM(AE130:AE138)</f>
        <v>275452.53999999975</v>
      </c>
      <c r="AF139" s="150">
        <f t="shared" si="120"/>
        <v>1926341.0799999998</v>
      </c>
      <c r="AG139" s="150">
        <f t="shared" ref="AG139:AH139" si="121">SUM(AG130:AG138)</f>
        <v>581159.20000000019</v>
      </c>
      <c r="AH139" s="150">
        <f t="shared" si="121"/>
        <v>-297803.84000000008</v>
      </c>
      <c r="AI139" s="150">
        <f t="shared" ref="AI139:AJ139" si="122">SUM(AI130:AI138)</f>
        <v>3173589.3</v>
      </c>
      <c r="AJ139" s="150">
        <f t="shared" si="122"/>
        <v>315452.39000000036</v>
      </c>
      <c r="AK139" s="150">
        <f t="shared" ref="AK139" si="123">SUM(AK130:AK138)</f>
        <v>-525264.48</v>
      </c>
      <c r="AL139" s="151"/>
      <c r="AM139" s="45">
        <f>SUM(AM130:AM138)</f>
        <v>1488301</v>
      </c>
    </row>
    <row r="140" spans="1:39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111"/>
      <c r="AA140" s="112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4"/>
      <c r="AM140" s="112"/>
    </row>
    <row r="141" spans="1:39" s="47" customFormat="1" x14ac:dyDescent="0.35">
      <c r="A141" s="171"/>
      <c r="B141" s="48" t="s">
        <v>37</v>
      </c>
      <c r="C141" s="115">
        <v>1690803.45</v>
      </c>
      <c r="D141" s="116">
        <v>1689026.17</v>
      </c>
      <c r="E141" s="116">
        <v>1605228.15</v>
      </c>
      <c r="F141" s="44">
        <v>1530229.52</v>
      </c>
      <c r="G141" s="116">
        <v>1973071.29</v>
      </c>
      <c r="H141" s="116">
        <v>3074757.82</v>
      </c>
      <c r="I141" s="116">
        <v>2972961.82</v>
      </c>
      <c r="J141" s="116">
        <v>2313167.86</v>
      </c>
      <c r="K141" s="116">
        <v>1542113.84</v>
      </c>
      <c r="L141" s="116">
        <v>1613180.87</v>
      </c>
      <c r="M141" s="116">
        <v>2068155.71</v>
      </c>
      <c r="N141" s="117">
        <v>1916747.47</v>
      </c>
      <c r="O141" s="115">
        <v>1820762.94</v>
      </c>
      <c r="P141" s="116">
        <v>1663197.11</v>
      </c>
      <c r="Q141" s="116">
        <v>1712794.42</v>
      </c>
      <c r="R141" s="116">
        <v>1821421.76</v>
      </c>
      <c r="S141" s="116">
        <v>2495021.2000000002</v>
      </c>
      <c r="T141" s="116">
        <v>3332232.95</v>
      </c>
      <c r="U141" s="236">
        <v>3882942.64</v>
      </c>
      <c r="V141" s="236">
        <v>2771004</v>
      </c>
      <c r="W141" s="236">
        <v>3882942.64</v>
      </c>
      <c r="X141" s="236">
        <v>1835323.01</v>
      </c>
      <c r="Y141" s="236">
        <v>2151186</v>
      </c>
      <c r="Z141" s="117"/>
      <c r="AA141" s="44">
        <f t="shared" ref="AA141:AK145" si="124">O141-C141</f>
        <v>129959.48999999999</v>
      </c>
      <c r="AB141" s="118">
        <f t="shared" si="124"/>
        <v>-25829.059999999823</v>
      </c>
      <c r="AC141" s="118">
        <f t="shared" si="124"/>
        <v>107566.27000000002</v>
      </c>
      <c r="AD141" s="118">
        <f t="shared" si="124"/>
        <v>291192.24</v>
      </c>
      <c r="AE141" s="118">
        <f t="shared" si="124"/>
        <v>521949.91000000015</v>
      </c>
      <c r="AF141" s="118">
        <f t="shared" si="124"/>
        <v>257475.13000000035</v>
      </c>
      <c r="AG141" s="118">
        <f t="shared" si="124"/>
        <v>909980.8200000003</v>
      </c>
      <c r="AH141" s="118">
        <f t="shared" si="124"/>
        <v>457836.14000000013</v>
      </c>
      <c r="AI141" s="118">
        <f t="shared" si="124"/>
        <v>2340828.7999999998</v>
      </c>
      <c r="AJ141" s="118">
        <f t="shared" si="124"/>
        <v>222142.1399999999</v>
      </c>
      <c r="AK141" s="118">
        <f t="shared" si="124"/>
        <v>83030.290000000037</v>
      </c>
      <c r="AL141" s="119"/>
      <c r="AM141" s="76">
        <f>IF(ISERROR(GETPIVOTDATA("VALUE",'CSS WK pvt'!$I$2,"DT_FILE",AM$8,"CD_CO",AM$6,"TRIM_CAT",TRIM(B141),"TRIM_LINE",A140))=TRUE,0,GETPIVOTDATA("VALUE",'CSS WK pvt'!$I$2,"DT_FILE",AM$8,"CD_CO",AM$6,"TRIM_CAT",TRIM(B141),"TRIM_LINE",A140))</f>
        <v>412868</v>
      </c>
    </row>
    <row r="142" spans="1:39" s="47" customFormat="1" x14ac:dyDescent="0.35">
      <c r="A142" s="171"/>
      <c r="B142" s="48" t="s">
        <v>38</v>
      </c>
      <c r="C142" s="115">
        <v>17054.59</v>
      </c>
      <c r="D142" s="116">
        <v>17918.48</v>
      </c>
      <c r="E142" s="116">
        <v>16852.509999999998</v>
      </c>
      <c r="F142" s="44">
        <v>13943.23</v>
      </c>
      <c r="G142" s="116">
        <v>14148.19</v>
      </c>
      <c r="H142" s="116">
        <v>13307.94</v>
      </c>
      <c r="I142" s="116">
        <v>14957.47</v>
      </c>
      <c r="J142" s="116">
        <v>15501.36</v>
      </c>
      <c r="K142" s="116">
        <v>10206.73</v>
      </c>
      <c r="L142" s="116">
        <v>13512.33</v>
      </c>
      <c r="M142" s="116">
        <v>20268.78</v>
      </c>
      <c r="N142" s="117">
        <v>17657.400000000001</v>
      </c>
      <c r="O142" s="115">
        <v>14382.1</v>
      </c>
      <c r="P142" s="116">
        <v>15368.57</v>
      </c>
      <c r="Q142" s="116">
        <v>15857.82</v>
      </c>
      <c r="R142" s="116">
        <v>15145.87</v>
      </c>
      <c r="S142" s="116">
        <v>15374.09</v>
      </c>
      <c r="T142" s="116">
        <v>16728.71</v>
      </c>
      <c r="U142" s="236">
        <v>16943.95</v>
      </c>
      <c r="V142" s="236">
        <v>14985</v>
      </c>
      <c r="W142" s="236">
        <v>16943.95</v>
      </c>
      <c r="X142" s="236">
        <v>18787.07</v>
      </c>
      <c r="Y142" s="236">
        <v>20608</v>
      </c>
      <c r="Z142" s="117"/>
      <c r="AA142" s="44">
        <f t="shared" si="124"/>
        <v>-2672.49</v>
      </c>
      <c r="AB142" s="118">
        <f t="shared" si="124"/>
        <v>-2549.91</v>
      </c>
      <c r="AC142" s="118">
        <f t="shared" si="124"/>
        <v>-994.68999999999869</v>
      </c>
      <c r="AD142" s="118">
        <f t="shared" si="124"/>
        <v>1202.6400000000012</v>
      </c>
      <c r="AE142" s="118">
        <f t="shared" si="124"/>
        <v>1225.8999999999996</v>
      </c>
      <c r="AF142" s="118">
        <f t="shared" si="124"/>
        <v>3420.7699999999986</v>
      </c>
      <c r="AG142" s="118">
        <f t="shared" si="124"/>
        <v>1986.4800000000014</v>
      </c>
      <c r="AH142" s="118">
        <f t="shared" si="124"/>
        <v>-516.36000000000058</v>
      </c>
      <c r="AI142" s="118">
        <f t="shared" si="124"/>
        <v>6737.2200000000012</v>
      </c>
      <c r="AJ142" s="118">
        <f t="shared" si="124"/>
        <v>5274.74</v>
      </c>
      <c r="AK142" s="118">
        <f t="shared" si="124"/>
        <v>339.22000000000116</v>
      </c>
      <c r="AL142" s="119"/>
      <c r="AM142" s="76">
        <f>IF(ISERROR(GETPIVOTDATA("VALUE",'CSS WK pvt'!$I$2,"DT_FILE",AM$8,"CD_CO",AM$6,"TRIM_CAT",TRIM(B142),"TRIM_LINE",A140))=TRUE,0,GETPIVOTDATA("VALUE",'CSS WK pvt'!$I$2,"DT_FILE",AM$8,"CD_CO",AM$6,"TRIM_CAT",TRIM(B142),"TRIM_LINE",A140))</f>
        <v>2978</v>
      </c>
    </row>
    <row r="143" spans="1:39" s="47" customFormat="1" x14ac:dyDescent="0.35">
      <c r="A143" s="171"/>
      <c r="B143" s="48" t="s">
        <v>39</v>
      </c>
      <c r="C143" s="115">
        <v>307883.51</v>
      </c>
      <c r="D143" s="116">
        <v>365731.34</v>
      </c>
      <c r="E143" s="116">
        <v>330580.01</v>
      </c>
      <c r="F143" s="44">
        <v>351091.39</v>
      </c>
      <c r="G143" s="116">
        <v>454514.27</v>
      </c>
      <c r="H143" s="116">
        <v>511012.78</v>
      </c>
      <c r="I143" s="116">
        <v>573603.66</v>
      </c>
      <c r="J143" s="116">
        <v>488810.53</v>
      </c>
      <c r="K143" s="116">
        <v>369038.15</v>
      </c>
      <c r="L143" s="116">
        <v>265839.57</v>
      </c>
      <c r="M143" s="116">
        <v>443979.37</v>
      </c>
      <c r="N143" s="117">
        <v>350541.43</v>
      </c>
      <c r="O143" s="115">
        <v>326579.15999999997</v>
      </c>
      <c r="P143" s="116">
        <v>298130.59000000003</v>
      </c>
      <c r="Q143" s="116">
        <v>317433.95</v>
      </c>
      <c r="R143" s="116">
        <v>361213.47</v>
      </c>
      <c r="S143" s="116">
        <v>446352.5</v>
      </c>
      <c r="T143" s="116">
        <v>499889.63</v>
      </c>
      <c r="U143" s="236">
        <v>651621.56999999995</v>
      </c>
      <c r="V143" s="236">
        <v>489561</v>
      </c>
      <c r="W143" s="236">
        <v>651621.56999999995</v>
      </c>
      <c r="X143" s="236">
        <v>294107.8</v>
      </c>
      <c r="Y143" s="236">
        <v>411222</v>
      </c>
      <c r="Z143" s="117"/>
      <c r="AA143" s="44">
        <f t="shared" si="124"/>
        <v>18695.649999999965</v>
      </c>
      <c r="AB143" s="118">
        <f t="shared" si="124"/>
        <v>-67600.75</v>
      </c>
      <c r="AC143" s="118">
        <f t="shared" si="124"/>
        <v>-13146.059999999998</v>
      </c>
      <c r="AD143" s="118">
        <f t="shared" si="124"/>
        <v>10122.079999999958</v>
      </c>
      <c r="AE143" s="118">
        <f t="shared" si="124"/>
        <v>-8161.7700000000186</v>
      </c>
      <c r="AF143" s="118">
        <f t="shared" si="124"/>
        <v>-11123.150000000023</v>
      </c>
      <c r="AG143" s="118">
        <f t="shared" si="124"/>
        <v>78017.909999999916</v>
      </c>
      <c r="AH143" s="118">
        <f t="shared" si="124"/>
        <v>750.46999999997206</v>
      </c>
      <c r="AI143" s="118">
        <f t="shared" si="124"/>
        <v>282583.41999999993</v>
      </c>
      <c r="AJ143" s="118">
        <f t="shared" si="124"/>
        <v>28268.229999999981</v>
      </c>
      <c r="AK143" s="118">
        <f t="shared" si="124"/>
        <v>-32757.369999999995</v>
      </c>
      <c r="AL143" s="119"/>
      <c r="AM143" s="76">
        <f>IF(ISERROR(GETPIVOTDATA("VALUE",'CSS WK pvt'!$I$2,"DT_FILE",AM$8,"CD_CO",AM$6,"TRIM_CAT",TRIM(B143),"TRIM_LINE",A140))=TRUE,0,GETPIVOTDATA("VALUE",'CSS WK pvt'!$I$2,"DT_FILE",AM$8,"CD_CO",AM$6,"TRIM_CAT",TRIM(B143),"TRIM_LINE",A140))</f>
        <v>81616</v>
      </c>
    </row>
    <row r="144" spans="1:39" s="47" customFormat="1" x14ac:dyDescent="0.35">
      <c r="A144" s="171"/>
      <c r="B144" s="48" t="s">
        <v>40</v>
      </c>
      <c r="C144" s="115">
        <v>141555.18</v>
      </c>
      <c r="D144" s="116">
        <v>233657.28</v>
      </c>
      <c r="E144" s="116">
        <v>243291.21</v>
      </c>
      <c r="F144" s="44">
        <v>230385.31</v>
      </c>
      <c r="G144" s="116">
        <v>277880.61</v>
      </c>
      <c r="H144" s="116">
        <v>346947.95</v>
      </c>
      <c r="I144" s="116">
        <v>280960.81</v>
      </c>
      <c r="J144" s="116">
        <v>340224.77</v>
      </c>
      <c r="K144" s="116">
        <v>270689.28999999998</v>
      </c>
      <c r="L144" s="116">
        <v>132347.37</v>
      </c>
      <c r="M144" s="116">
        <v>339502.92</v>
      </c>
      <c r="N144" s="117">
        <v>245303.22</v>
      </c>
      <c r="O144" s="115">
        <v>155322.65</v>
      </c>
      <c r="P144" s="116">
        <v>138429.07999999999</v>
      </c>
      <c r="Q144" s="116">
        <v>231484.15</v>
      </c>
      <c r="R144" s="116">
        <v>232097.26</v>
      </c>
      <c r="S144" s="116">
        <v>235031.99</v>
      </c>
      <c r="T144" s="116">
        <v>268993.59000000003</v>
      </c>
      <c r="U144" s="236">
        <v>440070.97</v>
      </c>
      <c r="V144" s="236">
        <v>247795</v>
      </c>
      <c r="W144" s="236">
        <v>440070.97</v>
      </c>
      <c r="X144" s="236">
        <v>155174.29</v>
      </c>
      <c r="Y144" s="236">
        <v>305330</v>
      </c>
      <c r="Z144" s="117"/>
      <c r="AA144" s="44">
        <f t="shared" si="124"/>
        <v>13767.470000000001</v>
      </c>
      <c r="AB144" s="118">
        <f t="shared" si="124"/>
        <v>-95228.200000000012</v>
      </c>
      <c r="AC144" s="118">
        <f t="shared" si="124"/>
        <v>-11807.059999999998</v>
      </c>
      <c r="AD144" s="118">
        <f t="shared" si="124"/>
        <v>1711.9500000000116</v>
      </c>
      <c r="AE144" s="118">
        <f t="shared" si="124"/>
        <v>-42848.619999999995</v>
      </c>
      <c r="AF144" s="118">
        <f t="shared" si="124"/>
        <v>-77954.359999999986</v>
      </c>
      <c r="AG144" s="118">
        <f t="shared" si="124"/>
        <v>159110.15999999997</v>
      </c>
      <c r="AH144" s="118">
        <f t="shared" si="124"/>
        <v>-92429.770000000019</v>
      </c>
      <c r="AI144" s="118">
        <f t="shared" si="124"/>
        <v>169381.68</v>
      </c>
      <c r="AJ144" s="118">
        <f t="shared" si="124"/>
        <v>22826.920000000013</v>
      </c>
      <c r="AK144" s="118">
        <f t="shared" si="124"/>
        <v>-34172.919999999984</v>
      </c>
      <c r="AL144" s="119"/>
      <c r="AM144" s="76">
        <f>IF(ISERROR(GETPIVOTDATA("VALUE",'CSS WK pvt'!$I$2,"DT_FILE",AM$8,"CD_CO",AM$6,"TRIM_CAT",TRIM(B144),"TRIM_LINE",A140))=TRUE,0,GETPIVOTDATA("VALUE",'CSS WK pvt'!$I$2,"DT_FILE",AM$8,"CD_CO",AM$6,"TRIM_CAT",TRIM(B144),"TRIM_LINE",A140))</f>
        <v>46297</v>
      </c>
    </row>
    <row r="145" spans="1:39" s="47" customFormat="1" x14ac:dyDescent="0.35">
      <c r="A145" s="171"/>
      <c r="B145" s="48" t="s">
        <v>41</v>
      </c>
      <c r="C145" s="115">
        <v>135616.41</v>
      </c>
      <c r="D145" s="116">
        <v>163867.32</v>
      </c>
      <c r="E145" s="116">
        <v>130816.56</v>
      </c>
      <c r="F145" s="44">
        <v>172463.82</v>
      </c>
      <c r="G145" s="116">
        <v>222150.61</v>
      </c>
      <c r="H145" s="116">
        <v>207858.91</v>
      </c>
      <c r="I145" s="116">
        <v>260371.20000000001</v>
      </c>
      <c r="J145" s="116">
        <v>198609.54</v>
      </c>
      <c r="K145" s="116">
        <v>208002.35</v>
      </c>
      <c r="L145" s="116">
        <v>132519.76</v>
      </c>
      <c r="M145" s="116">
        <v>194699.68</v>
      </c>
      <c r="N145" s="117">
        <v>83122.13</v>
      </c>
      <c r="O145" s="115">
        <v>261700.89</v>
      </c>
      <c r="P145" s="116">
        <v>130069.48</v>
      </c>
      <c r="Q145" s="116">
        <v>152987.25</v>
      </c>
      <c r="R145" s="116">
        <v>139881.79999999999</v>
      </c>
      <c r="S145" s="116">
        <v>260983.63</v>
      </c>
      <c r="T145" s="116">
        <v>208703.03</v>
      </c>
      <c r="U145" s="236">
        <v>254677.55</v>
      </c>
      <c r="V145" s="236">
        <v>214366</v>
      </c>
      <c r="W145" s="236">
        <v>254677.55</v>
      </c>
      <c r="X145" s="236">
        <v>128940.82</v>
      </c>
      <c r="Y145" s="236">
        <v>235857</v>
      </c>
      <c r="Z145" s="117"/>
      <c r="AA145" s="44">
        <f t="shared" si="124"/>
        <v>126084.48000000001</v>
      </c>
      <c r="AB145" s="118">
        <f t="shared" si="124"/>
        <v>-33797.840000000011</v>
      </c>
      <c r="AC145" s="118">
        <f t="shared" si="124"/>
        <v>22170.690000000002</v>
      </c>
      <c r="AD145" s="118">
        <f t="shared" si="124"/>
        <v>-32582.020000000019</v>
      </c>
      <c r="AE145" s="118">
        <f t="shared" si="124"/>
        <v>38833.020000000019</v>
      </c>
      <c r="AF145" s="118">
        <f t="shared" si="124"/>
        <v>844.11999999999534</v>
      </c>
      <c r="AG145" s="118">
        <f t="shared" si="124"/>
        <v>-5693.6500000000233</v>
      </c>
      <c r="AH145" s="118">
        <f t="shared" si="124"/>
        <v>15756.459999999992</v>
      </c>
      <c r="AI145" s="118">
        <f t="shared" si="124"/>
        <v>46675.199999999983</v>
      </c>
      <c r="AJ145" s="118">
        <f t="shared" si="124"/>
        <v>-3578.9400000000023</v>
      </c>
      <c r="AK145" s="118">
        <f t="shared" si="124"/>
        <v>41157.320000000007</v>
      </c>
      <c r="AL145" s="119"/>
      <c r="AM145" s="76">
        <f>IF(ISERROR(GETPIVOTDATA("VALUE",'CSS WK pvt'!$I$2,"DT_FILE",AM$8,"CD_CO",AM$6,"TRIM_CAT",TRIM(B145),"TRIM_LINE",A140))=TRUE,0,GETPIVOTDATA("VALUE",'CSS WK pvt'!$I$2,"DT_FILE",AM$8,"CD_CO",AM$6,"TRIM_CAT",TRIM(B145),"TRIM_LINE",A140))</f>
        <v>3582</v>
      </c>
    </row>
    <row r="146" spans="1:39" s="152" customFormat="1" x14ac:dyDescent="0.35">
      <c r="A146" s="172"/>
      <c r="B146" s="48" t="s">
        <v>42</v>
      </c>
      <c r="C146" s="153">
        <f>SUM(C141:C145)</f>
        <v>2292913.14</v>
      </c>
      <c r="D146" s="154">
        <f t="shared" ref="D146:X146" si="125">SUM(D141:D145)</f>
        <v>2470200.59</v>
      </c>
      <c r="E146" s="154">
        <f t="shared" si="125"/>
        <v>2326768.44</v>
      </c>
      <c r="F146" s="155">
        <f t="shared" si="125"/>
        <v>2298113.27</v>
      </c>
      <c r="G146" s="154">
        <f t="shared" si="125"/>
        <v>2941764.9699999997</v>
      </c>
      <c r="H146" s="154">
        <f t="shared" si="125"/>
        <v>4153885.4000000004</v>
      </c>
      <c r="I146" s="154">
        <f t="shared" si="125"/>
        <v>4102854.9600000004</v>
      </c>
      <c r="J146" s="154">
        <f t="shared" si="125"/>
        <v>3356314.06</v>
      </c>
      <c r="K146" s="154">
        <f t="shared" si="125"/>
        <v>2400050.3600000003</v>
      </c>
      <c r="L146" s="154">
        <f t="shared" si="125"/>
        <v>2157399.9000000004</v>
      </c>
      <c r="M146" s="154">
        <f t="shared" si="125"/>
        <v>3066606.46</v>
      </c>
      <c r="N146" s="156">
        <f t="shared" si="125"/>
        <v>2613371.65</v>
      </c>
      <c r="O146" s="153">
        <f t="shared" si="125"/>
        <v>2578747.7400000002</v>
      </c>
      <c r="P146" s="154">
        <f t="shared" si="125"/>
        <v>2245194.83</v>
      </c>
      <c r="Q146" s="154">
        <f t="shared" si="125"/>
        <v>2430557.59</v>
      </c>
      <c r="R146" s="154">
        <f t="shared" si="125"/>
        <v>2569760.16</v>
      </c>
      <c r="S146" s="154">
        <f t="shared" si="125"/>
        <v>3452763.41</v>
      </c>
      <c r="T146" s="154">
        <f t="shared" si="125"/>
        <v>4326547.91</v>
      </c>
      <c r="U146" s="154">
        <f t="shared" si="125"/>
        <v>5246256.68</v>
      </c>
      <c r="V146" s="154">
        <f t="shared" si="125"/>
        <v>3737711</v>
      </c>
      <c r="W146" s="154">
        <f t="shared" si="125"/>
        <v>5246256.68</v>
      </c>
      <c r="X146" s="154">
        <f t="shared" si="125"/>
        <v>2432332.9899999998</v>
      </c>
      <c r="Y146" s="154">
        <v>3124203</v>
      </c>
      <c r="Z146" s="156"/>
      <c r="AA146" s="155">
        <f t="shared" si="113"/>
        <v>285834.59999999998</v>
      </c>
      <c r="AB146" s="157">
        <f t="shared" ref="AB146:AD146" si="126">SUM(AB141:AB145)</f>
        <v>-225005.75999999983</v>
      </c>
      <c r="AC146" s="157">
        <f t="shared" si="126"/>
        <v>103789.15000000002</v>
      </c>
      <c r="AD146" s="157">
        <f t="shared" si="126"/>
        <v>271646.88999999996</v>
      </c>
      <c r="AE146" s="157">
        <f t="shared" ref="AE146:AF146" si="127">SUM(AE141:AE145)</f>
        <v>510998.44000000018</v>
      </c>
      <c r="AF146" s="157">
        <f t="shared" si="127"/>
        <v>172662.51000000033</v>
      </c>
      <c r="AG146" s="157">
        <f t="shared" ref="AG146:AH146" si="128">SUM(AG141:AG145)</f>
        <v>1143401.7200000002</v>
      </c>
      <c r="AH146" s="157">
        <f t="shared" si="128"/>
        <v>381396.94000000006</v>
      </c>
      <c r="AI146" s="157">
        <f t="shared" ref="AI146:AJ146" si="129">SUM(AI141:AI145)</f>
        <v>2846206.3200000003</v>
      </c>
      <c r="AJ146" s="157">
        <f t="shared" si="129"/>
        <v>274933.08999999991</v>
      </c>
      <c r="AK146" s="157">
        <f t="shared" ref="AK146" si="130">SUM(AK141:AK145)</f>
        <v>57596.540000000066</v>
      </c>
      <c r="AL146" s="158"/>
      <c r="AM146" s="55">
        <f t="shared" si="113"/>
        <v>547341</v>
      </c>
    </row>
    <row r="147" spans="1:39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105"/>
      <c r="AA147" s="106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8"/>
      <c r="AM147" s="106"/>
    </row>
    <row r="148" spans="1:39" s="71" customFormat="1" x14ac:dyDescent="0.35">
      <c r="A148" s="171"/>
      <c r="B148" s="72" t="s">
        <v>37</v>
      </c>
      <c r="C148" s="121">
        <v>10613</v>
      </c>
      <c r="D148" s="122">
        <v>11257</v>
      </c>
      <c r="E148" s="122">
        <v>11629</v>
      </c>
      <c r="F148" s="43">
        <v>10705</v>
      </c>
      <c r="G148" s="122">
        <v>11358</v>
      </c>
      <c r="H148" s="122">
        <v>11536</v>
      </c>
      <c r="I148" s="122">
        <v>10763</v>
      </c>
      <c r="J148" s="122">
        <v>12500</v>
      </c>
      <c r="K148" s="122">
        <v>10712</v>
      </c>
      <c r="L148" s="122">
        <v>10994</v>
      </c>
      <c r="M148" s="122">
        <v>12586</v>
      </c>
      <c r="N148" s="123">
        <v>12028</v>
      </c>
      <c r="O148" s="121">
        <v>11694</v>
      </c>
      <c r="P148" s="122">
        <v>11369</v>
      </c>
      <c r="Q148" s="122">
        <v>11298</v>
      </c>
      <c r="R148" s="122">
        <v>12082</v>
      </c>
      <c r="S148" s="122">
        <v>12299</v>
      </c>
      <c r="T148" s="122">
        <v>11329</v>
      </c>
      <c r="U148" s="237">
        <v>12574</v>
      </c>
      <c r="V148" s="237">
        <v>11745</v>
      </c>
      <c r="W148" s="237">
        <v>12574</v>
      </c>
      <c r="X148" s="237">
        <v>10733</v>
      </c>
      <c r="Y148" s="237">
        <v>11408</v>
      </c>
      <c r="Z148" s="123"/>
      <c r="AA148" s="43">
        <f t="shared" ref="AA148:AK152" si="131">O148-C148</f>
        <v>1081</v>
      </c>
      <c r="AB148" s="124">
        <f t="shared" si="131"/>
        <v>112</v>
      </c>
      <c r="AC148" s="124">
        <f t="shared" si="131"/>
        <v>-331</v>
      </c>
      <c r="AD148" s="124">
        <f t="shared" si="131"/>
        <v>1377</v>
      </c>
      <c r="AE148" s="124">
        <f t="shared" si="131"/>
        <v>941</v>
      </c>
      <c r="AF148" s="124">
        <f t="shared" si="131"/>
        <v>-207</v>
      </c>
      <c r="AG148" s="124">
        <f t="shared" si="131"/>
        <v>1811</v>
      </c>
      <c r="AH148" s="124">
        <f t="shared" si="131"/>
        <v>-755</v>
      </c>
      <c r="AI148" s="124">
        <f t="shared" si="131"/>
        <v>1862</v>
      </c>
      <c r="AJ148" s="124">
        <f t="shared" si="131"/>
        <v>-261</v>
      </c>
      <c r="AK148" s="124">
        <f t="shared" si="131"/>
        <v>-1178</v>
      </c>
      <c r="AL148" s="125"/>
      <c r="AM148" s="76">
        <f>IF(ISERROR(GETPIVOTDATA("VALUE",'CSS WK pvt'!$I$2,"DT_FILE",AM$8,"CD_CO",AM$6,"TRIM_CAT",TRIM(B148),"TRIM_LINE",A147))=TRUE,0,GETPIVOTDATA("VALUE",'CSS WK pvt'!$I$2,"DT_FILE",AM$8,"CD_CO",AM$6,"TRIM_CAT",TRIM(B148),"TRIM_LINE",A147))</f>
        <v>2182</v>
      </c>
    </row>
    <row r="149" spans="1:39" s="71" customFormat="1" x14ac:dyDescent="0.35">
      <c r="A149" s="171"/>
      <c r="B149" s="72" t="s">
        <v>38</v>
      </c>
      <c r="C149" s="121">
        <v>125</v>
      </c>
      <c r="D149" s="122">
        <v>124</v>
      </c>
      <c r="E149" s="122">
        <v>152</v>
      </c>
      <c r="F149" s="43">
        <v>115</v>
      </c>
      <c r="G149" s="122">
        <v>127</v>
      </c>
      <c r="H149" s="122">
        <v>122</v>
      </c>
      <c r="I149" s="122">
        <v>122</v>
      </c>
      <c r="J149" s="122">
        <v>145</v>
      </c>
      <c r="K149" s="122">
        <v>97</v>
      </c>
      <c r="L149" s="122">
        <v>135</v>
      </c>
      <c r="M149" s="122">
        <v>162</v>
      </c>
      <c r="N149" s="123">
        <v>155</v>
      </c>
      <c r="O149" s="121">
        <v>130</v>
      </c>
      <c r="P149" s="122">
        <v>145</v>
      </c>
      <c r="Q149" s="122">
        <v>136</v>
      </c>
      <c r="R149" s="122">
        <v>128</v>
      </c>
      <c r="S149" s="122">
        <v>148</v>
      </c>
      <c r="T149" s="122">
        <v>142</v>
      </c>
      <c r="U149" s="237">
        <v>138</v>
      </c>
      <c r="V149" s="237">
        <v>128</v>
      </c>
      <c r="W149" s="237">
        <v>138</v>
      </c>
      <c r="X149" s="237">
        <v>165</v>
      </c>
      <c r="Y149" s="237">
        <v>165</v>
      </c>
      <c r="Z149" s="123"/>
      <c r="AA149" s="43">
        <f t="shared" si="131"/>
        <v>5</v>
      </c>
      <c r="AB149" s="124">
        <f t="shared" si="131"/>
        <v>21</v>
      </c>
      <c r="AC149" s="124">
        <f t="shared" si="131"/>
        <v>-16</v>
      </c>
      <c r="AD149" s="124">
        <f t="shared" si="131"/>
        <v>13</v>
      </c>
      <c r="AE149" s="124">
        <f t="shared" si="131"/>
        <v>21</v>
      </c>
      <c r="AF149" s="124">
        <f t="shared" si="131"/>
        <v>20</v>
      </c>
      <c r="AG149" s="124">
        <f t="shared" si="131"/>
        <v>16</v>
      </c>
      <c r="AH149" s="124">
        <f t="shared" si="131"/>
        <v>-17</v>
      </c>
      <c r="AI149" s="124">
        <f t="shared" si="131"/>
        <v>41</v>
      </c>
      <c r="AJ149" s="124">
        <f t="shared" si="131"/>
        <v>30</v>
      </c>
      <c r="AK149" s="124">
        <f t="shared" si="131"/>
        <v>3</v>
      </c>
      <c r="AL149" s="125"/>
      <c r="AM149" s="76">
        <f>IF(ISERROR(GETPIVOTDATA("VALUE",'CSS WK pvt'!$I$2,"DT_FILE",AM$8,"CD_CO",AM$6,"TRIM_CAT",TRIM(B149),"TRIM_LINE",A147))=TRUE,0,GETPIVOTDATA("VALUE",'CSS WK pvt'!$I$2,"DT_FILE",AM$8,"CD_CO",AM$6,"TRIM_CAT",TRIM(B149),"TRIM_LINE",A147))</f>
        <v>32</v>
      </c>
    </row>
    <row r="150" spans="1:39" s="71" customFormat="1" x14ac:dyDescent="0.35">
      <c r="A150" s="171"/>
      <c r="B150" s="72" t="s">
        <v>39</v>
      </c>
      <c r="C150" s="121">
        <v>1532</v>
      </c>
      <c r="D150" s="122">
        <v>1940</v>
      </c>
      <c r="E150" s="122">
        <v>1785</v>
      </c>
      <c r="F150" s="43">
        <v>1591</v>
      </c>
      <c r="G150" s="122">
        <v>1937</v>
      </c>
      <c r="H150" s="122">
        <v>1677</v>
      </c>
      <c r="I150" s="122">
        <v>1669</v>
      </c>
      <c r="J150" s="122">
        <v>1863</v>
      </c>
      <c r="K150" s="122">
        <v>1681</v>
      </c>
      <c r="L150" s="122">
        <v>1233</v>
      </c>
      <c r="M150" s="122">
        <v>2480</v>
      </c>
      <c r="N150" s="123">
        <v>1849</v>
      </c>
      <c r="O150" s="121">
        <v>1809</v>
      </c>
      <c r="P150" s="122">
        <v>1490</v>
      </c>
      <c r="Q150" s="122">
        <v>1847</v>
      </c>
      <c r="R150" s="122">
        <v>2343</v>
      </c>
      <c r="S150" s="122">
        <v>2011</v>
      </c>
      <c r="T150" s="122">
        <v>1764</v>
      </c>
      <c r="U150" s="237">
        <v>2172</v>
      </c>
      <c r="V150" s="237">
        <v>1805</v>
      </c>
      <c r="W150" s="237">
        <v>2172</v>
      </c>
      <c r="X150" s="237">
        <v>1317</v>
      </c>
      <c r="Y150" s="237">
        <v>2569</v>
      </c>
      <c r="Z150" s="123"/>
      <c r="AA150" s="43">
        <f t="shared" si="131"/>
        <v>277</v>
      </c>
      <c r="AB150" s="124">
        <f t="shared" si="131"/>
        <v>-450</v>
      </c>
      <c r="AC150" s="124">
        <f t="shared" si="131"/>
        <v>62</v>
      </c>
      <c r="AD150" s="124">
        <f t="shared" si="131"/>
        <v>752</v>
      </c>
      <c r="AE150" s="124">
        <f t="shared" si="131"/>
        <v>74</v>
      </c>
      <c r="AF150" s="124">
        <f t="shared" si="131"/>
        <v>87</v>
      </c>
      <c r="AG150" s="124">
        <f t="shared" si="131"/>
        <v>503</v>
      </c>
      <c r="AH150" s="124">
        <f t="shared" si="131"/>
        <v>-58</v>
      </c>
      <c r="AI150" s="124">
        <f t="shared" si="131"/>
        <v>491</v>
      </c>
      <c r="AJ150" s="124">
        <f t="shared" si="131"/>
        <v>84</v>
      </c>
      <c r="AK150" s="124">
        <f t="shared" si="131"/>
        <v>89</v>
      </c>
      <c r="AL150" s="125"/>
      <c r="AM150" s="76">
        <f>IF(ISERROR(GETPIVOTDATA("VALUE",'CSS WK pvt'!$I$2,"DT_FILE",AM$8,"CD_CO",AM$6,"TRIM_CAT",TRIM(B150),"TRIM_LINE",A147))=TRUE,0,GETPIVOTDATA("VALUE",'CSS WK pvt'!$I$2,"DT_FILE",AM$8,"CD_CO",AM$6,"TRIM_CAT",TRIM(B150),"TRIM_LINE",A147))</f>
        <v>421</v>
      </c>
    </row>
    <row r="151" spans="1:39" s="71" customFormat="1" x14ac:dyDescent="0.35">
      <c r="A151" s="171"/>
      <c r="B151" s="72" t="s">
        <v>40</v>
      </c>
      <c r="C151" s="121">
        <v>147</v>
      </c>
      <c r="D151" s="122">
        <v>136</v>
      </c>
      <c r="E151" s="122">
        <v>169</v>
      </c>
      <c r="F151" s="43">
        <v>194</v>
      </c>
      <c r="G151" s="122">
        <v>163</v>
      </c>
      <c r="H151" s="122">
        <v>157</v>
      </c>
      <c r="I151" s="122">
        <v>164</v>
      </c>
      <c r="J151" s="122">
        <v>145</v>
      </c>
      <c r="K151" s="122">
        <v>179</v>
      </c>
      <c r="L151" s="122">
        <v>53</v>
      </c>
      <c r="M151" s="122">
        <v>181</v>
      </c>
      <c r="N151" s="123">
        <v>245</v>
      </c>
      <c r="O151" s="121">
        <v>169</v>
      </c>
      <c r="P151" s="122">
        <v>57</v>
      </c>
      <c r="Q151" s="122">
        <v>285</v>
      </c>
      <c r="R151" s="122">
        <v>205</v>
      </c>
      <c r="S151" s="122">
        <v>162</v>
      </c>
      <c r="T151" s="122">
        <v>129</v>
      </c>
      <c r="U151" s="237">
        <v>193</v>
      </c>
      <c r="V151" s="237">
        <v>126</v>
      </c>
      <c r="W151" s="237">
        <v>193</v>
      </c>
      <c r="X151" s="237">
        <v>56</v>
      </c>
      <c r="Y151" s="237">
        <v>244</v>
      </c>
      <c r="Z151" s="123"/>
      <c r="AA151" s="43">
        <f t="shared" si="131"/>
        <v>22</v>
      </c>
      <c r="AB151" s="124">
        <f t="shared" si="131"/>
        <v>-79</v>
      </c>
      <c r="AC151" s="124">
        <f t="shared" si="131"/>
        <v>116</v>
      </c>
      <c r="AD151" s="124">
        <f t="shared" si="131"/>
        <v>11</v>
      </c>
      <c r="AE151" s="124">
        <f t="shared" si="131"/>
        <v>-1</v>
      </c>
      <c r="AF151" s="124">
        <f t="shared" si="131"/>
        <v>-28</v>
      </c>
      <c r="AG151" s="124">
        <f t="shared" si="131"/>
        <v>29</v>
      </c>
      <c r="AH151" s="124">
        <f t="shared" si="131"/>
        <v>-19</v>
      </c>
      <c r="AI151" s="124">
        <f t="shared" si="131"/>
        <v>14</v>
      </c>
      <c r="AJ151" s="124">
        <f t="shared" si="131"/>
        <v>3</v>
      </c>
      <c r="AK151" s="124">
        <f t="shared" si="131"/>
        <v>63</v>
      </c>
      <c r="AL151" s="125"/>
      <c r="AM151" s="76">
        <f>IF(ISERROR(GETPIVOTDATA("VALUE",'CSS WK pvt'!$I$2,"DT_FILE",AM$8,"CD_CO",AM$6,"TRIM_CAT",TRIM(B151),"TRIM_LINE",A147))=TRUE,0,GETPIVOTDATA("VALUE",'CSS WK pvt'!$I$2,"DT_FILE",AM$8,"CD_CO",AM$6,"TRIM_CAT",TRIM(B151),"TRIM_LINE",A147))</f>
        <v>18</v>
      </c>
    </row>
    <row r="152" spans="1:39" s="71" customFormat="1" x14ac:dyDescent="0.35">
      <c r="A152" s="171"/>
      <c r="B152" s="72" t="s">
        <v>41</v>
      </c>
      <c r="C152" s="121">
        <v>14</v>
      </c>
      <c r="D152" s="122">
        <v>13</v>
      </c>
      <c r="E152" s="122">
        <v>12</v>
      </c>
      <c r="F152" s="43">
        <v>11</v>
      </c>
      <c r="G152" s="122">
        <v>13</v>
      </c>
      <c r="H152" s="122">
        <v>12</v>
      </c>
      <c r="I152" s="122">
        <v>12</v>
      </c>
      <c r="J152" s="122">
        <v>12</v>
      </c>
      <c r="K152" s="122">
        <v>13</v>
      </c>
      <c r="L152" s="122">
        <v>12</v>
      </c>
      <c r="M152" s="122">
        <v>17</v>
      </c>
      <c r="N152" s="123">
        <v>15</v>
      </c>
      <c r="O152" s="121">
        <v>167</v>
      </c>
      <c r="P152" s="122">
        <v>100</v>
      </c>
      <c r="Q152" s="122">
        <v>50</v>
      </c>
      <c r="R152" s="122">
        <v>12</v>
      </c>
      <c r="S152" s="122">
        <v>12</v>
      </c>
      <c r="T152" s="122">
        <v>10</v>
      </c>
      <c r="U152" s="237">
        <v>13</v>
      </c>
      <c r="V152" s="237">
        <v>10</v>
      </c>
      <c r="W152" s="237">
        <v>13</v>
      </c>
      <c r="X152" s="237">
        <v>10</v>
      </c>
      <c r="Y152" s="237">
        <v>17</v>
      </c>
      <c r="Z152" s="123"/>
      <c r="AA152" s="43">
        <f t="shared" si="131"/>
        <v>153</v>
      </c>
      <c r="AB152" s="124">
        <f t="shared" si="131"/>
        <v>87</v>
      </c>
      <c r="AC152" s="124">
        <f t="shared" si="131"/>
        <v>38</v>
      </c>
      <c r="AD152" s="124">
        <f t="shared" si="131"/>
        <v>1</v>
      </c>
      <c r="AE152" s="124">
        <f t="shared" si="131"/>
        <v>-1</v>
      </c>
      <c r="AF152" s="124">
        <f t="shared" si="131"/>
        <v>-2</v>
      </c>
      <c r="AG152" s="124">
        <f t="shared" si="131"/>
        <v>1</v>
      </c>
      <c r="AH152" s="124">
        <f t="shared" si="131"/>
        <v>-2</v>
      </c>
      <c r="AI152" s="124">
        <f t="shared" si="131"/>
        <v>0</v>
      </c>
      <c r="AJ152" s="124">
        <f t="shared" si="131"/>
        <v>-2</v>
      </c>
      <c r="AK152" s="124">
        <f t="shared" si="131"/>
        <v>0</v>
      </c>
      <c r="AL152" s="125"/>
      <c r="AM152" s="76">
        <f>IF(ISERROR(GETPIVOTDATA("VALUE",'CSS WK pvt'!$I$2,"DT_FILE",AM$8,"CD_CO",AM$6,"TRIM_CAT",TRIM(B152),"TRIM_LINE",A147))=TRUE,0,GETPIVOTDATA("VALUE",'CSS WK pvt'!$I$2,"DT_FILE",AM$8,"CD_CO",AM$6,"TRIM_CAT",TRIM(B152),"TRIM_LINE",A147))</f>
        <v>2</v>
      </c>
    </row>
    <row r="153" spans="1:39" s="87" customFormat="1" ht="15" thickBot="1" x14ac:dyDescent="0.4">
      <c r="A153" s="172"/>
      <c r="B153" s="80" t="s">
        <v>42</v>
      </c>
      <c r="C153" s="81">
        <f>SUM(C148:C152)</f>
        <v>12431</v>
      </c>
      <c r="D153" s="82">
        <f t="shared" ref="D153:AM160" si="132">SUM(D148:D152)</f>
        <v>13470</v>
      </c>
      <c r="E153" s="82">
        <f t="shared" si="132"/>
        <v>13747</v>
      </c>
      <c r="F153" s="84">
        <f t="shared" si="132"/>
        <v>12616</v>
      </c>
      <c r="G153" s="82">
        <f t="shared" si="132"/>
        <v>13598</v>
      </c>
      <c r="H153" s="82">
        <f t="shared" si="132"/>
        <v>13504</v>
      </c>
      <c r="I153" s="82">
        <f t="shared" si="132"/>
        <v>12730</v>
      </c>
      <c r="J153" s="82">
        <f t="shared" si="132"/>
        <v>14665</v>
      </c>
      <c r="K153" s="82">
        <f t="shared" si="132"/>
        <v>12682</v>
      </c>
      <c r="L153" s="82">
        <f t="shared" si="132"/>
        <v>12427</v>
      </c>
      <c r="M153" s="82">
        <f t="shared" si="132"/>
        <v>15426</v>
      </c>
      <c r="N153" s="83">
        <f t="shared" si="132"/>
        <v>14292</v>
      </c>
      <c r="O153" s="81">
        <f t="shared" si="132"/>
        <v>13969</v>
      </c>
      <c r="P153" s="82">
        <f t="shared" si="132"/>
        <v>13161</v>
      </c>
      <c r="Q153" s="82">
        <f t="shared" si="132"/>
        <v>13616</v>
      </c>
      <c r="R153" s="82">
        <f t="shared" si="132"/>
        <v>14770</v>
      </c>
      <c r="S153" s="82">
        <f t="shared" si="132"/>
        <v>14632</v>
      </c>
      <c r="T153" s="82">
        <f t="shared" si="132"/>
        <v>13374</v>
      </c>
      <c r="U153" s="82">
        <f t="shared" si="132"/>
        <v>15090</v>
      </c>
      <c r="V153" s="82">
        <f t="shared" si="132"/>
        <v>13814</v>
      </c>
      <c r="W153" s="82">
        <f t="shared" si="132"/>
        <v>15090</v>
      </c>
      <c r="X153" s="82">
        <f t="shared" si="132"/>
        <v>12281</v>
      </c>
      <c r="Y153" s="82">
        <v>14403</v>
      </c>
      <c r="Z153" s="83"/>
      <c r="AA153" s="84">
        <f t="shared" si="132"/>
        <v>1538</v>
      </c>
      <c r="AB153" s="85">
        <f t="shared" ref="AB153:AD153" si="133">SUM(AB148:AB152)</f>
        <v>-309</v>
      </c>
      <c r="AC153" s="85">
        <f t="shared" si="133"/>
        <v>-131</v>
      </c>
      <c r="AD153" s="85">
        <f t="shared" si="133"/>
        <v>2154</v>
      </c>
      <c r="AE153" s="85">
        <f t="shared" ref="AE153:AF153" si="134">SUM(AE148:AE152)</f>
        <v>1034</v>
      </c>
      <c r="AF153" s="85">
        <f t="shared" si="134"/>
        <v>-130</v>
      </c>
      <c r="AG153" s="85">
        <f t="shared" ref="AG153:AH153" si="135">SUM(AG148:AG152)</f>
        <v>2360</v>
      </c>
      <c r="AH153" s="85">
        <f t="shared" si="135"/>
        <v>-851</v>
      </c>
      <c r="AI153" s="85">
        <f t="shared" ref="AI153:AJ153" si="136">SUM(AI148:AI152)</f>
        <v>2408</v>
      </c>
      <c r="AJ153" s="85">
        <f t="shared" si="136"/>
        <v>-146</v>
      </c>
      <c r="AK153" s="85">
        <f t="shared" ref="AK153" si="137">SUM(AK148:AK152)</f>
        <v>-1023</v>
      </c>
      <c r="AL153" s="86"/>
      <c r="AM153" s="84">
        <f t="shared" si="132"/>
        <v>2655</v>
      </c>
    </row>
    <row r="154" spans="1:39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111"/>
      <c r="AA154" s="112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4"/>
      <c r="AM154" s="112"/>
    </row>
    <row r="155" spans="1:39" s="47" customFormat="1" x14ac:dyDescent="0.35">
      <c r="A155" s="171"/>
      <c r="B155" s="48" t="s">
        <v>37</v>
      </c>
      <c r="C155" s="115">
        <f t="shared" ref="C155:O155" si="138">C130-C141</f>
        <v>-10855.629999999888</v>
      </c>
      <c r="D155" s="116">
        <f t="shared" si="138"/>
        <v>-162230.8899999999</v>
      </c>
      <c r="E155" s="116">
        <f t="shared" si="138"/>
        <v>18449.320000000065</v>
      </c>
      <c r="F155" s="44">
        <f t="shared" si="138"/>
        <v>-130593.39000000013</v>
      </c>
      <c r="G155" s="116">
        <f t="shared" si="138"/>
        <v>501463.33000000007</v>
      </c>
      <c r="H155" s="116">
        <f t="shared" si="138"/>
        <v>114479.81000000006</v>
      </c>
      <c r="I155" s="116">
        <f t="shared" si="138"/>
        <v>-179095.68999999994</v>
      </c>
      <c r="J155" s="116">
        <f t="shared" si="138"/>
        <v>-211101.23999999976</v>
      </c>
      <c r="K155" s="116">
        <f t="shared" si="138"/>
        <v>-432908.44000000018</v>
      </c>
      <c r="L155" s="116">
        <f t="shared" si="138"/>
        <v>331441.0299999998</v>
      </c>
      <c r="M155" s="116">
        <f t="shared" si="138"/>
        <v>196765.12999999989</v>
      </c>
      <c r="N155" s="117">
        <f t="shared" si="138"/>
        <v>-138530</v>
      </c>
      <c r="O155" s="115">
        <f t="shared" si="138"/>
        <v>53632.670000000158</v>
      </c>
      <c r="P155" s="116">
        <f t="shared" ref="P155:R155" si="139">P130-P141</f>
        <v>152236.64999999991</v>
      </c>
      <c r="Q155" s="116">
        <f t="shared" si="139"/>
        <v>-29776.35999999987</v>
      </c>
      <c r="R155" s="116">
        <f t="shared" si="139"/>
        <v>161560.24</v>
      </c>
      <c r="S155" s="116">
        <f t="shared" ref="S155:T155" si="140">S130-S141</f>
        <v>383983.36999999965</v>
      </c>
      <c r="T155" s="116">
        <f t="shared" si="140"/>
        <v>1284411.2699999996</v>
      </c>
      <c r="U155" s="116">
        <f t="shared" ref="U155:W155" si="141">U130-U141</f>
        <v>-525459.81000000006</v>
      </c>
      <c r="V155" s="116">
        <f t="shared" si="141"/>
        <v>-633445</v>
      </c>
      <c r="W155" s="116">
        <f t="shared" si="141"/>
        <v>-525459.81000000006</v>
      </c>
      <c r="X155" s="236">
        <v>431685</v>
      </c>
      <c r="Y155" s="236">
        <v>-42879</v>
      </c>
      <c r="Z155" s="117"/>
      <c r="AA155" s="44">
        <f t="shared" ref="AA155:AK159" si="142">O155-C155</f>
        <v>64488.300000000047</v>
      </c>
      <c r="AB155" s="118">
        <f t="shared" si="142"/>
        <v>314467.5399999998</v>
      </c>
      <c r="AC155" s="118">
        <f t="shared" si="142"/>
        <v>-48225.679999999935</v>
      </c>
      <c r="AD155" s="118">
        <f t="shared" si="142"/>
        <v>292153.63000000012</v>
      </c>
      <c r="AE155" s="118">
        <f t="shared" si="142"/>
        <v>-117479.96000000043</v>
      </c>
      <c r="AF155" s="118">
        <f t="shared" si="142"/>
        <v>1169931.4599999995</v>
      </c>
      <c r="AG155" s="118">
        <f t="shared" si="142"/>
        <v>-346364.12000000011</v>
      </c>
      <c r="AH155" s="118">
        <f t="shared" si="142"/>
        <v>-422343.76000000024</v>
      </c>
      <c r="AI155" s="118">
        <f t="shared" si="142"/>
        <v>-92551.369999999879</v>
      </c>
      <c r="AJ155" s="118">
        <f t="shared" si="142"/>
        <v>100243.9700000002</v>
      </c>
      <c r="AK155" s="118">
        <f t="shared" si="142"/>
        <v>-239644.12999999989</v>
      </c>
      <c r="AL155" s="119"/>
      <c r="AM155" s="44">
        <f>AM130-AM141</f>
        <v>502662</v>
      </c>
    </row>
    <row r="156" spans="1:39" s="47" customFormat="1" x14ac:dyDescent="0.35">
      <c r="A156" s="171"/>
      <c r="B156" s="48" t="s">
        <v>38</v>
      </c>
      <c r="C156" s="115">
        <f t="shared" ref="C156:O156" si="143">C133-C142</f>
        <v>-267.79000000000087</v>
      </c>
      <c r="D156" s="116">
        <f t="shared" si="143"/>
        <v>-1732.58</v>
      </c>
      <c r="E156" s="116">
        <f t="shared" si="143"/>
        <v>-3802.3099999999977</v>
      </c>
      <c r="F156" s="44">
        <f t="shared" si="143"/>
        <v>-2823.6299999999992</v>
      </c>
      <c r="G156" s="116">
        <f t="shared" si="143"/>
        <v>222.75</v>
      </c>
      <c r="H156" s="116">
        <f t="shared" si="143"/>
        <v>1481.3400000000001</v>
      </c>
      <c r="I156" s="116">
        <f t="shared" si="143"/>
        <v>372.54000000000087</v>
      </c>
      <c r="J156" s="116">
        <f t="shared" si="143"/>
        <v>-1492.3199999999997</v>
      </c>
      <c r="K156" s="116">
        <f t="shared" si="143"/>
        <v>999.36000000000058</v>
      </c>
      <c r="L156" s="116">
        <f t="shared" si="143"/>
        <v>4380.3799999999992</v>
      </c>
      <c r="M156" s="116">
        <f t="shared" si="143"/>
        <v>-756.75</v>
      </c>
      <c r="N156" s="117">
        <f t="shared" si="143"/>
        <v>1355.5999999999985</v>
      </c>
      <c r="O156" s="115">
        <f t="shared" si="143"/>
        <v>5523.8599999999988</v>
      </c>
      <c r="P156" s="116">
        <f t="shared" ref="P156:R156" si="144">P133-P142</f>
        <v>1016.7400000000016</v>
      </c>
      <c r="Q156" s="116">
        <f t="shared" si="144"/>
        <v>-1283.5200000000004</v>
      </c>
      <c r="R156" s="116">
        <f t="shared" si="144"/>
        <v>-1650.67</v>
      </c>
      <c r="S156" s="116">
        <f t="shared" ref="S156:T156" si="145">S133-S142</f>
        <v>479.79999999999927</v>
      </c>
      <c r="T156" s="116">
        <f t="shared" si="145"/>
        <v>2010.1100000000006</v>
      </c>
      <c r="U156" s="116">
        <f t="shared" ref="U156:W156" si="146">U133-U142</f>
        <v>472.32999999999811</v>
      </c>
      <c r="V156" s="116">
        <f t="shared" si="146"/>
        <v>-2352</v>
      </c>
      <c r="W156" s="116">
        <f t="shared" si="146"/>
        <v>472.32999999999811</v>
      </c>
      <c r="X156" s="236">
        <v>5274</v>
      </c>
      <c r="Y156" s="236">
        <v>2610</v>
      </c>
      <c r="Z156" s="117"/>
      <c r="AA156" s="44">
        <f t="shared" si="142"/>
        <v>5791.65</v>
      </c>
      <c r="AB156" s="118">
        <f t="shared" si="142"/>
        <v>2749.3200000000015</v>
      </c>
      <c r="AC156" s="118">
        <f t="shared" si="142"/>
        <v>2518.7899999999972</v>
      </c>
      <c r="AD156" s="118">
        <f t="shared" si="142"/>
        <v>1172.9599999999991</v>
      </c>
      <c r="AE156" s="118">
        <f t="shared" si="142"/>
        <v>257.04999999999927</v>
      </c>
      <c r="AF156" s="118">
        <f t="shared" si="142"/>
        <v>528.77000000000044</v>
      </c>
      <c r="AG156" s="118">
        <f t="shared" si="142"/>
        <v>99.789999999997235</v>
      </c>
      <c r="AH156" s="118">
        <f t="shared" si="142"/>
        <v>-859.68000000000029</v>
      </c>
      <c r="AI156" s="118">
        <f t="shared" si="142"/>
        <v>-527.03000000000247</v>
      </c>
      <c r="AJ156" s="118">
        <f t="shared" si="142"/>
        <v>893.6200000000008</v>
      </c>
      <c r="AK156" s="118">
        <f t="shared" si="142"/>
        <v>3366.75</v>
      </c>
      <c r="AL156" s="119"/>
      <c r="AM156" s="44">
        <f>AM133-AM142</f>
        <v>4377</v>
      </c>
    </row>
    <row r="157" spans="1:39" s="47" customFormat="1" x14ac:dyDescent="0.35">
      <c r="A157" s="171"/>
      <c r="B157" s="48" t="s">
        <v>39</v>
      </c>
      <c r="C157" s="115">
        <f t="shared" ref="C157:O157" si="147">C136-C143</f>
        <v>52837.010000000009</v>
      </c>
      <c r="D157" s="116">
        <f t="shared" si="147"/>
        <v>-24195.72000000003</v>
      </c>
      <c r="E157" s="116">
        <f t="shared" si="147"/>
        <v>99032.239999999991</v>
      </c>
      <c r="F157" s="44">
        <f t="shared" si="147"/>
        <v>-59013.340000000026</v>
      </c>
      <c r="G157" s="116">
        <f t="shared" si="147"/>
        <v>13101.049999999988</v>
      </c>
      <c r="H157" s="116">
        <f t="shared" si="147"/>
        <v>123294.87</v>
      </c>
      <c r="I157" s="116">
        <f t="shared" si="147"/>
        <v>73704.849999999977</v>
      </c>
      <c r="J157" s="116">
        <f t="shared" si="147"/>
        <v>154205.41999999993</v>
      </c>
      <c r="K157" s="116">
        <f t="shared" si="147"/>
        <v>-202834.04000000004</v>
      </c>
      <c r="L157" s="116">
        <f t="shared" si="147"/>
        <v>122672.44</v>
      </c>
      <c r="M157" s="116">
        <f t="shared" si="147"/>
        <v>54615.460000000021</v>
      </c>
      <c r="N157" s="117">
        <f t="shared" si="147"/>
        <v>-42891.630000000005</v>
      </c>
      <c r="O157" s="115">
        <f t="shared" si="147"/>
        <v>69423.090000000026</v>
      </c>
      <c r="P157" s="116">
        <f t="shared" ref="P157:R157" si="148">P136-P143</f>
        <v>57973</v>
      </c>
      <c r="Q157" s="116">
        <f t="shared" si="148"/>
        <v>20888</v>
      </c>
      <c r="R157" s="116">
        <f t="shared" si="148"/>
        <v>-20791.659999999974</v>
      </c>
      <c r="S157" s="116">
        <f t="shared" ref="S157:T157" si="149">S136-S143</f>
        <v>1384.210000000021</v>
      </c>
      <c r="T157" s="116">
        <f t="shared" si="149"/>
        <v>332314.46999999997</v>
      </c>
      <c r="U157" s="116">
        <f t="shared" ref="U157:W157" si="150">U136-U143</f>
        <v>48441.710000000079</v>
      </c>
      <c r="V157" s="116">
        <f t="shared" si="150"/>
        <v>-43443</v>
      </c>
      <c r="W157" s="116">
        <f t="shared" si="150"/>
        <v>48441.710000000079</v>
      </c>
      <c r="X157" s="236">
        <v>125438</v>
      </c>
      <c r="Y157" s="236">
        <v>-15702</v>
      </c>
      <c r="Z157" s="117"/>
      <c r="AA157" s="44">
        <f t="shared" si="142"/>
        <v>16586.080000000016</v>
      </c>
      <c r="AB157" s="118">
        <f t="shared" si="142"/>
        <v>82168.72000000003</v>
      </c>
      <c r="AC157" s="118">
        <f t="shared" si="142"/>
        <v>-78144.239999999991</v>
      </c>
      <c r="AD157" s="118">
        <f t="shared" si="142"/>
        <v>38221.680000000051</v>
      </c>
      <c r="AE157" s="118">
        <f t="shared" si="142"/>
        <v>-11716.839999999967</v>
      </c>
      <c r="AF157" s="118">
        <f t="shared" si="142"/>
        <v>209019.59999999998</v>
      </c>
      <c r="AG157" s="118">
        <f t="shared" si="142"/>
        <v>-25263.139999999898</v>
      </c>
      <c r="AH157" s="118">
        <f t="shared" si="142"/>
        <v>-197648.41999999993</v>
      </c>
      <c r="AI157" s="118">
        <f t="shared" si="142"/>
        <v>251275.75000000012</v>
      </c>
      <c r="AJ157" s="118">
        <f t="shared" si="142"/>
        <v>2765.5599999999977</v>
      </c>
      <c r="AK157" s="118">
        <f t="shared" si="142"/>
        <v>-70317.460000000021</v>
      </c>
      <c r="AL157" s="119"/>
      <c r="AM157" s="44">
        <f t="shared" ref="AM157:AM159" si="151">AM136-AM143</f>
        <v>253757</v>
      </c>
    </row>
    <row r="158" spans="1:39" s="47" customFormat="1" x14ac:dyDescent="0.35">
      <c r="A158" s="171"/>
      <c r="B158" s="48" t="s">
        <v>40</v>
      </c>
      <c r="C158" s="115">
        <f t="shared" ref="C158:O158" si="152">C137-C144</f>
        <v>108352.18</v>
      </c>
      <c r="D158" s="116">
        <f t="shared" si="152"/>
        <v>29723.750000000029</v>
      </c>
      <c r="E158" s="116">
        <f t="shared" si="152"/>
        <v>134202.32999999999</v>
      </c>
      <c r="F158" s="44">
        <f t="shared" si="152"/>
        <v>-35182.669999999984</v>
      </c>
      <c r="G158" s="116">
        <f t="shared" si="152"/>
        <v>85764.94</v>
      </c>
      <c r="H158" s="116">
        <f t="shared" si="152"/>
        <v>126109.63</v>
      </c>
      <c r="I158" s="116">
        <f t="shared" si="152"/>
        <v>185691.3</v>
      </c>
      <c r="J158" s="116">
        <f t="shared" si="152"/>
        <v>200152.61</v>
      </c>
      <c r="K158" s="116">
        <f t="shared" si="152"/>
        <v>-117237.50999999998</v>
      </c>
      <c r="L158" s="116">
        <f t="shared" si="152"/>
        <v>141514.90000000002</v>
      </c>
      <c r="M158" s="116">
        <f t="shared" si="152"/>
        <v>104437.54000000004</v>
      </c>
      <c r="N158" s="117">
        <f t="shared" si="152"/>
        <v>-61410.44</v>
      </c>
      <c r="O158" s="115">
        <f t="shared" si="152"/>
        <v>87957.75</v>
      </c>
      <c r="P158" s="116">
        <f t="shared" ref="P158:R158" si="153">P137-P144</f>
        <v>136728.06000000003</v>
      </c>
      <c r="Q158" s="116">
        <f t="shared" si="153"/>
        <v>36472.500000000029</v>
      </c>
      <c r="R158" s="116">
        <f t="shared" si="153"/>
        <v>-3177.8399999999965</v>
      </c>
      <c r="S158" s="116">
        <f t="shared" ref="S158:T158" si="154">S137-S144</f>
        <v>73541.010000000009</v>
      </c>
      <c r="T158" s="116">
        <f t="shared" si="154"/>
        <v>397859.59</v>
      </c>
      <c r="U158" s="116">
        <f t="shared" ref="U158:W158" si="155">U137-U144</f>
        <v>14055.900000000023</v>
      </c>
      <c r="V158" s="116">
        <f t="shared" si="155"/>
        <v>162405</v>
      </c>
      <c r="W158" s="116">
        <f t="shared" si="155"/>
        <v>14055.900000000023</v>
      </c>
      <c r="X158" s="236">
        <v>90343</v>
      </c>
      <c r="Y158" s="236">
        <v>-90106</v>
      </c>
      <c r="Z158" s="117"/>
      <c r="AA158" s="44">
        <f t="shared" si="142"/>
        <v>-20394.429999999993</v>
      </c>
      <c r="AB158" s="118">
        <f t="shared" si="142"/>
        <v>107004.31</v>
      </c>
      <c r="AC158" s="118">
        <f t="shared" si="142"/>
        <v>-97729.829999999958</v>
      </c>
      <c r="AD158" s="118">
        <f t="shared" si="142"/>
        <v>32004.829999999987</v>
      </c>
      <c r="AE158" s="118">
        <f t="shared" si="142"/>
        <v>-12223.929999999993</v>
      </c>
      <c r="AF158" s="118">
        <f t="shared" si="142"/>
        <v>271749.96000000002</v>
      </c>
      <c r="AG158" s="118">
        <f t="shared" si="142"/>
        <v>-171635.39999999997</v>
      </c>
      <c r="AH158" s="118">
        <f t="shared" si="142"/>
        <v>-37747.609999999986</v>
      </c>
      <c r="AI158" s="118">
        <f t="shared" si="142"/>
        <v>131293.41</v>
      </c>
      <c r="AJ158" s="118">
        <f t="shared" si="142"/>
        <v>-51171.900000000023</v>
      </c>
      <c r="AK158" s="118">
        <f t="shared" si="142"/>
        <v>-194543.54000000004</v>
      </c>
      <c r="AL158" s="119"/>
      <c r="AM158" s="44">
        <f t="shared" si="151"/>
        <v>162576</v>
      </c>
    </row>
    <row r="159" spans="1:39" s="47" customFormat="1" x14ac:dyDescent="0.35">
      <c r="A159" s="171"/>
      <c r="B159" s="48" t="s">
        <v>41</v>
      </c>
      <c r="C159" s="115">
        <f t="shared" ref="C159:O159" si="156">C138-C145</f>
        <v>1361.1499999999942</v>
      </c>
      <c r="D159" s="116">
        <f t="shared" si="156"/>
        <v>40403.479999999981</v>
      </c>
      <c r="E159" s="116">
        <f t="shared" si="156"/>
        <v>56773.860000000015</v>
      </c>
      <c r="F159" s="44">
        <f t="shared" si="156"/>
        <v>92886.849999999977</v>
      </c>
      <c r="G159" s="116">
        <f t="shared" si="156"/>
        <v>109562.45000000001</v>
      </c>
      <c r="H159" s="116">
        <f t="shared" si="156"/>
        <v>19120.859999999986</v>
      </c>
      <c r="I159" s="116">
        <f t="shared" si="156"/>
        <v>80385.69</v>
      </c>
      <c r="J159" s="116">
        <f t="shared" si="156"/>
        <v>99141.309999999969</v>
      </c>
      <c r="K159" s="116">
        <f t="shared" si="156"/>
        <v>23413.820000000007</v>
      </c>
      <c r="L159" s="116">
        <f t="shared" si="156"/>
        <v>34783.819999999978</v>
      </c>
      <c r="M159" s="116">
        <f t="shared" si="156"/>
        <v>53100.640000000014</v>
      </c>
      <c r="N159" s="117">
        <f t="shared" si="156"/>
        <v>223986.75</v>
      </c>
      <c r="O159" s="115">
        <f t="shared" si="156"/>
        <v>-91256.25</v>
      </c>
      <c r="P159" s="116">
        <f t="shared" ref="P159:R159" si="157">P138-P145</f>
        <v>204608.57</v>
      </c>
      <c r="Q159" s="116">
        <f t="shared" si="157"/>
        <v>217217.99</v>
      </c>
      <c r="R159" s="116">
        <f t="shared" si="157"/>
        <v>141338.03000000003</v>
      </c>
      <c r="S159" s="116">
        <f t="shared" ref="S159:T159" si="158">S138-S145</f>
        <v>15180.229999999981</v>
      </c>
      <c r="T159" s="116">
        <f t="shared" si="158"/>
        <v>121569.63999999998</v>
      </c>
      <c r="U159" s="116">
        <f t="shared" ref="U159:W159" si="159">U138-U145</f>
        <v>61306.040000000037</v>
      </c>
      <c r="V159" s="116">
        <f t="shared" si="159"/>
        <v>78540</v>
      </c>
      <c r="W159" s="116">
        <f t="shared" si="159"/>
        <v>61306.040000000037</v>
      </c>
      <c r="X159" s="236">
        <v>97616</v>
      </c>
      <c r="Y159" s="236">
        <v>-28622</v>
      </c>
      <c r="Z159" s="117"/>
      <c r="AA159" s="44">
        <f t="shared" si="142"/>
        <v>-92617.4</v>
      </c>
      <c r="AB159" s="118">
        <f t="shared" si="142"/>
        <v>164205.09000000003</v>
      </c>
      <c r="AC159" s="118">
        <f t="shared" si="142"/>
        <v>160444.12999999998</v>
      </c>
      <c r="AD159" s="118">
        <f t="shared" si="142"/>
        <v>48451.180000000051</v>
      </c>
      <c r="AE159" s="118">
        <f t="shared" si="142"/>
        <v>-94382.22000000003</v>
      </c>
      <c r="AF159" s="118">
        <f t="shared" si="142"/>
        <v>102448.78</v>
      </c>
      <c r="AG159" s="118">
        <f t="shared" si="142"/>
        <v>-19079.649999999965</v>
      </c>
      <c r="AH159" s="118">
        <f t="shared" si="142"/>
        <v>-20601.309999999969</v>
      </c>
      <c r="AI159" s="118">
        <f t="shared" si="142"/>
        <v>37892.22000000003</v>
      </c>
      <c r="AJ159" s="118">
        <f t="shared" si="142"/>
        <v>62832.180000000022</v>
      </c>
      <c r="AK159" s="118">
        <f t="shared" si="142"/>
        <v>-81722.640000000014</v>
      </c>
      <c r="AL159" s="119"/>
      <c r="AM159" s="44">
        <f t="shared" si="151"/>
        <v>17588</v>
      </c>
    </row>
    <row r="160" spans="1:39" s="152" customFormat="1" ht="15" thickBot="1" x14ac:dyDescent="0.4">
      <c r="A160" s="172"/>
      <c r="B160" s="63" t="s">
        <v>42</v>
      </c>
      <c r="C160" s="147">
        <f>SUM(C155:C159)</f>
        <v>151426.9200000001</v>
      </c>
      <c r="D160" s="148">
        <f t="shared" ref="D160:O160" si="160">SUM(D155:D159)</f>
        <v>-118031.9599999999</v>
      </c>
      <c r="E160" s="148">
        <f t="shared" si="160"/>
        <v>304655.44000000006</v>
      </c>
      <c r="F160" s="45">
        <f t="shared" si="160"/>
        <v>-134726.18000000017</v>
      </c>
      <c r="G160" s="148">
        <f t="shared" si="160"/>
        <v>710114.52</v>
      </c>
      <c r="H160" s="148">
        <f t="shared" si="160"/>
        <v>384486.51</v>
      </c>
      <c r="I160" s="148">
        <f t="shared" si="160"/>
        <v>161058.69000000003</v>
      </c>
      <c r="J160" s="148">
        <f t="shared" si="160"/>
        <v>240905.78000000012</v>
      </c>
      <c r="K160" s="148">
        <f t="shared" si="160"/>
        <v>-728566.81000000029</v>
      </c>
      <c r="L160" s="148">
        <f t="shared" si="160"/>
        <v>634792.56999999972</v>
      </c>
      <c r="M160" s="148">
        <f t="shared" si="160"/>
        <v>408162.01999999996</v>
      </c>
      <c r="N160" s="149">
        <f t="shared" si="160"/>
        <v>-17489.72</v>
      </c>
      <c r="O160" s="147">
        <f t="shared" si="160"/>
        <v>125281.12000000017</v>
      </c>
      <c r="P160" s="148">
        <f t="shared" ref="P160:R160" si="161">SUM(P155:P159)</f>
        <v>552563.02</v>
      </c>
      <c r="Q160" s="148">
        <f t="shared" si="161"/>
        <v>243518.61000000016</v>
      </c>
      <c r="R160" s="148">
        <f t="shared" si="161"/>
        <v>277278.10000000003</v>
      </c>
      <c r="S160" s="148">
        <f t="shared" ref="S160:T160" si="162">SUM(S155:S159)</f>
        <v>474568.61999999965</v>
      </c>
      <c r="T160" s="148">
        <f t="shared" si="162"/>
        <v>2138165.0799999996</v>
      </c>
      <c r="U160" s="148">
        <f t="shared" ref="U160:X160" si="163">SUM(U155:U159)</f>
        <v>-401183.82999999996</v>
      </c>
      <c r="V160" s="148">
        <f t="shared" si="163"/>
        <v>-438295</v>
      </c>
      <c r="W160" s="148">
        <f t="shared" si="163"/>
        <v>-401183.82999999996</v>
      </c>
      <c r="X160" s="148">
        <f t="shared" si="163"/>
        <v>750356</v>
      </c>
      <c r="Y160" s="148">
        <v>-174699</v>
      </c>
      <c r="Z160" s="149"/>
      <c r="AA160" s="45">
        <f t="shared" si="132"/>
        <v>-26145.79999999993</v>
      </c>
      <c r="AB160" s="150">
        <f t="shared" ref="AB160:AD160" si="164">SUM(AB155:AB159)</f>
        <v>670594.97999999986</v>
      </c>
      <c r="AC160" s="150">
        <f t="shared" si="164"/>
        <v>-61136.829999999929</v>
      </c>
      <c r="AD160" s="150">
        <f t="shared" si="164"/>
        <v>412004.28000000026</v>
      </c>
      <c r="AE160" s="150">
        <f t="shared" ref="AE160:AF160" si="165">SUM(AE155:AE159)</f>
        <v>-235545.90000000043</v>
      </c>
      <c r="AF160" s="150">
        <f t="shared" si="165"/>
        <v>1753678.5699999996</v>
      </c>
      <c r="AG160" s="150">
        <f t="shared" ref="AG160:AH160" si="166">SUM(AG155:AG159)</f>
        <v>-562242.52</v>
      </c>
      <c r="AH160" s="150">
        <f t="shared" si="166"/>
        <v>-679200.78</v>
      </c>
      <c r="AI160" s="150">
        <f t="shared" ref="AI160:AJ160" si="167">SUM(AI155:AI159)</f>
        <v>327382.98000000027</v>
      </c>
      <c r="AJ160" s="150">
        <f t="shared" si="167"/>
        <v>115563.4300000002</v>
      </c>
      <c r="AK160" s="150">
        <f t="shared" ref="AK160" si="168">SUM(AK155:AK159)</f>
        <v>-582861.02</v>
      </c>
      <c r="AL160" s="151"/>
      <c r="AM160" s="45">
        <f t="shared" si="132"/>
        <v>940960</v>
      </c>
    </row>
    <row r="161" spans="1:39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91"/>
      <c r="AA161" s="92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4"/>
      <c r="AM161" s="92"/>
    </row>
    <row r="162" spans="1:39" s="71" customFormat="1" x14ac:dyDescent="0.35">
      <c r="A162" s="171"/>
      <c r="B162" s="72" t="s">
        <v>37</v>
      </c>
      <c r="C162" s="73">
        <v>4</v>
      </c>
      <c r="D162" s="74">
        <v>4</v>
      </c>
      <c r="E162" s="74">
        <v>4</v>
      </c>
      <c r="F162" s="76">
        <v>5</v>
      </c>
      <c r="G162" s="74">
        <v>3</v>
      </c>
      <c r="H162" s="76">
        <v>3</v>
      </c>
      <c r="I162" s="74">
        <v>3</v>
      </c>
      <c r="J162" s="76">
        <v>2</v>
      </c>
      <c r="K162" s="74">
        <v>3</v>
      </c>
      <c r="L162" s="76">
        <v>3</v>
      </c>
      <c r="M162" s="76">
        <v>3</v>
      </c>
      <c r="N162" s="127">
        <v>2</v>
      </c>
      <c r="O162" s="73">
        <v>2</v>
      </c>
      <c r="P162" s="76">
        <v>2</v>
      </c>
      <c r="Q162" s="74">
        <v>1</v>
      </c>
      <c r="R162" s="76">
        <v>1</v>
      </c>
      <c r="S162" s="74">
        <v>1</v>
      </c>
      <c r="T162" s="76">
        <v>1</v>
      </c>
      <c r="U162" s="238">
        <v>1</v>
      </c>
      <c r="V162" s="238">
        <v>2</v>
      </c>
      <c r="W162" s="238">
        <v>1</v>
      </c>
      <c r="X162" s="238">
        <v>0</v>
      </c>
      <c r="Y162" s="238">
        <v>0</v>
      </c>
      <c r="Z162" s="127"/>
      <c r="AA162" s="76">
        <f t="shared" ref="AA162:AK170" si="169">O162-C162</f>
        <v>-2</v>
      </c>
      <c r="AB162" s="128">
        <f t="shared" si="169"/>
        <v>-2</v>
      </c>
      <c r="AC162" s="128">
        <f t="shared" si="169"/>
        <v>-3</v>
      </c>
      <c r="AD162" s="128">
        <f t="shared" si="169"/>
        <v>-4</v>
      </c>
      <c r="AE162" s="128">
        <f t="shared" si="169"/>
        <v>-2</v>
      </c>
      <c r="AF162" s="128">
        <f t="shared" si="169"/>
        <v>-2</v>
      </c>
      <c r="AG162" s="128">
        <f t="shared" si="169"/>
        <v>-2</v>
      </c>
      <c r="AH162" s="128">
        <f t="shared" si="169"/>
        <v>0</v>
      </c>
      <c r="AI162" s="128">
        <f t="shared" si="169"/>
        <v>-2</v>
      </c>
      <c r="AJ162" s="128">
        <f t="shared" si="169"/>
        <v>-3</v>
      </c>
      <c r="AK162" s="128">
        <f t="shared" si="169"/>
        <v>-3</v>
      </c>
      <c r="AL162" s="130"/>
      <c r="AM162" s="76">
        <f>IF(ISERROR(GETPIVOTDATA("VALUE",'CSS WK pvt'!$I$2,"DT_FILE",AM$8,"CD_CO",AM$6,"TRIM_CAT",TRIM(B162),"TRIM_LINE",A161))=TRUE,0,GETPIVOTDATA("VALUE",'CSS WK pvt'!$I$2,"DT_FILE",AM$8,"CD_CO",AM$6,"TRIM_CAT",TRIM(B162),"TRIM_LINE",A161))</f>
        <v>1</v>
      </c>
    </row>
    <row r="163" spans="1:39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0</v>
      </c>
      <c r="X163" s="253">
        <f>X162-X164</f>
        <v>0</v>
      </c>
      <c r="Y163" s="253">
        <f>Y162-Y164</f>
        <v>0</v>
      </c>
      <c r="Z163" s="127"/>
      <c r="AA163" s="76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30"/>
      <c r="AM163" s="76"/>
    </row>
    <row r="164" spans="1:39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1</v>
      </c>
      <c r="X164" s="253">
        <v>0</v>
      </c>
      <c r="Y164" s="253">
        <v>0</v>
      </c>
      <c r="Z164" s="127"/>
      <c r="AA164" s="76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30"/>
      <c r="AM164" s="76"/>
    </row>
    <row r="165" spans="1:39" s="71" customFormat="1" x14ac:dyDescent="0.35">
      <c r="A165" s="171"/>
      <c r="B165" s="72" t="s">
        <v>38</v>
      </c>
      <c r="C165" s="73">
        <v>4</v>
      </c>
      <c r="D165" s="74">
        <v>3</v>
      </c>
      <c r="E165" s="74">
        <v>3</v>
      </c>
      <c r="F165" s="76">
        <v>4</v>
      </c>
      <c r="G165" s="74">
        <v>4</v>
      </c>
      <c r="H165" s="76">
        <v>5</v>
      </c>
      <c r="I165" s="74">
        <v>6</v>
      </c>
      <c r="J165" s="76">
        <v>6</v>
      </c>
      <c r="K165" s="74">
        <v>6</v>
      </c>
      <c r="L165" s="76">
        <v>6</v>
      </c>
      <c r="M165" s="76">
        <v>6</v>
      </c>
      <c r="N165" s="127">
        <v>6</v>
      </c>
      <c r="O165" s="73">
        <v>6</v>
      </c>
      <c r="P165" s="76">
        <v>6</v>
      </c>
      <c r="Q165" s="74">
        <v>4</v>
      </c>
      <c r="R165" s="76">
        <v>6</v>
      </c>
      <c r="S165" s="74">
        <v>7</v>
      </c>
      <c r="T165" s="76">
        <v>7</v>
      </c>
      <c r="U165" s="238">
        <v>8</v>
      </c>
      <c r="V165" s="238">
        <v>9</v>
      </c>
      <c r="W165" s="238">
        <v>10</v>
      </c>
      <c r="X165" s="238">
        <v>12</v>
      </c>
      <c r="Y165" s="238">
        <v>14</v>
      </c>
      <c r="Z165" s="127"/>
      <c r="AA165" s="76">
        <f t="shared" si="169"/>
        <v>2</v>
      </c>
      <c r="AB165" s="128">
        <f t="shared" si="169"/>
        <v>3</v>
      </c>
      <c r="AC165" s="128">
        <f t="shared" si="169"/>
        <v>1</v>
      </c>
      <c r="AD165" s="128">
        <f t="shared" si="169"/>
        <v>2</v>
      </c>
      <c r="AE165" s="128">
        <f t="shared" si="169"/>
        <v>3</v>
      </c>
      <c r="AF165" s="128">
        <f t="shared" si="169"/>
        <v>2</v>
      </c>
      <c r="AG165" s="128">
        <f t="shared" si="169"/>
        <v>2</v>
      </c>
      <c r="AH165" s="128">
        <f t="shared" si="169"/>
        <v>3</v>
      </c>
      <c r="AI165" s="128">
        <f t="shared" si="169"/>
        <v>4</v>
      </c>
      <c r="AJ165" s="128">
        <f t="shared" si="169"/>
        <v>6</v>
      </c>
      <c r="AK165" s="128">
        <f t="shared" si="169"/>
        <v>8</v>
      </c>
      <c r="AL165" s="130"/>
      <c r="AM165" s="76">
        <f>IF(ISERROR(GETPIVOTDATA("VALUE",'CSS WK pvt'!$I$2,"DT_FILE",AM$8,"CD_CO",AM$6,"TRIM_CAT",TRIM(B165),"TRIM_LINE",A161))=TRUE,0,GETPIVOTDATA("VALUE",'CSS WK pvt'!$I$2,"DT_FILE",AM$8,"CD_CO",AM$6,"TRIM_CAT",TRIM(B165),"TRIM_LINE",A161))</f>
        <v>13</v>
      </c>
    </row>
    <row r="166" spans="1:39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0</v>
      </c>
      <c r="X166" s="253">
        <f>X165-X167</f>
        <v>2</v>
      </c>
      <c r="Y166" s="253">
        <f>Y165-Y167</f>
        <v>3</v>
      </c>
      <c r="Z166" s="127"/>
      <c r="AA166" s="76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30"/>
      <c r="AM166" s="76"/>
    </row>
    <row r="167" spans="1:39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10</v>
      </c>
      <c r="Y167" s="253">
        <v>11</v>
      </c>
      <c r="Z167" s="127"/>
      <c r="AA167" s="76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30"/>
      <c r="AM167" s="76"/>
    </row>
    <row r="168" spans="1:39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127"/>
      <c r="AA168" s="76">
        <f t="shared" si="169"/>
        <v>0</v>
      </c>
      <c r="AB168" s="128">
        <f t="shared" si="169"/>
        <v>0</v>
      </c>
      <c r="AC168" s="128">
        <f t="shared" si="169"/>
        <v>0</v>
      </c>
      <c r="AD168" s="128">
        <f t="shared" si="169"/>
        <v>0</v>
      </c>
      <c r="AE168" s="128">
        <f t="shared" si="169"/>
        <v>0</v>
      </c>
      <c r="AF168" s="128">
        <f t="shared" si="169"/>
        <v>0</v>
      </c>
      <c r="AG168" s="128">
        <f t="shared" si="169"/>
        <v>0</v>
      </c>
      <c r="AH168" s="128">
        <f t="shared" si="169"/>
        <v>0</v>
      </c>
      <c r="AI168" s="128">
        <f t="shared" si="169"/>
        <v>0</v>
      </c>
      <c r="AJ168" s="128">
        <f t="shared" si="169"/>
        <v>0</v>
      </c>
      <c r="AK168" s="128">
        <f t="shared" si="169"/>
        <v>0</v>
      </c>
      <c r="AL168" s="130"/>
      <c r="AM168" s="76">
        <f>IF(ISERROR(GETPIVOTDATA("VALUE",'CSS WK pvt'!$I$2,"DT_FILE",AM$8,"CD_CO",AM$6,"TRIM_CAT",TRIM(B168),"TRIM_LINE",A161))=TRUE,0,GETPIVOTDATA("VALUE",'CSS WK pvt'!$I$2,"DT_FILE",AM$8,"CD_CO",AM$6,"TRIM_CAT",TRIM(B168),"TRIM_LINE",A161))</f>
        <v>0</v>
      </c>
    </row>
    <row r="169" spans="1:39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127"/>
      <c r="AA169" s="76">
        <f t="shared" si="169"/>
        <v>0</v>
      </c>
      <c r="AB169" s="128">
        <f t="shared" si="169"/>
        <v>0</v>
      </c>
      <c r="AC169" s="128">
        <f t="shared" si="169"/>
        <v>0</v>
      </c>
      <c r="AD169" s="128">
        <f t="shared" si="169"/>
        <v>0</v>
      </c>
      <c r="AE169" s="128">
        <f t="shared" si="169"/>
        <v>0</v>
      </c>
      <c r="AF169" s="128">
        <f t="shared" si="169"/>
        <v>0</v>
      </c>
      <c r="AG169" s="128">
        <f t="shared" si="169"/>
        <v>0</v>
      </c>
      <c r="AH169" s="128">
        <f t="shared" si="169"/>
        <v>0</v>
      </c>
      <c r="AI169" s="128">
        <f t="shared" si="169"/>
        <v>0</v>
      </c>
      <c r="AJ169" s="128">
        <f t="shared" si="169"/>
        <v>0</v>
      </c>
      <c r="AK169" s="128">
        <f t="shared" si="169"/>
        <v>0</v>
      </c>
      <c r="AL169" s="130"/>
      <c r="AM169" s="76">
        <f>IF(ISERROR(GETPIVOTDATA("VALUE",'CSS WK pvt'!$I$2,"DT_FILE",AM$8,"CD_CO",AM$6,"TRIM_CAT",TRIM(B169),"TRIM_LINE",A161))=TRUE,0,GETPIVOTDATA("VALUE",'CSS WK pvt'!$I$2,"DT_FILE",AM$8,"CD_CO",AM$6,"TRIM_CAT",TRIM(B169),"TRIM_LINE",A161))</f>
        <v>0</v>
      </c>
    </row>
    <row r="170" spans="1:39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127"/>
      <c r="AA170" s="76">
        <f t="shared" si="169"/>
        <v>0</v>
      </c>
      <c r="AB170" s="128">
        <f t="shared" si="169"/>
        <v>0</v>
      </c>
      <c r="AC170" s="128">
        <f t="shared" si="169"/>
        <v>0</v>
      </c>
      <c r="AD170" s="128">
        <f t="shared" si="169"/>
        <v>0</v>
      </c>
      <c r="AE170" s="128">
        <f t="shared" si="169"/>
        <v>0</v>
      </c>
      <c r="AF170" s="128">
        <f t="shared" si="169"/>
        <v>0</v>
      </c>
      <c r="AG170" s="128">
        <f t="shared" si="169"/>
        <v>0</v>
      </c>
      <c r="AH170" s="128">
        <f t="shared" si="169"/>
        <v>0</v>
      </c>
      <c r="AI170" s="128">
        <f t="shared" si="169"/>
        <v>0</v>
      </c>
      <c r="AJ170" s="128">
        <f t="shared" si="169"/>
        <v>0</v>
      </c>
      <c r="AK170" s="128">
        <f t="shared" si="169"/>
        <v>0</v>
      </c>
      <c r="AL170" s="130"/>
      <c r="AM170" s="76">
        <f>IF(ISERROR(GETPIVOTDATA("VALUE",'CSS WK pvt'!$I$2,"DT_FILE",AM$8,"CD_CO",AM$6,"TRIM_CAT",TRIM(B170),"TRIM_LINE",A161))=TRUE,0,GETPIVOTDATA("VALUE",'CSS WK pvt'!$I$2,"DT_FILE",AM$8,"CD_CO",AM$6,"TRIM_CAT",TRIM(B170),"TRIM_LINE",A161))</f>
        <v>0</v>
      </c>
    </row>
    <row r="171" spans="1:39" s="87" customFormat="1" x14ac:dyDescent="0.35">
      <c r="A171" s="172"/>
      <c r="B171" s="72" t="s">
        <v>42</v>
      </c>
      <c r="C171" s="142">
        <f>SUM(C162:C170)</f>
        <v>8</v>
      </c>
      <c r="D171" s="143">
        <f t="shared" ref="D171:Q171" si="170">SUM(D162:D170)</f>
        <v>7</v>
      </c>
      <c r="E171" s="143">
        <f t="shared" si="170"/>
        <v>7</v>
      </c>
      <c r="F171" s="144">
        <f t="shared" si="170"/>
        <v>9</v>
      </c>
      <c r="G171" s="143">
        <f t="shared" si="170"/>
        <v>7</v>
      </c>
      <c r="H171" s="144">
        <f t="shared" si="170"/>
        <v>8</v>
      </c>
      <c r="I171" s="143">
        <f t="shared" si="170"/>
        <v>9</v>
      </c>
      <c r="J171" s="144">
        <f t="shared" si="170"/>
        <v>8</v>
      </c>
      <c r="K171" s="143">
        <f t="shared" si="170"/>
        <v>9</v>
      </c>
      <c r="L171" s="144">
        <f t="shared" si="170"/>
        <v>9</v>
      </c>
      <c r="M171" s="144">
        <f t="shared" si="170"/>
        <v>9</v>
      </c>
      <c r="N171" s="145">
        <f t="shared" si="170"/>
        <v>8</v>
      </c>
      <c r="O171" s="142">
        <f t="shared" si="170"/>
        <v>8</v>
      </c>
      <c r="P171" s="144">
        <f t="shared" si="170"/>
        <v>8</v>
      </c>
      <c r="Q171" s="144">
        <f t="shared" si="170"/>
        <v>5</v>
      </c>
      <c r="R171" s="144">
        <v>7</v>
      </c>
      <c r="S171" s="143">
        <v>8</v>
      </c>
      <c r="T171" s="144">
        <v>8</v>
      </c>
      <c r="U171" s="239">
        <v>9</v>
      </c>
      <c r="V171" s="239">
        <v>11</v>
      </c>
      <c r="W171" s="239">
        <f>SUM(W162+W165+W168+W169+W170)</f>
        <v>11</v>
      </c>
      <c r="X171" s="239">
        <f>SUM(X162+X165+X168+X169+X170)</f>
        <v>12</v>
      </c>
      <c r="Y171" s="239">
        <v>14</v>
      </c>
      <c r="Z171" s="145"/>
      <c r="AA171" s="144">
        <f>SUM(AA162:AA170)</f>
        <v>0</v>
      </c>
      <c r="AB171" s="146">
        <f t="shared" ref="AB171:AD171" si="171">SUM(AB162:AB170)</f>
        <v>1</v>
      </c>
      <c r="AC171" s="146">
        <f t="shared" si="171"/>
        <v>-2</v>
      </c>
      <c r="AD171" s="146">
        <f t="shared" si="171"/>
        <v>-2</v>
      </c>
      <c r="AE171" s="146">
        <f t="shared" ref="AE171:AF171" si="172">SUM(AE162:AE170)</f>
        <v>1</v>
      </c>
      <c r="AF171" s="146">
        <f t="shared" si="172"/>
        <v>0</v>
      </c>
      <c r="AG171" s="146">
        <f t="shared" ref="AG171:AH171" si="173">SUM(AG162:AG170)</f>
        <v>0</v>
      </c>
      <c r="AH171" s="146">
        <f t="shared" si="173"/>
        <v>3</v>
      </c>
      <c r="AI171" s="146">
        <f t="shared" ref="AI171:AJ171" si="174">SUM(AI162:AI170)</f>
        <v>2</v>
      </c>
      <c r="AJ171" s="146">
        <f t="shared" si="174"/>
        <v>3</v>
      </c>
      <c r="AK171" s="146">
        <f t="shared" ref="AK171" si="175">SUM(AK162:AK170)</f>
        <v>5</v>
      </c>
      <c r="AL171" s="141"/>
      <c r="AM171" s="101">
        <f>SUM(AM162:AM170)</f>
        <v>14</v>
      </c>
    </row>
    <row r="172" spans="1:39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105"/>
      <c r="AA172" s="106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8"/>
      <c r="AM172" s="106"/>
    </row>
    <row r="173" spans="1:39" s="71" customFormat="1" x14ac:dyDescent="0.35">
      <c r="A173" s="171"/>
      <c r="B173" s="72" t="s">
        <v>37</v>
      </c>
      <c r="C173" s="132"/>
      <c r="D173" s="78">
        <v>1</v>
      </c>
      <c r="E173" s="78">
        <v>1</v>
      </c>
      <c r="F173" s="78">
        <v>4</v>
      </c>
      <c r="G173" s="78"/>
      <c r="H173" s="129">
        <v>6</v>
      </c>
      <c r="I173" s="78">
        <v>6</v>
      </c>
      <c r="J173" s="129">
        <v>1</v>
      </c>
      <c r="K173" s="78"/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130"/>
      <c r="AA173" s="132">
        <f t="shared" ref="AA173:AK181" si="176">O173-C173</f>
        <v>0</v>
      </c>
      <c r="AB173" s="129">
        <f t="shared" si="176"/>
        <v>-1</v>
      </c>
      <c r="AC173" s="129">
        <f t="shared" si="176"/>
        <v>-1</v>
      </c>
      <c r="AD173" s="129">
        <f t="shared" si="176"/>
        <v>-4</v>
      </c>
      <c r="AE173" s="129">
        <f t="shared" si="176"/>
        <v>0</v>
      </c>
      <c r="AF173" s="129">
        <f t="shared" si="176"/>
        <v>-6</v>
      </c>
      <c r="AG173" s="129">
        <f t="shared" si="176"/>
        <v>-6</v>
      </c>
      <c r="AH173" s="129">
        <f t="shared" si="176"/>
        <v>-1</v>
      </c>
      <c r="AI173" s="129">
        <f t="shared" si="176"/>
        <v>0</v>
      </c>
      <c r="AJ173" s="129">
        <f t="shared" si="176"/>
        <v>0</v>
      </c>
      <c r="AK173" s="129">
        <f t="shared" si="176"/>
        <v>0</v>
      </c>
      <c r="AL173" s="130"/>
      <c r="AM173" s="76">
        <f>IF(ISERROR(GETPIVOTDATA("VALUE",'CSS WK pvt'!$I$2,"DT_FILE",AM$8,"CD_CO",AM$6,"TRIM_CAT",TRIM(B173),"TRIM_LINE",A172))=TRUE,0,GETPIVOTDATA("VALUE",'CSS WK pvt'!$I$2,"DT_FILE",AM$8,"CD_CO",AM$6,"TRIM_CAT",TRIM(B173),"TRIM_LINE",A172))</f>
        <v>0</v>
      </c>
    </row>
    <row r="174" spans="1:39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130"/>
      <c r="AA174" s="132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30"/>
      <c r="AM174" s="76"/>
    </row>
    <row r="175" spans="1:39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130"/>
      <c r="AA175" s="132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30"/>
      <c r="AM175" s="76"/>
    </row>
    <row r="176" spans="1:39" s="71" customFormat="1" x14ac:dyDescent="0.35">
      <c r="A176" s="171"/>
      <c r="B176" s="72" t="s">
        <v>38</v>
      </c>
      <c r="C176" s="132"/>
      <c r="D176" s="78"/>
      <c r="E176" s="78"/>
      <c r="F176" s="78"/>
      <c r="G176" s="78"/>
      <c r="H176" s="129"/>
      <c r="I176" s="78"/>
      <c r="J176" s="129"/>
      <c r="K176" s="78"/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130"/>
      <c r="AA176" s="132">
        <f t="shared" si="176"/>
        <v>0</v>
      </c>
      <c r="AB176" s="129">
        <f t="shared" si="176"/>
        <v>0</v>
      </c>
      <c r="AC176" s="129">
        <f t="shared" si="176"/>
        <v>0</v>
      </c>
      <c r="AD176" s="129">
        <f t="shared" si="176"/>
        <v>0</v>
      </c>
      <c r="AE176" s="129">
        <f t="shared" si="176"/>
        <v>0</v>
      </c>
      <c r="AF176" s="129">
        <f t="shared" si="176"/>
        <v>0</v>
      </c>
      <c r="AG176" s="129">
        <f t="shared" si="176"/>
        <v>0</v>
      </c>
      <c r="AH176" s="129">
        <f t="shared" si="176"/>
        <v>0</v>
      </c>
      <c r="AI176" s="129">
        <f t="shared" si="176"/>
        <v>0</v>
      </c>
      <c r="AJ176" s="129">
        <f t="shared" si="176"/>
        <v>0</v>
      </c>
      <c r="AK176" s="129">
        <f t="shared" si="176"/>
        <v>0</v>
      </c>
      <c r="AL176" s="130"/>
      <c r="AM176" s="76">
        <f>IF(ISERROR(GETPIVOTDATA("VALUE",'CSS WK pvt'!$I$2,"DT_FILE",AM$8,"CD_CO",AM$6,"TRIM_CAT",TRIM(B176),"TRIM_LINE",A172))=TRUE,0,GETPIVOTDATA("VALUE",'CSS WK pvt'!$I$2,"DT_FILE",AM$8,"CD_CO",AM$6,"TRIM_CAT",TRIM(B176),"TRIM_LINE",A172))</f>
        <v>0</v>
      </c>
    </row>
    <row r="177" spans="1:39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130"/>
      <c r="AA177" s="132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30"/>
      <c r="AM177" s="76"/>
    </row>
    <row r="178" spans="1:39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130"/>
      <c r="AA178" s="132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30"/>
      <c r="AM178" s="76"/>
    </row>
    <row r="179" spans="1:39" s="71" customFormat="1" x14ac:dyDescent="0.35">
      <c r="A179" s="171"/>
      <c r="B179" s="72" t="s">
        <v>39</v>
      </c>
      <c r="C179" s="132">
        <v>2</v>
      </c>
      <c r="D179" s="78"/>
      <c r="E179" s="78"/>
      <c r="F179" s="78">
        <v>1</v>
      </c>
      <c r="G179" s="78"/>
      <c r="H179" s="129"/>
      <c r="I179" s="78">
        <v>2</v>
      </c>
      <c r="J179" s="129"/>
      <c r="K179" s="78"/>
      <c r="L179" s="129"/>
      <c r="M179" s="129">
        <v>1</v>
      </c>
      <c r="N179" s="130">
        <v>2</v>
      </c>
      <c r="O179" s="132">
        <v>1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130"/>
      <c r="AA179" s="132">
        <f t="shared" si="176"/>
        <v>-1</v>
      </c>
      <c r="AB179" s="129">
        <f t="shared" si="176"/>
        <v>0</v>
      </c>
      <c r="AC179" s="129">
        <f t="shared" si="176"/>
        <v>0</v>
      </c>
      <c r="AD179" s="129">
        <f t="shared" si="176"/>
        <v>-1</v>
      </c>
      <c r="AE179" s="129">
        <f t="shared" si="176"/>
        <v>0</v>
      </c>
      <c r="AF179" s="129">
        <f t="shared" si="176"/>
        <v>0</v>
      </c>
      <c r="AG179" s="129">
        <f t="shared" si="176"/>
        <v>-2</v>
      </c>
      <c r="AH179" s="129">
        <f t="shared" si="176"/>
        <v>0</v>
      </c>
      <c r="AI179" s="129">
        <f t="shared" si="176"/>
        <v>0</v>
      </c>
      <c r="AJ179" s="129">
        <f t="shared" si="176"/>
        <v>0</v>
      </c>
      <c r="AK179" s="129">
        <f t="shared" si="176"/>
        <v>-1</v>
      </c>
      <c r="AL179" s="130"/>
      <c r="AM179" s="76">
        <f>IF(ISERROR(GETPIVOTDATA("VALUE",'CSS WK pvt'!$I$2,"DT_FILE",AM$8,"CD_CO",AM$6,"TRIM_CAT",TRIM(B179),"TRIM_LINE",A172))=TRUE,0,GETPIVOTDATA("VALUE",'CSS WK pvt'!$I$2,"DT_FILE",AM$8,"CD_CO",AM$6,"TRIM_CAT",TRIM(B179),"TRIM_LINE",A172))</f>
        <v>0</v>
      </c>
    </row>
    <row r="180" spans="1:39" s="71" customFormat="1" x14ac:dyDescent="0.35">
      <c r="A180" s="171"/>
      <c r="B180" s="72" t="s">
        <v>40</v>
      </c>
      <c r="C180" s="132"/>
      <c r="D180" s="78"/>
      <c r="E180" s="78"/>
      <c r="F180" s="78"/>
      <c r="G180" s="78"/>
      <c r="H180" s="129"/>
      <c r="I180" s="78"/>
      <c r="J180" s="129"/>
      <c r="K180" s="78"/>
      <c r="L180" s="129"/>
      <c r="M180" s="129"/>
      <c r="N180" s="130"/>
      <c r="O180" s="132"/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130"/>
      <c r="AA180" s="132">
        <f t="shared" si="176"/>
        <v>0</v>
      </c>
      <c r="AB180" s="129">
        <f t="shared" si="176"/>
        <v>0</v>
      </c>
      <c r="AC180" s="129">
        <f t="shared" si="176"/>
        <v>0</v>
      </c>
      <c r="AD180" s="129">
        <f t="shared" si="176"/>
        <v>0</v>
      </c>
      <c r="AE180" s="129">
        <f t="shared" si="176"/>
        <v>0</v>
      </c>
      <c r="AF180" s="129">
        <f t="shared" si="176"/>
        <v>0</v>
      </c>
      <c r="AG180" s="129">
        <f t="shared" si="176"/>
        <v>0</v>
      </c>
      <c r="AH180" s="129">
        <f t="shared" si="176"/>
        <v>0</v>
      </c>
      <c r="AI180" s="129">
        <f t="shared" si="176"/>
        <v>0</v>
      </c>
      <c r="AJ180" s="129">
        <f t="shared" si="176"/>
        <v>0</v>
      </c>
      <c r="AK180" s="129">
        <f t="shared" si="176"/>
        <v>0</v>
      </c>
      <c r="AL180" s="130"/>
      <c r="AM180" s="76">
        <f>IF(ISERROR(GETPIVOTDATA("VALUE",'CSS WK pvt'!$I$2,"DT_FILE",AM$8,"CD_CO",AM$6,"TRIM_CAT",TRIM(B180),"TRIM_LINE",A172))=TRUE,0,GETPIVOTDATA("VALUE",'CSS WK pvt'!$I$2,"DT_FILE",AM$8,"CD_CO",AM$6,"TRIM_CAT",TRIM(B180),"TRIM_LINE",A172))</f>
        <v>0</v>
      </c>
    </row>
    <row r="181" spans="1:39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130"/>
      <c r="AA181" s="132">
        <f t="shared" si="176"/>
        <v>0</v>
      </c>
      <c r="AB181" s="129">
        <f t="shared" si="176"/>
        <v>0</v>
      </c>
      <c r="AC181" s="129">
        <f t="shared" si="176"/>
        <v>0</v>
      </c>
      <c r="AD181" s="129">
        <f t="shared" si="176"/>
        <v>0</v>
      </c>
      <c r="AE181" s="129">
        <f t="shared" si="176"/>
        <v>0</v>
      </c>
      <c r="AF181" s="129">
        <f t="shared" si="176"/>
        <v>0</v>
      </c>
      <c r="AG181" s="129">
        <f t="shared" si="176"/>
        <v>0</v>
      </c>
      <c r="AH181" s="129">
        <f t="shared" si="176"/>
        <v>0</v>
      </c>
      <c r="AI181" s="129">
        <f t="shared" si="176"/>
        <v>0</v>
      </c>
      <c r="AJ181" s="129">
        <f t="shared" si="176"/>
        <v>0</v>
      </c>
      <c r="AK181" s="129">
        <f t="shared" si="176"/>
        <v>0</v>
      </c>
      <c r="AL181" s="130"/>
      <c r="AM181" s="76">
        <f>IF(ISERROR(GETPIVOTDATA("VALUE",'CSS WK pvt'!$I$2,"DT_FILE",AM$8,"CD_CO",AM$6,"TRIM_CAT",TRIM(B181),"TRIM_LINE",A172))=TRUE,0,GETPIVOTDATA("VALUE",'CSS WK pvt'!$I$2,"DT_FILE",AM$8,"CD_CO",AM$6,"TRIM_CAT",TRIM(B181),"TRIM_LINE",A172))</f>
        <v>0</v>
      </c>
    </row>
    <row r="182" spans="1:39" s="87" customFormat="1" x14ac:dyDescent="0.35">
      <c r="A182" s="172"/>
      <c r="B182" s="72" t="s">
        <v>42</v>
      </c>
      <c r="C182" s="138">
        <f t="shared" ref="C182:Q182" si="177">SUM(C173:C181)</f>
        <v>2</v>
      </c>
      <c r="D182" s="139">
        <f t="shared" si="177"/>
        <v>1</v>
      </c>
      <c r="E182" s="139">
        <f t="shared" si="177"/>
        <v>1</v>
      </c>
      <c r="F182" s="139">
        <f t="shared" si="177"/>
        <v>5</v>
      </c>
      <c r="G182" s="139">
        <f t="shared" si="177"/>
        <v>0</v>
      </c>
      <c r="H182" s="140">
        <f t="shared" si="177"/>
        <v>6</v>
      </c>
      <c r="I182" s="139">
        <f t="shared" si="177"/>
        <v>8</v>
      </c>
      <c r="J182" s="140">
        <f t="shared" si="177"/>
        <v>1</v>
      </c>
      <c r="K182" s="139">
        <f t="shared" si="177"/>
        <v>0</v>
      </c>
      <c r="L182" s="140">
        <f t="shared" si="177"/>
        <v>0</v>
      </c>
      <c r="M182" s="140">
        <f t="shared" si="177"/>
        <v>1</v>
      </c>
      <c r="N182" s="141">
        <f t="shared" si="177"/>
        <v>2</v>
      </c>
      <c r="O182" s="138">
        <f t="shared" si="177"/>
        <v>1</v>
      </c>
      <c r="P182" s="140">
        <f t="shared" si="177"/>
        <v>0</v>
      </c>
      <c r="Q182" s="140">
        <f t="shared" si="177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0</v>
      </c>
      <c r="W182" s="241">
        <f>SUM(W173+W176+W179+W180+W181)</f>
        <v>0</v>
      </c>
      <c r="X182" s="241">
        <f>SUM(X173+X176+X179+X180+X181)</f>
        <v>0</v>
      </c>
      <c r="Y182" s="241">
        <v>0</v>
      </c>
      <c r="Z182" s="141"/>
      <c r="AA182" s="138">
        <f>SUM(AA173:AA181)</f>
        <v>-1</v>
      </c>
      <c r="AB182" s="140">
        <f t="shared" ref="AB182:AD182" si="178">SUM(AB173:AB181)</f>
        <v>-1</v>
      </c>
      <c r="AC182" s="140">
        <f t="shared" si="178"/>
        <v>-1</v>
      </c>
      <c r="AD182" s="140">
        <f t="shared" si="178"/>
        <v>-5</v>
      </c>
      <c r="AE182" s="140">
        <f t="shared" ref="AE182:AF182" si="179">SUM(AE173:AE181)</f>
        <v>0</v>
      </c>
      <c r="AF182" s="140">
        <f t="shared" si="179"/>
        <v>-6</v>
      </c>
      <c r="AG182" s="140">
        <f t="shared" ref="AG182:AH182" si="180">SUM(AG173:AG181)</f>
        <v>-8</v>
      </c>
      <c r="AH182" s="140">
        <f t="shared" si="180"/>
        <v>-1</v>
      </c>
      <c r="AI182" s="140">
        <f t="shared" ref="AI182:AJ182" si="181">SUM(AI173:AI181)</f>
        <v>0</v>
      </c>
      <c r="AJ182" s="140">
        <f t="shared" si="181"/>
        <v>0</v>
      </c>
      <c r="AK182" s="140">
        <f t="shared" ref="AK182" si="182">SUM(AK173:AK181)</f>
        <v>-1</v>
      </c>
      <c r="AL182" s="141"/>
      <c r="AM182" s="101">
        <f>SUM(AM173:AM181)</f>
        <v>0</v>
      </c>
    </row>
    <row r="183" spans="1:39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105"/>
      <c r="AA183" s="106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8"/>
      <c r="AM183" s="106"/>
    </row>
    <row r="184" spans="1:39" s="71" customFormat="1" x14ac:dyDescent="0.35">
      <c r="A184" s="171"/>
      <c r="B184" s="72" t="s">
        <v>37</v>
      </c>
      <c r="C184" s="132">
        <v>38</v>
      </c>
      <c r="D184" s="78">
        <v>36</v>
      </c>
      <c r="E184" s="78">
        <v>48</v>
      </c>
      <c r="F184" s="78">
        <v>48</v>
      </c>
      <c r="G184" s="78">
        <v>47</v>
      </c>
      <c r="H184" s="129">
        <v>55</v>
      </c>
      <c r="I184" s="78">
        <v>43</v>
      </c>
      <c r="J184" s="129">
        <v>41</v>
      </c>
      <c r="K184" s="78">
        <v>31</v>
      </c>
      <c r="L184" s="129">
        <v>34</v>
      </c>
      <c r="M184" s="129">
        <v>32</v>
      </c>
      <c r="N184" s="130">
        <v>30</v>
      </c>
      <c r="O184" s="132">
        <v>32</v>
      </c>
      <c r="P184" s="129">
        <v>21</v>
      </c>
      <c r="Q184" s="78">
        <v>15</v>
      </c>
      <c r="R184" s="129">
        <v>19</v>
      </c>
      <c r="S184" s="78">
        <v>18</v>
      </c>
      <c r="T184" s="129">
        <v>19</v>
      </c>
      <c r="U184" s="240">
        <v>22</v>
      </c>
      <c r="V184" s="240">
        <v>33</v>
      </c>
      <c r="W184" s="240">
        <v>37</v>
      </c>
      <c r="X184" s="240">
        <v>36</v>
      </c>
      <c r="Y184" s="240">
        <v>28</v>
      </c>
      <c r="Z184" s="130"/>
      <c r="AA184" s="132">
        <f t="shared" ref="AA184:AK192" si="183">O184-C184</f>
        <v>-6</v>
      </c>
      <c r="AB184" s="129">
        <f t="shared" si="183"/>
        <v>-15</v>
      </c>
      <c r="AC184" s="129">
        <f t="shared" si="183"/>
        <v>-33</v>
      </c>
      <c r="AD184" s="129">
        <f t="shared" si="183"/>
        <v>-29</v>
      </c>
      <c r="AE184" s="129">
        <f t="shared" si="183"/>
        <v>-29</v>
      </c>
      <c r="AF184" s="129">
        <f t="shared" si="183"/>
        <v>-36</v>
      </c>
      <c r="AG184" s="129">
        <f t="shared" si="183"/>
        <v>-21</v>
      </c>
      <c r="AH184" s="129">
        <f t="shared" si="183"/>
        <v>-8</v>
      </c>
      <c r="AI184" s="129">
        <f t="shared" si="183"/>
        <v>6</v>
      </c>
      <c r="AJ184" s="129">
        <f t="shared" si="183"/>
        <v>2</v>
      </c>
      <c r="AK184" s="129">
        <f t="shared" si="183"/>
        <v>-4</v>
      </c>
      <c r="AL184" s="130"/>
      <c r="AM184" s="76">
        <f>IF(ISERROR(GETPIVOTDATA("VALUE",'CSS WK pvt'!$I$2,"DT_FILE",AM$8,"CD_CO",AM$6,"TRIM_CAT",TRIM(B184),"TRIM_LINE",A183))=TRUE,0,GETPIVOTDATA("VALUE",'CSS WK pvt'!$I$2,"DT_FILE",AM$8,"CD_CO",AM$6,"TRIM_CAT",TRIM(B184),"TRIM_LINE",A183))</f>
        <v>30</v>
      </c>
    </row>
    <row r="185" spans="1:39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</v>
      </c>
      <c r="X185" s="253">
        <f>X184-X186</f>
        <v>5</v>
      </c>
      <c r="Y185" s="253">
        <f>Y184-Y186</f>
        <v>1</v>
      </c>
      <c r="Z185" s="130"/>
      <c r="AA185" s="132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30"/>
      <c r="AM185" s="76"/>
    </row>
    <row r="186" spans="1:39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33</v>
      </c>
      <c r="X186" s="253">
        <v>31</v>
      </c>
      <c r="Y186" s="253">
        <v>27</v>
      </c>
      <c r="Z186" s="130"/>
      <c r="AA186" s="132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30"/>
      <c r="AM186" s="76"/>
    </row>
    <row r="187" spans="1:39" s="71" customFormat="1" x14ac:dyDescent="0.35">
      <c r="A187" s="171"/>
      <c r="B187" s="72" t="s">
        <v>38</v>
      </c>
      <c r="C187" s="132">
        <v>7</v>
      </c>
      <c r="D187" s="78">
        <v>7</v>
      </c>
      <c r="E187" s="78">
        <v>9</v>
      </c>
      <c r="F187" s="78">
        <v>8</v>
      </c>
      <c r="G187" s="78">
        <v>3</v>
      </c>
      <c r="H187" s="129">
        <v>4</v>
      </c>
      <c r="I187" s="78">
        <v>2</v>
      </c>
      <c r="J187" s="129">
        <v>2</v>
      </c>
      <c r="K187" s="78">
        <v>2</v>
      </c>
      <c r="L187" s="129">
        <v>1</v>
      </c>
      <c r="M187" s="129">
        <v>1</v>
      </c>
      <c r="N187" s="130">
        <v>5</v>
      </c>
      <c r="O187" s="132">
        <v>3</v>
      </c>
      <c r="P187" s="129">
        <v>3</v>
      </c>
      <c r="Q187" s="78">
        <v>3</v>
      </c>
      <c r="R187" s="129">
        <v>3</v>
      </c>
      <c r="S187" s="78">
        <v>1</v>
      </c>
      <c r="T187" s="129">
        <v>3</v>
      </c>
      <c r="U187" s="240">
        <v>3</v>
      </c>
      <c r="V187" s="240">
        <v>4</v>
      </c>
      <c r="W187" s="240">
        <v>2</v>
      </c>
      <c r="X187" s="240">
        <v>1</v>
      </c>
      <c r="Y187" s="240">
        <v>1</v>
      </c>
      <c r="Z187" s="130"/>
      <c r="AA187" s="132">
        <f t="shared" si="183"/>
        <v>-4</v>
      </c>
      <c r="AB187" s="129">
        <f t="shared" si="183"/>
        <v>-4</v>
      </c>
      <c r="AC187" s="129">
        <f t="shared" si="183"/>
        <v>-6</v>
      </c>
      <c r="AD187" s="129">
        <f t="shared" si="183"/>
        <v>-5</v>
      </c>
      <c r="AE187" s="129">
        <f t="shared" si="183"/>
        <v>-2</v>
      </c>
      <c r="AF187" s="129">
        <f t="shared" si="183"/>
        <v>-1</v>
      </c>
      <c r="AG187" s="129">
        <f t="shared" si="183"/>
        <v>1</v>
      </c>
      <c r="AH187" s="129">
        <f t="shared" si="183"/>
        <v>2</v>
      </c>
      <c r="AI187" s="129">
        <f t="shared" si="183"/>
        <v>0</v>
      </c>
      <c r="AJ187" s="129">
        <f t="shared" si="183"/>
        <v>0</v>
      </c>
      <c r="AK187" s="129">
        <f t="shared" si="183"/>
        <v>0</v>
      </c>
      <c r="AL187" s="130"/>
      <c r="AM187" s="76">
        <f>IF(ISERROR(GETPIVOTDATA("VALUE",'CSS WK pvt'!$I$2,"DT_FILE",AM$8,"CD_CO",AM$6,"TRIM_CAT",TRIM(B187),"TRIM_LINE",A183))=TRUE,0,GETPIVOTDATA("VALUE",'CSS WK pvt'!$I$2,"DT_FILE",AM$8,"CD_CO",AM$6,"TRIM_CAT",TRIM(B187),"TRIM_LINE",A183))</f>
        <v>1</v>
      </c>
    </row>
    <row r="188" spans="1:39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0</v>
      </c>
      <c r="X188" s="253">
        <f>X187-X189</f>
        <v>0</v>
      </c>
      <c r="Y188" s="253">
        <f>Y187-Y189</f>
        <v>0</v>
      </c>
      <c r="Z188" s="130"/>
      <c r="AA188" s="132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30"/>
      <c r="AM188" s="76"/>
    </row>
    <row r="189" spans="1:39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2</v>
      </c>
      <c r="X189" s="253">
        <v>1</v>
      </c>
      <c r="Y189" s="253">
        <v>1</v>
      </c>
      <c r="Z189" s="130"/>
      <c r="AA189" s="132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30"/>
      <c r="AM189" s="76"/>
    </row>
    <row r="190" spans="1:39" s="71" customFormat="1" x14ac:dyDescent="0.35">
      <c r="A190" s="171"/>
      <c r="B190" s="72" t="s">
        <v>39</v>
      </c>
      <c r="C190" s="132">
        <v>2</v>
      </c>
      <c r="D190" s="78"/>
      <c r="E190" s="78"/>
      <c r="F190" s="78">
        <v>2</v>
      </c>
      <c r="G190" s="78">
        <v>2</v>
      </c>
      <c r="H190" s="129">
        <v>1</v>
      </c>
      <c r="I190" s="78">
        <v>2</v>
      </c>
      <c r="J190" s="129">
        <v>2</v>
      </c>
      <c r="K190" s="78">
        <v>2</v>
      </c>
      <c r="L190" s="129">
        <v>1</v>
      </c>
      <c r="M190" s="129">
        <v>2</v>
      </c>
      <c r="N190" s="130">
        <v>2</v>
      </c>
      <c r="O190" s="132"/>
      <c r="P190" s="129"/>
      <c r="Q190" s="78"/>
      <c r="R190" s="129">
        <v>0</v>
      </c>
      <c r="S190" s="78">
        <v>0</v>
      </c>
      <c r="T190" s="129">
        <v>0</v>
      </c>
      <c r="U190" s="240">
        <v>0</v>
      </c>
      <c r="V190" s="240">
        <v>3</v>
      </c>
      <c r="W190" s="240">
        <v>4</v>
      </c>
      <c r="X190" s="240">
        <v>2</v>
      </c>
      <c r="Y190" s="240">
        <v>3</v>
      </c>
      <c r="Z190" s="130"/>
      <c r="AA190" s="132">
        <f t="shared" si="183"/>
        <v>-2</v>
      </c>
      <c r="AB190" s="129">
        <f t="shared" si="183"/>
        <v>0</v>
      </c>
      <c r="AC190" s="129">
        <f t="shared" si="183"/>
        <v>0</v>
      </c>
      <c r="AD190" s="129">
        <f t="shared" si="183"/>
        <v>-2</v>
      </c>
      <c r="AE190" s="129">
        <f t="shared" si="183"/>
        <v>-2</v>
      </c>
      <c r="AF190" s="129">
        <f t="shared" si="183"/>
        <v>-1</v>
      </c>
      <c r="AG190" s="129">
        <f t="shared" si="183"/>
        <v>-2</v>
      </c>
      <c r="AH190" s="129">
        <f t="shared" si="183"/>
        <v>1</v>
      </c>
      <c r="AI190" s="129">
        <f t="shared" si="183"/>
        <v>2</v>
      </c>
      <c r="AJ190" s="129">
        <f t="shared" si="183"/>
        <v>1</v>
      </c>
      <c r="AK190" s="129">
        <f t="shared" si="183"/>
        <v>1</v>
      </c>
      <c r="AL190" s="130"/>
      <c r="AM190" s="76">
        <f>IF(ISERROR(GETPIVOTDATA("VALUE",'CSS WK pvt'!$I$2,"DT_FILE",AM$8,"CD_CO",AM$6,"TRIM_CAT",TRIM(B190),"TRIM_LINE",A183))=TRUE,0,GETPIVOTDATA("VALUE",'CSS WK pvt'!$I$2,"DT_FILE",AM$8,"CD_CO",AM$6,"TRIM_CAT",TRIM(B190),"TRIM_LINE",A183))</f>
        <v>3</v>
      </c>
    </row>
    <row r="191" spans="1:39" s="71" customFormat="1" x14ac:dyDescent="0.35">
      <c r="A191" s="171"/>
      <c r="B191" s="72" t="s">
        <v>40</v>
      </c>
      <c r="C191" s="132"/>
      <c r="D191" s="78"/>
      <c r="E191" s="78"/>
      <c r="F191" s="78"/>
      <c r="G191" s="78"/>
      <c r="H191" s="129"/>
      <c r="I191" s="78"/>
      <c r="J191" s="129">
        <v>1</v>
      </c>
      <c r="K191" s="78">
        <v>1</v>
      </c>
      <c r="L191" s="129"/>
      <c r="M191" s="129"/>
      <c r="N191" s="130"/>
      <c r="O191" s="132"/>
      <c r="P191" s="129"/>
      <c r="Q191" s="78"/>
      <c r="R191" s="129">
        <v>0</v>
      </c>
      <c r="S191" s="78">
        <v>0</v>
      </c>
      <c r="T191" s="129">
        <v>0</v>
      </c>
      <c r="U191" s="240">
        <v>0</v>
      </c>
      <c r="V191" s="240">
        <v>0</v>
      </c>
      <c r="W191" s="240">
        <v>0</v>
      </c>
      <c r="X191" s="240">
        <v>0</v>
      </c>
      <c r="Y191" s="240">
        <v>0</v>
      </c>
      <c r="Z191" s="130"/>
      <c r="AA191" s="132">
        <f t="shared" si="183"/>
        <v>0</v>
      </c>
      <c r="AB191" s="129">
        <f t="shared" si="183"/>
        <v>0</v>
      </c>
      <c r="AC191" s="129">
        <f t="shared" si="183"/>
        <v>0</v>
      </c>
      <c r="AD191" s="129">
        <f t="shared" si="183"/>
        <v>0</v>
      </c>
      <c r="AE191" s="129">
        <f t="shared" si="183"/>
        <v>0</v>
      </c>
      <c r="AF191" s="129">
        <f t="shared" si="183"/>
        <v>0</v>
      </c>
      <c r="AG191" s="129">
        <f t="shared" si="183"/>
        <v>0</v>
      </c>
      <c r="AH191" s="129">
        <f t="shared" si="183"/>
        <v>-1</v>
      </c>
      <c r="AI191" s="129">
        <f t="shared" si="183"/>
        <v>-1</v>
      </c>
      <c r="AJ191" s="129">
        <f t="shared" si="183"/>
        <v>0</v>
      </c>
      <c r="AK191" s="129">
        <f t="shared" si="183"/>
        <v>0</v>
      </c>
      <c r="AL191" s="130"/>
      <c r="AM191" s="76">
        <f>IF(ISERROR(GETPIVOTDATA("VALUE",'CSS WK pvt'!$I$2,"DT_FILE",AM$8,"CD_CO",AM$6,"TRIM_CAT",TRIM(B191),"TRIM_LINE",A183))=TRUE,0,GETPIVOTDATA("VALUE",'CSS WK pvt'!$I$2,"DT_FILE",AM$8,"CD_CO",AM$6,"TRIM_CAT",TRIM(B191),"TRIM_LINE",A183))</f>
        <v>0</v>
      </c>
    </row>
    <row r="192" spans="1:39" s="71" customFormat="1" x14ac:dyDescent="0.35">
      <c r="A192" s="171"/>
      <c r="B192" s="72" t="s">
        <v>41</v>
      </c>
      <c r="C192" s="132"/>
      <c r="D192" s="78"/>
      <c r="E192" s="78"/>
      <c r="F192" s="78"/>
      <c r="G192" s="78"/>
      <c r="H192" s="129"/>
      <c r="I192" s="78"/>
      <c r="J192" s="129"/>
      <c r="K192" s="78"/>
      <c r="L192" s="129"/>
      <c r="M192" s="129"/>
      <c r="N192" s="130"/>
      <c r="O192" s="132"/>
      <c r="P192" s="129"/>
      <c r="Q192" s="78"/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130"/>
      <c r="AA192" s="132">
        <f t="shared" si="183"/>
        <v>0</v>
      </c>
      <c r="AB192" s="129">
        <f t="shared" si="183"/>
        <v>0</v>
      </c>
      <c r="AC192" s="129">
        <f t="shared" si="183"/>
        <v>0</v>
      </c>
      <c r="AD192" s="129">
        <f t="shared" si="183"/>
        <v>0</v>
      </c>
      <c r="AE192" s="129">
        <f t="shared" si="183"/>
        <v>0</v>
      </c>
      <c r="AF192" s="129">
        <f t="shared" si="183"/>
        <v>0</v>
      </c>
      <c r="AG192" s="129">
        <f t="shared" si="183"/>
        <v>0</v>
      </c>
      <c r="AH192" s="129">
        <f t="shared" si="183"/>
        <v>0</v>
      </c>
      <c r="AI192" s="129">
        <f t="shared" si="183"/>
        <v>0</v>
      </c>
      <c r="AJ192" s="129">
        <f t="shared" si="183"/>
        <v>0</v>
      </c>
      <c r="AK192" s="129">
        <f t="shared" si="183"/>
        <v>0</v>
      </c>
      <c r="AL192" s="130"/>
      <c r="AM192" s="76">
        <f>IF(ISERROR(GETPIVOTDATA("VALUE",'CSS WK pvt'!$I$2,"DT_FILE",AM$8,"CD_CO",AM$6,"TRIM_CAT",TRIM(B192),"TRIM_LINE",A183))=TRUE,0,GETPIVOTDATA("VALUE",'CSS WK pvt'!$I$2,"DT_FILE",AM$8,"CD_CO",AM$6,"TRIM_CAT",TRIM(B192),"TRIM_LINE",A183))</f>
        <v>0</v>
      </c>
    </row>
    <row r="193" spans="1:39" s="87" customFormat="1" ht="15" thickBot="1" x14ac:dyDescent="0.4">
      <c r="A193" s="172"/>
      <c r="B193" s="133" t="s">
        <v>42</v>
      </c>
      <c r="C193" s="134">
        <f>SUM(C184:C192)</f>
        <v>47</v>
      </c>
      <c r="D193" s="135">
        <f t="shared" ref="D193:Q193" si="184">SUM(D184:D192)</f>
        <v>43</v>
      </c>
      <c r="E193" s="135">
        <f t="shared" si="184"/>
        <v>57</v>
      </c>
      <c r="F193" s="135">
        <f t="shared" si="184"/>
        <v>58</v>
      </c>
      <c r="G193" s="135">
        <f t="shared" si="184"/>
        <v>52</v>
      </c>
      <c r="H193" s="136">
        <f t="shared" si="184"/>
        <v>60</v>
      </c>
      <c r="I193" s="135">
        <f t="shared" si="184"/>
        <v>47</v>
      </c>
      <c r="J193" s="136">
        <f t="shared" si="184"/>
        <v>46</v>
      </c>
      <c r="K193" s="135">
        <f t="shared" si="184"/>
        <v>36</v>
      </c>
      <c r="L193" s="136">
        <f t="shared" si="184"/>
        <v>36</v>
      </c>
      <c r="M193" s="136">
        <f t="shared" si="184"/>
        <v>35</v>
      </c>
      <c r="N193" s="137">
        <f t="shared" si="184"/>
        <v>37</v>
      </c>
      <c r="O193" s="134">
        <f t="shared" si="184"/>
        <v>35</v>
      </c>
      <c r="P193" s="136">
        <f t="shared" si="184"/>
        <v>24</v>
      </c>
      <c r="Q193" s="136">
        <f t="shared" si="184"/>
        <v>18</v>
      </c>
      <c r="R193" s="136">
        <v>22</v>
      </c>
      <c r="S193" s="135">
        <v>19</v>
      </c>
      <c r="T193" s="136">
        <v>22</v>
      </c>
      <c r="U193" s="242">
        <v>25</v>
      </c>
      <c r="V193" s="242">
        <v>40</v>
      </c>
      <c r="W193" s="242">
        <f>SUM(W184+W187+W190+W191+W192)</f>
        <v>43</v>
      </c>
      <c r="X193" s="242">
        <f>SUM(X184+X187+X190+X191+X192)</f>
        <v>39</v>
      </c>
      <c r="Y193" s="242">
        <v>32</v>
      </c>
      <c r="Z193" s="137"/>
      <c r="AA193" s="134">
        <f t="shared" ref="AA193:AM193" si="185">SUM(AA184:AA192)</f>
        <v>-12</v>
      </c>
      <c r="AB193" s="136">
        <f t="shared" ref="AB193:AD193" si="186">SUM(AB184:AB192)</f>
        <v>-19</v>
      </c>
      <c r="AC193" s="136">
        <f t="shared" si="186"/>
        <v>-39</v>
      </c>
      <c r="AD193" s="136">
        <f t="shared" si="186"/>
        <v>-36</v>
      </c>
      <c r="AE193" s="136">
        <f t="shared" ref="AE193:AF193" si="187">SUM(AE184:AE192)</f>
        <v>-33</v>
      </c>
      <c r="AF193" s="136">
        <f t="shared" si="187"/>
        <v>-38</v>
      </c>
      <c r="AG193" s="136">
        <f t="shared" ref="AG193:AH193" si="188">SUM(AG184:AG192)</f>
        <v>-22</v>
      </c>
      <c r="AH193" s="136">
        <f t="shared" si="188"/>
        <v>-6</v>
      </c>
      <c r="AI193" s="136">
        <f t="shared" ref="AI193:AJ193" si="189">SUM(AI184:AI192)</f>
        <v>7</v>
      </c>
      <c r="AJ193" s="136">
        <f t="shared" si="189"/>
        <v>3</v>
      </c>
      <c r="AK193" s="136">
        <f t="shared" ref="AK193" si="190">SUM(AK184:AK192)</f>
        <v>-3</v>
      </c>
      <c r="AL193" s="137"/>
      <c r="AM193" s="134">
        <f t="shared" si="185"/>
        <v>34</v>
      </c>
    </row>
    <row r="194" spans="1:39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91"/>
      <c r="AA194" s="92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4"/>
      <c r="AM194" s="92"/>
    </row>
    <row r="195" spans="1:39" s="71" customFormat="1" x14ac:dyDescent="0.35">
      <c r="A195" s="171"/>
      <c r="B195" s="72" t="s">
        <v>37</v>
      </c>
      <c r="C195" s="257">
        <v>986995.33</v>
      </c>
      <c r="D195" s="258">
        <v>884001.54</v>
      </c>
      <c r="E195" s="258">
        <v>767386.6</v>
      </c>
      <c r="F195" s="259">
        <v>899481.26</v>
      </c>
      <c r="G195" s="258">
        <v>1220998.7</v>
      </c>
      <c r="H195" s="259">
        <v>1641277.93</v>
      </c>
      <c r="I195" s="258">
        <v>1566661.56</v>
      </c>
      <c r="J195" s="259">
        <v>995440.67</v>
      </c>
      <c r="K195" s="258">
        <v>783290.32</v>
      </c>
      <c r="L195" s="259">
        <v>1536464.62</v>
      </c>
      <c r="M195" s="259">
        <v>1301357.57</v>
      </c>
      <c r="N195" s="260">
        <v>1099633.6499999999</v>
      </c>
      <c r="O195" s="257">
        <v>1138050.97</v>
      </c>
      <c r="P195" s="259">
        <v>1238474.76</v>
      </c>
      <c r="Q195" s="258">
        <v>995856</v>
      </c>
      <c r="R195" s="259">
        <v>1310042</v>
      </c>
      <c r="S195" s="258">
        <v>1548657</v>
      </c>
      <c r="T195" s="259">
        <v>2301100</v>
      </c>
      <c r="U195" s="261">
        <v>1842132</v>
      </c>
      <c r="V195" s="261">
        <v>1545571</v>
      </c>
      <c r="W195" s="261">
        <v>1009643</v>
      </c>
      <c r="X195" s="261">
        <v>1596115</v>
      </c>
      <c r="Y195" s="261">
        <v>1456970</v>
      </c>
      <c r="Z195" s="127"/>
      <c r="AA195" s="268">
        <f t="shared" ref="AA195:AK203" si="191">O195-C195</f>
        <v>151055.64000000001</v>
      </c>
      <c r="AB195" s="269">
        <f t="shared" si="191"/>
        <v>354473.22</v>
      </c>
      <c r="AC195" s="269">
        <f t="shared" si="191"/>
        <v>228469.40000000002</v>
      </c>
      <c r="AD195" s="269">
        <f t="shared" si="191"/>
        <v>410560.74</v>
      </c>
      <c r="AE195" s="269">
        <f t="shared" si="191"/>
        <v>327658.30000000005</v>
      </c>
      <c r="AF195" s="269">
        <f t="shared" si="191"/>
        <v>659822.07000000007</v>
      </c>
      <c r="AG195" s="269">
        <f t="shared" si="191"/>
        <v>275470.43999999994</v>
      </c>
      <c r="AH195" s="269">
        <f t="shared" si="191"/>
        <v>550130.32999999996</v>
      </c>
      <c r="AI195" s="269">
        <f t="shared" si="191"/>
        <v>226352.68000000005</v>
      </c>
      <c r="AJ195" s="269">
        <f t="shared" si="191"/>
        <v>59650.379999999888</v>
      </c>
      <c r="AK195" s="269">
        <f t="shared" si="191"/>
        <v>155612.42999999993</v>
      </c>
      <c r="AL195" s="130"/>
      <c r="AM195" s="76">
        <f>IF(ISERROR(GETPIVOTDATA("VALUE",'CSS WK pvt'!$I$2,"DT_FILE",AM$8,"CD_CO",AM$6,"TRIM_CAT",TRIM(B195),"TRIM_LINE",A194))=TRUE,0,GETPIVOTDATA("VALUE",'CSS WK pvt'!$I$2,"DT_FILE",AM$8,"CD_CO",AM$6,"TRIM_CAT",TRIM(B195),"TRIM_LINE",A194))</f>
        <v>1913675</v>
      </c>
    </row>
    <row r="196" spans="1:39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121252.90000000002</v>
      </c>
      <c r="X196" s="262">
        <f>X195-X197</f>
        <v>201737.3600000001</v>
      </c>
      <c r="Y196" s="262">
        <f>Y195-Y197</f>
        <v>181432.87999999989</v>
      </c>
      <c r="Z196" s="127"/>
      <c r="AA196" s="268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130"/>
      <c r="AM196" s="76"/>
    </row>
    <row r="197" spans="1:39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888390.1</v>
      </c>
      <c r="X197" s="262">
        <v>1394377.64</v>
      </c>
      <c r="Y197" s="262">
        <v>1275537.1200000001</v>
      </c>
      <c r="Z197" s="127"/>
      <c r="AA197" s="268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130"/>
      <c r="AM197" s="76"/>
    </row>
    <row r="198" spans="1:39" s="71" customFormat="1" x14ac:dyDescent="0.35">
      <c r="A198" s="171"/>
      <c r="B198" s="72" t="s">
        <v>38</v>
      </c>
      <c r="C198" s="257">
        <v>12777.48</v>
      </c>
      <c r="D198" s="258">
        <v>14571.94</v>
      </c>
      <c r="E198" s="258">
        <v>11543.54</v>
      </c>
      <c r="F198" s="259">
        <v>9880.14</v>
      </c>
      <c r="G198" s="258">
        <v>12139.72</v>
      </c>
      <c r="H198" s="259">
        <v>12380.48</v>
      </c>
      <c r="I198" s="258">
        <v>10405.83</v>
      </c>
      <c r="J198" s="259">
        <v>9546.57</v>
      </c>
      <c r="K198" s="258">
        <v>10810.78</v>
      </c>
      <c r="L198" s="259">
        <v>17786.93</v>
      </c>
      <c r="M198" s="259">
        <v>16136.92</v>
      </c>
      <c r="N198" s="260">
        <v>14212.18</v>
      </c>
      <c r="O198" s="257">
        <v>14777.58</v>
      </c>
      <c r="P198" s="259">
        <v>15462.73</v>
      </c>
      <c r="Q198" s="258">
        <v>11488</v>
      </c>
      <c r="R198" s="259">
        <v>10493</v>
      </c>
      <c r="S198" s="258">
        <v>11958</v>
      </c>
      <c r="T198" s="259">
        <v>14769</v>
      </c>
      <c r="U198" s="261">
        <v>12790</v>
      </c>
      <c r="V198" s="261">
        <v>10348</v>
      </c>
      <c r="W198" s="261">
        <v>10041</v>
      </c>
      <c r="X198" s="261">
        <v>17216</v>
      </c>
      <c r="Y198" s="261">
        <v>18319</v>
      </c>
      <c r="Z198" s="127"/>
      <c r="AA198" s="268">
        <f t="shared" si="191"/>
        <v>2000.1000000000004</v>
      </c>
      <c r="AB198" s="269">
        <f t="shared" si="191"/>
        <v>890.78999999999905</v>
      </c>
      <c r="AC198" s="269">
        <f t="shared" si="191"/>
        <v>-55.540000000000873</v>
      </c>
      <c r="AD198" s="269">
        <f t="shared" si="191"/>
        <v>612.86000000000058</v>
      </c>
      <c r="AE198" s="269">
        <f t="shared" si="191"/>
        <v>-181.71999999999935</v>
      </c>
      <c r="AF198" s="269">
        <f t="shared" si="191"/>
        <v>2388.5200000000004</v>
      </c>
      <c r="AG198" s="269">
        <f t="shared" si="191"/>
        <v>2384.17</v>
      </c>
      <c r="AH198" s="269">
        <f t="shared" si="191"/>
        <v>801.43000000000029</v>
      </c>
      <c r="AI198" s="269">
        <f t="shared" si="191"/>
        <v>-769.78000000000065</v>
      </c>
      <c r="AJ198" s="269">
        <f t="shared" si="191"/>
        <v>-570.93000000000029</v>
      </c>
      <c r="AK198" s="269">
        <f t="shared" si="191"/>
        <v>2182.08</v>
      </c>
      <c r="AL198" s="130"/>
      <c r="AM198" s="76">
        <f>IF(ISERROR(GETPIVOTDATA("VALUE",'CSS WK pvt'!$I$2,"DT_FILE",AM$8,"CD_CO",AM$6,"TRIM_CAT",TRIM(B198),"TRIM_LINE",A194))=TRUE,0,GETPIVOTDATA("VALUE",'CSS WK pvt'!$I$2,"DT_FILE",AM$8,"CD_CO",AM$6,"TRIM_CAT",TRIM(B198),"TRIM_LINE",A194))</f>
        <v>21728</v>
      </c>
    </row>
    <row r="199" spans="1:39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0</v>
      </c>
      <c r="X199" s="262">
        <f>X198-X200</f>
        <v>3367.2800000000007</v>
      </c>
      <c r="Y199" s="262">
        <f>Y198-Y200</f>
        <v>2442.8199999999997</v>
      </c>
      <c r="Z199" s="127"/>
      <c r="AA199" s="268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130"/>
      <c r="AM199" s="76"/>
    </row>
    <row r="200" spans="1:39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10041</v>
      </c>
      <c r="X200" s="262">
        <v>13848.72</v>
      </c>
      <c r="Y200" s="262">
        <v>15876.18</v>
      </c>
      <c r="Z200" s="127"/>
      <c r="AA200" s="268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130"/>
      <c r="AM200" s="76"/>
    </row>
    <row r="201" spans="1:39" s="71" customFormat="1" x14ac:dyDescent="0.35">
      <c r="A201" s="171"/>
      <c r="B201" s="72" t="s">
        <v>39</v>
      </c>
      <c r="C201" s="257">
        <v>179685.96</v>
      </c>
      <c r="D201" s="258">
        <v>182896.64000000001</v>
      </c>
      <c r="E201" s="258">
        <v>191336.8</v>
      </c>
      <c r="F201" s="259">
        <v>156440.53</v>
      </c>
      <c r="G201" s="258">
        <v>226838.2</v>
      </c>
      <c r="H201" s="259">
        <v>250278.39999999999</v>
      </c>
      <c r="I201" s="258">
        <v>297454.53999999998</v>
      </c>
      <c r="J201" s="259">
        <v>208842.43</v>
      </c>
      <c r="K201" s="258">
        <v>74975.360000000001</v>
      </c>
      <c r="L201" s="259">
        <v>309040.27</v>
      </c>
      <c r="M201" s="259">
        <v>287718.40000000002</v>
      </c>
      <c r="N201" s="260">
        <v>168633.95</v>
      </c>
      <c r="O201" s="257">
        <v>235394.71</v>
      </c>
      <c r="P201" s="259">
        <v>227008.1</v>
      </c>
      <c r="Q201" s="258">
        <v>170954</v>
      </c>
      <c r="R201" s="259">
        <v>187346</v>
      </c>
      <c r="S201" s="258">
        <v>113724</v>
      </c>
      <c r="T201" s="259">
        <v>285389</v>
      </c>
      <c r="U201" s="261">
        <v>299114</v>
      </c>
      <c r="V201" s="261">
        <v>302787</v>
      </c>
      <c r="W201" s="261">
        <v>119977</v>
      </c>
      <c r="X201" s="261">
        <v>282368</v>
      </c>
      <c r="Y201" s="261">
        <v>225644</v>
      </c>
      <c r="Z201" s="127"/>
      <c r="AA201" s="268">
        <f t="shared" si="191"/>
        <v>55708.75</v>
      </c>
      <c r="AB201" s="269">
        <f t="shared" si="191"/>
        <v>44111.459999999992</v>
      </c>
      <c r="AC201" s="269">
        <f t="shared" si="191"/>
        <v>-20382.799999999988</v>
      </c>
      <c r="AD201" s="269">
        <f t="shared" si="191"/>
        <v>30905.47</v>
      </c>
      <c r="AE201" s="269">
        <f t="shared" si="191"/>
        <v>-113114.20000000001</v>
      </c>
      <c r="AF201" s="269">
        <f t="shared" si="191"/>
        <v>35110.600000000006</v>
      </c>
      <c r="AG201" s="269">
        <f t="shared" si="191"/>
        <v>1659.460000000021</v>
      </c>
      <c r="AH201" s="269">
        <f t="shared" si="191"/>
        <v>93944.57</v>
      </c>
      <c r="AI201" s="269">
        <f t="shared" si="191"/>
        <v>45001.64</v>
      </c>
      <c r="AJ201" s="269">
        <f t="shared" si="191"/>
        <v>-26672.270000000019</v>
      </c>
      <c r="AK201" s="269">
        <f t="shared" si="191"/>
        <v>-62074.400000000023</v>
      </c>
      <c r="AL201" s="130"/>
      <c r="AM201" s="76">
        <f>IF(ISERROR(GETPIVOTDATA("VALUE",'CSS WK pvt'!$I$2,"DT_FILE",AM$8,"CD_CO",AM$6,"TRIM_CAT",TRIM(B201),"TRIM_LINE",A194))=TRUE,0,GETPIVOTDATA("VALUE",'CSS WK pvt'!$I$2,"DT_FILE",AM$8,"CD_CO",AM$6,"TRIM_CAT",TRIM(B201),"TRIM_LINE",A194))</f>
        <v>385215</v>
      </c>
    </row>
    <row r="202" spans="1:39" s="71" customFormat="1" x14ac:dyDescent="0.35">
      <c r="A202" s="171"/>
      <c r="B202" s="72" t="s">
        <v>40</v>
      </c>
      <c r="C202" s="257">
        <v>141460.95000000001</v>
      </c>
      <c r="D202" s="258">
        <v>119445.61</v>
      </c>
      <c r="E202" s="258">
        <v>160162.45000000001</v>
      </c>
      <c r="F202" s="259">
        <v>113902.52</v>
      </c>
      <c r="G202" s="258">
        <v>174437.04</v>
      </c>
      <c r="H202" s="259">
        <v>153849.84</v>
      </c>
      <c r="I202" s="258">
        <v>264073.92</v>
      </c>
      <c r="J202" s="259">
        <v>186350.03</v>
      </c>
      <c r="K202" s="258">
        <v>57765.14</v>
      </c>
      <c r="L202" s="259">
        <v>189743.48</v>
      </c>
      <c r="M202" s="259">
        <v>198506.76</v>
      </c>
      <c r="N202" s="260">
        <v>74634.509999999995</v>
      </c>
      <c r="O202" s="257">
        <v>155527.94</v>
      </c>
      <c r="P202" s="259">
        <v>163204.32</v>
      </c>
      <c r="Q202" s="258">
        <v>133666</v>
      </c>
      <c r="R202" s="259">
        <v>136109</v>
      </c>
      <c r="S202" s="258">
        <v>107059</v>
      </c>
      <c r="T202" s="259">
        <v>231194</v>
      </c>
      <c r="U202" s="261">
        <v>225945</v>
      </c>
      <c r="V202" s="261">
        <v>237332</v>
      </c>
      <c r="W202" s="261">
        <v>84596</v>
      </c>
      <c r="X202" s="261">
        <v>187834</v>
      </c>
      <c r="Y202" s="261">
        <v>103799</v>
      </c>
      <c r="Z202" s="127"/>
      <c r="AA202" s="268">
        <f t="shared" si="191"/>
        <v>14066.989999999991</v>
      </c>
      <c r="AB202" s="269">
        <f t="shared" si="191"/>
        <v>43758.710000000006</v>
      </c>
      <c r="AC202" s="269">
        <f t="shared" si="191"/>
        <v>-26496.450000000012</v>
      </c>
      <c r="AD202" s="269">
        <f t="shared" si="191"/>
        <v>22206.479999999996</v>
      </c>
      <c r="AE202" s="269">
        <f t="shared" si="191"/>
        <v>-67378.040000000008</v>
      </c>
      <c r="AF202" s="269">
        <f t="shared" si="191"/>
        <v>77344.160000000003</v>
      </c>
      <c r="AG202" s="269">
        <f t="shared" si="191"/>
        <v>-38128.919999999984</v>
      </c>
      <c r="AH202" s="269">
        <f t="shared" si="191"/>
        <v>50981.97</v>
      </c>
      <c r="AI202" s="269">
        <f t="shared" si="191"/>
        <v>26830.86</v>
      </c>
      <c r="AJ202" s="269">
        <f t="shared" si="191"/>
        <v>-1909.4800000000105</v>
      </c>
      <c r="AK202" s="269">
        <f t="shared" si="191"/>
        <v>-94707.760000000009</v>
      </c>
      <c r="AL202" s="130"/>
      <c r="AM202" s="76">
        <f>IF(ISERROR(GETPIVOTDATA("VALUE",'CSS WK pvt'!$I$2,"DT_FILE",AM$8,"CD_CO",AM$6,"TRIM_CAT",TRIM(B202),"TRIM_LINE",A194))=TRUE,0,GETPIVOTDATA("VALUE",'CSS WK pvt'!$I$2,"DT_FILE",AM$8,"CD_CO",AM$6,"TRIM_CAT",TRIM(B202),"TRIM_LINE",A194))</f>
        <v>208953</v>
      </c>
    </row>
    <row r="203" spans="1:39" s="71" customFormat="1" x14ac:dyDescent="0.35">
      <c r="A203" s="171"/>
      <c r="B203" s="72" t="s">
        <v>41</v>
      </c>
      <c r="C203" s="257">
        <v>136976.76999999999</v>
      </c>
      <c r="D203" s="258">
        <v>129623.48</v>
      </c>
      <c r="E203" s="258">
        <v>187590.42</v>
      </c>
      <c r="F203" s="259">
        <v>184615.75</v>
      </c>
      <c r="G203" s="258">
        <v>216544.57</v>
      </c>
      <c r="H203" s="259">
        <v>192600.84</v>
      </c>
      <c r="I203" s="258">
        <v>197421.93</v>
      </c>
      <c r="J203" s="259">
        <v>189091.29</v>
      </c>
      <c r="K203" s="258">
        <v>154216.32999999999</v>
      </c>
      <c r="L203" s="259">
        <v>31112.53</v>
      </c>
      <c r="M203" s="259">
        <v>117620.36</v>
      </c>
      <c r="N203" s="260">
        <v>293548.59000000003</v>
      </c>
      <c r="O203" s="257">
        <v>135801.10999999999</v>
      </c>
      <c r="P203" s="259">
        <v>158628.15</v>
      </c>
      <c r="Q203" s="258">
        <v>216606</v>
      </c>
      <c r="R203" s="259">
        <v>190376</v>
      </c>
      <c r="S203" s="258">
        <v>218747</v>
      </c>
      <c r="T203" s="259">
        <v>223676</v>
      </c>
      <c r="U203" s="261">
        <v>239502</v>
      </c>
      <c r="V203" s="261">
        <v>193702</v>
      </c>
      <c r="W203" s="261">
        <v>189249</v>
      </c>
      <c r="X203" s="261">
        <v>171611</v>
      </c>
      <c r="Y203" s="261">
        <v>105625</v>
      </c>
      <c r="Z203" s="127"/>
      <c r="AA203" s="268">
        <f t="shared" si="191"/>
        <v>-1175.6600000000035</v>
      </c>
      <c r="AB203" s="269">
        <f t="shared" si="191"/>
        <v>29004.67</v>
      </c>
      <c r="AC203" s="269">
        <f t="shared" si="191"/>
        <v>29015.579999999987</v>
      </c>
      <c r="AD203" s="269">
        <f t="shared" si="191"/>
        <v>5760.25</v>
      </c>
      <c r="AE203" s="269">
        <f t="shared" si="191"/>
        <v>2202.429999999993</v>
      </c>
      <c r="AF203" s="269">
        <f t="shared" si="191"/>
        <v>31075.160000000003</v>
      </c>
      <c r="AG203" s="269">
        <f t="shared" si="191"/>
        <v>42080.070000000007</v>
      </c>
      <c r="AH203" s="269">
        <f t="shared" si="191"/>
        <v>4610.7099999999919</v>
      </c>
      <c r="AI203" s="269">
        <f t="shared" si="191"/>
        <v>35032.670000000013</v>
      </c>
      <c r="AJ203" s="269">
        <f t="shared" si="191"/>
        <v>140498.47</v>
      </c>
      <c r="AK203" s="269">
        <f t="shared" si="191"/>
        <v>-11995.36</v>
      </c>
      <c r="AL203" s="130"/>
      <c r="AM203" s="76">
        <f>IF(ISERROR(GETPIVOTDATA("VALUE",'CSS WK pvt'!$I$2,"DT_FILE",AM$8,"CD_CO",AM$6,"TRIM_CAT",TRIM(B203),"TRIM_LINE",A194))=TRUE,0,GETPIVOTDATA("VALUE",'CSS WK pvt'!$I$2,"DT_FILE",AM$8,"CD_CO",AM$6,"TRIM_CAT",TRIM(B203),"TRIM_LINE",A194))</f>
        <v>123212</v>
      </c>
    </row>
    <row r="204" spans="1:39" s="87" customFormat="1" x14ac:dyDescent="0.35">
      <c r="A204" s="172"/>
      <c r="B204" s="72" t="s">
        <v>42</v>
      </c>
      <c r="C204" s="263">
        <f>SUM(C195:C203)</f>
        <v>1457896.49</v>
      </c>
      <c r="D204" s="264">
        <f t="shared" ref="D204:AM204" si="192">SUM(D195:D203)</f>
        <v>1330539.2100000002</v>
      </c>
      <c r="E204" s="264">
        <f t="shared" si="192"/>
        <v>1318019.8099999998</v>
      </c>
      <c r="F204" s="265">
        <f t="shared" si="192"/>
        <v>1364320.2</v>
      </c>
      <c r="G204" s="264">
        <f t="shared" si="192"/>
        <v>1850958.23</v>
      </c>
      <c r="H204" s="265">
        <f t="shared" si="192"/>
        <v>2250387.4899999998</v>
      </c>
      <c r="I204" s="264">
        <f t="shared" si="192"/>
        <v>2336017.7800000003</v>
      </c>
      <c r="J204" s="265">
        <f t="shared" si="192"/>
        <v>1589270.99</v>
      </c>
      <c r="K204" s="264">
        <f t="shared" si="192"/>
        <v>1081057.93</v>
      </c>
      <c r="L204" s="265">
        <f t="shared" si="192"/>
        <v>2084147.83</v>
      </c>
      <c r="M204" s="265">
        <f t="shared" si="192"/>
        <v>1921340.0100000002</v>
      </c>
      <c r="N204" s="266">
        <f t="shared" si="192"/>
        <v>1650662.88</v>
      </c>
      <c r="O204" s="263">
        <f t="shared" si="192"/>
        <v>1679552.31</v>
      </c>
      <c r="P204" s="265">
        <f t="shared" si="192"/>
        <v>1802778.06</v>
      </c>
      <c r="Q204" s="265">
        <f t="shared" si="192"/>
        <v>1528570</v>
      </c>
      <c r="R204" s="265">
        <v>1834366</v>
      </c>
      <c r="S204" s="264">
        <v>2000145</v>
      </c>
      <c r="T204" s="265">
        <v>3056128</v>
      </c>
      <c r="U204" s="267">
        <v>2619483</v>
      </c>
      <c r="V204" s="267">
        <v>2289740</v>
      </c>
      <c r="W204" s="267">
        <f>SUM(W195+W198+W201+W202+W203)</f>
        <v>1413506</v>
      </c>
      <c r="X204" s="267">
        <f>SUM(X195+X198+X201+X202+X203)</f>
        <v>2255144</v>
      </c>
      <c r="Y204" s="267">
        <v>1910357</v>
      </c>
      <c r="Z204" s="145"/>
      <c r="AA204" s="270">
        <f t="shared" si="192"/>
        <v>221655.82</v>
      </c>
      <c r="AB204" s="271">
        <f t="shared" si="192"/>
        <v>472238.85</v>
      </c>
      <c r="AC204" s="271">
        <f t="shared" si="192"/>
        <v>210550.19</v>
      </c>
      <c r="AD204" s="271">
        <f t="shared" si="192"/>
        <v>470045.79999999993</v>
      </c>
      <c r="AE204" s="271">
        <f t="shared" ref="AE204:AF204" si="193">SUM(AE195:AE203)</f>
        <v>149186.77000000005</v>
      </c>
      <c r="AF204" s="271">
        <f t="shared" si="193"/>
        <v>805740.51000000013</v>
      </c>
      <c r="AG204" s="271">
        <f t="shared" ref="AG204:AH204" si="194">SUM(AG195:AG203)</f>
        <v>283465.21999999997</v>
      </c>
      <c r="AH204" s="271">
        <f t="shared" si="194"/>
        <v>700469.01</v>
      </c>
      <c r="AI204" s="271">
        <f t="shared" ref="AI204:AJ204" si="195">SUM(AI195:AI203)</f>
        <v>332448.07000000007</v>
      </c>
      <c r="AJ204" s="271">
        <f t="shared" si="195"/>
        <v>170996.16999999987</v>
      </c>
      <c r="AK204" s="271">
        <f t="shared" ref="AK204" si="196">SUM(AK195:AK203)</f>
        <v>-10983.010000000111</v>
      </c>
      <c r="AL204" s="141"/>
      <c r="AM204" s="101">
        <f t="shared" si="192"/>
        <v>2652783</v>
      </c>
    </row>
    <row r="205" spans="1:39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105"/>
      <c r="AA205" s="106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8"/>
      <c r="AM205" s="106"/>
    </row>
    <row r="206" spans="1:39" s="71" customFormat="1" x14ac:dyDescent="0.35">
      <c r="A206" s="171"/>
      <c r="B206" s="72" t="s">
        <v>37</v>
      </c>
      <c r="C206" s="132"/>
      <c r="D206" s="209">
        <f>(C98+C195+D130-D98-D195)/(C98+C195+D130-D195)</f>
        <v>0.75630370934042801</v>
      </c>
      <c r="E206" s="210">
        <f t="shared" ref="E206:Y211" si="197">(D98+D195+E130-E98-E195)/(D98+D195+E130-E195)</f>
        <v>0.76727544529949332</v>
      </c>
      <c r="F206" s="210">
        <f t="shared" si="197"/>
        <v>0.74963048196685611</v>
      </c>
      <c r="G206" s="210">
        <f t="shared" si="197"/>
        <v>0.81544590141415063</v>
      </c>
      <c r="H206" s="211">
        <f t="shared" si="197"/>
        <v>0.86582921302566451</v>
      </c>
      <c r="I206" s="210">
        <f t="shared" si="197"/>
        <v>0.84044729963909659</v>
      </c>
      <c r="J206" s="211">
        <f t="shared" si="197"/>
        <v>0.83125364554353309</v>
      </c>
      <c r="K206" s="210">
        <f t="shared" si="197"/>
        <v>0.70843767933275992</v>
      </c>
      <c r="L206" s="211">
        <f t="shared" si="197"/>
        <v>0.68386579672931314</v>
      </c>
      <c r="M206" s="211">
        <f t="shared" si="197"/>
        <v>0.80294912379497863</v>
      </c>
      <c r="N206" s="212">
        <f t="shared" si="197"/>
        <v>0.77386251003263407</v>
      </c>
      <c r="O206" s="213">
        <f t="shared" si="197"/>
        <v>0.71575216438951328</v>
      </c>
      <c r="P206" s="211">
        <f t="shared" si="197"/>
        <v>0.6533172597180642</v>
      </c>
      <c r="Q206" s="211">
        <f t="shared" si="197"/>
        <v>0.68199754833628057</v>
      </c>
      <c r="R206" s="211">
        <f t="shared" si="197"/>
        <v>0.64521171635412999</v>
      </c>
      <c r="S206" s="211">
        <f t="shared" si="197"/>
        <v>0.72910470460942867</v>
      </c>
      <c r="T206" s="211">
        <f t="shared" si="197"/>
        <v>0.80284120122063141</v>
      </c>
      <c r="U206" s="211">
        <f t="shared" si="197"/>
        <v>0.76499790775352527</v>
      </c>
      <c r="V206" s="211">
        <f t="shared" si="197"/>
        <v>0.67263007485417825</v>
      </c>
      <c r="W206" s="211">
        <f t="shared" si="197"/>
        <v>0.76423472097075995</v>
      </c>
      <c r="X206" s="211">
        <f t="shared" si="197"/>
        <v>0.58701558641534746</v>
      </c>
      <c r="Y206" s="211">
        <f t="shared" si="197"/>
        <v>0.65544196843985769</v>
      </c>
      <c r="Z206" s="211"/>
      <c r="AA206" s="132"/>
      <c r="AB206" s="211">
        <f t="shared" ref="AB206:AK215" si="198">P206-D206</f>
        <v>-0.10298644962236381</v>
      </c>
      <c r="AC206" s="211">
        <f t="shared" si="198"/>
        <v>-8.5277896963212751E-2</v>
      </c>
      <c r="AD206" s="211">
        <f t="shared" si="198"/>
        <v>-0.10441876561272612</v>
      </c>
      <c r="AE206" s="211">
        <f t="shared" si="198"/>
        <v>-8.6341196804721965E-2</v>
      </c>
      <c r="AF206" s="211">
        <f t="shared" si="198"/>
        <v>-6.2988011805033106E-2</v>
      </c>
      <c r="AG206" s="211">
        <f t="shared" si="198"/>
        <v>-7.5449391885571315E-2</v>
      </c>
      <c r="AH206" s="211">
        <f t="shared" si="198"/>
        <v>-0.15862357068935484</v>
      </c>
      <c r="AI206" s="211">
        <f t="shared" si="198"/>
        <v>5.5797041638000033E-2</v>
      </c>
      <c r="AJ206" s="211">
        <f t="shared" si="198"/>
        <v>-9.6850210313965679E-2</v>
      </c>
      <c r="AK206" s="211">
        <f t="shared" si="198"/>
        <v>-0.14750715535512093</v>
      </c>
      <c r="AL206" s="130"/>
      <c r="AM206" s="76">
        <f>IF(ISERROR(GETPIVOTDATA("VALUE",'CRS WK pvt'!$I$2,"DT_FILE",AM$8,"CD_CO",AM$6,"TRIM_CAT",TRIM(B206),"TRIM_LINE",A205))=TRUE,0,GETPIVOTDATA("VALUE",'CRS WK pvt'!$I$2,"DT_FILE",AM$8,"CD_CO",AM$6,"TRIM_CAT",TRIM(B206),"TRIM_LINE",A205))</f>
        <v>0</v>
      </c>
    </row>
    <row r="207" spans="1:39" s="280" customFormat="1" ht="12" x14ac:dyDescent="0.3">
      <c r="A207" s="272"/>
      <c r="B207" s="254" t="s">
        <v>400</v>
      </c>
      <c r="C207" s="273"/>
      <c r="D207" s="274"/>
      <c r="E207" s="275"/>
      <c r="F207" s="275"/>
      <c r="G207" s="275"/>
      <c r="H207" s="255"/>
      <c r="I207" s="275"/>
      <c r="J207" s="255"/>
      <c r="K207" s="275"/>
      <c r="L207" s="255"/>
      <c r="M207" s="255"/>
      <c r="N207" s="276"/>
      <c r="O207" s="277"/>
      <c r="P207" s="255"/>
      <c r="Q207" s="255"/>
      <c r="R207" s="255"/>
      <c r="S207" s="255"/>
      <c r="T207" s="255"/>
      <c r="U207" s="255"/>
      <c r="V207" s="255"/>
      <c r="W207" s="255"/>
      <c r="X207" s="255">
        <f t="shared" si="197"/>
        <v>0.58768986210892227</v>
      </c>
      <c r="Y207" s="255">
        <f t="shared" si="197"/>
        <v>0.67462944881863018</v>
      </c>
      <c r="Z207" s="255"/>
      <c r="AA207" s="273"/>
      <c r="AB207" s="255"/>
      <c r="AC207" s="255"/>
      <c r="AD207" s="255"/>
      <c r="AE207" s="255"/>
      <c r="AF207" s="255"/>
      <c r="AG207" s="255"/>
      <c r="AH207" s="255"/>
      <c r="AI207" s="255"/>
      <c r="AJ207" s="255"/>
      <c r="AK207" s="255"/>
      <c r="AL207" s="278"/>
      <c r="AM207" s="279"/>
    </row>
    <row r="208" spans="1:39" s="280" customFormat="1" ht="12" x14ac:dyDescent="0.3">
      <c r="A208" s="272"/>
      <c r="B208" s="254" t="s">
        <v>401</v>
      </c>
      <c r="C208" s="273"/>
      <c r="D208" s="274"/>
      <c r="E208" s="275"/>
      <c r="F208" s="275"/>
      <c r="G208" s="275"/>
      <c r="H208" s="255"/>
      <c r="I208" s="275"/>
      <c r="J208" s="255"/>
      <c r="K208" s="275"/>
      <c r="L208" s="255"/>
      <c r="M208" s="255"/>
      <c r="N208" s="276"/>
      <c r="O208" s="277"/>
      <c r="P208" s="255"/>
      <c r="Q208" s="255"/>
      <c r="R208" s="255"/>
      <c r="S208" s="255"/>
      <c r="T208" s="255"/>
      <c r="U208" s="255"/>
      <c r="V208" s="255"/>
      <c r="W208" s="255"/>
      <c r="X208" s="255">
        <f t="shared" si="197"/>
        <v>0.58691765251837125</v>
      </c>
      <c r="Y208" s="255">
        <f t="shared" si="197"/>
        <v>0.65270384944979143</v>
      </c>
      <c r="Z208" s="255"/>
      <c r="AA208" s="273"/>
      <c r="AB208" s="255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78"/>
      <c r="AM208" s="279"/>
    </row>
    <row r="209" spans="1:39" s="71" customFormat="1" x14ac:dyDescent="0.35">
      <c r="A209" s="171"/>
      <c r="B209" s="72" t="s">
        <v>38</v>
      </c>
      <c r="C209" s="132"/>
      <c r="D209" s="210">
        <f t="shared" ref="D209:Y209" si="199">(C101+C198+D133-D101-D198)/(C101+C198+D133-D198)</f>
        <v>0.18149695564816992</v>
      </c>
      <c r="E209" s="210">
        <f t="shared" si="199"/>
        <v>0.17469048983308227</v>
      </c>
      <c r="F209" s="210">
        <f t="shared" si="199"/>
        <v>0.19546615774921425</v>
      </c>
      <c r="G209" s="210">
        <f t="shared" si="199"/>
        <v>0.16208349188349863</v>
      </c>
      <c r="H209" s="211">
        <f t="shared" si="199"/>
        <v>0.18568638909768986</v>
      </c>
      <c r="I209" s="210">
        <f t="shared" si="199"/>
        <v>0.2174430296823508</v>
      </c>
      <c r="J209" s="211">
        <f t="shared" si="199"/>
        <v>0.21086771991984785</v>
      </c>
      <c r="K209" s="210">
        <f t="shared" si="199"/>
        <v>0.14563304975821389</v>
      </c>
      <c r="L209" s="211">
        <f t="shared" si="199"/>
        <v>0.13264045343257641</v>
      </c>
      <c r="M209" s="211">
        <f t="shared" si="199"/>
        <v>0.24089944128103302</v>
      </c>
      <c r="N209" s="212">
        <f t="shared" si="199"/>
        <v>0.2431354781304241</v>
      </c>
      <c r="O209" s="213">
        <f t="shared" si="199"/>
        <v>0.18431133539393776</v>
      </c>
      <c r="P209" s="211">
        <f t="shared" si="199"/>
        <v>0.14903316536358399</v>
      </c>
      <c r="Q209" s="211">
        <f t="shared" si="199"/>
        <v>0.14493857766869772</v>
      </c>
      <c r="R209" s="211">
        <f t="shared" si="199"/>
        <v>0.13345448833464957</v>
      </c>
      <c r="S209" s="211">
        <f t="shared" si="199"/>
        <v>5.1209613687358838E-2</v>
      </c>
      <c r="T209" s="211">
        <f t="shared" si="199"/>
        <v>0.16637144902726825</v>
      </c>
      <c r="U209" s="211">
        <f t="shared" si="199"/>
        <v>0.24916695732097066</v>
      </c>
      <c r="V209" s="211">
        <f t="shared" si="199"/>
        <v>0.32689241356159787</v>
      </c>
      <c r="W209" s="211">
        <f t="shared" si="199"/>
        <v>0.18442316259222208</v>
      </c>
      <c r="X209" s="211">
        <f t="shared" si="199"/>
        <v>3.7843158508984266E-2</v>
      </c>
      <c r="Y209" s="211">
        <f t="shared" si="199"/>
        <v>0.26681079770467953</v>
      </c>
      <c r="Z209" s="211"/>
      <c r="AA209" s="132"/>
      <c r="AB209" s="211">
        <f t="shared" si="198"/>
        <v>-3.2463790284585931E-2</v>
      </c>
      <c r="AC209" s="211">
        <f t="shared" si="198"/>
        <v>-2.9751912164384553E-2</v>
      </c>
      <c r="AD209" s="211">
        <f t="shared" si="198"/>
        <v>-6.201166941456468E-2</v>
      </c>
      <c r="AE209" s="211">
        <f t="shared" si="198"/>
        <v>-0.11087387819613979</v>
      </c>
      <c r="AF209" s="211">
        <f t="shared" si="198"/>
        <v>-1.9314940070421616E-2</v>
      </c>
      <c r="AG209" s="211">
        <f t="shared" si="198"/>
        <v>3.1723927638619864E-2</v>
      </c>
      <c r="AH209" s="211">
        <f t="shared" si="198"/>
        <v>0.11602469364175003</v>
      </c>
      <c r="AI209" s="211">
        <f t="shared" si="198"/>
        <v>3.8790112834008184E-2</v>
      </c>
      <c r="AJ209" s="211">
        <f t="shared" si="198"/>
        <v>-9.4797294923592151E-2</v>
      </c>
      <c r="AK209" s="211">
        <f t="shared" si="198"/>
        <v>2.5911356423646503E-2</v>
      </c>
      <c r="AL209" s="130"/>
      <c r="AM209" s="76">
        <f>IF(ISERROR(GETPIVOTDATA("VALUE",'CRS WK pvt'!$I$2,"DT_FILE",AM$8,"CD_CO",AM$6,"TRIM_CAT",TRIM(B209),"TRIM_LINE",A205))=TRUE,0,GETPIVOTDATA("VALUE",'CRS WK pvt'!$I$2,"DT_FILE",AM$8,"CD_CO",AM$6,"TRIM_CAT",TRIM(B209),"TRIM_LINE",A205))</f>
        <v>0</v>
      </c>
    </row>
    <row r="210" spans="1:39" s="280" customFormat="1" ht="12" x14ac:dyDescent="0.3">
      <c r="A210" s="272"/>
      <c r="B210" s="254" t="s">
        <v>400</v>
      </c>
      <c r="C210" s="273"/>
      <c r="D210" s="275"/>
      <c r="E210" s="275"/>
      <c r="F210" s="275"/>
      <c r="G210" s="275"/>
      <c r="H210" s="255"/>
      <c r="I210" s="275"/>
      <c r="J210" s="255"/>
      <c r="K210" s="275"/>
      <c r="L210" s="255"/>
      <c r="M210" s="255"/>
      <c r="N210" s="276"/>
      <c r="O210" s="277"/>
      <c r="P210" s="255"/>
      <c r="Q210" s="255"/>
      <c r="R210" s="255"/>
      <c r="S210" s="255"/>
      <c r="T210" s="255"/>
      <c r="U210" s="255"/>
      <c r="V210" s="255"/>
      <c r="W210" s="255"/>
      <c r="X210" s="255">
        <f t="shared" si="197"/>
        <v>3.1773956782479303E-2</v>
      </c>
      <c r="Y210" s="255">
        <f t="shared" si="197"/>
        <v>0.29817295350025258</v>
      </c>
      <c r="Z210" s="255"/>
      <c r="AA210" s="273"/>
      <c r="AB210" s="255"/>
      <c r="AC210" s="255"/>
      <c r="AD210" s="255"/>
      <c r="AE210" s="255"/>
      <c r="AF210" s="255"/>
      <c r="AG210" s="255"/>
      <c r="AH210" s="255"/>
      <c r="AI210" s="255"/>
      <c r="AJ210" s="255"/>
      <c r="AK210" s="255"/>
      <c r="AL210" s="278"/>
      <c r="AM210" s="279"/>
    </row>
    <row r="211" spans="1:39" s="280" customFormat="1" ht="12" x14ac:dyDescent="0.3">
      <c r="A211" s="272"/>
      <c r="B211" s="254" t="s">
        <v>401</v>
      </c>
      <c r="C211" s="273"/>
      <c r="D211" s="275"/>
      <c r="E211" s="275"/>
      <c r="F211" s="275"/>
      <c r="G211" s="275"/>
      <c r="H211" s="255"/>
      <c r="I211" s="275"/>
      <c r="J211" s="255"/>
      <c r="K211" s="275"/>
      <c r="L211" s="255"/>
      <c r="M211" s="255"/>
      <c r="N211" s="276"/>
      <c r="O211" s="277"/>
      <c r="P211" s="255"/>
      <c r="Q211" s="255"/>
      <c r="R211" s="255"/>
      <c r="S211" s="255"/>
      <c r="T211" s="255"/>
      <c r="U211" s="255"/>
      <c r="V211" s="255"/>
      <c r="W211" s="255"/>
      <c r="X211" s="255">
        <f t="shared" si="197"/>
        <v>3.8863579407000692E-2</v>
      </c>
      <c r="Y211" s="255">
        <f t="shared" si="197"/>
        <v>0.26066092715503869</v>
      </c>
      <c r="Z211" s="255"/>
      <c r="AA211" s="273"/>
      <c r="AB211" s="255"/>
      <c r="AC211" s="255"/>
      <c r="AD211" s="255"/>
      <c r="AE211" s="255"/>
      <c r="AF211" s="255"/>
      <c r="AG211" s="255"/>
      <c r="AH211" s="255"/>
      <c r="AI211" s="255"/>
      <c r="AJ211" s="255"/>
      <c r="AK211" s="255"/>
      <c r="AL211" s="278"/>
      <c r="AM211" s="279"/>
    </row>
    <row r="212" spans="1:39" s="71" customFormat="1" x14ac:dyDescent="0.35">
      <c r="A212" s="171"/>
      <c r="B212" s="72" t="s">
        <v>39</v>
      </c>
      <c r="C212" s="132"/>
      <c r="D212" s="210">
        <f t="shared" ref="D212:Y212" si="200">(C104+C201+D136-D104-D201)/(C104+C201+D136-D201)</f>
        <v>0.88600990643361166</v>
      </c>
      <c r="E212" s="210">
        <f t="shared" si="200"/>
        <v>0.89623321179958793</v>
      </c>
      <c r="F212" s="210">
        <f t="shared" si="200"/>
        <v>0.90452220835071728</v>
      </c>
      <c r="G212" s="210">
        <f t="shared" si="200"/>
        <v>0.92726982946886072</v>
      </c>
      <c r="H212" s="211">
        <f t="shared" si="200"/>
        <v>0.94775470086935032</v>
      </c>
      <c r="I212" s="210">
        <f t="shared" si="200"/>
        <v>0.91373065042472867</v>
      </c>
      <c r="J212" s="211">
        <f t="shared" si="200"/>
        <v>0.90192067919228347</v>
      </c>
      <c r="K212" s="210">
        <f t="shared" si="200"/>
        <v>0.76687790647163279</v>
      </c>
      <c r="L212" s="211">
        <f t="shared" si="200"/>
        <v>0.72091231996757477</v>
      </c>
      <c r="M212" s="211">
        <f t="shared" si="200"/>
        <v>0.88472440428668608</v>
      </c>
      <c r="N212" s="212">
        <f t="shared" si="200"/>
        <v>0.868911954591153</v>
      </c>
      <c r="O212" s="213">
        <f t="shared" si="200"/>
        <v>0.847677095094443</v>
      </c>
      <c r="P212" s="211">
        <f t="shared" si="200"/>
        <v>0.69028389296508719</v>
      </c>
      <c r="Q212" s="211">
        <f t="shared" si="200"/>
        <v>0.77846937097970248</v>
      </c>
      <c r="R212" s="211">
        <f t="shared" si="200"/>
        <v>0.80060510374025806</v>
      </c>
      <c r="S212" s="211">
        <f t="shared" si="200"/>
        <v>0.76915174082276316</v>
      </c>
      <c r="T212" s="211">
        <f t="shared" si="200"/>
        <v>0.89152504377654163</v>
      </c>
      <c r="U212" s="211">
        <f t="shared" si="200"/>
        <v>0.87866721928131264</v>
      </c>
      <c r="V212" s="211">
        <f t="shared" si="200"/>
        <v>0.80697416389285148</v>
      </c>
      <c r="W212" s="211">
        <f t="shared" si="200"/>
        <v>0.87646928746819142</v>
      </c>
      <c r="X212" s="211">
        <f t="shared" si="200"/>
        <v>0.74149596318186539</v>
      </c>
      <c r="Y212" s="211">
        <f t="shared" si="200"/>
        <v>0.83201176621051287</v>
      </c>
      <c r="Z212" s="211"/>
      <c r="AA212" s="132"/>
      <c r="AB212" s="211">
        <f t="shared" si="198"/>
        <v>-0.19572601346852447</v>
      </c>
      <c r="AC212" s="211">
        <f t="shared" si="198"/>
        <v>-0.11776384081988545</v>
      </c>
      <c r="AD212" s="211">
        <f t="shared" si="198"/>
        <v>-0.10391710461045922</v>
      </c>
      <c r="AE212" s="211">
        <f t="shared" si="198"/>
        <v>-0.15811808864609755</v>
      </c>
      <c r="AF212" s="211">
        <f t="shared" si="198"/>
        <v>-5.6229657092808694E-2</v>
      </c>
      <c r="AG212" s="211">
        <f t="shared" si="198"/>
        <v>-3.5063431143416035E-2</v>
      </c>
      <c r="AH212" s="211">
        <f t="shared" si="198"/>
        <v>-9.4946515299431988E-2</v>
      </c>
      <c r="AI212" s="211">
        <f t="shared" si="198"/>
        <v>0.10959138099655863</v>
      </c>
      <c r="AJ212" s="211">
        <f t="shared" si="198"/>
        <v>2.0583643214290626E-2</v>
      </c>
      <c r="AK212" s="211">
        <f t="shared" si="198"/>
        <v>-5.2712638076173213E-2</v>
      </c>
      <c r="AL212" s="130"/>
      <c r="AM212" s="76">
        <f>IF(ISERROR(GETPIVOTDATA("VALUE",'CRS WK pvt'!$I$2,"DT_FILE",AM$8,"CD_CO",AM$6,"TRIM_CAT",TRIM(B212),"TRIM_LINE",A205))=TRUE,0,GETPIVOTDATA("VALUE",'CRS WK pvt'!$I$2,"DT_FILE",AM$8,"CD_CO",AM$6,"TRIM_CAT",TRIM(B212),"TRIM_LINE",A205))</f>
        <v>0</v>
      </c>
    </row>
    <row r="213" spans="1:39" s="71" customFormat="1" x14ac:dyDescent="0.35">
      <c r="A213" s="171"/>
      <c r="B213" s="72" t="s">
        <v>40</v>
      </c>
      <c r="C213" s="132"/>
      <c r="D213" s="210">
        <f t="shared" ref="D213:Y213" si="201">(C105+C202+D137-D105-D202)/(C105+C202+D137-D202)</f>
        <v>0.91729566742705193</v>
      </c>
      <c r="E213" s="210">
        <f t="shared" si="201"/>
        <v>0.95959628582918732</v>
      </c>
      <c r="F213" s="210">
        <f t="shared" si="201"/>
        <v>0.9063464080920911</v>
      </c>
      <c r="G213" s="210">
        <f t="shared" si="201"/>
        <v>0.92428657667781666</v>
      </c>
      <c r="H213" s="211">
        <f t="shared" si="201"/>
        <v>0.95924180919209956</v>
      </c>
      <c r="I213" s="210">
        <f t="shared" si="201"/>
        <v>0.93903712679525642</v>
      </c>
      <c r="J213" s="211">
        <f t="shared" si="201"/>
        <v>0.96231843404366624</v>
      </c>
      <c r="K213" s="210">
        <f t="shared" si="201"/>
        <v>0.748911780110329</v>
      </c>
      <c r="L213" s="211">
        <f t="shared" si="201"/>
        <v>0.70283868294092822</v>
      </c>
      <c r="M213" s="211">
        <f t="shared" si="201"/>
        <v>0.87730574753860524</v>
      </c>
      <c r="N213" s="212">
        <f t="shared" si="201"/>
        <v>0.88506835318257715</v>
      </c>
      <c r="O213" s="213">
        <f t="shared" si="201"/>
        <v>0.854221959173733</v>
      </c>
      <c r="P213" s="211">
        <f t="shared" si="201"/>
        <v>0.69031864724674008</v>
      </c>
      <c r="Q213" s="211">
        <f t="shared" si="201"/>
        <v>0.85972661436642095</v>
      </c>
      <c r="R213" s="211">
        <f t="shared" si="201"/>
        <v>0.93601031176982696</v>
      </c>
      <c r="S213" s="211">
        <f t="shared" si="201"/>
        <v>0.7826760626750503</v>
      </c>
      <c r="T213" s="211">
        <f t="shared" si="201"/>
        <v>0.931177550339501</v>
      </c>
      <c r="U213" s="211">
        <f t="shared" si="201"/>
        <v>0.93151223413111639</v>
      </c>
      <c r="V213" s="211">
        <f t="shared" si="201"/>
        <v>0.78237383915401071</v>
      </c>
      <c r="W213" s="211">
        <f t="shared" si="201"/>
        <v>0.85842584711620273</v>
      </c>
      <c r="X213" s="211">
        <f t="shared" si="201"/>
        <v>0.62474885658637447</v>
      </c>
      <c r="Y213" s="211">
        <f t="shared" si="201"/>
        <v>0.83804302711676815</v>
      </c>
      <c r="Z213" s="211"/>
      <c r="AA213" s="132"/>
      <c r="AB213" s="211">
        <f t="shared" si="198"/>
        <v>-0.22697702018031185</v>
      </c>
      <c r="AC213" s="211">
        <f t="shared" si="198"/>
        <v>-9.9869671462766374E-2</v>
      </c>
      <c r="AD213" s="211">
        <f t="shared" si="198"/>
        <v>2.9663903677735859E-2</v>
      </c>
      <c r="AE213" s="211">
        <f t="shared" si="198"/>
        <v>-0.14161051400276636</v>
      </c>
      <c r="AF213" s="211">
        <f t="shared" si="198"/>
        <v>-2.8064258852598556E-2</v>
      </c>
      <c r="AG213" s="211">
        <f t="shared" si="198"/>
        <v>-7.524892664140026E-3</v>
      </c>
      <c r="AH213" s="211">
        <f t="shared" si="198"/>
        <v>-0.17994459488965553</v>
      </c>
      <c r="AI213" s="211">
        <f t="shared" si="198"/>
        <v>0.10951406700587374</v>
      </c>
      <c r="AJ213" s="211">
        <f t="shared" si="198"/>
        <v>-7.8089826354553749E-2</v>
      </c>
      <c r="AK213" s="211">
        <f t="shared" si="198"/>
        <v>-3.9262720421837094E-2</v>
      </c>
      <c r="AL213" s="130"/>
      <c r="AM213" s="76">
        <f>IF(ISERROR(GETPIVOTDATA("VALUE",'CRS WK pvt'!$I$2,"DT_FILE",AM$8,"CD_CO",AM$6,"TRIM_CAT",TRIM(B213),"TRIM_LINE",A205))=TRUE,0,GETPIVOTDATA("VALUE",'CRS WK pvt'!$I$2,"DT_FILE",AM$8,"CD_CO",AM$6,"TRIM_CAT",TRIM(B213),"TRIM_LINE",A205))</f>
        <v>0</v>
      </c>
    </row>
    <row r="214" spans="1:39" s="71" customFormat="1" x14ac:dyDescent="0.35">
      <c r="A214" s="171"/>
      <c r="B214" s="72" t="s">
        <v>41</v>
      </c>
      <c r="C214" s="132"/>
      <c r="D214" s="210">
        <f t="shared" ref="D214:Y214" si="202">(C106+C203+D138-D106-D203)/(C106+C203+D138-D203)</f>
        <v>0.99835425777914188</v>
      </c>
      <c r="E214" s="210">
        <f t="shared" si="202"/>
        <v>1</v>
      </c>
      <c r="F214" s="210">
        <f t="shared" si="202"/>
        <v>0.93833422516114207</v>
      </c>
      <c r="G214" s="210">
        <f t="shared" si="202"/>
        <v>0.92113010961660291</v>
      </c>
      <c r="H214" s="211">
        <f t="shared" si="202"/>
        <v>0.88639381087935309</v>
      </c>
      <c r="I214" s="210">
        <f t="shared" si="202"/>
        <v>0.99924985696067448</v>
      </c>
      <c r="J214" s="211">
        <f t="shared" si="202"/>
        <v>0.99966917681006151</v>
      </c>
      <c r="K214" s="210">
        <f t="shared" si="202"/>
        <v>0.99960190317684627</v>
      </c>
      <c r="L214" s="211">
        <f t="shared" si="202"/>
        <v>0.92181180746101832</v>
      </c>
      <c r="M214" s="211">
        <f t="shared" si="202"/>
        <v>0.99999706533238575</v>
      </c>
      <c r="N214" s="212">
        <f t="shared" si="202"/>
        <v>0.88724717316560409</v>
      </c>
      <c r="O214" s="213">
        <f t="shared" si="202"/>
        <v>0.86132229170311769</v>
      </c>
      <c r="P214" s="211">
        <f t="shared" si="202"/>
        <v>0.93080146625992066</v>
      </c>
      <c r="Q214" s="211">
        <f t="shared" si="202"/>
        <v>0.95165803076069277</v>
      </c>
      <c r="R214" s="211">
        <f t="shared" si="202"/>
        <v>0.70693676579556253</v>
      </c>
      <c r="S214" s="211">
        <f t="shared" si="202"/>
        <v>0.92514391214940195</v>
      </c>
      <c r="T214" s="211">
        <f t="shared" si="202"/>
        <v>0.89436876634052587</v>
      </c>
      <c r="U214" s="211">
        <f t="shared" si="202"/>
        <v>0.95872890360654761</v>
      </c>
      <c r="V214" s="211">
        <f t="shared" si="202"/>
        <v>0.90186147284359541</v>
      </c>
      <c r="W214" s="211">
        <f t="shared" si="202"/>
        <v>0.97123443697275869</v>
      </c>
      <c r="X214" s="211">
        <f t="shared" si="202"/>
        <v>0.75289269939549786</v>
      </c>
      <c r="Y214" s="211">
        <f t="shared" si="202"/>
        <v>0.99991073739835223</v>
      </c>
      <c r="Z214" s="211"/>
      <c r="AA214" s="132"/>
      <c r="AB214" s="211">
        <f t="shared" si="198"/>
        <v>-6.7552791519221222E-2</v>
      </c>
      <c r="AC214" s="211">
        <f t="shared" si="198"/>
        <v>-4.8341969239307225E-2</v>
      </c>
      <c r="AD214" s="211">
        <f t="shared" si="198"/>
        <v>-0.23139745936557954</v>
      </c>
      <c r="AE214" s="211">
        <f t="shared" si="198"/>
        <v>4.0138025327990379E-3</v>
      </c>
      <c r="AF214" s="211">
        <f t="shared" si="198"/>
        <v>7.9749554611727724E-3</v>
      </c>
      <c r="AG214" s="211">
        <f t="shared" si="198"/>
        <v>-4.0520953354126865E-2</v>
      </c>
      <c r="AH214" s="211">
        <f t="shared" si="198"/>
        <v>-9.7807703966466097E-2</v>
      </c>
      <c r="AI214" s="211">
        <f t="shared" si="198"/>
        <v>-2.8367466204087588E-2</v>
      </c>
      <c r="AJ214" s="211">
        <f t="shared" si="198"/>
        <v>-0.16891910806552046</v>
      </c>
      <c r="AK214" s="211">
        <f t="shared" si="198"/>
        <v>-8.6327934033514353E-5</v>
      </c>
      <c r="AL214" s="130"/>
      <c r="AM214" s="76">
        <f>IF(ISERROR(GETPIVOTDATA("VALUE",'CRS WK pvt'!$I$2,"DT_FILE",AM$8,"CD_CO",AM$6,"TRIM_CAT",TRIM(B214),"TRIM_LINE",A205))=TRUE,0,GETPIVOTDATA("VALUE",'CRS WK pvt'!$I$2,"DT_FILE",AM$8,"CD_CO",AM$6,"TRIM_CAT",TRIM(B214),"TRIM_LINE",A205))</f>
        <v>0</v>
      </c>
    </row>
    <row r="215" spans="1:39" s="87" customFormat="1" ht="15" thickBot="1" x14ac:dyDescent="0.4">
      <c r="A215" s="172"/>
      <c r="B215" s="133" t="s">
        <v>42</v>
      </c>
      <c r="C215" s="134"/>
      <c r="D215" s="214">
        <f t="shared" ref="D215:Y215" si="203">(C107+C204+D139-D107-D204)/(C107+C204+D139-D204)</f>
        <v>0.78916300308973486</v>
      </c>
      <c r="E215" s="214">
        <f t="shared" si="203"/>
        <v>0.80011383412899317</v>
      </c>
      <c r="F215" s="214">
        <f t="shared" si="203"/>
        <v>0.78635098740971132</v>
      </c>
      <c r="G215" s="214">
        <f t="shared" si="203"/>
        <v>0.83274949436970602</v>
      </c>
      <c r="H215" s="215">
        <f t="shared" si="203"/>
        <v>0.87654861731482347</v>
      </c>
      <c r="I215" s="214">
        <f t="shared" si="203"/>
        <v>0.85926878943454266</v>
      </c>
      <c r="J215" s="215">
        <f t="shared" si="203"/>
        <v>0.85941699136485883</v>
      </c>
      <c r="K215" s="214">
        <f t="shared" si="203"/>
        <v>0.73292648252649883</v>
      </c>
      <c r="L215" s="215">
        <f t="shared" si="203"/>
        <v>0.7001311284793228</v>
      </c>
      <c r="M215" s="215">
        <f t="shared" si="203"/>
        <v>0.81967428591571467</v>
      </c>
      <c r="N215" s="216">
        <f t="shared" si="203"/>
        <v>0.78957757104487825</v>
      </c>
      <c r="O215" s="217">
        <f t="shared" si="203"/>
        <v>0.74059494618185495</v>
      </c>
      <c r="P215" s="215">
        <f t="shared" si="203"/>
        <v>0.67683744327848272</v>
      </c>
      <c r="Q215" s="215">
        <f t="shared" si="203"/>
        <v>0.72159179534004458</v>
      </c>
      <c r="R215" s="215">
        <f t="shared" si="203"/>
        <v>0.67868161621508216</v>
      </c>
      <c r="S215" s="215">
        <f t="shared" si="203"/>
        <v>0.738613006021553</v>
      </c>
      <c r="T215" s="215">
        <f t="shared" si="203"/>
        <v>0.82014343480157315</v>
      </c>
      <c r="U215" s="215">
        <f t="shared" si="203"/>
        <v>0.79300627285647329</v>
      </c>
      <c r="V215" s="215">
        <f t="shared" si="203"/>
        <v>0.70631093590510718</v>
      </c>
      <c r="W215" s="215">
        <f t="shared" si="203"/>
        <v>0.79246848452146224</v>
      </c>
      <c r="X215" s="215">
        <f t="shared" si="203"/>
        <v>0.60452118057653281</v>
      </c>
      <c r="Y215" s="215">
        <f t="shared" si="203"/>
        <v>0.70729618780108061</v>
      </c>
      <c r="Z215" s="215"/>
      <c r="AA215" s="134"/>
      <c r="AB215" s="215">
        <f t="shared" si="198"/>
        <v>-0.11232555981125214</v>
      </c>
      <c r="AC215" s="215">
        <f t="shared" si="198"/>
        <v>-7.8522038788948589E-2</v>
      </c>
      <c r="AD215" s="215">
        <f t="shared" si="198"/>
        <v>-0.10766937119462916</v>
      </c>
      <c r="AE215" s="215">
        <f t="shared" si="198"/>
        <v>-9.4136488348153025E-2</v>
      </c>
      <c r="AF215" s="215">
        <f t="shared" si="198"/>
        <v>-5.6405182513250329E-2</v>
      </c>
      <c r="AG215" s="215">
        <f t="shared" si="198"/>
        <v>-6.6262516578069364E-2</v>
      </c>
      <c r="AH215" s="215">
        <f t="shared" si="198"/>
        <v>-0.15310605545975164</v>
      </c>
      <c r="AI215" s="215">
        <f t="shared" si="198"/>
        <v>5.9542001994963401E-2</v>
      </c>
      <c r="AJ215" s="215">
        <f t="shared" si="198"/>
        <v>-9.5609947902789982E-2</v>
      </c>
      <c r="AK215" s="215">
        <f t="shared" si="198"/>
        <v>-0.11237809811463406</v>
      </c>
      <c r="AL215" s="137"/>
      <c r="AM215" s="134">
        <f t="shared" ref="AM215" si="204">SUM(AM206:AM214)</f>
        <v>0</v>
      </c>
    </row>
    <row r="216" spans="1:39" ht="15" thickTop="1" x14ac:dyDescent="0.35">
      <c r="A216" s="171"/>
    </row>
    <row r="217" spans="1:39" x14ac:dyDescent="0.35">
      <c r="B217" s="1" t="s">
        <v>24</v>
      </c>
    </row>
    <row r="218" spans="1:39" x14ac:dyDescent="0.35">
      <c r="B218" s="38" t="s">
        <v>342</v>
      </c>
    </row>
    <row r="221" spans="1:39" x14ac:dyDescent="0.35">
      <c r="B221" s="39" t="s">
        <v>23</v>
      </c>
    </row>
    <row r="222" spans="1:39" x14ac:dyDescent="0.35">
      <c r="B222" s="2" t="s">
        <v>25</v>
      </c>
    </row>
    <row r="223" spans="1:39" x14ac:dyDescent="0.35">
      <c r="B223" s="2" t="s">
        <v>26</v>
      </c>
    </row>
    <row r="224" spans="1:39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B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M233"/>
  <sheetViews>
    <sheetView workbookViewId="0">
      <pane xSplit="2" ySplit="8" topLeftCell="C101" activePane="bottomRight" state="frozen"/>
      <selection activeCell="Z9" sqref="Z9:Z215"/>
      <selection pane="topRight" activeCell="Z9" sqref="Z9:Z215"/>
      <selection pane="bottomLeft" activeCell="Z9" sqref="Z9:Z215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8" width="13.7265625" style="2" customWidth="1"/>
    <col min="39" max="39" width="13.7265625" style="2" hidden="1" customWidth="1"/>
    <col min="40" max="16384" width="9.1796875" style="2"/>
  </cols>
  <sheetData>
    <row r="1" spans="1:39" ht="15.5" thickTop="1" thickBot="1" x14ac:dyDescent="0.4">
      <c r="B1" s="286" t="s">
        <v>17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f>MECO!C4</f>
        <v>44233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 t="s">
        <v>66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88" t="s">
        <v>352</v>
      </c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90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204" t="s">
        <v>7</v>
      </c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3" t="s">
        <v>12</v>
      </c>
      <c r="AH8" s="243" t="s">
        <v>3</v>
      </c>
      <c r="AI8" s="243" t="s">
        <v>4</v>
      </c>
      <c r="AJ8" s="243" t="s">
        <v>5</v>
      </c>
      <c r="AK8" s="243" t="s">
        <v>6</v>
      </c>
      <c r="AL8" s="37" t="s">
        <v>7</v>
      </c>
      <c r="AM8" s="42">
        <v>44233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67"/>
      <c r="AA9" s="68"/>
      <c r="AB9" s="69"/>
      <c r="AC9" s="69"/>
      <c r="AD9" s="69"/>
      <c r="AE9" s="69"/>
      <c r="AF9" s="69"/>
      <c r="AG9" s="69"/>
      <c r="AH9" s="69"/>
      <c r="AI9" s="247"/>
      <c r="AJ9" s="247"/>
      <c r="AK9" s="247"/>
      <c r="AL9" s="70"/>
      <c r="AM9" s="68"/>
    </row>
    <row r="10" spans="1:39" s="71" customFormat="1" x14ac:dyDescent="0.35">
      <c r="A10" s="171"/>
      <c r="B10" s="72" t="s">
        <v>37</v>
      </c>
      <c r="C10" s="73">
        <v>602951</v>
      </c>
      <c r="D10" s="74">
        <v>603501</v>
      </c>
      <c r="E10" s="74">
        <v>603200</v>
      </c>
      <c r="F10" s="74">
        <v>603676</v>
      </c>
      <c r="G10" s="74">
        <v>604432</v>
      </c>
      <c r="H10" s="74">
        <v>602871</v>
      </c>
      <c r="I10" s="74">
        <v>607254</v>
      </c>
      <c r="J10" s="74">
        <v>609895</v>
      </c>
      <c r="K10" s="74">
        <v>612601</v>
      </c>
      <c r="L10" s="74">
        <v>613710</v>
      </c>
      <c r="M10" s="74">
        <v>614171</v>
      </c>
      <c r="N10" s="75">
        <v>614347</v>
      </c>
      <c r="O10" s="73">
        <v>613915</v>
      </c>
      <c r="P10" s="74">
        <v>612971</v>
      </c>
      <c r="Q10" s="74">
        <v>612731</v>
      </c>
      <c r="R10" s="74">
        <v>612530</v>
      </c>
      <c r="S10" s="74">
        <v>608203</v>
      </c>
      <c r="T10" s="74">
        <v>607617</v>
      </c>
      <c r="U10" s="225">
        <v>604985</v>
      </c>
      <c r="V10" s="225">
        <v>608227</v>
      </c>
      <c r="W10" s="225">
        <v>608812</v>
      </c>
      <c r="X10" s="225">
        <v>610672</v>
      </c>
      <c r="Y10" s="225">
        <v>612124</v>
      </c>
      <c r="Z10" s="75"/>
      <c r="AA10" s="76">
        <f t="shared" ref="AA10:AK18" si="0">O10-C10</f>
        <v>10964</v>
      </c>
      <c r="AB10" s="77">
        <f t="shared" si="0"/>
        <v>9470</v>
      </c>
      <c r="AC10" s="77">
        <f t="shared" si="0"/>
        <v>9531</v>
      </c>
      <c r="AD10" s="77">
        <f t="shared" si="0"/>
        <v>8854</v>
      </c>
      <c r="AE10" s="77">
        <f t="shared" si="0"/>
        <v>3771</v>
      </c>
      <c r="AF10" s="77">
        <f t="shared" si="0"/>
        <v>4746</v>
      </c>
      <c r="AG10" s="77">
        <f t="shared" si="0"/>
        <v>-2269</v>
      </c>
      <c r="AH10" s="77">
        <f t="shared" si="0"/>
        <v>-1668</v>
      </c>
      <c r="AI10" s="77">
        <f t="shared" si="0"/>
        <v>-3789</v>
      </c>
      <c r="AJ10" s="77">
        <f t="shared" si="0"/>
        <v>-3038</v>
      </c>
      <c r="AK10" s="77">
        <f t="shared" si="0"/>
        <v>-2047</v>
      </c>
      <c r="AL10" s="79"/>
      <c r="AM10" s="76">
        <f>IF(ISERROR(GETPIVOTDATA("VALUE",'CRS WK pvt'!$I$2,"DT_FILE",AM$8,"CD_CO",AM$6,"TRIM_CAT",TRIM(B10),"TRIM_LINE",A9))=TRUE,0,GETPIVOTDATA("VALUE",'CRS WK pvt'!$I$2,"DT_FILE",AM$8,"CD_CO",AM$6,"TRIM_CAT",TRIM(B10),"TRIM_LINE",A9))</f>
        <v>612179</v>
      </c>
    </row>
    <row r="11" spans="1:39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593646</v>
      </c>
      <c r="X11" s="253">
        <f>X10-X12</f>
        <v>595556</v>
      </c>
      <c r="Y11" s="253">
        <f>Y10-Y12</f>
        <v>597203</v>
      </c>
      <c r="Z11" s="75"/>
      <c r="AA11" s="76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9"/>
      <c r="AM11" s="76"/>
    </row>
    <row r="12" spans="1:39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15166</v>
      </c>
      <c r="X12" s="253">
        <v>15116</v>
      </c>
      <c r="Y12" s="253">
        <v>14921</v>
      </c>
      <c r="Z12" s="75"/>
      <c r="AA12" s="76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9"/>
      <c r="AM12" s="76"/>
    </row>
    <row r="13" spans="1:39" s="71" customFormat="1" x14ac:dyDescent="0.35">
      <c r="A13" s="171"/>
      <c r="B13" s="72" t="s">
        <v>38</v>
      </c>
      <c r="C13" s="73">
        <v>49913</v>
      </c>
      <c r="D13" s="74">
        <v>49928</v>
      </c>
      <c r="E13" s="74">
        <v>49894</v>
      </c>
      <c r="F13" s="74">
        <v>49858</v>
      </c>
      <c r="G13" s="74">
        <v>49849</v>
      </c>
      <c r="H13" s="74">
        <v>49764</v>
      </c>
      <c r="I13" s="74">
        <v>49822</v>
      </c>
      <c r="J13" s="74">
        <v>49912</v>
      </c>
      <c r="K13" s="74">
        <v>50083</v>
      </c>
      <c r="L13" s="74">
        <v>50100</v>
      </c>
      <c r="M13" s="74">
        <v>50070</v>
      </c>
      <c r="N13" s="75">
        <v>50005</v>
      </c>
      <c r="O13" s="73">
        <v>49874</v>
      </c>
      <c r="P13" s="74">
        <v>49791</v>
      </c>
      <c r="Q13" s="74">
        <v>49705</v>
      </c>
      <c r="R13" s="74">
        <v>49482</v>
      </c>
      <c r="S13" s="74">
        <v>52816</v>
      </c>
      <c r="T13" s="74">
        <v>52484</v>
      </c>
      <c r="U13" s="225">
        <v>53406</v>
      </c>
      <c r="V13" s="225">
        <v>53732</v>
      </c>
      <c r="W13" s="225">
        <v>56113</v>
      </c>
      <c r="X13" s="225">
        <v>56700</v>
      </c>
      <c r="Y13" s="225">
        <v>57496</v>
      </c>
      <c r="Z13" s="75"/>
      <c r="AA13" s="76">
        <f t="shared" si="0"/>
        <v>-39</v>
      </c>
      <c r="AB13" s="77">
        <f t="shared" si="0"/>
        <v>-137</v>
      </c>
      <c r="AC13" s="77">
        <f t="shared" si="0"/>
        <v>-189</v>
      </c>
      <c r="AD13" s="77">
        <f t="shared" si="0"/>
        <v>-376</v>
      </c>
      <c r="AE13" s="77">
        <f t="shared" si="0"/>
        <v>2967</v>
      </c>
      <c r="AF13" s="77">
        <f t="shared" si="0"/>
        <v>2720</v>
      </c>
      <c r="AG13" s="77">
        <f t="shared" si="0"/>
        <v>3584</v>
      </c>
      <c r="AH13" s="77">
        <f t="shared" si="0"/>
        <v>3820</v>
      </c>
      <c r="AI13" s="77">
        <f t="shared" si="0"/>
        <v>6030</v>
      </c>
      <c r="AJ13" s="77">
        <f t="shared" si="0"/>
        <v>6600</v>
      </c>
      <c r="AK13" s="77">
        <f t="shared" si="0"/>
        <v>7426</v>
      </c>
      <c r="AL13" s="79"/>
      <c r="AM13" s="76">
        <f>IF(ISERROR(GETPIVOTDATA("VALUE",'CRS WK pvt'!$I$2,"DT_FILE",AM$8,"CD_CO",AM$6,"TRIM_CAT",TRIM(B13),"TRIM_LINE",A9))=TRUE,0,GETPIVOTDATA("VALUE",'CRS WK pvt'!$I$2,"DT_FILE",AM$8,"CD_CO",AM$6,"TRIM_CAT",TRIM(B13),"TRIM_LINE",A9))</f>
        <v>57430</v>
      </c>
    </row>
    <row r="14" spans="1:39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53549</v>
      </c>
      <c r="X14" s="253">
        <f>X13-X15</f>
        <v>54136</v>
      </c>
      <c r="Y14" s="253">
        <f>Y13-Y15</f>
        <v>54979</v>
      </c>
      <c r="Z14" s="75"/>
      <c r="AA14" s="76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9"/>
      <c r="AM14" s="76"/>
    </row>
    <row r="15" spans="1:39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2564</v>
      </c>
      <c r="X15" s="253">
        <v>2564</v>
      </c>
      <c r="Y15" s="253">
        <v>2517</v>
      </c>
      <c r="Z15" s="75"/>
      <c r="AA15" s="76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9"/>
      <c r="AM15" s="76"/>
    </row>
    <row r="16" spans="1:39" s="71" customFormat="1" x14ac:dyDescent="0.35">
      <c r="A16" s="171"/>
      <c r="B16" s="72" t="s">
        <v>39</v>
      </c>
      <c r="C16" s="73">
        <v>37209</v>
      </c>
      <c r="D16" s="74">
        <v>37026</v>
      </c>
      <c r="E16" s="74">
        <v>36798</v>
      </c>
      <c r="F16" s="74">
        <v>36634</v>
      </c>
      <c r="G16" s="74">
        <v>36463</v>
      </c>
      <c r="H16" s="74">
        <v>36351</v>
      </c>
      <c r="I16" s="74">
        <v>36343</v>
      </c>
      <c r="J16" s="74">
        <v>36596</v>
      </c>
      <c r="K16" s="74">
        <v>37173</v>
      </c>
      <c r="L16" s="74">
        <v>37350</v>
      </c>
      <c r="M16" s="74">
        <v>37385</v>
      </c>
      <c r="N16" s="75">
        <v>37373</v>
      </c>
      <c r="O16" s="73">
        <v>37332</v>
      </c>
      <c r="P16" s="74">
        <v>37248</v>
      </c>
      <c r="Q16" s="74">
        <v>37109</v>
      </c>
      <c r="R16" s="74">
        <v>36964</v>
      </c>
      <c r="S16" s="74">
        <v>36883</v>
      </c>
      <c r="T16" s="74">
        <v>36832</v>
      </c>
      <c r="U16" s="225">
        <v>36835</v>
      </c>
      <c r="V16" s="225">
        <v>36965</v>
      </c>
      <c r="W16" s="225">
        <v>37118</v>
      </c>
      <c r="X16" s="225">
        <v>37331</v>
      </c>
      <c r="Y16" s="225">
        <v>37441</v>
      </c>
      <c r="Z16" s="75"/>
      <c r="AA16" s="76">
        <f t="shared" si="0"/>
        <v>123</v>
      </c>
      <c r="AB16" s="77">
        <f t="shared" si="0"/>
        <v>222</v>
      </c>
      <c r="AC16" s="77">
        <f t="shared" si="0"/>
        <v>311</v>
      </c>
      <c r="AD16" s="77">
        <f t="shared" si="0"/>
        <v>330</v>
      </c>
      <c r="AE16" s="77">
        <f t="shared" si="0"/>
        <v>420</v>
      </c>
      <c r="AF16" s="77">
        <f t="shared" si="0"/>
        <v>481</v>
      </c>
      <c r="AG16" s="77">
        <f t="shared" si="0"/>
        <v>492</v>
      </c>
      <c r="AH16" s="77">
        <f t="shared" si="0"/>
        <v>369</v>
      </c>
      <c r="AI16" s="77">
        <f t="shared" si="0"/>
        <v>-55</v>
      </c>
      <c r="AJ16" s="77">
        <f t="shared" si="0"/>
        <v>-19</v>
      </c>
      <c r="AK16" s="77">
        <f t="shared" si="0"/>
        <v>56</v>
      </c>
      <c r="AL16" s="79"/>
      <c r="AM16" s="76">
        <f>IF(ISERROR(GETPIVOTDATA("VALUE",'CRS WK pvt'!$I$2,"DT_FILE",AM$8,"CD_CO",AM$6,"TRIM_CAT",TRIM(B16),"TRIM_LINE",A9))=TRUE,0,GETPIVOTDATA("VALUE",'CRS WK pvt'!$I$2,"DT_FILE",AM$8,"CD_CO",AM$6,"TRIM_CAT",TRIM(B16),"TRIM_LINE",A9))</f>
        <v>37454</v>
      </c>
    </row>
    <row r="17" spans="1:39" s="71" customFormat="1" x14ac:dyDescent="0.35">
      <c r="A17" s="171"/>
      <c r="B17" s="72" t="s">
        <v>40</v>
      </c>
      <c r="C17" s="73">
        <v>12534</v>
      </c>
      <c r="D17" s="74">
        <v>12503</v>
      </c>
      <c r="E17" s="74">
        <v>12463</v>
      </c>
      <c r="F17" s="74">
        <v>12443</v>
      </c>
      <c r="G17" s="74">
        <v>12429</v>
      </c>
      <c r="H17" s="74">
        <v>12409</v>
      </c>
      <c r="I17" s="74">
        <v>12406</v>
      </c>
      <c r="J17" s="74">
        <v>12459</v>
      </c>
      <c r="K17" s="74">
        <v>12535</v>
      </c>
      <c r="L17" s="74">
        <v>12578</v>
      </c>
      <c r="M17" s="74">
        <v>12600</v>
      </c>
      <c r="N17" s="75">
        <v>12597</v>
      </c>
      <c r="O17" s="73">
        <v>12589</v>
      </c>
      <c r="P17" s="74">
        <v>12569</v>
      </c>
      <c r="Q17" s="74">
        <v>12538</v>
      </c>
      <c r="R17" s="74">
        <v>12530</v>
      </c>
      <c r="S17" s="74">
        <v>12533</v>
      </c>
      <c r="T17" s="74">
        <v>12509</v>
      </c>
      <c r="U17" s="225">
        <v>12512</v>
      </c>
      <c r="V17" s="225">
        <v>12529</v>
      </c>
      <c r="W17" s="225">
        <v>12578</v>
      </c>
      <c r="X17" s="225">
        <v>12628</v>
      </c>
      <c r="Y17" s="225">
        <v>12646</v>
      </c>
      <c r="Z17" s="75"/>
      <c r="AA17" s="76">
        <f t="shared" si="0"/>
        <v>55</v>
      </c>
      <c r="AB17" s="77">
        <f t="shared" si="0"/>
        <v>66</v>
      </c>
      <c r="AC17" s="77">
        <f t="shared" si="0"/>
        <v>75</v>
      </c>
      <c r="AD17" s="77">
        <f t="shared" si="0"/>
        <v>87</v>
      </c>
      <c r="AE17" s="77">
        <f t="shared" si="0"/>
        <v>104</v>
      </c>
      <c r="AF17" s="77">
        <f t="shared" si="0"/>
        <v>100</v>
      </c>
      <c r="AG17" s="77">
        <f t="shared" si="0"/>
        <v>106</v>
      </c>
      <c r="AH17" s="77">
        <f t="shared" si="0"/>
        <v>70</v>
      </c>
      <c r="AI17" s="77">
        <f t="shared" si="0"/>
        <v>43</v>
      </c>
      <c r="AJ17" s="77">
        <f t="shared" si="0"/>
        <v>50</v>
      </c>
      <c r="AK17" s="77">
        <f t="shared" si="0"/>
        <v>46</v>
      </c>
      <c r="AL17" s="79"/>
      <c r="AM17" s="76">
        <f>IF(ISERROR(GETPIVOTDATA("VALUE",'CRS WK pvt'!$I$2,"DT_FILE",AM$8,"CD_CO",AM$6,"TRIM_CAT",TRIM(B17),"TRIM_LINE",A9))=TRUE,0,GETPIVOTDATA("VALUE",'CRS WK pvt'!$I$2,"DT_FILE",AM$8,"CD_CO",AM$6,"TRIM_CAT",TRIM(B17),"TRIM_LINE",A9))</f>
        <v>12647</v>
      </c>
    </row>
    <row r="18" spans="1:39" s="71" customFormat="1" x14ac:dyDescent="0.35">
      <c r="A18" s="171"/>
      <c r="B18" s="72" t="s">
        <v>41</v>
      </c>
      <c r="C18" s="73">
        <v>9110</v>
      </c>
      <c r="D18" s="74">
        <v>9110</v>
      </c>
      <c r="E18" s="74">
        <v>9092</v>
      </c>
      <c r="F18" s="74">
        <v>9090</v>
      </c>
      <c r="G18" s="74">
        <v>9085</v>
      </c>
      <c r="H18" s="74">
        <v>9089</v>
      </c>
      <c r="I18" s="74">
        <v>9113</v>
      </c>
      <c r="J18" s="74">
        <v>9154</v>
      </c>
      <c r="K18" s="74">
        <v>9216</v>
      </c>
      <c r="L18" s="74">
        <v>9247</v>
      </c>
      <c r="M18" s="74">
        <v>9283</v>
      </c>
      <c r="N18" s="75">
        <v>9289</v>
      </c>
      <c r="O18" s="73">
        <v>9284</v>
      </c>
      <c r="P18" s="74">
        <v>9273</v>
      </c>
      <c r="Q18" s="74">
        <v>9265</v>
      </c>
      <c r="R18" s="74">
        <v>9260</v>
      </c>
      <c r="S18" s="74">
        <v>9274</v>
      </c>
      <c r="T18" s="74">
        <v>9270</v>
      </c>
      <c r="U18" s="225">
        <v>9282</v>
      </c>
      <c r="V18" s="225">
        <v>9306</v>
      </c>
      <c r="W18" s="225">
        <v>9342</v>
      </c>
      <c r="X18" s="225">
        <v>9368</v>
      </c>
      <c r="Y18" s="225">
        <v>9378</v>
      </c>
      <c r="Z18" s="75"/>
      <c r="AA18" s="76">
        <f t="shared" si="0"/>
        <v>174</v>
      </c>
      <c r="AB18" s="77">
        <f t="shared" si="0"/>
        <v>163</v>
      </c>
      <c r="AC18" s="77">
        <f t="shared" si="0"/>
        <v>173</v>
      </c>
      <c r="AD18" s="77">
        <f t="shared" si="0"/>
        <v>170</v>
      </c>
      <c r="AE18" s="77">
        <f t="shared" si="0"/>
        <v>189</v>
      </c>
      <c r="AF18" s="77">
        <f t="shared" si="0"/>
        <v>181</v>
      </c>
      <c r="AG18" s="77">
        <f t="shared" si="0"/>
        <v>169</v>
      </c>
      <c r="AH18" s="77">
        <f t="shared" si="0"/>
        <v>152</v>
      </c>
      <c r="AI18" s="77">
        <f t="shared" si="0"/>
        <v>126</v>
      </c>
      <c r="AJ18" s="77">
        <f t="shared" si="0"/>
        <v>121</v>
      </c>
      <c r="AK18" s="77">
        <f t="shared" si="0"/>
        <v>95</v>
      </c>
      <c r="AL18" s="79"/>
      <c r="AM18" s="76">
        <f>IF(ISERROR(GETPIVOTDATA("VALUE",'CRS WK pvt'!$I$2,"DT_FILE",AM$8,"CD_CO",AM$6,"TRIM_CAT",TRIM(B18),"TRIM_LINE",A9))=TRUE,0,GETPIVOTDATA("VALUE",'CRS WK pvt'!$I$2,"DT_FILE",AM$8,"CD_CO",AM$6,"TRIM_CAT",TRIM(B18),"TRIM_LINE",A9))</f>
        <v>9378</v>
      </c>
    </row>
    <row r="19" spans="1:39" s="87" customFormat="1" ht="15" thickBot="1" x14ac:dyDescent="0.4">
      <c r="A19" s="172"/>
      <c r="B19" s="80" t="s">
        <v>42</v>
      </c>
      <c r="C19" s="81">
        <f>SUM(C10:C18)</f>
        <v>711717</v>
      </c>
      <c r="D19" s="82">
        <f t="shared" ref="D19:AM19" si="1">SUM(D10:D18)</f>
        <v>712068</v>
      </c>
      <c r="E19" s="82">
        <f t="shared" si="1"/>
        <v>711447</v>
      </c>
      <c r="F19" s="82">
        <f t="shared" si="1"/>
        <v>711701</v>
      </c>
      <c r="G19" s="82">
        <f t="shared" si="1"/>
        <v>712258</v>
      </c>
      <c r="H19" s="82">
        <f t="shared" si="1"/>
        <v>710484</v>
      </c>
      <c r="I19" s="82">
        <f t="shared" si="1"/>
        <v>714938</v>
      </c>
      <c r="J19" s="82">
        <f t="shared" si="1"/>
        <v>718016</v>
      </c>
      <c r="K19" s="82">
        <f t="shared" si="1"/>
        <v>721608</v>
      </c>
      <c r="L19" s="82">
        <f t="shared" si="1"/>
        <v>722985</v>
      </c>
      <c r="M19" s="82">
        <f t="shared" si="1"/>
        <v>723509</v>
      </c>
      <c r="N19" s="83">
        <f t="shared" si="1"/>
        <v>723611</v>
      </c>
      <c r="O19" s="81">
        <f t="shared" si="1"/>
        <v>722994</v>
      </c>
      <c r="P19" s="82">
        <f t="shared" si="1"/>
        <v>721852</v>
      </c>
      <c r="Q19" s="82">
        <f t="shared" si="1"/>
        <v>721348</v>
      </c>
      <c r="R19" s="82">
        <f t="shared" si="1"/>
        <v>720766</v>
      </c>
      <c r="S19" s="82">
        <f t="shared" si="1"/>
        <v>719709</v>
      </c>
      <c r="T19" s="82">
        <f t="shared" si="1"/>
        <v>718712</v>
      </c>
      <c r="U19" s="82">
        <f t="shared" si="1"/>
        <v>717020</v>
      </c>
      <c r="V19" s="82">
        <f t="shared" si="1"/>
        <v>720759</v>
      </c>
      <c r="W19" s="82">
        <f>SUM(W10+W13+W16+W17+W18)</f>
        <v>723963</v>
      </c>
      <c r="X19" s="82">
        <f>SUM(X10+X13+X16+X17+X18)</f>
        <v>726699</v>
      </c>
      <c r="Y19" s="82">
        <v>729085</v>
      </c>
      <c r="Z19" s="83"/>
      <c r="AA19" s="84">
        <f t="shared" si="1"/>
        <v>11277</v>
      </c>
      <c r="AB19" s="85">
        <f t="shared" ref="AB19:AC19" si="2">SUM(AB10:AB18)</f>
        <v>9784</v>
      </c>
      <c r="AC19" s="85">
        <f t="shared" si="2"/>
        <v>9901</v>
      </c>
      <c r="AD19" s="85">
        <f t="shared" ref="AD19:AE19" si="3">SUM(AD10:AD18)</f>
        <v>9065</v>
      </c>
      <c r="AE19" s="85">
        <f t="shared" si="3"/>
        <v>7451</v>
      </c>
      <c r="AF19" s="85">
        <f t="shared" ref="AF19:AG19" si="4">SUM(AF10:AF18)</f>
        <v>8228</v>
      </c>
      <c r="AG19" s="85">
        <f t="shared" si="4"/>
        <v>2082</v>
      </c>
      <c r="AH19" s="85">
        <f t="shared" ref="AH19:AI19" si="5">SUM(AH10:AH18)</f>
        <v>2743</v>
      </c>
      <c r="AI19" s="85">
        <f t="shared" si="5"/>
        <v>2355</v>
      </c>
      <c r="AJ19" s="85">
        <f t="shared" ref="AJ19:AK19" si="6">SUM(AJ10:AJ18)</f>
        <v>3714</v>
      </c>
      <c r="AK19" s="85">
        <f t="shared" si="6"/>
        <v>5576</v>
      </c>
      <c r="AL19" s="86"/>
      <c r="AM19" s="84">
        <f t="shared" si="1"/>
        <v>729088</v>
      </c>
    </row>
    <row r="20" spans="1:39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91"/>
      <c r="AA20" s="92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4"/>
      <c r="AM20" s="92"/>
    </row>
    <row r="21" spans="1:39" s="71" customFormat="1" x14ac:dyDescent="0.35">
      <c r="A21" s="171"/>
      <c r="B21" s="72" t="s">
        <v>37</v>
      </c>
      <c r="C21" s="95">
        <v>106380</v>
      </c>
      <c r="D21" s="96">
        <v>110547</v>
      </c>
      <c r="E21" s="96">
        <v>111188</v>
      </c>
      <c r="F21" s="96">
        <v>102978</v>
      </c>
      <c r="G21" s="96">
        <v>106543</v>
      </c>
      <c r="H21" s="96">
        <v>103064</v>
      </c>
      <c r="I21" s="96">
        <v>100104</v>
      </c>
      <c r="J21" s="96">
        <v>94758</v>
      </c>
      <c r="K21" s="96">
        <v>101192</v>
      </c>
      <c r="L21" s="96">
        <v>101308</v>
      </c>
      <c r="M21" s="96">
        <v>99505</v>
      </c>
      <c r="N21" s="97">
        <v>104473</v>
      </c>
      <c r="O21" s="95">
        <v>111192</v>
      </c>
      <c r="P21" s="96">
        <v>112458</v>
      </c>
      <c r="Q21" s="96">
        <v>109855</v>
      </c>
      <c r="R21" s="96">
        <v>109974</v>
      </c>
      <c r="S21" s="96">
        <v>106469</v>
      </c>
      <c r="T21" s="96">
        <v>104834</v>
      </c>
      <c r="U21" s="228">
        <v>101285</v>
      </c>
      <c r="V21" s="228">
        <v>104211</v>
      </c>
      <c r="W21" s="228">
        <v>106114</v>
      </c>
      <c r="X21" s="228">
        <v>101882</v>
      </c>
      <c r="Y21" s="228">
        <v>99226</v>
      </c>
      <c r="Z21" s="97"/>
      <c r="AA21" s="98">
        <f t="shared" ref="AA21:AK29" si="7">O21-C21</f>
        <v>4812</v>
      </c>
      <c r="AB21" s="99">
        <f t="shared" si="7"/>
        <v>1911</v>
      </c>
      <c r="AC21" s="99">
        <f t="shared" si="7"/>
        <v>-1333</v>
      </c>
      <c r="AD21" s="99">
        <f t="shared" si="7"/>
        <v>6996</v>
      </c>
      <c r="AE21" s="99">
        <f t="shared" si="7"/>
        <v>-74</v>
      </c>
      <c r="AF21" s="99">
        <f t="shared" si="7"/>
        <v>1770</v>
      </c>
      <c r="AG21" s="99">
        <f t="shared" si="7"/>
        <v>1181</v>
      </c>
      <c r="AH21" s="99">
        <f t="shared" si="7"/>
        <v>9453</v>
      </c>
      <c r="AI21" s="99">
        <f t="shared" si="7"/>
        <v>4922</v>
      </c>
      <c r="AJ21" s="99">
        <f t="shared" si="7"/>
        <v>574</v>
      </c>
      <c r="AK21" s="99">
        <f t="shared" si="7"/>
        <v>-279</v>
      </c>
      <c r="AL21" s="100"/>
      <c r="AM21" s="76">
        <f>IF(ISERROR(GETPIVOTDATA("VALUE",'CRS WK pvt'!$I$2,"DT_FILE",AM$8,"CD_CO",AM$6,"TRIM_CAT",TRIM(B21),"TRIM_LINE",A20))=TRUE,0,GETPIVOTDATA("VALUE",'CRS WK pvt'!$I$2,"DT_FILE",AM$8,"CD_CO",AM$6,"TRIM_CAT",TRIM(B21),"TRIM_LINE",A20))</f>
        <v>97032</v>
      </c>
    </row>
    <row r="22" spans="1:39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103227</v>
      </c>
      <c r="X22" s="253">
        <f>X21-X23</f>
        <v>99069</v>
      </c>
      <c r="Y22" s="253">
        <f>Y21-Y23</f>
        <v>96577</v>
      </c>
      <c r="Z22" s="97"/>
      <c r="AA22" s="98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100"/>
      <c r="AM22" s="76"/>
    </row>
    <row r="23" spans="1:39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2887</v>
      </c>
      <c r="X23" s="253">
        <v>2813</v>
      </c>
      <c r="Y23" s="253">
        <v>2649</v>
      </c>
      <c r="Z23" s="97"/>
      <c r="AA23" s="98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100"/>
      <c r="AM23" s="76"/>
    </row>
    <row r="24" spans="1:39" s="71" customFormat="1" x14ac:dyDescent="0.35">
      <c r="A24" s="171"/>
      <c r="B24" s="72" t="s">
        <v>38</v>
      </c>
      <c r="C24" s="95">
        <v>23107</v>
      </c>
      <c r="D24" s="96">
        <v>23430</v>
      </c>
      <c r="E24" s="96">
        <v>24732</v>
      </c>
      <c r="F24" s="96">
        <v>23312</v>
      </c>
      <c r="G24" s="96">
        <v>24061</v>
      </c>
      <c r="H24" s="96">
        <v>23897</v>
      </c>
      <c r="I24" s="96">
        <v>23718</v>
      </c>
      <c r="J24" s="96">
        <v>23068</v>
      </c>
      <c r="K24" s="96">
        <v>24022</v>
      </c>
      <c r="L24" s="96">
        <v>24960</v>
      </c>
      <c r="M24" s="96">
        <v>24005</v>
      </c>
      <c r="N24" s="97">
        <v>22769</v>
      </c>
      <c r="O24" s="95">
        <v>23228</v>
      </c>
      <c r="P24" s="96">
        <v>23409</v>
      </c>
      <c r="Q24" s="96">
        <v>22749</v>
      </c>
      <c r="R24" s="96">
        <v>23424</v>
      </c>
      <c r="S24" s="96">
        <v>25158</v>
      </c>
      <c r="T24" s="96">
        <v>25025</v>
      </c>
      <c r="U24" s="228">
        <v>25104</v>
      </c>
      <c r="V24" s="228">
        <v>25538</v>
      </c>
      <c r="W24" s="228">
        <v>27150</v>
      </c>
      <c r="X24" s="228">
        <v>28145</v>
      </c>
      <c r="Y24" s="228">
        <v>26386</v>
      </c>
      <c r="Z24" s="97"/>
      <c r="AA24" s="98">
        <f t="shared" si="7"/>
        <v>121</v>
      </c>
      <c r="AB24" s="99">
        <f t="shared" si="7"/>
        <v>-21</v>
      </c>
      <c r="AC24" s="99">
        <f t="shared" si="7"/>
        <v>-1983</v>
      </c>
      <c r="AD24" s="99">
        <f t="shared" si="7"/>
        <v>112</v>
      </c>
      <c r="AE24" s="99">
        <f t="shared" si="7"/>
        <v>1097</v>
      </c>
      <c r="AF24" s="99">
        <f t="shared" si="7"/>
        <v>1128</v>
      </c>
      <c r="AG24" s="99">
        <f t="shared" si="7"/>
        <v>1386</v>
      </c>
      <c r="AH24" s="99">
        <f t="shared" si="7"/>
        <v>2470</v>
      </c>
      <c r="AI24" s="99">
        <f t="shared" si="7"/>
        <v>3128</v>
      </c>
      <c r="AJ24" s="99">
        <f t="shared" si="7"/>
        <v>3185</v>
      </c>
      <c r="AK24" s="99">
        <f t="shared" si="7"/>
        <v>2381</v>
      </c>
      <c r="AL24" s="100"/>
      <c r="AM24" s="76">
        <f>IF(ISERROR(GETPIVOTDATA("VALUE",'CRS WK pvt'!$I$2,"DT_FILE",AM$8,"CD_CO",AM$6,"TRIM_CAT",TRIM(B24),"TRIM_LINE",A20))=TRUE,0,GETPIVOTDATA("VALUE",'CRS WK pvt'!$I$2,"DT_FILE",AM$8,"CD_CO",AM$6,"TRIM_CAT",TRIM(B24),"TRIM_LINE",A20))</f>
        <v>26015</v>
      </c>
    </row>
    <row r="25" spans="1:39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26097</v>
      </c>
      <c r="X25" s="253">
        <f>X24-X26</f>
        <v>27074</v>
      </c>
      <c r="Y25" s="253">
        <f>Y24-Y26</f>
        <v>25492</v>
      </c>
      <c r="Z25" s="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100"/>
      <c r="AM25" s="76"/>
    </row>
    <row r="26" spans="1:39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1053</v>
      </c>
      <c r="X26" s="253">
        <v>1071</v>
      </c>
      <c r="Y26" s="253">
        <v>894</v>
      </c>
      <c r="Z26" s="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100"/>
      <c r="AM26" s="76"/>
    </row>
    <row r="27" spans="1:39" s="71" customFormat="1" x14ac:dyDescent="0.35">
      <c r="A27" s="171"/>
      <c r="B27" s="72" t="s">
        <v>39</v>
      </c>
      <c r="C27" s="95">
        <v>6632</v>
      </c>
      <c r="D27" s="96">
        <v>7194</v>
      </c>
      <c r="E27" s="96">
        <v>6516</v>
      </c>
      <c r="F27" s="96">
        <v>5628</v>
      </c>
      <c r="G27" s="96">
        <v>5803</v>
      </c>
      <c r="H27" s="96">
        <v>5601</v>
      </c>
      <c r="I27" s="96">
        <v>5301</v>
      </c>
      <c r="J27" s="96">
        <v>5060</v>
      </c>
      <c r="K27" s="96">
        <v>5830</v>
      </c>
      <c r="L27" s="96">
        <v>6532</v>
      </c>
      <c r="M27" s="96">
        <v>5961</v>
      </c>
      <c r="N27" s="97">
        <v>6669</v>
      </c>
      <c r="O27" s="95">
        <v>7078</v>
      </c>
      <c r="P27" s="96">
        <v>8932</v>
      </c>
      <c r="Q27" s="96">
        <v>8487</v>
      </c>
      <c r="R27" s="96">
        <v>7797</v>
      </c>
      <c r="S27" s="96">
        <v>6879</v>
      </c>
      <c r="T27" s="96">
        <v>6720</v>
      </c>
      <c r="U27" s="228">
        <v>6143</v>
      </c>
      <c r="V27" s="228">
        <v>6495</v>
      </c>
      <c r="W27" s="228">
        <v>7002</v>
      </c>
      <c r="X27" s="228">
        <v>6781</v>
      </c>
      <c r="Y27" s="228">
        <v>7099</v>
      </c>
      <c r="Z27" s="97"/>
      <c r="AA27" s="98">
        <f t="shared" si="7"/>
        <v>446</v>
      </c>
      <c r="AB27" s="99">
        <f t="shared" si="7"/>
        <v>1738</v>
      </c>
      <c r="AC27" s="99">
        <f t="shared" si="7"/>
        <v>1971</v>
      </c>
      <c r="AD27" s="99">
        <f t="shared" si="7"/>
        <v>2169</v>
      </c>
      <c r="AE27" s="99">
        <f t="shared" si="7"/>
        <v>1076</v>
      </c>
      <c r="AF27" s="99">
        <f t="shared" si="7"/>
        <v>1119</v>
      </c>
      <c r="AG27" s="99">
        <f t="shared" si="7"/>
        <v>842</v>
      </c>
      <c r="AH27" s="99">
        <f t="shared" si="7"/>
        <v>1435</v>
      </c>
      <c r="AI27" s="99">
        <f t="shared" si="7"/>
        <v>1172</v>
      </c>
      <c r="AJ27" s="99">
        <f t="shared" si="7"/>
        <v>249</v>
      </c>
      <c r="AK27" s="99">
        <f t="shared" si="7"/>
        <v>1138</v>
      </c>
      <c r="AL27" s="100"/>
      <c r="AM27" s="76">
        <f>IF(ISERROR(GETPIVOTDATA("VALUE",'CRS WK pvt'!$I$2,"DT_FILE",AM$8,"CD_CO",AM$6,"TRIM_CAT",TRIM(B27),"TRIM_LINE",A20))=TRUE,0,GETPIVOTDATA("VALUE",'CRS WK pvt'!$I$2,"DT_FILE",AM$8,"CD_CO",AM$6,"TRIM_CAT",TRIM(B27),"TRIM_LINE",A20))</f>
        <v>7604</v>
      </c>
    </row>
    <row r="28" spans="1:39" s="71" customFormat="1" x14ac:dyDescent="0.35">
      <c r="A28" s="171"/>
      <c r="B28" s="72" t="s">
        <v>40</v>
      </c>
      <c r="C28" s="95">
        <v>2033</v>
      </c>
      <c r="D28" s="96">
        <v>2174</v>
      </c>
      <c r="E28" s="96">
        <v>2006</v>
      </c>
      <c r="F28" s="96">
        <v>1726</v>
      </c>
      <c r="G28" s="96">
        <v>1790</v>
      </c>
      <c r="H28" s="96">
        <v>1736</v>
      </c>
      <c r="I28" s="96">
        <v>1655</v>
      </c>
      <c r="J28" s="96">
        <v>1652</v>
      </c>
      <c r="K28" s="96">
        <v>1817</v>
      </c>
      <c r="L28" s="96">
        <v>2069</v>
      </c>
      <c r="M28" s="96">
        <v>1722</v>
      </c>
      <c r="N28" s="97">
        <v>1958</v>
      </c>
      <c r="O28" s="95">
        <v>2109</v>
      </c>
      <c r="P28" s="96">
        <v>2951</v>
      </c>
      <c r="Q28" s="96">
        <v>2759</v>
      </c>
      <c r="R28" s="96">
        <v>2536</v>
      </c>
      <c r="S28" s="96">
        <v>2209</v>
      </c>
      <c r="T28" s="96">
        <v>2127</v>
      </c>
      <c r="U28" s="228">
        <v>1987</v>
      </c>
      <c r="V28" s="228">
        <v>2187</v>
      </c>
      <c r="W28" s="228">
        <v>2289</v>
      </c>
      <c r="X28" s="228">
        <v>2294</v>
      </c>
      <c r="Y28" s="228">
        <v>2493</v>
      </c>
      <c r="Z28" s="97"/>
      <c r="AA28" s="98">
        <f t="shared" si="7"/>
        <v>76</v>
      </c>
      <c r="AB28" s="99">
        <f t="shared" si="7"/>
        <v>777</v>
      </c>
      <c r="AC28" s="99">
        <f t="shared" si="7"/>
        <v>753</v>
      </c>
      <c r="AD28" s="99">
        <f t="shared" si="7"/>
        <v>810</v>
      </c>
      <c r="AE28" s="99">
        <f t="shared" si="7"/>
        <v>419</v>
      </c>
      <c r="AF28" s="99">
        <f t="shared" si="7"/>
        <v>391</v>
      </c>
      <c r="AG28" s="99">
        <f t="shared" si="7"/>
        <v>332</v>
      </c>
      <c r="AH28" s="99">
        <f t="shared" si="7"/>
        <v>535</v>
      </c>
      <c r="AI28" s="99">
        <f t="shared" si="7"/>
        <v>472</v>
      </c>
      <c r="AJ28" s="99">
        <f t="shared" si="7"/>
        <v>225</v>
      </c>
      <c r="AK28" s="99">
        <f t="shared" si="7"/>
        <v>771</v>
      </c>
      <c r="AL28" s="100"/>
      <c r="AM28" s="76">
        <f>IF(ISERROR(GETPIVOTDATA("VALUE",'CRS WK pvt'!$I$2,"DT_FILE",AM$8,"CD_CO",AM$6,"TRIM_CAT",TRIM(B28),"TRIM_LINE",A20))=TRUE,0,GETPIVOTDATA("VALUE",'CRS WK pvt'!$I$2,"DT_FILE",AM$8,"CD_CO",AM$6,"TRIM_CAT",TRIM(B28),"TRIM_LINE",A20))</f>
        <v>2877</v>
      </c>
    </row>
    <row r="29" spans="1:39" s="71" customFormat="1" x14ac:dyDescent="0.35">
      <c r="A29" s="171"/>
      <c r="B29" s="72" t="s">
        <v>41</v>
      </c>
      <c r="C29" s="95">
        <v>1811</v>
      </c>
      <c r="D29" s="96">
        <v>1744</v>
      </c>
      <c r="E29" s="96">
        <v>1635</v>
      </c>
      <c r="F29" s="96">
        <v>1405</v>
      </c>
      <c r="G29" s="96">
        <v>1497</v>
      </c>
      <c r="H29" s="96">
        <v>1373</v>
      </c>
      <c r="I29" s="96">
        <v>1378</v>
      </c>
      <c r="J29" s="96">
        <v>1373</v>
      </c>
      <c r="K29" s="96">
        <v>1534</v>
      </c>
      <c r="L29" s="96">
        <v>1742</v>
      </c>
      <c r="M29" s="96">
        <v>1472</v>
      </c>
      <c r="N29" s="97">
        <v>1780</v>
      </c>
      <c r="O29" s="95">
        <v>1768</v>
      </c>
      <c r="P29" s="96">
        <v>2411</v>
      </c>
      <c r="Q29" s="96">
        <v>2409</v>
      </c>
      <c r="R29" s="96">
        <v>2215</v>
      </c>
      <c r="S29" s="96">
        <v>1891</v>
      </c>
      <c r="T29" s="96">
        <v>1980</v>
      </c>
      <c r="U29" s="228">
        <v>1903</v>
      </c>
      <c r="V29" s="228">
        <v>1918</v>
      </c>
      <c r="W29" s="228">
        <v>1969</v>
      </c>
      <c r="X29" s="228">
        <v>1953</v>
      </c>
      <c r="Y29" s="228">
        <v>2173</v>
      </c>
      <c r="Z29" s="97"/>
      <c r="AA29" s="98">
        <f t="shared" si="7"/>
        <v>-43</v>
      </c>
      <c r="AB29" s="99">
        <f t="shared" si="7"/>
        <v>667</v>
      </c>
      <c r="AC29" s="99">
        <f t="shared" si="7"/>
        <v>774</v>
      </c>
      <c r="AD29" s="99">
        <f t="shared" si="7"/>
        <v>810</v>
      </c>
      <c r="AE29" s="99">
        <f t="shared" si="7"/>
        <v>394</v>
      </c>
      <c r="AF29" s="99">
        <f t="shared" si="7"/>
        <v>607</v>
      </c>
      <c r="AG29" s="99">
        <f t="shared" si="7"/>
        <v>525</v>
      </c>
      <c r="AH29" s="99">
        <f t="shared" si="7"/>
        <v>545</v>
      </c>
      <c r="AI29" s="99">
        <f t="shared" si="7"/>
        <v>435</v>
      </c>
      <c r="AJ29" s="99">
        <f t="shared" si="7"/>
        <v>211</v>
      </c>
      <c r="AK29" s="99">
        <f t="shared" si="7"/>
        <v>701</v>
      </c>
      <c r="AL29" s="100"/>
      <c r="AM29" s="76">
        <f>IF(ISERROR(GETPIVOTDATA("VALUE",'CRS WK pvt'!$I$2,"DT_FILE",AM$8,"CD_CO",AM$6,"TRIM_CAT",TRIM(B29),"TRIM_LINE",A20))=TRUE,0,GETPIVOTDATA("VALUE",'CRS WK pvt'!$I$2,"DT_FILE",AM$8,"CD_CO",AM$6,"TRIM_CAT",TRIM(B29),"TRIM_LINE",A20))</f>
        <v>2555</v>
      </c>
    </row>
    <row r="30" spans="1:39" s="87" customFormat="1" x14ac:dyDescent="0.35">
      <c r="A30" s="173"/>
      <c r="B30" s="72" t="s">
        <v>42</v>
      </c>
      <c r="C30" s="159">
        <f t="shared" ref="C30:V30" si="8">SUM(C21:C29)</f>
        <v>139963</v>
      </c>
      <c r="D30" s="160">
        <f t="shared" si="8"/>
        <v>145089</v>
      </c>
      <c r="E30" s="160">
        <f t="shared" si="8"/>
        <v>146077</v>
      </c>
      <c r="F30" s="160">
        <f t="shared" si="8"/>
        <v>135049</v>
      </c>
      <c r="G30" s="160">
        <f t="shared" si="8"/>
        <v>139694</v>
      </c>
      <c r="H30" s="160">
        <f t="shared" si="8"/>
        <v>135671</v>
      </c>
      <c r="I30" s="160">
        <f t="shared" si="8"/>
        <v>132156</v>
      </c>
      <c r="J30" s="160">
        <f t="shared" si="8"/>
        <v>125911</v>
      </c>
      <c r="K30" s="160">
        <f t="shared" si="8"/>
        <v>134395</v>
      </c>
      <c r="L30" s="160">
        <f t="shared" si="8"/>
        <v>136611</v>
      </c>
      <c r="M30" s="160">
        <f t="shared" si="8"/>
        <v>132665</v>
      </c>
      <c r="N30" s="161">
        <f t="shared" si="8"/>
        <v>137649</v>
      </c>
      <c r="O30" s="159">
        <f t="shared" si="8"/>
        <v>145375</v>
      </c>
      <c r="P30" s="160">
        <f t="shared" si="8"/>
        <v>150161</v>
      </c>
      <c r="Q30" s="160">
        <f t="shared" si="8"/>
        <v>146259</v>
      </c>
      <c r="R30" s="160">
        <f t="shared" si="8"/>
        <v>145946</v>
      </c>
      <c r="S30" s="160">
        <f t="shared" si="8"/>
        <v>142606</v>
      </c>
      <c r="T30" s="160">
        <f t="shared" si="8"/>
        <v>140686</v>
      </c>
      <c r="U30" s="160">
        <f t="shared" si="8"/>
        <v>136422</v>
      </c>
      <c r="V30" s="160">
        <f t="shared" si="8"/>
        <v>140349</v>
      </c>
      <c r="W30" s="160">
        <f>SUM(W21+W24+W27+W28+W29)</f>
        <v>144524</v>
      </c>
      <c r="X30" s="160">
        <f>SUM(X21+X24+X27+X28+X29)</f>
        <v>141055</v>
      </c>
      <c r="Y30" s="160">
        <v>137377</v>
      </c>
      <c r="Z30" s="161"/>
      <c r="AA30" s="101">
        <f>SUM(AA21:AA29)</f>
        <v>5412</v>
      </c>
      <c r="AB30" s="162">
        <f t="shared" ref="AB30:AC30" si="9">SUM(AB21:AB29)</f>
        <v>5072</v>
      </c>
      <c r="AC30" s="162">
        <f t="shared" si="9"/>
        <v>182</v>
      </c>
      <c r="AD30" s="162">
        <f t="shared" ref="AD30:AE30" si="10">SUM(AD21:AD29)</f>
        <v>10897</v>
      </c>
      <c r="AE30" s="162">
        <f t="shared" si="10"/>
        <v>2912</v>
      </c>
      <c r="AF30" s="162">
        <f t="shared" ref="AF30:AG30" si="11">SUM(AF21:AF29)</f>
        <v>5015</v>
      </c>
      <c r="AG30" s="162">
        <f t="shared" si="11"/>
        <v>4266</v>
      </c>
      <c r="AH30" s="162">
        <f t="shared" ref="AH30:AI30" si="12">SUM(AH21:AH29)</f>
        <v>14438</v>
      </c>
      <c r="AI30" s="162">
        <f t="shared" si="12"/>
        <v>10129</v>
      </c>
      <c r="AJ30" s="162">
        <f t="shared" ref="AJ30:AK30" si="13">SUM(AJ21:AJ29)</f>
        <v>4444</v>
      </c>
      <c r="AK30" s="162">
        <f t="shared" si="13"/>
        <v>4712</v>
      </c>
      <c r="AL30" s="163"/>
      <c r="AM30" s="101">
        <f>SUM(AM21:AM29)</f>
        <v>136083</v>
      </c>
    </row>
    <row r="31" spans="1:39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105"/>
      <c r="AA31" s="106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8"/>
      <c r="AM31" s="106"/>
    </row>
    <row r="32" spans="1:39" s="71" customFormat="1" x14ac:dyDescent="0.35">
      <c r="A32" s="169"/>
      <c r="B32" s="72" t="s">
        <v>37</v>
      </c>
      <c r="C32" s="95">
        <v>43997</v>
      </c>
      <c r="D32" s="96">
        <v>44421</v>
      </c>
      <c r="E32" s="96">
        <v>40863</v>
      </c>
      <c r="F32" s="96">
        <v>32940</v>
      </c>
      <c r="G32" s="96">
        <v>38740</v>
      </c>
      <c r="H32" s="96">
        <v>33304</v>
      </c>
      <c r="I32" s="96">
        <v>36052</v>
      </c>
      <c r="J32" s="96">
        <v>33576</v>
      </c>
      <c r="K32" s="96">
        <v>40142</v>
      </c>
      <c r="L32" s="96">
        <v>40216</v>
      </c>
      <c r="M32" s="96">
        <v>41401</v>
      </c>
      <c r="N32" s="97">
        <v>43945</v>
      </c>
      <c r="O32" s="95">
        <v>47151</v>
      </c>
      <c r="P32" s="96">
        <v>39422</v>
      </c>
      <c r="Q32" s="96">
        <v>32598</v>
      </c>
      <c r="R32" s="96">
        <v>33808</v>
      </c>
      <c r="S32" s="96">
        <v>30081</v>
      </c>
      <c r="T32" s="96">
        <v>31675</v>
      </c>
      <c r="U32" s="228">
        <v>30820</v>
      </c>
      <c r="V32" s="228">
        <v>33955</v>
      </c>
      <c r="W32" s="228">
        <v>36009</v>
      </c>
      <c r="X32" s="228">
        <v>34441</v>
      </c>
      <c r="Y32" s="228">
        <v>36349</v>
      </c>
      <c r="Z32" s="97"/>
      <c r="AA32" s="98">
        <f t="shared" ref="AA32:AK40" si="14">O32-C32</f>
        <v>3154</v>
      </c>
      <c r="AB32" s="99">
        <f t="shared" si="14"/>
        <v>-4999</v>
      </c>
      <c r="AC32" s="99">
        <f t="shared" si="14"/>
        <v>-8265</v>
      </c>
      <c r="AD32" s="99">
        <f t="shared" si="14"/>
        <v>868</v>
      </c>
      <c r="AE32" s="99">
        <f t="shared" si="14"/>
        <v>-8659</v>
      </c>
      <c r="AF32" s="99">
        <f t="shared" si="14"/>
        <v>-1629</v>
      </c>
      <c r="AG32" s="99">
        <f t="shared" si="14"/>
        <v>-5232</v>
      </c>
      <c r="AH32" s="99">
        <f t="shared" si="14"/>
        <v>379</v>
      </c>
      <c r="AI32" s="99">
        <f t="shared" si="14"/>
        <v>-4133</v>
      </c>
      <c r="AJ32" s="99">
        <f t="shared" si="14"/>
        <v>-5775</v>
      </c>
      <c r="AK32" s="99">
        <f t="shared" si="14"/>
        <v>-5052</v>
      </c>
      <c r="AL32" s="100"/>
      <c r="AM32" s="76">
        <f>IF(ISERROR(GETPIVOTDATA("VALUE",'CRS WK pvt'!$I$2,"DT_FILE",AM$8,"CD_CO",AM$6,"TRIM_CAT",TRIM(B32),"TRIM_LINE",A31))=TRUE,0,GETPIVOTDATA("VALUE",'CRS WK pvt'!$I$2,"DT_FILE",AM$8,"CD_CO",AM$6,"TRIM_CAT",TRIM(B32),"TRIM_LINE",A31))</f>
        <v>33717</v>
      </c>
    </row>
    <row r="33" spans="1:39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34715</v>
      </c>
      <c r="X33" s="253">
        <f>X32-X34</f>
        <v>33248</v>
      </c>
      <c r="Y33" s="253">
        <f>Y32-Y34</f>
        <v>35212</v>
      </c>
      <c r="Z33" s="97"/>
      <c r="AA33" s="98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100"/>
      <c r="AM33" s="76"/>
    </row>
    <row r="34" spans="1:39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1294</v>
      </c>
      <c r="X34" s="253">
        <v>1193</v>
      </c>
      <c r="Y34" s="253">
        <v>1137</v>
      </c>
      <c r="Z34" s="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100"/>
      <c r="AM34" s="76"/>
    </row>
    <row r="35" spans="1:39" s="71" customFormat="1" x14ac:dyDescent="0.35">
      <c r="A35" s="169"/>
      <c r="B35" s="72" t="s">
        <v>38</v>
      </c>
      <c r="C35" s="95">
        <v>5308</v>
      </c>
      <c r="D35" s="96">
        <v>5241</v>
      </c>
      <c r="E35" s="96">
        <v>5983</v>
      </c>
      <c r="F35" s="96">
        <v>4415</v>
      </c>
      <c r="G35" s="96">
        <v>4455</v>
      </c>
      <c r="H35" s="96">
        <v>3611</v>
      </c>
      <c r="I35" s="96">
        <v>3952</v>
      </c>
      <c r="J35" s="96">
        <v>3663</v>
      </c>
      <c r="K35" s="96">
        <v>4425</v>
      </c>
      <c r="L35" s="96">
        <v>4959</v>
      </c>
      <c r="M35" s="96">
        <v>4990</v>
      </c>
      <c r="N35" s="97">
        <v>4381</v>
      </c>
      <c r="O35" s="95">
        <v>5018</v>
      </c>
      <c r="P35" s="96">
        <v>4399</v>
      </c>
      <c r="Q35" s="96">
        <v>3631</v>
      </c>
      <c r="R35" s="96">
        <v>4657</v>
      </c>
      <c r="S35" s="96">
        <v>3658</v>
      </c>
      <c r="T35" s="96">
        <v>3669</v>
      </c>
      <c r="U35" s="228">
        <v>3487</v>
      </c>
      <c r="V35" s="228">
        <v>3738</v>
      </c>
      <c r="W35" s="228">
        <v>4417</v>
      </c>
      <c r="X35" s="228">
        <v>4978</v>
      </c>
      <c r="Y35" s="228">
        <v>4591</v>
      </c>
      <c r="Z35" s="97"/>
      <c r="AA35" s="98">
        <f t="shared" si="14"/>
        <v>-290</v>
      </c>
      <c r="AB35" s="99">
        <f t="shared" si="14"/>
        <v>-842</v>
      </c>
      <c r="AC35" s="99">
        <f t="shared" si="14"/>
        <v>-2352</v>
      </c>
      <c r="AD35" s="99">
        <f t="shared" si="14"/>
        <v>242</v>
      </c>
      <c r="AE35" s="99">
        <f t="shared" si="14"/>
        <v>-797</v>
      </c>
      <c r="AF35" s="99">
        <f t="shared" si="14"/>
        <v>58</v>
      </c>
      <c r="AG35" s="99">
        <f t="shared" si="14"/>
        <v>-465</v>
      </c>
      <c r="AH35" s="99">
        <f t="shared" si="14"/>
        <v>75</v>
      </c>
      <c r="AI35" s="99">
        <f t="shared" si="14"/>
        <v>-8</v>
      </c>
      <c r="AJ35" s="99">
        <f t="shared" si="14"/>
        <v>19</v>
      </c>
      <c r="AK35" s="99">
        <f t="shared" si="14"/>
        <v>-399</v>
      </c>
      <c r="AL35" s="100"/>
      <c r="AM35" s="76">
        <f>IF(ISERROR(GETPIVOTDATA("VALUE",'CRS WK pvt'!$I$2,"DT_FILE",AM$8,"CD_CO",AM$6,"TRIM_CAT",TRIM(B35),"TRIM_LINE",A31))=TRUE,0,GETPIVOTDATA("VALUE",'CRS WK pvt'!$I$2,"DT_FILE",AM$8,"CD_CO",AM$6,"TRIM_CAT",TRIM(B35),"TRIM_LINE",A31))</f>
        <v>4151</v>
      </c>
    </row>
    <row r="36" spans="1:39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4060</v>
      </c>
      <c r="X36" s="253">
        <f>X35-X37</f>
        <v>4609</v>
      </c>
      <c r="Y36" s="253">
        <f>Y35-Y37</f>
        <v>4319</v>
      </c>
      <c r="Z36" s="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100"/>
      <c r="AM36" s="76"/>
    </row>
    <row r="37" spans="1:39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357</v>
      </c>
      <c r="X37" s="253">
        <v>369</v>
      </c>
      <c r="Y37" s="253">
        <v>272</v>
      </c>
      <c r="Z37" s="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100"/>
      <c r="AM37" s="76"/>
    </row>
    <row r="38" spans="1:39" s="71" customFormat="1" x14ac:dyDescent="0.35">
      <c r="A38" s="169"/>
      <c r="B38" s="72" t="s">
        <v>39</v>
      </c>
      <c r="C38" s="95">
        <v>3546</v>
      </c>
      <c r="D38" s="96">
        <v>3827</v>
      </c>
      <c r="E38" s="96">
        <v>2820</v>
      </c>
      <c r="F38" s="96">
        <v>2144</v>
      </c>
      <c r="G38" s="96">
        <v>2632</v>
      </c>
      <c r="H38" s="96">
        <v>2295</v>
      </c>
      <c r="I38" s="96">
        <v>2331</v>
      </c>
      <c r="J38" s="96">
        <v>2204</v>
      </c>
      <c r="K38" s="96">
        <v>3011</v>
      </c>
      <c r="L38" s="96">
        <v>3536</v>
      </c>
      <c r="M38" s="96">
        <v>3075</v>
      </c>
      <c r="N38" s="97">
        <v>3449</v>
      </c>
      <c r="O38" s="95">
        <v>3614</v>
      </c>
      <c r="P38" s="96">
        <v>4321</v>
      </c>
      <c r="Q38" s="96">
        <v>3191</v>
      </c>
      <c r="R38" s="96">
        <v>2950</v>
      </c>
      <c r="S38" s="96">
        <v>2426</v>
      </c>
      <c r="T38" s="96">
        <v>2417</v>
      </c>
      <c r="U38" s="228">
        <v>2125</v>
      </c>
      <c r="V38" s="228">
        <v>2607</v>
      </c>
      <c r="W38" s="228">
        <v>3219</v>
      </c>
      <c r="X38" s="228">
        <v>3140</v>
      </c>
      <c r="Y38" s="228">
        <v>3650</v>
      </c>
      <c r="Z38" s="97"/>
      <c r="AA38" s="98">
        <f t="shared" si="14"/>
        <v>68</v>
      </c>
      <c r="AB38" s="99">
        <f t="shared" si="14"/>
        <v>494</v>
      </c>
      <c r="AC38" s="99">
        <f t="shared" si="14"/>
        <v>371</v>
      </c>
      <c r="AD38" s="99">
        <f t="shared" si="14"/>
        <v>806</v>
      </c>
      <c r="AE38" s="99">
        <f t="shared" si="14"/>
        <v>-206</v>
      </c>
      <c r="AF38" s="99">
        <f t="shared" si="14"/>
        <v>122</v>
      </c>
      <c r="AG38" s="99">
        <f t="shared" si="14"/>
        <v>-206</v>
      </c>
      <c r="AH38" s="99">
        <f t="shared" si="14"/>
        <v>403</v>
      </c>
      <c r="AI38" s="99">
        <f t="shared" si="14"/>
        <v>208</v>
      </c>
      <c r="AJ38" s="99">
        <f t="shared" si="14"/>
        <v>-396</v>
      </c>
      <c r="AK38" s="99">
        <f t="shared" si="14"/>
        <v>575</v>
      </c>
      <c r="AL38" s="100"/>
      <c r="AM38" s="76">
        <f>IF(ISERROR(GETPIVOTDATA("VALUE",'CRS WK pvt'!$I$2,"DT_FILE",AM$8,"CD_CO",AM$6,"TRIM_CAT",TRIM(B38),"TRIM_LINE",A31))=TRUE,0,GETPIVOTDATA("VALUE",'CRS WK pvt'!$I$2,"DT_FILE",AM$8,"CD_CO",AM$6,"TRIM_CAT",TRIM(B38),"TRIM_LINE",A31))</f>
        <v>3857</v>
      </c>
    </row>
    <row r="39" spans="1:39" s="71" customFormat="1" x14ac:dyDescent="0.35">
      <c r="A39" s="169"/>
      <c r="B39" s="72" t="s">
        <v>40</v>
      </c>
      <c r="C39" s="95">
        <v>1202</v>
      </c>
      <c r="D39" s="96">
        <v>1308</v>
      </c>
      <c r="E39" s="96">
        <v>1081</v>
      </c>
      <c r="F39" s="96">
        <v>803</v>
      </c>
      <c r="G39" s="96">
        <v>850</v>
      </c>
      <c r="H39" s="96">
        <v>797</v>
      </c>
      <c r="I39" s="96">
        <v>811</v>
      </c>
      <c r="J39" s="96">
        <v>892</v>
      </c>
      <c r="K39" s="96">
        <v>1024</v>
      </c>
      <c r="L39" s="96">
        <v>1199</v>
      </c>
      <c r="M39" s="96">
        <v>953</v>
      </c>
      <c r="N39" s="97">
        <v>1148</v>
      </c>
      <c r="O39" s="95">
        <v>1209</v>
      </c>
      <c r="P39" s="96">
        <v>1692</v>
      </c>
      <c r="Q39" s="96">
        <v>1199</v>
      </c>
      <c r="R39" s="96">
        <v>1048</v>
      </c>
      <c r="S39" s="96">
        <v>836</v>
      </c>
      <c r="T39" s="96">
        <v>840</v>
      </c>
      <c r="U39" s="228">
        <v>730</v>
      </c>
      <c r="V39" s="228">
        <v>992</v>
      </c>
      <c r="W39" s="228">
        <v>1164</v>
      </c>
      <c r="X39" s="228">
        <v>1173</v>
      </c>
      <c r="Y39" s="228">
        <v>1410</v>
      </c>
      <c r="Z39" s="97"/>
      <c r="AA39" s="98">
        <f t="shared" si="14"/>
        <v>7</v>
      </c>
      <c r="AB39" s="99">
        <f t="shared" si="14"/>
        <v>384</v>
      </c>
      <c r="AC39" s="99">
        <f t="shared" si="14"/>
        <v>118</v>
      </c>
      <c r="AD39" s="99">
        <f t="shared" si="14"/>
        <v>245</v>
      </c>
      <c r="AE39" s="99">
        <f t="shared" si="14"/>
        <v>-14</v>
      </c>
      <c r="AF39" s="99">
        <f t="shared" si="14"/>
        <v>43</v>
      </c>
      <c r="AG39" s="99">
        <f t="shared" si="14"/>
        <v>-81</v>
      </c>
      <c r="AH39" s="99">
        <f t="shared" si="14"/>
        <v>100</v>
      </c>
      <c r="AI39" s="99">
        <f t="shared" si="14"/>
        <v>140</v>
      </c>
      <c r="AJ39" s="99">
        <f t="shared" si="14"/>
        <v>-26</v>
      </c>
      <c r="AK39" s="99">
        <f t="shared" si="14"/>
        <v>457</v>
      </c>
      <c r="AL39" s="100"/>
      <c r="AM39" s="76">
        <f>IF(ISERROR(GETPIVOTDATA("VALUE",'CRS WK pvt'!$I$2,"DT_FILE",AM$8,"CD_CO",AM$6,"TRIM_CAT",TRIM(B39),"TRIM_LINE",A31))=TRUE,0,GETPIVOTDATA("VALUE",'CRS WK pvt'!$I$2,"DT_FILE",AM$8,"CD_CO",AM$6,"TRIM_CAT",TRIM(B39),"TRIM_LINE",A31))</f>
        <v>1627</v>
      </c>
    </row>
    <row r="40" spans="1:39" s="71" customFormat="1" x14ac:dyDescent="0.35">
      <c r="A40" s="169"/>
      <c r="B40" s="72" t="s">
        <v>41</v>
      </c>
      <c r="C40" s="95">
        <v>1189</v>
      </c>
      <c r="D40" s="96">
        <v>1071</v>
      </c>
      <c r="E40" s="96">
        <v>906</v>
      </c>
      <c r="F40" s="96">
        <v>707</v>
      </c>
      <c r="G40" s="96">
        <v>774</v>
      </c>
      <c r="H40" s="96">
        <v>619</v>
      </c>
      <c r="I40" s="96">
        <v>685</v>
      </c>
      <c r="J40" s="96">
        <v>755</v>
      </c>
      <c r="K40" s="96">
        <v>895</v>
      </c>
      <c r="L40" s="96">
        <v>1043</v>
      </c>
      <c r="M40" s="96">
        <v>917</v>
      </c>
      <c r="N40" s="97">
        <v>1134</v>
      </c>
      <c r="O40" s="95">
        <v>1086</v>
      </c>
      <c r="P40" s="96">
        <v>1467</v>
      </c>
      <c r="Q40" s="96">
        <v>1147</v>
      </c>
      <c r="R40" s="96">
        <v>973</v>
      </c>
      <c r="S40" s="96">
        <v>730</v>
      </c>
      <c r="T40" s="96">
        <v>857</v>
      </c>
      <c r="U40" s="228">
        <v>756</v>
      </c>
      <c r="V40" s="228">
        <v>847</v>
      </c>
      <c r="W40" s="228">
        <v>1026</v>
      </c>
      <c r="X40" s="228">
        <v>1058</v>
      </c>
      <c r="Y40" s="228">
        <v>1349</v>
      </c>
      <c r="Z40" s="97"/>
      <c r="AA40" s="98">
        <f t="shared" si="14"/>
        <v>-103</v>
      </c>
      <c r="AB40" s="99">
        <f t="shared" si="14"/>
        <v>396</v>
      </c>
      <c r="AC40" s="99">
        <f t="shared" si="14"/>
        <v>241</v>
      </c>
      <c r="AD40" s="99">
        <f t="shared" si="14"/>
        <v>266</v>
      </c>
      <c r="AE40" s="99">
        <f t="shared" si="14"/>
        <v>-44</v>
      </c>
      <c r="AF40" s="99">
        <f t="shared" si="14"/>
        <v>238</v>
      </c>
      <c r="AG40" s="99">
        <f t="shared" si="14"/>
        <v>71</v>
      </c>
      <c r="AH40" s="99">
        <f t="shared" si="14"/>
        <v>92</v>
      </c>
      <c r="AI40" s="99">
        <f t="shared" si="14"/>
        <v>131</v>
      </c>
      <c r="AJ40" s="99">
        <f t="shared" si="14"/>
        <v>15</v>
      </c>
      <c r="AK40" s="99">
        <f t="shared" si="14"/>
        <v>432</v>
      </c>
      <c r="AL40" s="100"/>
      <c r="AM40" s="76">
        <f>IF(ISERROR(GETPIVOTDATA("VALUE",'CRS WK pvt'!$I$2,"DT_FILE",AM$8,"CD_CO",AM$6,"TRIM_CAT",TRIM(B40),"TRIM_LINE",A31))=TRUE,0,GETPIVOTDATA("VALUE",'CRS WK pvt'!$I$2,"DT_FILE",AM$8,"CD_CO",AM$6,"TRIM_CAT",TRIM(B40),"TRIM_LINE",A31))</f>
        <v>1537</v>
      </c>
    </row>
    <row r="41" spans="1:39" s="87" customFormat="1" x14ac:dyDescent="0.35">
      <c r="A41" s="173"/>
      <c r="B41" s="72" t="s">
        <v>42</v>
      </c>
      <c r="C41" s="159">
        <f t="shared" ref="C41:V41" si="15">SUM(C32:C40)</f>
        <v>55242</v>
      </c>
      <c r="D41" s="160">
        <f t="shared" si="15"/>
        <v>55868</v>
      </c>
      <c r="E41" s="160">
        <f t="shared" si="15"/>
        <v>51653</v>
      </c>
      <c r="F41" s="160">
        <f t="shared" si="15"/>
        <v>41009</v>
      </c>
      <c r="G41" s="160">
        <f t="shared" si="15"/>
        <v>47451</v>
      </c>
      <c r="H41" s="160">
        <f t="shared" si="15"/>
        <v>40626</v>
      </c>
      <c r="I41" s="160">
        <f t="shared" si="15"/>
        <v>43831</v>
      </c>
      <c r="J41" s="160">
        <f t="shared" si="15"/>
        <v>41090</v>
      </c>
      <c r="K41" s="160">
        <f t="shared" si="15"/>
        <v>49497</v>
      </c>
      <c r="L41" s="160">
        <f t="shared" si="15"/>
        <v>50953</v>
      </c>
      <c r="M41" s="160">
        <f t="shared" si="15"/>
        <v>51336</v>
      </c>
      <c r="N41" s="161">
        <f t="shared" si="15"/>
        <v>54057</v>
      </c>
      <c r="O41" s="159">
        <f t="shared" si="15"/>
        <v>58078</v>
      </c>
      <c r="P41" s="160">
        <f t="shared" si="15"/>
        <v>51301</v>
      </c>
      <c r="Q41" s="160">
        <f t="shared" si="15"/>
        <v>41766</v>
      </c>
      <c r="R41" s="160">
        <f t="shared" si="15"/>
        <v>43436</v>
      </c>
      <c r="S41" s="160">
        <f t="shared" si="15"/>
        <v>37731</v>
      </c>
      <c r="T41" s="160">
        <f t="shared" si="15"/>
        <v>39458</v>
      </c>
      <c r="U41" s="160">
        <f t="shared" si="15"/>
        <v>37918</v>
      </c>
      <c r="V41" s="160">
        <f t="shared" si="15"/>
        <v>42139</v>
      </c>
      <c r="W41" s="160">
        <f>SUM(W32+W35+W38+W39+W40)</f>
        <v>45835</v>
      </c>
      <c r="X41" s="160">
        <f>SUM(X32+X35+X38+X39+X40)</f>
        <v>44790</v>
      </c>
      <c r="Y41" s="160">
        <v>47349</v>
      </c>
      <c r="Z41" s="161"/>
      <c r="AA41" s="101">
        <f>SUM(AA32:AA40)</f>
        <v>2836</v>
      </c>
      <c r="AB41" s="162">
        <f t="shared" ref="AB41:AC41" si="16">SUM(AB32:AB40)</f>
        <v>-4567</v>
      </c>
      <c r="AC41" s="162">
        <f t="shared" si="16"/>
        <v>-9887</v>
      </c>
      <c r="AD41" s="162">
        <f t="shared" ref="AD41:AE41" si="17">SUM(AD32:AD40)</f>
        <v>2427</v>
      </c>
      <c r="AE41" s="162">
        <f t="shared" si="17"/>
        <v>-9720</v>
      </c>
      <c r="AF41" s="162">
        <f t="shared" ref="AF41:AG41" si="18">SUM(AF32:AF40)</f>
        <v>-1168</v>
      </c>
      <c r="AG41" s="162">
        <f t="shared" si="18"/>
        <v>-5913</v>
      </c>
      <c r="AH41" s="162">
        <f t="shared" ref="AH41:AI41" si="19">SUM(AH32:AH40)</f>
        <v>1049</v>
      </c>
      <c r="AI41" s="162">
        <f t="shared" si="19"/>
        <v>-3662</v>
      </c>
      <c r="AJ41" s="162">
        <f t="shared" ref="AJ41:AK41" si="20">SUM(AJ32:AJ40)</f>
        <v>-6163</v>
      </c>
      <c r="AK41" s="162">
        <f t="shared" si="20"/>
        <v>-3987</v>
      </c>
      <c r="AL41" s="163"/>
      <c r="AM41" s="101">
        <f>SUM(AM32:AM40)</f>
        <v>44889</v>
      </c>
    </row>
    <row r="42" spans="1:39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105"/>
      <c r="AA42" s="106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8"/>
      <c r="AM42" s="106"/>
    </row>
    <row r="43" spans="1:39" s="71" customFormat="1" x14ac:dyDescent="0.35">
      <c r="A43" s="171"/>
      <c r="B43" s="72" t="s">
        <v>37</v>
      </c>
      <c r="C43" s="95">
        <v>18975</v>
      </c>
      <c r="D43" s="96">
        <v>21912</v>
      </c>
      <c r="E43" s="96">
        <v>23311</v>
      </c>
      <c r="F43" s="96">
        <v>20080</v>
      </c>
      <c r="G43" s="96">
        <v>16268</v>
      </c>
      <c r="H43" s="96">
        <v>18221</v>
      </c>
      <c r="I43" s="96">
        <v>14039</v>
      </c>
      <c r="J43" s="96">
        <v>14369</v>
      </c>
      <c r="K43" s="96">
        <v>15013</v>
      </c>
      <c r="L43" s="96">
        <v>16199</v>
      </c>
      <c r="M43" s="96">
        <v>14984</v>
      </c>
      <c r="N43" s="97">
        <v>20151</v>
      </c>
      <c r="O43" s="95">
        <v>20222</v>
      </c>
      <c r="P43" s="96">
        <v>23404</v>
      </c>
      <c r="Q43" s="96">
        <v>20307</v>
      </c>
      <c r="R43" s="96">
        <v>16471</v>
      </c>
      <c r="S43" s="96">
        <v>15615</v>
      </c>
      <c r="T43" s="96">
        <v>12501</v>
      </c>
      <c r="U43" s="228">
        <v>12497</v>
      </c>
      <c r="V43" s="228">
        <v>13506</v>
      </c>
      <c r="W43" s="228">
        <v>14566</v>
      </c>
      <c r="X43" s="228">
        <v>12998</v>
      </c>
      <c r="Y43" s="228">
        <v>11603</v>
      </c>
      <c r="Z43" s="97"/>
      <c r="AA43" s="98">
        <f t="shared" ref="AA43:AK51" si="21">O43-C43</f>
        <v>1247</v>
      </c>
      <c r="AB43" s="99">
        <f t="shared" si="21"/>
        <v>1492</v>
      </c>
      <c r="AC43" s="99">
        <f t="shared" si="21"/>
        <v>-3004</v>
      </c>
      <c r="AD43" s="99">
        <f t="shared" si="21"/>
        <v>-3609</v>
      </c>
      <c r="AE43" s="99">
        <f t="shared" si="21"/>
        <v>-653</v>
      </c>
      <c r="AF43" s="99">
        <f t="shared" si="21"/>
        <v>-5720</v>
      </c>
      <c r="AG43" s="99">
        <f t="shared" si="21"/>
        <v>-1542</v>
      </c>
      <c r="AH43" s="99">
        <f t="shared" si="21"/>
        <v>-863</v>
      </c>
      <c r="AI43" s="99">
        <f t="shared" si="21"/>
        <v>-447</v>
      </c>
      <c r="AJ43" s="99">
        <f t="shared" si="21"/>
        <v>-3201</v>
      </c>
      <c r="AK43" s="99">
        <f t="shared" si="21"/>
        <v>-3381</v>
      </c>
      <c r="AL43" s="100"/>
      <c r="AM43" s="76">
        <f>IF(ISERROR(GETPIVOTDATA("VALUE",'CRS WK pvt'!$I$2,"DT_FILE",AM$8,"CD_CO",AM$6,"TRIM_CAT",TRIM(B43),"TRIM_LINE",A42))=TRUE,0,GETPIVOTDATA("VALUE",'CRS WK pvt'!$I$2,"DT_FILE",AM$8,"CD_CO",AM$6,"TRIM_CAT",TRIM(B43),"TRIM_LINE",A42))</f>
        <v>12191</v>
      </c>
    </row>
    <row r="44" spans="1:39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14233</v>
      </c>
      <c r="X44" s="253">
        <f>X43-X45</f>
        <v>12658</v>
      </c>
      <c r="Y44" s="253">
        <f>Y43-Y45</f>
        <v>11287</v>
      </c>
      <c r="Z44" s="97"/>
      <c r="AA44" s="98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100"/>
      <c r="AM44" s="76"/>
    </row>
    <row r="45" spans="1:39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333</v>
      </c>
      <c r="X45" s="253">
        <v>340</v>
      </c>
      <c r="Y45" s="253">
        <v>316</v>
      </c>
      <c r="Z45" s="97"/>
      <c r="AA45" s="98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100"/>
      <c r="AM45" s="76"/>
    </row>
    <row r="46" spans="1:39" s="71" customFormat="1" x14ac:dyDescent="0.35">
      <c r="A46" s="171"/>
      <c r="B46" s="72" t="s">
        <v>38</v>
      </c>
      <c r="C46" s="95">
        <v>2816</v>
      </c>
      <c r="D46" s="96">
        <v>3457</v>
      </c>
      <c r="E46" s="96">
        <v>3648</v>
      </c>
      <c r="F46" s="96">
        <v>3374</v>
      </c>
      <c r="G46" s="96">
        <v>3328</v>
      </c>
      <c r="H46" s="96">
        <v>2787</v>
      </c>
      <c r="I46" s="96">
        <v>2046</v>
      </c>
      <c r="J46" s="96">
        <v>2085</v>
      </c>
      <c r="K46" s="96">
        <v>2259</v>
      </c>
      <c r="L46" s="96">
        <v>2641</v>
      </c>
      <c r="M46" s="96">
        <v>2522</v>
      </c>
      <c r="N46" s="97">
        <v>3085</v>
      </c>
      <c r="O46" s="95">
        <v>2633</v>
      </c>
      <c r="P46" s="96">
        <v>3102</v>
      </c>
      <c r="Q46" s="96">
        <v>2691</v>
      </c>
      <c r="R46" s="96">
        <v>2103</v>
      </c>
      <c r="S46" s="96">
        <v>3143</v>
      </c>
      <c r="T46" s="96">
        <v>2064</v>
      </c>
      <c r="U46" s="228">
        <v>1938</v>
      </c>
      <c r="V46" s="228">
        <v>1943</v>
      </c>
      <c r="W46" s="228">
        <v>2203</v>
      </c>
      <c r="X46" s="228">
        <v>2366</v>
      </c>
      <c r="Y46" s="228">
        <v>2112</v>
      </c>
      <c r="Z46" s="97"/>
      <c r="AA46" s="98">
        <f t="shared" si="21"/>
        <v>-183</v>
      </c>
      <c r="AB46" s="99">
        <f t="shared" si="21"/>
        <v>-355</v>
      </c>
      <c r="AC46" s="99">
        <f t="shared" si="21"/>
        <v>-957</v>
      </c>
      <c r="AD46" s="99">
        <f t="shared" si="21"/>
        <v>-1271</v>
      </c>
      <c r="AE46" s="99">
        <f t="shared" si="21"/>
        <v>-185</v>
      </c>
      <c r="AF46" s="99">
        <f t="shared" si="21"/>
        <v>-723</v>
      </c>
      <c r="AG46" s="99">
        <f t="shared" si="21"/>
        <v>-108</v>
      </c>
      <c r="AH46" s="99">
        <f t="shared" si="21"/>
        <v>-142</v>
      </c>
      <c r="AI46" s="99">
        <f t="shared" si="21"/>
        <v>-56</v>
      </c>
      <c r="AJ46" s="99">
        <f t="shared" si="21"/>
        <v>-275</v>
      </c>
      <c r="AK46" s="99">
        <f t="shared" si="21"/>
        <v>-410</v>
      </c>
      <c r="AL46" s="100"/>
      <c r="AM46" s="76">
        <f>IF(ISERROR(GETPIVOTDATA("VALUE",'CRS WK pvt'!$I$2,"DT_FILE",AM$8,"CD_CO",AM$6,"TRIM_CAT",TRIM(B46),"TRIM_LINE",A42))=TRUE,0,GETPIVOTDATA("VALUE",'CRS WK pvt'!$I$2,"DT_FILE",AM$8,"CD_CO",AM$6,"TRIM_CAT",TRIM(B46),"TRIM_LINE",A42))</f>
        <v>2283</v>
      </c>
    </row>
    <row r="47" spans="1:39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2090</v>
      </c>
      <c r="X47" s="253">
        <f>X46-X48</f>
        <v>2242</v>
      </c>
      <c r="Y47" s="253">
        <f>Y46-Y48</f>
        <v>2011</v>
      </c>
      <c r="Z47" s="97"/>
      <c r="AA47" s="98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100"/>
      <c r="AM47" s="76"/>
    </row>
    <row r="48" spans="1:39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113</v>
      </c>
      <c r="X48" s="253">
        <v>124</v>
      </c>
      <c r="Y48" s="253">
        <v>101</v>
      </c>
      <c r="Z48" s="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100"/>
      <c r="AM48" s="76"/>
    </row>
    <row r="49" spans="1:39" s="71" customFormat="1" x14ac:dyDescent="0.35">
      <c r="A49" s="171"/>
      <c r="B49" s="72" t="s">
        <v>39</v>
      </c>
      <c r="C49" s="95">
        <v>1308</v>
      </c>
      <c r="D49" s="96">
        <v>1634</v>
      </c>
      <c r="E49" s="96">
        <v>1648</v>
      </c>
      <c r="F49" s="96">
        <v>1211</v>
      </c>
      <c r="G49" s="96">
        <v>928</v>
      </c>
      <c r="H49" s="96">
        <v>1125</v>
      </c>
      <c r="I49" s="96">
        <v>805</v>
      </c>
      <c r="J49" s="96">
        <v>840</v>
      </c>
      <c r="K49" s="96">
        <v>879</v>
      </c>
      <c r="L49" s="96">
        <v>1114</v>
      </c>
      <c r="M49" s="96">
        <v>1052</v>
      </c>
      <c r="N49" s="97">
        <v>1412</v>
      </c>
      <c r="O49" s="95">
        <v>1381</v>
      </c>
      <c r="P49" s="96">
        <v>1910</v>
      </c>
      <c r="Q49" s="96">
        <v>1851</v>
      </c>
      <c r="R49" s="96">
        <v>1188</v>
      </c>
      <c r="S49" s="96">
        <v>936</v>
      </c>
      <c r="T49" s="96">
        <v>881</v>
      </c>
      <c r="U49" s="228">
        <v>828</v>
      </c>
      <c r="V49" s="228">
        <v>869</v>
      </c>
      <c r="W49" s="228">
        <v>923</v>
      </c>
      <c r="X49" s="228">
        <v>910</v>
      </c>
      <c r="Y49" s="228">
        <v>883</v>
      </c>
      <c r="Z49" s="97"/>
      <c r="AA49" s="98">
        <f t="shared" si="21"/>
        <v>73</v>
      </c>
      <c r="AB49" s="99">
        <f t="shared" si="21"/>
        <v>276</v>
      </c>
      <c r="AC49" s="99">
        <f t="shared" si="21"/>
        <v>203</v>
      </c>
      <c r="AD49" s="99">
        <f t="shared" si="21"/>
        <v>-23</v>
      </c>
      <c r="AE49" s="99">
        <f t="shared" si="21"/>
        <v>8</v>
      </c>
      <c r="AF49" s="99">
        <f t="shared" si="21"/>
        <v>-244</v>
      </c>
      <c r="AG49" s="99">
        <f t="shared" si="21"/>
        <v>23</v>
      </c>
      <c r="AH49" s="99">
        <f t="shared" si="21"/>
        <v>29</v>
      </c>
      <c r="AI49" s="99">
        <f t="shared" si="21"/>
        <v>44</v>
      </c>
      <c r="AJ49" s="99">
        <f t="shared" si="21"/>
        <v>-204</v>
      </c>
      <c r="AK49" s="99">
        <f t="shared" si="21"/>
        <v>-169</v>
      </c>
      <c r="AL49" s="100"/>
      <c r="AM49" s="76">
        <f>IF(ISERROR(GETPIVOTDATA("VALUE",'CRS WK pvt'!$I$2,"DT_FILE",AM$8,"CD_CO",AM$6,"TRIM_CAT",TRIM(B49),"TRIM_LINE",A42))=TRUE,0,GETPIVOTDATA("VALUE",'CRS WK pvt'!$I$2,"DT_FILE",AM$8,"CD_CO",AM$6,"TRIM_CAT",TRIM(B49),"TRIM_LINE",A42))</f>
        <v>1146</v>
      </c>
    </row>
    <row r="50" spans="1:39" s="71" customFormat="1" x14ac:dyDescent="0.35">
      <c r="A50" s="171"/>
      <c r="B50" s="72" t="s">
        <v>40</v>
      </c>
      <c r="C50" s="95">
        <v>397</v>
      </c>
      <c r="D50" s="96">
        <v>444</v>
      </c>
      <c r="E50" s="96">
        <v>444</v>
      </c>
      <c r="F50" s="96">
        <v>417</v>
      </c>
      <c r="G50" s="96">
        <v>376</v>
      </c>
      <c r="H50" s="96">
        <v>382</v>
      </c>
      <c r="I50" s="96">
        <v>305</v>
      </c>
      <c r="J50" s="96">
        <v>251</v>
      </c>
      <c r="K50" s="96">
        <v>317</v>
      </c>
      <c r="L50" s="96">
        <v>378</v>
      </c>
      <c r="M50" s="96">
        <v>303</v>
      </c>
      <c r="N50" s="97">
        <v>414</v>
      </c>
      <c r="O50" s="95">
        <v>426</v>
      </c>
      <c r="P50" s="96">
        <v>587</v>
      </c>
      <c r="Q50" s="96">
        <v>699</v>
      </c>
      <c r="R50" s="96">
        <v>484</v>
      </c>
      <c r="S50" s="96">
        <v>355</v>
      </c>
      <c r="T50" s="96">
        <v>286</v>
      </c>
      <c r="U50" s="228">
        <v>321</v>
      </c>
      <c r="V50" s="228">
        <v>300</v>
      </c>
      <c r="W50" s="228">
        <v>290</v>
      </c>
      <c r="X50" s="228">
        <v>331</v>
      </c>
      <c r="Y50" s="228">
        <v>353</v>
      </c>
      <c r="Z50" s="97"/>
      <c r="AA50" s="98">
        <f t="shared" si="21"/>
        <v>29</v>
      </c>
      <c r="AB50" s="99">
        <f t="shared" si="21"/>
        <v>143</v>
      </c>
      <c r="AC50" s="99">
        <f t="shared" si="21"/>
        <v>255</v>
      </c>
      <c r="AD50" s="99">
        <f t="shared" si="21"/>
        <v>67</v>
      </c>
      <c r="AE50" s="99">
        <f t="shared" si="21"/>
        <v>-21</v>
      </c>
      <c r="AF50" s="99">
        <f t="shared" si="21"/>
        <v>-96</v>
      </c>
      <c r="AG50" s="99">
        <f t="shared" si="21"/>
        <v>16</v>
      </c>
      <c r="AH50" s="99">
        <f t="shared" si="21"/>
        <v>49</v>
      </c>
      <c r="AI50" s="99">
        <f t="shared" si="21"/>
        <v>-27</v>
      </c>
      <c r="AJ50" s="99">
        <f t="shared" si="21"/>
        <v>-47</v>
      </c>
      <c r="AK50" s="99">
        <f t="shared" si="21"/>
        <v>50</v>
      </c>
      <c r="AL50" s="100"/>
      <c r="AM50" s="76">
        <f>IF(ISERROR(GETPIVOTDATA("VALUE",'CRS WK pvt'!$I$2,"DT_FILE",AM$8,"CD_CO",AM$6,"TRIM_CAT",TRIM(B50),"TRIM_LINE",A42))=TRUE,0,GETPIVOTDATA("VALUE",'CRS WK pvt'!$I$2,"DT_FILE",AM$8,"CD_CO",AM$6,"TRIM_CAT",TRIM(B50),"TRIM_LINE",A42))</f>
        <v>495</v>
      </c>
    </row>
    <row r="51" spans="1:39" s="71" customFormat="1" x14ac:dyDescent="0.35">
      <c r="A51" s="171"/>
      <c r="B51" s="72" t="s">
        <v>41</v>
      </c>
      <c r="C51" s="95">
        <v>302</v>
      </c>
      <c r="D51" s="96">
        <v>331</v>
      </c>
      <c r="E51" s="96">
        <v>382</v>
      </c>
      <c r="F51" s="96">
        <v>297</v>
      </c>
      <c r="G51" s="96">
        <v>274</v>
      </c>
      <c r="H51" s="96">
        <v>277</v>
      </c>
      <c r="I51" s="96">
        <v>198</v>
      </c>
      <c r="J51" s="96">
        <v>189</v>
      </c>
      <c r="K51" s="96">
        <v>198</v>
      </c>
      <c r="L51" s="96">
        <v>280</v>
      </c>
      <c r="M51" s="96">
        <v>200</v>
      </c>
      <c r="N51" s="97">
        <v>314</v>
      </c>
      <c r="O51" s="95">
        <v>312</v>
      </c>
      <c r="P51" s="96">
        <v>457</v>
      </c>
      <c r="Q51" s="96">
        <v>573</v>
      </c>
      <c r="R51" s="96">
        <v>453</v>
      </c>
      <c r="S51" s="96">
        <v>352</v>
      </c>
      <c r="T51" s="96">
        <v>286</v>
      </c>
      <c r="U51" s="228">
        <v>352</v>
      </c>
      <c r="V51" s="228">
        <v>352</v>
      </c>
      <c r="W51" s="228">
        <v>256</v>
      </c>
      <c r="X51" s="228">
        <v>271</v>
      </c>
      <c r="Y51" s="228">
        <v>280</v>
      </c>
      <c r="Z51" s="97"/>
      <c r="AA51" s="98">
        <f t="shared" si="21"/>
        <v>10</v>
      </c>
      <c r="AB51" s="99">
        <f t="shared" si="21"/>
        <v>126</v>
      </c>
      <c r="AC51" s="99">
        <f t="shared" si="21"/>
        <v>191</v>
      </c>
      <c r="AD51" s="99">
        <f t="shared" si="21"/>
        <v>156</v>
      </c>
      <c r="AE51" s="99">
        <f t="shared" si="21"/>
        <v>78</v>
      </c>
      <c r="AF51" s="99">
        <f t="shared" si="21"/>
        <v>9</v>
      </c>
      <c r="AG51" s="99">
        <f t="shared" si="21"/>
        <v>154</v>
      </c>
      <c r="AH51" s="99">
        <f t="shared" si="21"/>
        <v>163</v>
      </c>
      <c r="AI51" s="99">
        <f t="shared" si="21"/>
        <v>58</v>
      </c>
      <c r="AJ51" s="99">
        <f t="shared" si="21"/>
        <v>-9</v>
      </c>
      <c r="AK51" s="99">
        <f t="shared" si="21"/>
        <v>80</v>
      </c>
      <c r="AL51" s="100"/>
      <c r="AM51" s="76">
        <f>IF(ISERROR(GETPIVOTDATA("VALUE",'CRS WK pvt'!$I$2,"DT_FILE",AM$8,"CD_CO",AM$6,"TRIM_CAT",TRIM(B51),"TRIM_LINE",A42))=TRUE,0,GETPIVOTDATA("VALUE",'CRS WK pvt'!$I$2,"DT_FILE",AM$8,"CD_CO",AM$6,"TRIM_CAT",TRIM(B51),"TRIM_LINE",A42))</f>
        <v>445</v>
      </c>
    </row>
    <row r="52" spans="1:39" s="87" customFormat="1" x14ac:dyDescent="0.35">
      <c r="A52" s="172"/>
      <c r="B52" s="72" t="s">
        <v>42</v>
      </c>
      <c r="C52" s="159">
        <f>SUM(C43:C51)</f>
        <v>23798</v>
      </c>
      <c r="D52" s="160">
        <f t="shared" ref="D52:V52" si="22">SUM(D43:D51)</f>
        <v>27778</v>
      </c>
      <c r="E52" s="160">
        <f t="shared" si="22"/>
        <v>29433</v>
      </c>
      <c r="F52" s="160">
        <f t="shared" si="22"/>
        <v>25379</v>
      </c>
      <c r="G52" s="160">
        <f t="shared" si="22"/>
        <v>21174</v>
      </c>
      <c r="H52" s="160">
        <f t="shared" si="22"/>
        <v>22792</v>
      </c>
      <c r="I52" s="160">
        <f t="shared" si="22"/>
        <v>17393</v>
      </c>
      <c r="J52" s="160">
        <f t="shared" si="22"/>
        <v>17734</v>
      </c>
      <c r="K52" s="160">
        <f t="shared" si="22"/>
        <v>18666</v>
      </c>
      <c r="L52" s="160">
        <f t="shared" si="22"/>
        <v>20612</v>
      </c>
      <c r="M52" s="160">
        <f t="shared" si="22"/>
        <v>19061</v>
      </c>
      <c r="N52" s="161">
        <f t="shared" si="22"/>
        <v>25376</v>
      </c>
      <c r="O52" s="159">
        <f t="shared" si="22"/>
        <v>24974</v>
      </c>
      <c r="P52" s="160">
        <f t="shared" si="22"/>
        <v>29460</v>
      </c>
      <c r="Q52" s="160">
        <f t="shared" si="22"/>
        <v>26121</v>
      </c>
      <c r="R52" s="160">
        <f t="shared" si="22"/>
        <v>20699</v>
      </c>
      <c r="S52" s="160">
        <f t="shared" si="22"/>
        <v>20401</v>
      </c>
      <c r="T52" s="160">
        <f t="shared" si="22"/>
        <v>16018</v>
      </c>
      <c r="U52" s="160">
        <f t="shared" si="22"/>
        <v>15936</v>
      </c>
      <c r="V52" s="160">
        <f t="shared" si="22"/>
        <v>16970</v>
      </c>
      <c r="W52" s="160">
        <f>SUM(W43+W46+W49+W50+W51)</f>
        <v>18238</v>
      </c>
      <c r="X52" s="160">
        <f>SUM(X43+X46+X49+X50+X51)</f>
        <v>16876</v>
      </c>
      <c r="Y52" s="160">
        <v>15231</v>
      </c>
      <c r="Z52" s="161"/>
      <c r="AA52" s="101">
        <f>SUM(AA43:AA51)</f>
        <v>1176</v>
      </c>
      <c r="AB52" s="162">
        <f t="shared" ref="AB52" si="23">SUM(AB43:AB51)</f>
        <v>1682</v>
      </c>
      <c r="AC52" s="162">
        <f t="shared" ref="AC52:AH52" si="24">SUM(AC43:AC51)</f>
        <v>-3312</v>
      </c>
      <c r="AD52" s="162">
        <f t="shared" si="24"/>
        <v>-4680</v>
      </c>
      <c r="AE52" s="162">
        <f t="shared" si="24"/>
        <v>-773</v>
      </c>
      <c r="AF52" s="162">
        <f t="shared" si="24"/>
        <v>-6774</v>
      </c>
      <c r="AG52" s="162">
        <f t="shared" si="24"/>
        <v>-1457</v>
      </c>
      <c r="AH52" s="162">
        <f t="shared" si="24"/>
        <v>-764</v>
      </c>
      <c r="AI52" s="162">
        <f t="shared" ref="AI52:AJ52" si="25">SUM(AI43:AI51)</f>
        <v>-428</v>
      </c>
      <c r="AJ52" s="162">
        <f t="shared" si="25"/>
        <v>-3736</v>
      </c>
      <c r="AK52" s="162">
        <f t="shared" ref="AK52" si="26">SUM(AK43:AK51)</f>
        <v>-3830</v>
      </c>
      <c r="AL52" s="163"/>
      <c r="AM52" s="101">
        <f t="shared" ref="AM52" si="27">SUM(AM43:AM51)</f>
        <v>16560</v>
      </c>
    </row>
    <row r="53" spans="1:39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105"/>
      <c r="AA53" s="106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8"/>
      <c r="AM53" s="106"/>
    </row>
    <row r="54" spans="1:39" s="71" customFormat="1" x14ac:dyDescent="0.35">
      <c r="A54" s="171"/>
      <c r="B54" s="72" t="s">
        <v>37</v>
      </c>
      <c r="C54" s="95">
        <v>43408</v>
      </c>
      <c r="D54" s="96">
        <v>44214</v>
      </c>
      <c r="E54" s="96">
        <v>47014</v>
      </c>
      <c r="F54" s="96">
        <v>49958</v>
      </c>
      <c r="G54" s="96">
        <v>51535</v>
      </c>
      <c r="H54" s="96">
        <v>51539</v>
      </c>
      <c r="I54" s="96">
        <v>50013</v>
      </c>
      <c r="J54" s="96">
        <v>46813</v>
      </c>
      <c r="K54" s="96">
        <v>46037</v>
      </c>
      <c r="L54" s="96">
        <v>44893</v>
      </c>
      <c r="M54" s="96">
        <v>43120</v>
      </c>
      <c r="N54" s="97">
        <v>40377</v>
      </c>
      <c r="O54" s="95">
        <v>43819</v>
      </c>
      <c r="P54" s="96">
        <v>49632</v>
      </c>
      <c r="Q54" s="96">
        <v>56950</v>
      </c>
      <c r="R54" s="96">
        <v>59695</v>
      </c>
      <c r="S54" s="96">
        <v>60773</v>
      </c>
      <c r="T54" s="96">
        <v>60658</v>
      </c>
      <c r="U54" s="228">
        <v>57968</v>
      </c>
      <c r="V54" s="228">
        <v>56750</v>
      </c>
      <c r="W54" s="228">
        <v>55539</v>
      </c>
      <c r="X54" s="228">
        <v>54443</v>
      </c>
      <c r="Y54" s="228">
        <v>51274</v>
      </c>
      <c r="Z54" s="97"/>
      <c r="AA54" s="98">
        <f t="shared" ref="AA54:AK62" si="28">O54-C54</f>
        <v>411</v>
      </c>
      <c r="AB54" s="99">
        <f t="shared" si="28"/>
        <v>5418</v>
      </c>
      <c r="AC54" s="99">
        <f t="shared" si="28"/>
        <v>9936</v>
      </c>
      <c r="AD54" s="99">
        <f t="shared" si="28"/>
        <v>9737</v>
      </c>
      <c r="AE54" s="99">
        <f t="shared" si="28"/>
        <v>9238</v>
      </c>
      <c r="AF54" s="99">
        <f t="shared" si="28"/>
        <v>9119</v>
      </c>
      <c r="AG54" s="99">
        <f t="shared" si="28"/>
        <v>7955</v>
      </c>
      <c r="AH54" s="99">
        <f t="shared" si="28"/>
        <v>9937</v>
      </c>
      <c r="AI54" s="99">
        <f t="shared" si="28"/>
        <v>9502</v>
      </c>
      <c r="AJ54" s="99">
        <f t="shared" si="28"/>
        <v>9550</v>
      </c>
      <c r="AK54" s="99">
        <f t="shared" si="28"/>
        <v>8154</v>
      </c>
      <c r="AL54" s="100"/>
      <c r="AM54" s="76">
        <f>IF(ISERROR(GETPIVOTDATA("VALUE",'CRS WK pvt'!$I$2,"DT_FILE",AM$8,"CD_CO",AM$6,"TRIM_CAT",TRIM(B54),"TRIM_LINE",A53))=TRUE,0,GETPIVOTDATA("VALUE",'CRS WK pvt'!$I$2,"DT_FILE",AM$8,"CD_CO",AM$6,"TRIM_CAT",TRIM(B54),"TRIM_LINE",A53))</f>
        <v>51124</v>
      </c>
    </row>
    <row r="55" spans="1:39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54279</v>
      </c>
      <c r="X55" s="253">
        <f>X54-X56</f>
        <v>53163</v>
      </c>
      <c r="Y55" s="253">
        <f>Y54-Y56</f>
        <v>50078</v>
      </c>
      <c r="Z55" s="97"/>
      <c r="AA55" s="98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100"/>
      <c r="AM55" s="76"/>
    </row>
    <row r="56" spans="1:39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1260</v>
      </c>
      <c r="X56" s="253">
        <v>1280</v>
      </c>
      <c r="Y56" s="253">
        <v>1196</v>
      </c>
      <c r="Z56" s="97"/>
      <c r="AA56" s="98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100"/>
      <c r="AM56" s="76"/>
    </row>
    <row r="57" spans="1:39" s="71" customFormat="1" x14ac:dyDescent="0.35">
      <c r="A57" s="171"/>
      <c r="B57" s="72" t="s">
        <v>38</v>
      </c>
      <c r="C57" s="95">
        <v>14983</v>
      </c>
      <c r="D57" s="96">
        <v>14732</v>
      </c>
      <c r="E57" s="96">
        <v>15101</v>
      </c>
      <c r="F57" s="96">
        <v>15523</v>
      </c>
      <c r="G57" s="96">
        <v>16278</v>
      </c>
      <c r="H57" s="96">
        <v>17499</v>
      </c>
      <c r="I57" s="96">
        <v>17720</v>
      </c>
      <c r="J57" s="96">
        <v>17320</v>
      </c>
      <c r="K57" s="96">
        <v>17338</v>
      </c>
      <c r="L57" s="96">
        <v>17360</v>
      </c>
      <c r="M57" s="96">
        <v>16493</v>
      </c>
      <c r="N57" s="97">
        <v>15303</v>
      </c>
      <c r="O57" s="95">
        <v>15577</v>
      </c>
      <c r="P57" s="96">
        <v>15908</v>
      </c>
      <c r="Q57" s="96">
        <v>16427</v>
      </c>
      <c r="R57" s="96">
        <v>16664</v>
      </c>
      <c r="S57" s="96">
        <v>18357</v>
      </c>
      <c r="T57" s="96">
        <v>19292</v>
      </c>
      <c r="U57" s="228">
        <v>19679</v>
      </c>
      <c r="V57" s="228">
        <v>19857</v>
      </c>
      <c r="W57" s="228">
        <v>20530</v>
      </c>
      <c r="X57" s="228">
        <v>20801</v>
      </c>
      <c r="Y57" s="228">
        <v>19683</v>
      </c>
      <c r="Z57" s="97"/>
      <c r="AA57" s="98">
        <f t="shared" si="28"/>
        <v>594</v>
      </c>
      <c r="AB57" s="99">
        <f t="shared" si="28"/>
        <v>1176</v>
      </c>
      <c r="AC57" s="99">
        <f t="shared" si="28"/>
        <v>1326</v>
      </c>
      <c r="AD57" s="99">
        <f t="shared" si="28"/>
        <v>1141</v>
      </c>
      <c r="AE57" s="99">
        <f t="shared" si="28"/>
        <v>2079</v>
      </c>
      <c r="AF57" s="99">
        <f t="shared" si="28"/>
        <v>1793</v>
      </c>
      <c r="AG57" s="99">
        <f t="shared" si="28"/>
        <v>1959</v>
      </c>
      <c r="AH57" s="99">
        <f t="shared" si="28"/>
        <v>2537</v>
      </c>
      <c r="AI57" s="99">
        <f t="shared" si="28"/>
        <v>3192</v>
      </c>
      <c r="AJ57" s="99">
        <f t="shared" si="28"/>
        <v>3441</v>
      </c>
      <c r="AK57" s="99">
        <f t="shared" si="28"/>
        <v>3190</v>
      </c>
      <c r="AL57" s="100"/>
      <c r="AM57" s="76">
        <f>IF(ISERROR(GETPIVOTDATA("VALUE",'CRS WK pvt'!$I$2,"DT_FILE",AM$8,"CD_CO",AM$6,"TRIM_CAT",TRIM(B57),"TRIM_LINE",A53))=TRUE,0,GETPIVOTDATA("VALUE",'CRS WK pvt'!$I$2,"DT_FILE",AM$8,"CD_CO",AM$6,"TRIM_CAT",TRIM(B57),"TRIM_LINE",A53))</f>
        <v>19581</v>
      </c>
    </row>
    <row r="58" spans="1:39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19947</v>
      </c>
      <c r="X58" s="253">
        <f>X57-X59</f>
        <v>20223</v>
      </c>
      <c r="Y58" s="253">
        <f>Y57-Y59</f>
        <v>19162</v>
      </c>
      <c r="Z58" s="97"/>
      <c r="AA58" s="98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100"/>
      <c r="AM58" s="76"/>
    </row>
    <row r="59" spans="1:39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583</v>
      </c>
      <c r="X59" s="253">
        <v>578</v>
      </c>
      <c r="Y59" s="253">
        <v>521</v>
      </c>
      <c r="Z59" s="97"/>
      <c r="AA59" s="98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100"/>
      <c r="AM59" s="76"/>
    </row>
    <row r="60" spans="1:39" s="71" customFormat="1" x14ac:dyDescent="0.35">
      <c r="A60" s="171"/>
      <c r="B60" s="72" t="s">
        <v>39</v>
      </c>
      <c r="C60" s="95">
        <v>1778</v>
      </c>
      <c r="D60" s="96">
        <v>1733</v>
      </c>
      <c r="E60" s="96">
        <v>2048</v>
      </c>
      <c r="F60" s="96">
        <v>2273</v>
      </c>
      <c r="G60" s="96">
        <v>2243</v>
      </c>
      <c r="H60" s="96">
        <v>2181</v>
      </c>
      <c r="I60" s="96">
        <v>2165</v>
      </c>
      <c r="J60" s="96">
        <v>2016</v>
      </c>
      <c r="K60" s="96">
        <v>1940</v>
      </c>
      <c r="L60" s="96">
        <v>1882</v>
      </c>
      <c r="M60" s="96">
        <v>1834</v>
      </c>
      <c r="N60" s="97">
        <v>1808</v>
      </c>
      <c r="O60" s="95">
        <v>2083</v>
      </c>
      <c r="P60" s="96">
        <v>2701</v>
      </c>
      <c r="Q60" s="96">
        <v>3445</v>
      </c>
      <c r="R60" s="96">
        <v>3659</v>
      </c>
      <c r="S60" s="96">
        <v>3517</v>
      </c>
      <c r="T60" s="96">
        <v>3422</v>
      </c>
      <c r="U60" s="228">
        <v>3190</v>
      </c>
      <c r="V60" s="228">
        <v>3019</v>
      </c>
      <c r="W60" s="228">
        <v>2860</v>
      </c>
      <c r="X60" s="228">
        <v>2731</v>
      </c>
      <c r="Y60" s="228">
        <v>2566</v>
      </c>
      <c r="Z60" s="97"/>
      <c r="AA60" s="98">
        <f t="shared" si="28"/>
        <v>305</v>
      </c>
      <c r="AB60" s="99">
        <f t="shared" si="28"/>
        <v>968</v>
      </c>
      <c r="AC60" s="99">
        <f t="shared" si="28"/>
        <v>1397</v>
      </c>
      <c r="AD60" s="99">
        <f t="shared" si="28"/>
        <v>1386</v>
      </c>
      <c r="AE60" s="99">
        <f t="shared" si="28"/>
        <v>1274</v>
      </c>
      <c r="AF60" s="99">
        <f t="shared" si="28"/>
        <v>1241</v>
      </c>
      <c r="AG60" s="99">
        <f t="shared" si="28"/>
        <v>1025</v>
      </c>
      <c r="AH60" s="99">
        <f t="shared" si="28"/>
        <v>1003</v>
      </c>
      <c r="AI60" s="99">
        <f t="shared" si="28"/>
        <v>920</v>
      </c>
      <c r="AJ60" s="99">
        <f t="shared" si="28"/>
        <v>849</v>
      </c>
      <c r="AK60" s="99">
        <f t="shared" si="28"/>
        <v>732</v>
      </c>
      <c r="AL60" s="100"/>
      <c r="AM60" s="76">
        <f>IF(ISERROR(GETPIVOTDATA("VALUE",'CRS WK pvt'!$I$2,"DT_FILE",AM$8,"CD_CO",AM$6,"TRIM_CAT",TRIM(B60),"TRIM_LINE",A53))=TRUE,0,GETPIVOTDATA("VALUE",'CRS WK pvt'!$I$2,"DT_FILE",AM$8,"CD_CO",AM$6,"TRIM_CAT",TRIM(B60),"TRIM_LINE",A53))</f>
        <v>2601</v>
      </c>
    </row>
    <row r="61" spans="1:39" s="71" customFormat="1" x14ac:dyDescent="0.35">
      <c r="A61" s="171"/>
      <c r="B61" s="72" t="s">
        <v>40</v>
      </c>
      <c r="C61" s="95">
        <v>434</v>
      </c>
      <c r="D61" s="96">
        <v>422</v>
      </c>
      <c r="E61" s="96">
        <v>481</v>
      </c>
      <c r="F61" s="96">
        <v>506</v>
      </c>
      <c r="G61" s="96">
        <v>564</v>
      </c>
      <c r="H61" s="96">
        <v>557</v>
      </c>
      <c r="I61" s="96">
        <v>539</v>
      </c>
      <c r="J61" s="96">
        <v>509</v>
      </c>
      <c r="K61" s="96">
        <v>476</v>
      </c>
      <c r="L61" s="96">
        <v>492</v>
      </c>
      <c r="M61" s="96">
        <v>466</v>
      </c>
      <c r="N61" s="97">
        <v>396</v>
      </c>
      <c r="O61" s="95">
        <v>474</v>
      </c>
      <c r="P61" s="96">
        <v>672</v>
      </c>
      <c r="Q61" s="96">
        <v>861</v>
      </c>
      <c r="R61" s="96">
        <v>1004</v>
      </c>
      <c r="S61" s="96">
        <v>1018</v>
      </c>
      <c r="T61" s="96">
        <v>1001</v>
      </c>
      <c r="U61" s="228">
        <v>936</v>
      </c>
      <c r="V61" s="228">
        <v>895</v>
      </c>
      <c r="W61" s="228">
        <v>835</v>
      </c>
      <c r="X61" s="228">
        <v>790</v>
      </c>
      <c r="Y61" s="228">
        <v>730</v>
      </c>
      <c r="Z61" s="97"/>
      <c r="AA61" s="98">
        <f t="shared" si="28"/>
        <v>40</v>
      </c>
      <c r="AB61" s="99">
        <f t="shared" si="28"/>
        <v>250</v>
      </c>
      <c r="AC61" s="99">
        <f t="shared" si="28"/>
        <v>380</v>
      </c>
      <c r="AD61" s="99">
        <f t="shared" si="28"/>
        <v>498</v>
      </c>
      <c r="AE61" s="99">
        <f t="shared" si="28"/>
        <v>454</v>
      </c>
      <c r="AF61" s="99">
        <f t="shared" si="28"/>
        <v>444</v>
      </c>
      <c r="AG61" s="99">
        <f t="shared" si="28"/>
        <v>397</v>
      </c>
      <c r="AH61" s="99">
        <f t="shared" si="28"/>
        <v>386</v>
      </c>
      <c r="AI61" s="99">
        <f t="shared" si="28"/>
        <v>359</v>
      </c>
      <c r="AJ61" s="99">
        <f t="shared" si="28"/>
        <v>298</v>
      </c>
      <c r="AK61" s="99">
        <f t="shared" si="28"/>
        <v>264</v>
      </c>
      <c r="AL61" s="100"/>
      <c r="AM61" s="76">
        <f>IF(ISERROR(GETPIVOTDATA("VALUE",'CRS WK pvt'!$I$2,"DT_FILE",AM$8,"CD_CO",AM$6,"TRIM_CAT",TRIM(B61),"TRIM_LINE",A53))=TRUE,0,GETPIVOTDATA("VALUE",'CRS WK pvt'!$I$2,"DT_FILE",AM$8,"CD_CO",AM$6,"TRIM_CAT",TRIM(B61),"TRIM_LINE",A53))</f>
        <v>755</v>
      </c>
    </row>
    <row r="62" spans="1:39" s="71" customFormat="1" x14ac:dyDescent="0.35">
      <c r="A62" s="171"/>
      <c r="B62" s="72" t="s">
        <v>41</v>
      </c>
      <c r="C62" s="95">
        <v>320</v>
      </c>
      <c r="D62" s="96">
        <v>342</v>
      </c>
      <c r="E62" s="96">
        <v>347</v>
      </c>
      <c r="F62" s="96">
        <v>401</v>
      </c>
      <c r="G62" s="96">
        <v>449</v>
      </c>
      <c r="H62" s="96">
        <v>477</v>
      </c>
      <c r="I62" s="96">
        <v>495</v>
      </c>
      <c r="J62" s="96">
        <v>429</v>
      </c>
      <c r="K62" s="96">
        <v>441</v>
      </c>
      <c r="L62" s="96">
        <v>419</v>
      </c>
      <c r="M62" s="96">
        <v>355</v>
      </c>
      <c r="N62" s="97">
        <v>332</v>
      </c>
      <c r="O62" s="95">
        <v>370</v>
      </c>
      <c r="P62" s="96">
        <v>487</v>
      </c>
      <c r="Q62" s="96">
        <v>689</v>
      </c>
      <c r="R62" s="96">
        <v>789</v>
      </c>
      <c r="S62" s="96">
        <v>809</v>
      </c>
      <c r="T62" s="96">
        <v>837</v>
      </c>
      <c r="U62" s="228">
        <v>795</v>
      </c>
      <c r="V62" s="228">
        <v>719</v>
      </c>
      <c r="W62" s="228">
        <v>687</v>
      </c>
      <c r="X62" s="228">
        <v>624</v>
      </c>
      <c r="Y62" s="228">
        <v>544</v>
      </c>
      <c r="Z62" s="97"/>
      <c r="AA62" s="98">
        <f t="shared" si="28"/>
        <v>50</v>
      </c>
      <c r="AB62" s="99">
        <f t="shared" si="28"/>
        <v>145</v>
      </c>
      <c r="AC62" s="99">
        <f t="shared" si="28"/>
        <v>342</v>
      </c>
      <c r="AD62" s="99">
        <f t="shared" si="28"/>
        <v>388</v>
      </c>
      <c r="AE62" s="99">
        <f t="shared" si="28"/>
        <v>360</v>
      </c>
      <c r="AF62" s="99">
        <f t="shared" si="28"/>
        <v>360</v>
      </c>
      <c r="AG62" s="99">
        <f t="shared" si="28"/>
        <v>300</v>
      </c>
      <c r="AH62" s="99">
        <f t="shared" si="28"/>
        <v>290</v>
      </c>
      <c r="AI62" s="99">
        <f t="shared" si="28"/>
        <v>246</v>
      </c>
      <c r="AJ62" s="99">
        <f t="shared" si="28"/>
        <v>205</v>
      </c>
      <c r="AK62" s="99">
        <f t="shared" si="28"/>
        <v>189</v>
      </c>
      <c r="AL62" s="100"/>
      <c r="AM62" s="76">
        <f>IF(ISERROR(GETPIVOTDATA("VALUE",'CRS WK pvt'!$I$2,"DT_FILE",AM$8,"CD_CO",AM$6,"TRIM_CAT",TRIM(B62),"TRIM_LINE",A53))=TRUE,0,GETPIVOTDATA("VALUE",'CRS WK pvt'!$I$2,"DT_FILE",AM$8,"CD_CO",AM$6,"TRIM_CAT",TRIM(B62),"TRIM_LINE",A53))</f>
        <v>573</v>
      </c>
    </row>
    <row r="63" spans="1:39" s="87" customFormat="1" ht="15" thickBot="1" x14ac:dyDescent="0.4">
      <c r="A63" s="172"/>
      <c r="B63" s="80" t="s">
        <v>42</v>
      </c>
      <c r="C63" s="81">
        <f t="shared" ref="C63:V63" si="29">SUM(C54:C62)</f>
        <v>60923</v>
      </c>
      <c r="D63" s="82">
        <f t="shared" si="29"/>
        <v>61443</v>
      </c>
      <c r="E63" s="82">
        <f t="shared" si="29"/>
        <v>64991</v>
      </c>
      <c r="F63" s="82">
        <f t="shared" si="29"/>
        <v>68661</v>
      </c>
      <c r="G63" s="82">
        <f t="shared" si="29"/>
        <v>71069</v>
      </c>
      <c r="H63" s="82">
        <f t="shared" si="29"/>
        <v>72253</v>
      </c>
      <c r="I63" s="82">
        <f t="shared" si="29"/>
        <v>70932</v>
      </c>
      <c r="J63" s="82">
        <f t="shared" si="29"/>
        <v>67087</v>
      </c>
      <c r="K63" s="82">
        <f t="shared" si="29"/>
        <v>66232</v>
      </c>
      <c r="L63" s="82">
        <f t="shared" si="29"/>
        <v>65046</v>
      </c>
      <c r="M63" s="82">
        <f t="shared" si="29"/>
        <v>62268</v>
      </c>
      <c r="N63" s="83">
        <f t="shared" si="29"/>
        <v>58216</v>
      </c>
      <c r="O63" s="81">
        <f t="shared" si="29"/>
        <v>62323</v>
      </c>
      <c r="P63" s="82">
        <f t="shared" si="29"/>
        <v>69400</v>
      </c>
      <c r="Q63" s="82">
        <f t="shared" si="29"/>
        <v>78372</v>
      </c>
      <c r="R63" s="82">
        <f t="shared" si="29"/>
        <v>81811</v>
      </c>
      <c r="S63" s="82">
        <f t="shared" si="29"/>
        <v>84474</v>
      </c>
      <c r="T63" s="82">
        <f t="shared" si="29"/>
        <v>85210</v>
      </c>
      <c r="U63" s="82">
        <f t="shared" si="29"/>
        <v>82568</v>
      </c>
      <c r="V63" s="82">
        <f t="shared" si="29"/>
        <v>81240</v>
      </c>
      <c r="W63" s="82">
        <f>SUM(W54+W57+W60+W61+W62)</f>
        <v>80451</v>
      </c>
      <c r="X63" s="82">
        <f>SUM(X54+X57+X60+X61+X62)</f>
        <v>79389</v>
      </c>
      <c r="Y63" s="82">
        <v>74797</v>
      </c>
      <c r="Z63" s="83"/>
      <c r="AA63" s="84">
        <f t="shared" ref="AA63" si="30">SUM(AA54:AA62)</f>
        <v>1400</v>
      </c>
      <c r="AB63" s="85">
        <f t="shared" ref="AB63" si="31">SUM(AB54:AB62)</f>
        <v>7957</v>
      </c>
      <c r="AC63" s="85">
        <f t="shared" ref="AC63:AH63" si="32">SUM(AC54:AC62)</f>
        <v>13381</v>
      </c>
      <c r="AD63" s="85">
        <f t="shared" si="32"/>
        <v>13150</v>
      </c>
      <c r="AE63" s="85">
        <f t="shared" si="32"/>
        <v>13405</v>
      </c>
      <c r="AF63" s="85">
        <f t="shared" si="32"/>
        <v>12957</v>
      </c>
      <c r="AG63" s="85">
        <f t="shared" si="32"/>
        <v>11636</v>
      </c>
      <c r="AH63" s="85">
        <f t="shared" si="32"/>
        <v>14153</v>
      </c>
      <c r="AI63" s="85">
        <f t="shared" ref="AI63:AJ63" si="33">SUM(AI54:AI62)</f>
        <v>14219</v>
      </c>
      <c r="AJ63" s="85">
        <f t="shared" si="33"/>
        <v>14343</v>
      </c>
      <c r="AK63" s="85">
        <f t="shared" ref="AK63" si="34">SUM(AK54:AK62)</f>
        <v>12529</v>
      </c>
      <c r="AL63" s="86"/>
      <c r="AM63" s="84">
        <f>SUM(AM54:AM62)</f>
        <v>74634</v>
      </c>
    </row>
    <row r="64" spans="1:39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111"/>
      <c r="AA64" s="112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4"/>
      <c r="AM64" s="112"/>
    </row>
    <row r="65" spans="1:39" s="47" customFormat="1" x14ac:dyDescent="0.35">
      <c r="A65" s="171"/>
      <c r="B65" s="48" t="s">
        <v>37</v>
      </c>
      <c r="C65" s="49">
        <v>21880785.559999999</v>
      </c>
      <c r="D65" s="50">
        <v>21564638.920000002</v>
      </c>
      <c r="E65" s="50">
        <v>13325425.550000001</v>
      </c>
      <c r="F65" s="50">
        <v>7818557.75</v>
      </c>
      <c r="G65" s="50">
        <v>5968676.6600000001</v>
      </c>
      <c r="H65" s="50">
        <v>3812993.52</v>
      </c>
      <c r="I65" s="50">
        <v>3805018.21</v>
      </c>
      <c r="J65" s="50">
        <v>3261140.01</v>
      </c>
      <c r="K65" s="50">
        <v>4316807.24</v>
      </c>
      <c r="L65" s="50">
        <v>7700693.2000000002</v>
      </c>
      <c r="M65" s="50">
        <v>14558181.619999999</v>
      </c>
      <c r="N65" s="51">
        <v>16604301.810000001</v>
      </c>
      <c r="O65" s="49">
        <v>19132893.649999999</v>
      </c>
      <c r="P65" s="50">
        <v>16180857</v>
      </c>
      <c r="Q65" s="50">
        <v>12899637</v>
      </c>
      <c r="R65" s="50">
        <v>9823966</v>
      </c>
      <c r="S65" s="50">
        <v>4369945</v>
      </c>
      <c r="T65" s="50">
        <v>3810397</v>
      </c>
      <c r="U65" s="232">
        <v>3436849</v>
      </c>
      <c r="V65" s="232">
        <v>3605252</v>
      </c>
      <c r="W65" s="232">
        <v>4277686</v>
      </c>
      <c r="X65" s="232">
        <v>7052401</v>
      </c>
      <c r="Y65" s="232">
        <v>13628510</v>
      </c>
      <c r="Z65" s="51"/>
      <c r="AA65" s="52">
        <f t="shared" ref="AA65:AK73" si="35">O65-C65</f>
        <v>-2747891.91</v>
      </c>
      <c r="AB65" s="53">
        <f t="shared" si="35"/>
        <v>-5383781.9200000018</v>
      </c>
      <c r="AC65" s="53">
        <f t="shared" si="35"/>
        <v>-425788.55000000075</v>
      </c>
      <c r="AD65" s="53">
        <f t="shared" si="35"/>
        <v>2005408.25</v>
      </c>
      <c r="AE65" s="53">
        <f t="shared" si="35"/>
        <v>-1598731.6600000001</v>
      </c>
      <c r="AF65" s="53">
        <f t="shared" si="35"/>
        <v>-2596.5200000000186</v>
      </c>
      <c r="AG65" s="53">
        <f t="shared" si="35"/>
        <v>-368169.20999999996</v>
      </c>
      <c r="AH65" s="53">
        <f t="shared" si="35"/>
        <v>344111.99000000022</v>
      </c>
      <c r="AI65" s="53">
        <f t="shared" si="35"/>
        <v>-39121.240000000224</v>
      </c>
      <c r="AJ65" s="53">
        <f t="shared" si="35"/>
        <v>-648292.20000000019</v>
      </c>
      <c r="AK65" s="53">
        <f t="shared" si="35"/>
        <v>-929671.61999999918</v>
      </c>
      <c r="AL65" s="54"/>
      <c r="AM65" s="76">
        <f>IF(ISERROR(GETPIVOTDATA("VALUE",'CRS WK pvt'!$I$2,"DT_FILE",AM$8,"CD_CO",AM$6,"TRIM_CAT",TRIM(B65),"TRIM_LINE",A64))=TRUE,0,GETPIVOTDATA("VALUE",'CRS WK pvt'!$I$2,"DT_FILE",AM$8,"CD_CO",AM$6,"TRIM_CAT",TRIM(B65),"TRIM_LINE",A64))</f>
        <v>13744347</v>
      </c>
    </row>
    <row r="66" spans="1:39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4167669.83</v>
      </c>
      <c r="X66" s="256">
        <f>X65-X67</f>
        <v>6862433.7699999996</v>
      </c>
      <c r="Y66" s="256">
        <f>Y65-Y67</f>
        <v>13295443.279999999</v>
      </c>
      <c r="Z66" s="51"/>
      <c r="AA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4"/>
      <c r="AM66" s="76"/>
    </row>
    <row r="67" spans="1:39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110016.17</v>
      </c>
      <c r="X67" s="256">
        <v>189967.23</v>
      </c>
      <c r="Y67" s="256">
        <v>333066.71999999997</v>
      </c>
      <c r="Z67" s="51"/>
      <c r="AA67" s="52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4"/>
      <c r="AM67" s="76"/>
    </row>
    <row r="68" spans="1:39" s="47" customFormat="1" x14ac:dyDescent="0.35">
      <c r="A68" s="171"/>
      <c r="B68" s="48" t="s">
        <v>38</v>
      </c>
      <c r="C68" s="49">
        <v>4491391.99</v>
      </c>
      <c r="D68" s="50">
        <v>4298508.8</v>
      </c>
      <c r="E68" s="50">
        <v>3141380.23</v>
      </c>
      <c r="F68" s="50">
        <v>1917490.28</v>
      </c>
      <c r="G68" s="50">
        <v>1468315.69</v>
      </c>
      <c r="H68" s="50">
        <v>861465.08</v>
      </c>
      <c r="I68" s="50">
        <v>929584.72</v>
      </c>
      <c r="J68" s="50">
        <v>863301.75</v>
      </c>
      <c r="K68" s="50">
        <v>983969.87</v>
      </c>
      <c r="L68" s="50">
        <v>1659769.95</v>
      </c>
      <c r="M68" s="50">
        <v>3209532.33</v>
      </c>
      <c r="N68" s="51">
        <v>3331614.84</v>
      </c>
      <c r="O68" s="49">
        <v>3593724.08</v>
      </c>
      <c r="P68" s="50">
        <v>3147227</v>
      </c>
      <c r="Q68" s="50">
        <v>2528558</v>
      </c>
      <c r="R68" s="50">
        <v>1874818</v>
      </c>
      <c r="S68" s="50">
        <v>1009349</v>
      </c>
      <c r="T68" s="50">
        <v>811523</v>
      </c>
      <c r="U68" s="232">
        <v>778871</v>
      </c>
      <c r="V68" s="232">
        <v>817560</v>
      </c>
      <c r="W68" s="232">
        <v>985934</v>
      </c>
      <c r="X68" s="232">
        <v>1607822</v>
      </c>
      <c r="Y68" s="232">
        <v>2886686</v>
      </c>
      <c r="Z68" s="51"/>
      <c r="AA68" s="52">
        <f t="shared" si="35"/>
        <v>-897667.91000000015</v>
      </c>
      <c r="AB68" s="53">
        <f t="shared" si="35"/>
        <v>-1151281.7999999998</v>
      </c>
      <c r="AC68" s="53">
        <f t="shared" si="35"/>
        <v>-612822.23</v>
      </c>
      <c r="AD68" s="53">
        <f t="shared" si="35"/>
        <v>-42672.280000000028</v>
      </c>
      <c r="AE68" s="53">
        <f t="shared" si="35"/>
        <v>-458966.68999999994</v>
      </c>
      <c r="AF68" s="53">
        <f t="shared" si="35"/>
        <v>-49942.079999999958</v>
      </c>
      <c r="AG68" s="53">
        <f t="shared" si="35"/>
        <v>-150713.71999999997</v>
      </c>
      <c r="AH68" s="53">
        <f t="shared" si="35"/>
        <v>-45741.75</v>
      </c>
      <c r="AI68" s="53">
        <f t="shared" si="35"/>
        <v>1964.1300000000047</v>
      </c>
      <c r="AJ68" s="53">
        <f t="shared" si="35"/>
        <v>-51947.949999999953</v>
      </c>
      <c r="AK68" s="53">
        <f t="shared" si="35"/>
        <v>-322846.33000000007</v>
      </c>
      <c r="AL68" s="54"/>
      <c r="AM68" s="76">
        <f>IF(ISERROR(GETPIVOTDATA("VALUE",'CRS WK pvt'!$I$2,"DT_FILE",AM$8,"CD_CO",AM$6,"TRIM_CAT",TRIM(B68),"TRIM_LINE",A64))=TRUE,0,GETPIVOTDATA("VALUE",'CRS WK pvt'!$I$2,"DT_FILE",AM$8,"CD_CO",AM$6,"TRIM_CAT",TRIM(B68),"TRIM_LINE",A64))</f>
        <v>2885083</v>
      </c>
    </row>
    <row r="69" spans="1:39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953153.83</v>
      </c>
      <c r="X69" s="256">
        <f>X68-X70</f>
        <v>1544573.71</v>
      </c>
      <c r="Y69" s="256">
        <f>Y68-Y70</f>
        <v>2792584.41</v>
      </c>
      <c r="Z69" s="51"/>
      <c r="AA69" s="52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4"/>
      <c r="AM69" s="76"/>
    </row>
    <row r="70" spans="1:39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32780.17</v>
      </c>
      <c r="X70" s="256">
        <v>63248.29</v>
      </c>
      <c r="Y70" s="256">
        <v>94101.59</v>
      </c>
      <c r="Z70" s="51"/>
      <c r="AA70" s="52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4"/>
      <c r="AM70" s="76"/>
    </row>
    <row r="71" spans="1:39" s="47" customFormat="1" x14ac:dyDescent="0.35">
      <c r="A71" s="171"/>
      <c r="B71" s="48" t="s">
        <v>39</v>
      </c>
      <c r="C71" s="49">
        <v>2336339.2799999998</v>
      </c>
      <c r="D71" s="50">
        <v>2446494.38</v>
      </c>
      <c r="E71" s="50">
        <v>1287534.8600000001</v>
      </c>
      <c r="F71" s="50">
        <v>779127.49</v>
      </c>
      <c r="G71" s="50">
        <v>710322.3</v>
      </c>
      <c r="H71" s="50">
        <v>415111.92</v>
      </c>
      <c r="I71" s="50">
        <v>427610.49</v>
      </c>
      <c r="J71" s="50">
        <v>396160.78</v>
      </c>
      <c r="K71" s="50">
        <v>536887.91</v>
      </c>
      <c r="L71" s="50">
        <v>1034099.58</v>
      </c>
      <c r="M71" s="50">
        <v>1559846.08</v>
      </c>
      <c r="N71" s="51">
        <v>1876506.06</v>
      </c>
      <c r="O71" s="49">
        <v>2167851.34</v>
      </c>
      <c r="P71" s="50">
        <v>2355049</v>
      </c>
      <c r="Q71" s="50">
        <v>1540956</v>
      </c>
      <c r="R71" s="50">
        <v>998526</v>
      </c>
      <c r="S71" s="50">
        <v>478550</v>
      </c>
      <c r="T71" s="50">
        <v>429979</v>
      </c>
      <c r="U71" s="232">
        <v>376556</v>
      </c>
      <c r="V71" s="232">
        <v>430402</v>
      </c>
      <c r="W71" s="232">
        <v>539872</v>
      </c>
      <c r="X71" s="232">
        <v>860445</v>
      </c>
      <c r="Y71" s="232">
        <v>1723212</v>
      </c>
      <c r="Z71" s="51"/>
      <c r="AA71" s="52">
        <f t="shared" si="35"/>
        <v>-168487.93999999994</v>
      </c>
      <c r="AB71" s="53">
        <f t="shared" si="35"/>
        <v>-91445.379999999888</v>
      </c>
      <c r="AC71" s="53">
        <f t="shared" si="35"/>
        <v>253421.1399999999</v>
      </c>
      <c r="AD71" s="53">
        <f t="shared" si="35"/>
        <v>219398.51</v>
      </c>
      <c r="AE71" s="53">
        <f t="shared" si="35"/>
        <v>-231772.30000000005</v>
      </c>
      <c r="AF71" s="53">
        <f t="shared" si="35"/>
        <v>14867.080000000016</v>
      </c>
      <c r="AG71" s="53">
        <f t="shared" si="35"/>
        <v>-51054.489999999991</v>
      </c>
      <c r="AH71" s="53">
        <f t="shared" si="35"/>
        <v>34241.219999999972</v>
      </c>
      <c r="AI71" s="53">
        <f t="shared" si="35"/>
        <v>2984.0899999999674</v>
      </c>
      <c r="AJ71" s="53">
        <f t="shared" si="35"/>
        <v>-173654.57999999996</v>
      </c>
      <c r="AK71" s="53">
        <f t="shared" si="35"/>
        <v>163365.91999999993</v>
      </c>
      <c r="AL71" s="54"/>
      <c r="AM71" s="76">
        <f>IF(ISERROR(GETPIVOTDATA("VALUE",'CRS WK pvt'!$I$2,"DT_FILE",AM$8,"CD_CO",AM$6,"TRIM_CAT",TRIM(B71),"TRIM_LINE",A64))=TRUE,0,GETPIVOTDATA("VALUE",'CRS WK pvt'!$I$2,"DT_FILE",AM$8,"CD_CO",AM$6,"TRIM_CAT",TRIM(B71),"TRIM_LINE",A64))</f>
        <v>2114200</v>
      </c>
    </row>
    <row r="72" spans="1:39" s="47" customFormat="1" x14ac:dyDescent="0.35">
      <c r="A72" s="171"/>
      <c r="B72" s="48" t="s">
        <v>40</v>
      </c>
      <c r="C72" s="49">
        <v>1947579.23</v>
      </c>
      <c r="D72" s="50">
        <v>2115093.58</v>
      </c>
      <c r="E72" s="50">
        <v>1229343.4099999999</v>
      </c>
      <c r="F72" s="50">
        <v>825844.8</v>
      </c>
      <c r="G72" s="50">
        <v>616999.97</v>
      </c>
      <c r="H72" s="50">
        <v>444948.19</v>
      </c>
      <c r="I72" s="50">
        <v>393141</v>
      </c>
      <c r="J72" s="50">
        <v>413995.77</v>
      </c>
      <c r="K72" s="50">
        <v>494423.45</v>
      </c>
      <c r="L72" s="50">
        <v>959116.24</v>
      </c>
      <c r="M72" s="50">
        <v>1179561.3700000001</v>
      </c>
      <c r="N72" s="51">
        <v>1624155.59</v>
      </c>
      <c r="O72" s="49">
        <v>1663678.17</v>
      </c>
      <c r="P72" s="50">
        <v>2144153</v>
      </c>
      <c r="Q72" s="50">
        <v>1479888</v>
      </c>
      <c r="R72" s="50">
        <v>1000304</v>
      </c>
      <c r="S72" s="50">
        <v>461465</v>
      </c>
      <c r="T72" s="50">
        <v>380363</v>
      </c>
      <c r="U72" s="232">
        <v>344795</v>
      </c>
      <c r="V72" s="232">
        <v>413371</v>
      </c>
      <c r="W72" s="232">
        <v>518519</v>
      </c>
      <c r="X72" s="232">
        <v>869642</v>
      </c>
      <c r="Y72" s="232">
        <v>1776643</v>
      </c>
      <c r="Z72" s="51"/>
      <c r="AA72" s="52">
        <f t="shared" si="35"/>
        <v>-283901.06000000006</v>
      </c>
      <c r="AB72" s="53">
        <f t="shared" si="35"/>
        <v>29059.419999999925</v>
      </c>
      <c r="AC72" s="53">
        <f t="shared" si="35"/>
        <v>250544.59000000008</v>
      </c>
      <c r="AD72" s="53">
        <f t="shared" si="35"/>
        <v>174459.19999999995</v>
      </c>
      <c r="AE72" s="53">
        <f t="shared" si="35"/>
        <v>-155534.96999999997</v>
      </c>
      <c r="AF72" s="53">
        <f t="shared" si="35"/>
        <v>-64585.19</v>
      </c>
      <c r="AG72" s="53">
        <f t="shared" si="35"/>
        <v>-48346</v>
      </c>
      <c r="AH72" s="53">
        <f t="shared" si="35"/>
        <v>-624.77000000001863</v>
      </c>
      <c r="AI72" s="53">
        <f t="shared" si="35"/>
        <v>24095.549999999988</v>
      </c>
      <c r="AJ72" s="53">
        <f t="shared" si="35"/>
        <v>-89474.239999999991</v>
      </c>
      <c r="AK72" s="53">
        <f t="shared" si="35"/>
        <v>597081.62999999989</v>
      </c>
      <c r="AL72" s="54"/>
      <c r="AM72" s="76">
        <f>IF(ISERROR(GETPIVOTDATA("VALUE",'CRS WK pvt'!$I$2,"DT_FILE",AM$8,"CD_CO",AM$6,"TRIM_CAT",TRIM(B72),"TRIM_LINE",A64))=TRUE,0,GETPIVOTDATA("VALUE",'CRS WK pvt'!$I$2,"DT_FILE",AM$8,"CD_CO",AM$6,"TRIM_CAT",TRIM(B72),"TRIM_LINE",A64))</f>
        <v>2290256</v>
      </c>
    </row>
    <row r="73" spans="1:39" s="47" customFormat="1" x14ac:dyDescent="0.35">
      <c r="A73" s="171"/>
      <c r="B73" s="48" t="s">
        <v>41</v>
      </c>
      <c r="C73" s="49">
        <v>6905434.9299999997</v>
      </c>
      <c r="D73" s="50">
        <v>6360126.8399999999</v>
      </c>
      <c r="E73" s="50">
        <v>5707216.2300000004</v>
      </c>
      <c r="F73" s="50">
        <v>3589170.27</v>
      </c>
      <c r="G73" s="50">
        <v>2661173.94</v>
      </c>
      <c r="H73" s="50">
        <v>1156973.23</v>
      </c>
      <c r="I73" s="50">
        <v>1429309.61</v>
      </c>
      <c r="J73" s="50">
        <v>1774812.39</v>
      </c>
      <c r="K73" s="50">
        <v>2017211.24</v>
      </c>
      <c r="L73" s="50">
        <v>3589679.31</v>
      </c>
      <c r="M73" s="50">
        <v>3976642.21</v>
      </c>
      <c r="N73" s="51">
        <v>6828277.2599999998</v>
      </c>
      <c r="O73" s="49">
        <v>6704220.3200000003</v>
      </c>
      <c r="P73" s="50">
        <v>8848994</v>
      </c>
      <c r="Q73" s="50">
        <v>6079410</v>
      </c>
      <c r="R73" s="50">
        <v>4951764</v>
      </c>
      <c r="S73" s="50">
        <v>2200292</v>
      </c>
      <c r="T73" s="50">
        <v>2282446</v>
      </c>
      <c r="U73" s="232">
        <v>1771767</v>
      </c>
      <c r="V73" s="232">
        <v>1511523</v>
      </c>
      <c r="W73" s="232">
        <v>2219866</v>
      </c>
      <c r="X73" s="232">
        <v>2893262</v>
      </c>
      <c r="Y73" s="232">
        <v>6555411</v>
      </c>
      <c r="Z73" s="51"/>
      <c r="AA73" s="52">
        <f t="shared" si="35"/>
        <v>-201214.6099999994</v>
      </c>
      <c r="AB73" s="53">
        <f t="shared" si="35"/>
        <v>2488867.16</v>
      </c>
      <c r="AC73" s="53">
        <f t="shared" si="35"/>
        <v>372193.76999999955</v>
      </c>
      <c r="AD73" s="53">
        <f t="shared" si="35"/>
        <v>1362593.73</v>
      </c>
      <c r="AE73" s="53">
        <f t="shared" si="35"/>
        <v>-460881.93999999994</v>
      </c>
      <c r="AF73" s="53">
        <f t="shared" si="35"/>
        <v>1125472.77</v>
      </c>
      <c r="AG73" s="53">
        <f t="shared" si="35"/>
        <v>342457.3899999999</v>
      </c>
      <c r="AH73" s="53">
        <f t="shared" si="35"/>
        <v>-263289.3899999999</v>
      </c>
      <c r="AI73" s="53">
        <f t="shared" si="35"/>
        <v>202654.76</v>
      </c>
      <c r="AJ73" s="53">
        <f t="shared" si="35"/>
        <v>-696417.31</v>
      </c>
      <c r="AK73" s="53">
        <f t="shared" si="35"/>
        <v>2578768.79</v>
      </c>
      <c r="AL73" s="54"/>
      <c r="AM73" s="76">
        <f>IF(ISERROR(GETPIVOTDATA("VALUE",'CRS WK pvt'!$I$2,"DT_FILE",AM$8,"CD_CO",AM$6,"TRIM_CAT",TRIM(B73),"TRIM_LINE",A64))=TRUE,0,GETPIVOTDATA("VALUE",'CRS WK pvt'!$I$2,"DT_FILE",AM$8,"CD_CO",AM$6,"TRIM_CAT",TRIM(B73),"TRIM_LINE",A64))</f>
        <v>8551930</v>
      </c>
    </row>
    <row r="74" spans="1:39" s="152" customFormat="1" x14ac:dyDescent="0.35">
      <c r="A74" s="172"/>
      <c r="B74" s="48" t="s">
        <v>42</v>
      </c>
      <c r="C74" s="164">
        <f t="shared" ref="C74:V74" si="36">SUM(C65:C73)</f>
        <v>37561530.989999995</v>
      </c>
      <c r="D74" s="165">
        <f t="shared" si="36"/>
        <v>36784862.519999996</v>
      </c>
      <c r="E74" s="165">
        <f t="shared" si="36"/>
        <v>24690900.280000001</v>
      </c>
      <c r="F74" s="165">
        <f t="shared" si="36"/>
        <v>14930190.59</v>
      </c>
      <c r="G74" s="165">
        <f t="shared" si="36"/>
        <v>11425488.559999999</v>
      </c>
      <c r="H74" s="165">
        <f t="shared" si="36"/>
        <v>6691491.9399999995</v>
      </c>
      <c r="I74" s="165">
        <f t="shared" si="36"/>
        <v>6984664.0300000003</v>
      </c>
      <c r="J74" s="165">
        <f t="shared" si="36"/>
        <v>6709410.7000000002</v>
      </c>
      <c r="K74" s="165">
        <f t="shared" si="36"/>
        <v>8349299.7100000009</v>
      </c>
      <c r="L74" s="165">
        <f t="shared" si="36"/>
        <v>14943358.280000001</v>
      </c>
      <c r="M74" s="165">
        <f t="shared" si="36"/>
        <v>24483763.610000003</v>
      </c>
      <c r="N74" s="166">
        <f t="shared" si="36"/>
        <v>30264855.559999995</v>
      </c>
      <c r="O74" s="164">
        <f t="shared" si="36"/>
        <v>33262367.559999995</v>
      </c>
      <c r="P74" s="165">
        <f t="shared" si="36"/>
        <v>32676280</v>
      </c>
      <c r="Q74" s="165">
        <f t="shared" si="36"/>
        <v>24528449</v>
      </c>
      <c r="R74" s="165">
        <f t="shared" si="36"/>
        <v>18649378</v>
      </c>
      <c r="S74" s="165">
        <f t="shared" si="36"/>
        <v>8519601</v>
      </c>
      <c r="T74" s="165">
        <f t="shared" si="36"/>
        <v>7714708</v>
      </c>
      <c r="U74" s="165">
        <f t="shared" si="36"/>
        <v>6708838</v>
      </c>
      <c r="V74" s="165">
        <f t="shared" si="36"/>
        <v>6778108</v>
      </c>
      <c r="W74" s="165">
        <f>SUM(W65+W68+W71+W72+W73)</f>
        <v>8541877</v>
      </c>
      <c r="X74" s="165">
        <f>SUM(X65+X68+X71+X72+X73)</f>
        <v>13283572</v>
      </c>
      <c r="Y74" s="165">
        <v>26570462</v>
      </c>
      <c r="Z74" s="166"/>
      <c r="AA74" s="55">
        <f>SUM(AA65:AA73)</f>
        <v>-4299163.43</v>
      </c>
      <c r="AB74" s="167">
        <f t="shared" ref="AB74:AC74" si="37">SUM(AB65:AB73)</f>
        <v>-4108582.5200000014</v>
      </c>
      <c r="AC74" s="167">
        <f t="shared" si="37"/>
        <v>-162451.28000000119</v>
      </c>
      <c r="AD74" s="167">
        <f t="shared" ref="AD74:AE74" si="38">SUM(AD65:AD73)</f>
        <v>3719187.4099999997</v>
      </c>
      <c r="AE74" s="167">
        <f t="shared" si="38"/>
        <v>-2905887.56</v>
      </c>
      <c r="AF74" s="167">
        <f t="shared" ref="AF74:AG74" si="39">SUM(AF65:AF73)</f>
        <v>1023216.06</v>
      </c>
      <c r="AG74" s="167">
        <f t="shared" si="39"/>
        <v>-275826.03000000003</v>
      </c>
      <c r="AH74" s="167">
        <f t="shared" ref="AH74:AI74" si="40">SUM(AH65:AH73)</f>
        <v>68697.300000000279</v>
      </c>
      <c r="AI74" s="167">
        <f t="shared" si="40"/>
        <v>192577.28999999975</v>
      </c>
      <c r="AJ74" s="167">
        <f t="shared" ref="AJ74:AK74" si="41">SUM(AJ65:AJ73)</f>
        <v>-1659786.2800000003</v>
      </c>
      <c r="AK74" s="167">
        <f t="shared" si="41"/>
        <v>2086698.3900000006</v>
      </c>
      <c r="AL74" s="168"/>
      <c r="AM74" s="55">
        <f>SUM(AM65:AM73)</f>
        <v>29585816</v>
      </c>
    </row>
    <row r="75" spans="1:39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59"/>
      <c r="AA75" s="60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2"/>
      <c r="AM75" s="60"/>
    </row>
    <row r="76" spans="1:39" s="47" customFormat="1" x14ac:dyDescent="0.35">
      <c r="A76" s="171"/>
      <c r="B76" s="48" t="s">
        <v>37</v>
      </c>
      <c r="C76" s="49">
        <v>10930331.699999999</v>
      </c>
      <c r="D76" s="50">
        <v>13792683.279999999</v>
      </c>
      <c r="E76" s="50">
        <v>12843245.060000001</v>
      </c>
      <c r="F76" s="50">
        <v>8843459.4499999993</v>
      </c>
      <c r="G76" s="50">
        <v>5252446.6500000004</v>
      </c>
      <c r="H76" s="50">
        <v>3430545.68</v>
      </c>
      <c r="I76" s="50">
        <v>2169123.71</v>
      </c>
      <c r="J76" s="50">
        <v>2057938.14</v>
      </c>
      <c r="K76" s="50">
        <v>1986240.48</v>
      </c>
      <c r="L76" s="50">
        <v>2375897.15</v>
      </c>
      <c r="M76" s="50">
        <v>4643782.8499999996</v>
      </c>
      <c r="N76" s="51">
        <v>9221898.3399999999</v>
      </c>
      <c r="O76" s="49">
        <v>10021454.76</v>
      </c>
      <c r="P76" s="50">
        <v>12296225</v>
      </c>
      <c r="Q76" s="50">
        <v>10922407</v>
      </c>
      <c r="R76" s="50">
        <v>9366774</v>
      </c>
      <c r="S76" s="50">
        <v>6042261</v>
      </c>
      <c r="T76" s="50">
        <v>3006346</v>
      </c>
      <c r="U76" s="232">
        <v>2423252</v>
      </c>
      <c r="V76" s="232">
        <v>2293374</v>
      </c>
      <c r="W76" s="232">
        <v>2398955</v>
      </c>
      <c r="X76" s="232">
        <v>2531599</v>
      </c>
      <c r="Y76" s="232">
        <v>4633783</v>
      </c>
      <c r="Z76" s="51"/>
      <c r="AA76" s="52">
        <f t="shared" ref="AA76:AK84" si="42">O76-C76</f>
        <v>-908876.93999999948</v>
      </c>
      <c r="AB76" s="53">
        <f t="shared" si="42"/>
        <v>-1496458.2799999993</v>
      </c>
      <c r="AC76" s="53">
        <f t="shared" si="42"/>
        <v>-1920838.0600000005</v>
      </c>
      <c r="AD76" s="53">
        <f t="shared" si="42"/>
        <v>523314.55000000075</v>
      </c>
      <c r="AE76" s="53">
        <f t="shared" si="42"/>
        <v>789814.34999999963</v>
      </c>
      <c r="AF76" s="53">
        <f t="shared" si="42"/>
        <v>-424199.68000000017</v>
      </c>
      <c r="AG76" s="53">
        <f t="shared" si="42"/>
        <v>254128.29000000004</v>
      </c>
      <c r="AH76" s="53">
        <f t="shared" si="42"/>
        <v>235435.8600000001</v>
      </c>
      <c r="AI76" s="53">
        <f t="shared" si="42"/>
        <v>412714.52</v>
      </c>
      <c r="AJ76" s="53">
        <f t="shared" si="42"/>
        <v>155701.85000000009</v>
      </c>
      <c r="AK76" s="53">
        <f t="shared" si="42"/>
        <v>-9999.8499999996275</v>
      </c>
      <c r="AL76" s="54"/>
      <c r="AM76" s="76">
        <f>IF(ISERROR(GETPIVOTDATA("VALUE",'CRS WK pvt'!$I$2,"DT_FILE",AM$8,"CD_CO",AM$6,"TRIM_CAT",TRIM(B76),"TRIM_LINE",A75))=TRUE,0,GETPIVOTDATA("VALUE",'CRS WK pvt'!$I$2,"DT_FILE",AM$8,"CD_CO",AM$6,"TRIM_CAT",TRIM(B76),"TRIM_LINE",A75))</f>
        <v>5396307</v>
      </c>
    </row>
    <row r="77" spans="1:39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2353826.4500000002</v>
      </c>
      <c r="X77" s="256">
        <f>X76-X78</f>
        <v>2475257.7200000002</v>
      </c>
      <c r="Y77" s="256">
        <f>Y76-Y78</f>
        <v>4532473.03</v>
      </c>
      <c r="Z77" s="51"/>
      <c r="AA77" s="52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4"/>
      <c r="AM77" s="76"/>
    </row>
    <row r="78" spans="1:39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45128.55</v>
      </c>
      <c r="X78" s="256">
        <v>56341.279999999999</v>
      </c>
      <c r="Y78" s="256">
        <v>101309.97</v>
      </c>
      <c r="Z78" s="51"/>
      <c r="AA78" s="52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4"/>
      <c r="AM78" s="76"/>
    </row>
    <row r="79" spans="1:39" s="47" customFormat="1" x14ac:dyDescent="0.35">
      <c r="A79" s="171"/>
      <c r="B79" s="48" t="s">
        <v>38</v>
      </c>
      <c r="C79" s="49">
        <v>2959411.05</v>
      </c>
      <c r="D79" s="50">
        <v>3699568.5</v>
      </c>
      <c r="E79" s="50">
        <v>3336961.59</v>
      </c>
      <c r="F79" s="50">
        <v>2546764.2999999998</v>
      </c>
      <c r="G79" s="50">
        <v>1811401.87</v>
      </c>
      <c r="H79" s="50">
        <v>1127377.1399999999</v>
      </c>
      <c r="I79" s="50">
        <v>705522.11</v>
      </c>
      <c r="J79" s="50">
        <v>765034.23</v>
      </c>
      <c r="K79" s="50">
        <v>733065.08</v>
      </c>
      <c r="L79" s="50">
        <v>803164.96</v>
      </c>
      <c r="M79" s="50">
        <v>1419137.17</v>
      </c>
      <c r="N79" s="51">
        <v>2697420.92</v>
      </c>
      <c r="O79" s="49">
        <v>2679114.62</v>
      </c>
      <c r="P79" s="50">
        <v>2964559</v>
      </c>
      <c r="Q79" s="50">
        <v>2584815</v>
      </c>
      <c r="R79" s="50">
        <v>2173839</v>
      </c>
      <c r="S79" s="50">
        <v>1511204</v>
      </c>
      <c r="T79" s="50">
        <v>892614</v>
      </c>
      <c r="U79" s="232">
        <v>709609</v>
      </c>
      <c r="V79" s="232">
        <v>716152</v>
      </c>
      <c r="W79" s="232">
        <v>822018</v>
      </c>
      <c r="X79" s="232">
        <v>896548</v>
      </c>
      <c r="Y79" s="232">
        <v>1327584</v>
      </c>
      <c r="Z79" s="51"/>
      <c r="AA79" s="52">
        <f t="shared" si="42"/>
        <v>-280296.4299999997</v>
      </c>
      <c r="AB79" s="53">
        <f t="shared" si="42"/>
        <v>-735009.5</v>
      </c>
      <c r="AC79" s="53">
        <f t="shared" si="42"/>
        <v>-752146.58999999985</v>
      </c>
      <c r="AD79" s="53">
        <f t="shared" si="42"/>
        <v>-372925.29999999981</v>
      </c>
      <c r="AE79" s="53">
        <f t="shared" si="42"/>
        <v>-300197.87000000011</v>
      </c>
      <c r="AF79" s="53">
        <f t="shared" si="42"/>
        <v>-234763.1399999999</v>
      </c>
      <c r="AG79" s="53">
        <f t="shared" si="42"/>
        <v>4086.890000000014</v>
      </c>
      <c r="AH79" s="53">
        <f t="shared" si="42"/>
        <v>-48882.229999999981</v>
      </c>
      <c r="AI79" s="53">
        <f t="shared" si="42"/>
        <v>88952.920000000042</v>
      </c>
      <c r="AJ79" s="53">
        <f t="shared" si="42"/>
        <v>93383.040000000037</v>
      </c>
      <c r="AK79" s="53">
        <f t="shared" si="42"/>
        <v>-91553.169999999925</v>
      </c>
      <c r="AL79" s="54"/>
      <c r="AM79" s="76">
        <f>IF(ISERROR(GETPIVOTDATA("VALUE",'CRS WK pvt'!$I$2,"DT_FILE",AM$8,"CD_CO",AM$6,"TRIM_CAT",TRIM(B79),"TRIM_LINE",A75))=TRUE,0,GETPIVOTDATA("VALUE",'CRS WK pvt'!$I$2,"DT_FILE",AM$8,"CD_CO",AM$6,"TRIM_CAT",TRIM(B79),"TRIM_LINE",A75))</f>
        <v>1528719</v>
      </c>
    </row>
    <row r="80" spans="1:39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776501.14</v>
      </c>
      <c r="X80" s="256">
        <f>X79-X81</f>
        <v>874625.26</v>
      </c>
      <c r="Y80" s="256">
        <f>Y79-Y81</f>
        <v>1286927.2</v>
      </c>
      <c r="Z80" s="51"/>
      <c r="AA80" s="52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4"/>
      <c r="AM80" s="76"/>
    </row>
    <row r="81" spans="1:39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45516.86</v>
      </c>
      <c r="X81" s="256">
        <v>21922.74</v>
      </c>
      <c r="Y81" s="256">
        <v>40656.800000000003</v>
      </c>
      <c r="Z81" s="51"/>
      <c r="AA81" s="52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4"/>
      <c r="AM81" s="76"/>
    </row>
    <row r="82" spans="1:39" s="47" customFormat="1" x14ac:dyDescent="0.35">
      <c r="A82" s="171"/>
      <c r="B82" s="48" t="s">
        <v>39</v>
      </c>
      <c r="C82" s="49">
        <v>853056.81</v>
      </c>
      <c r="D82" s="50">
        <v>1013690.12</v>
      </c>
      <c r="E82" s="50">
        <v>1081116.8600000001</v>
      </c>
      <c r="F82" s="50">
        <v>723062.93</v>
      </c>
      <c r="G82" s="50">
        <v>450738.88</v>
      </c>
      <c r="H82" s="50">
        <v>416173.29</v>
      </c>
      <c r="I82" s="50">
        <v>211389.69</v>
      </c>
      <c r="J82" s="50">
        <v>232162.91</v>
      </c>
      <c r="K82" s="50">
        <v>220870.42</v>
      </c>
      <c r="L82" s="50">
        <v>274223.14</v>
      </c>
      <c r="M82" s="50">
        <v>384006.16</v>
      </c>
      <c r="N82" s="51">
        <v>824305.66</v>
      </c>
      <c r="O82" s="49">
        <v>885117.24</v>
      </c>
      <c r="P82" s="50">
        <v>1390865</v>
      </c>
      <c r="Q82" s="50">
        <v>1230593</v>
      </c>
      <c r="R82" s="50">
        <v>849968</v>
      </c>
      <c r="S82" s="50">
        <v>497437</v>
      </c>
      <c r="T82" s="50">
        <v>296165</v>
      </c>
      <c r="U82" s="232">
        <v>254609</v>
      </c>
      <c r="V82" s="232">
        <v>246516</v>
      </c>
      <c r="W82" s="232">
        <v>257825</v>
      </c>
      <c r="X82" s="232">
        <v>267914</v>
      </c>
      <c r="Y82" s="232">
        <v>409297</v>
      </c>
      <c r="Z82" s="51"/>
      <c r="AA82" s="52">
        <f t="shared" si="42"/>
        <v>32060.429999999935</v>
      </c>
      <c r="AB82" s="53">
        <f t="shared" si="42"/>
        <v>377174.88</v>
      </c>
      <c r="AC82" s="53">
        <f t="shared" si="42"/>
        <v>149476.1399999999</v>
      </c>
      <c r="AD82" s="53">
        <f t="shared" si="42"/>
        <v>126905.06999999995</v>
      </c>
      <c r="AE82" s="53">
        <f t="shared" si="42"/>
        <v>46698.119999999995</v>
      </c>
      <c r="AF82" s="53">
        <f t="shared" si="42"/>
        <v>-120008.28999999998</v>
      </c>
      <c r="AG82" s="53">
        <f t="shared" si="42"/>
        <v>43219.31</v>
      </c>
      <c r="AH82" s="53">
        <f t="shared" si="42"/>
        <v>14353.089999999997</v>
      </c>
      <c r="AI82" s="53">
        <f t="shared" si="42"/>
        <v>36954.579999999987</v>
      </c>
      <c r="AJ82" s="53">
        <f t="shared" si="42"/>
        <v>-6309.140000000014</v>
      </c>
      <c r="AK82" s="53">
        <f t="shared" si="42"/>
        <v>25290.840000000026</v>
      </c>
      <c r="AL82" s="54"/>
      <c r="AM82" s="76">
        <f>IF(ISERROR(GETPIVOTDATA("VALUE",'CRS WK pvt'!$I$2,"DT_FILE",AM$8,"CD_CO",AM$6,"TRIM_CAT",TRIM(B82),"TRIM_LINE",A75))=TRUE,0,GETPIVOTDATA("VALUE",'CRS WK pvt'!$I$2,"DT_FILE",AM$8,"CD_CO",AM$6,"TRIM_CAT",TRIM(B82),"TRIM_LINE",A75))</f>
        <v>522763</v>
      </c>
    </row>
    <row r="83" spans="1:39" s="47" customFormat="1" x14ac:dyDescent="0.35">
      <c r="A83" s="171"/>
      <c r="B83" s="48" t="s">
        <v>40</v>
      </c>
      <c r="C83" s="49">
        <v>657313.34</v>
      </c>
      <c r="D83" s="50">
        <v>778810.95</v>
      </c>
      <c r="E83" s="50">
        <v>840216.21</v>
      </c>
      <c r="F83" s="50">
        <v>609890.5</v>
      </c>
      <c r="G83" s="50">
        <v>477366.82</v>
      </c>
      <c r="H83" s="50">
        <v>306988.36</v>
      </c>
      <c r="I83" s="50">
        <v>220033.98</v>
      </c>
      <c r="J83" s="50">
        <v>173586.85</v>
      </c>
      <c r="K83" s="50">
        <v>250072.91</v>
      </c>
      <c r="L83" s="50">
        <v>226505.5</v>
      </c>
      <c r="M83" s="50">
        <v>332619.78999999998</v>
      </c>
      <c r="N83" s="51">
        <v>541564.29</v>
      </c>
      <c r="O83" s="49">
        <v>603940.31999999995</v>
      </c>
      <c r="P83" s="50">
        <v>917917</v>
      </c>
      <c r="Q83" s="50">
        <v>1098427</v>
      </c>
      <c r="R83" s="50">
        <v>758957</v>
      </c>
      <c r="S83" s="50">
        <v>501882</v>
      </c>
      <c r="T83" s="50">
        <v>276480</v>
      </c>
      <c r="U83" s="232">
        <v>202509</v>
      </c>
      <c r="V83" s="232">
        <v>200460</v>
      </c>
      <c r="W83" s="232">
        <v>223795</v>
      </c>
      <c r="X83" s="232">
        <v>242493</v>
      </c>
      <c r="Y83" s="232">
        <v>368484</v>
      </c>
      <c r="Z83" s="51"/>
      <c r="AA83" s="52">
        <f t="shared" si="42"/>
        <v>-53373.020000000019</v>
      </c>
      <c r="AB83" s="53">
        <f t="shared" si="42"/>
        <v>139106.05000000005</v>
      </c>
      <c r="AC83" s="53">
        <f t="shared" si="42"/>
        <v>258210.79000000004</v>
      </c>
      <c r="AD83" s="53">
        <f t="shared" si="42"/>
        <v>149066.5</v>
      </c>
      <c r="AE83" s="53">
        <f t="shared" si="42"/>
        <v>24515.179999999993</v>
      </c>
      <c r="AF83" s="53">
        <f t="shared" si="42"/>
        <v>-30508.359999999986</v>
      </c>
      <c r="AG83" s="53">
        <f t="shared" si="42"/>
        <v>-17524.98000000001</v>
      </c>
      <c r="AH83" s="53">
        <f t="shared" si="42"/>
        <v>26873.149999999994</v>
      </c>
      <c r="AI83" s="53">
        <f t="shared" si="42"/>
        <v>-26277.910000000003</v>
      </c>
      <c r="AJ83" s="53">
        <f t="shared" si="42"/>
        <v>15987.5</v>
      </c>
      <c r="AK83" s="53">
        <f t="shared" si="42"/>
        <v>35864.210000000021</v>
      </c>
      <c r="AL83" s="54"/>
      <c r="AM83" s="76">
        <f>IF(ISERROR(GETPIVOTDATA("VALUE",'CRS WK pvt'!$I$2,"DT_FILE",AM$8,"CD_CO",AM$6,"TRIM_CAT",TRIM(B83),"TRIM_LINE",A75))=TRUE,0,GETPIVOTDATA("VALUE",'CRS WK pvt'!$I$2,"DT_FILE",AM$8,"CD_CO",AM$6,"TRIM_CAT",TRIM(B83),"TRIM_LINE",A75))</f>
        <v>515012</v>
      </c>
    </row>
    <row r="84" spans="1:39" s="47" customFormat="1" x14ac:dyDescent="0.35">
      <c r="A84" s="171"/>
      <c r="B84" s="48" t="s">
        <v>41</v>
      </c>
      <c r="C84" s="49">
        <v>1758882.89</v>
      </c>
      <c r="D84" s="50">
        <v>2514247.39</v>
      </c>
      <c r="E84" s="50">
        <v>2608424.4</v>
      </c>
      <c r="F84" s="50">
        <v>2972311.61</v>
      </c>
      <c r="G84" s="50">
        <v>2073172.7</v>
      </c>
      <c r="H84" s="50">
        <v>1621235.71</v>
      </c>
      <c r="I84" s="50">
        <v>648878.86</v>
      </c>
      <c r="J84" s="50">
        <v>580939.05000000005</v>
      </c>
      <c r="K84" s="50">
        <v>870088.7</v>
      </c>
      <c r="L84" s="50">
        <v>662164.49</v>
      </c>
      <c r="M84" s="50">
        <v>1128908.42</v>
      </c>
      <c r="N84" s="51">
        <v>1454249.73</v>
      </c>
      <c r="O84" s="49">
        <v>1803788.9</v>
      </c>
      <c r="P84" s="50">
        <v>3140513</v>
      </c>
      <c r="Q84" s="50">
        <v>3349680</v>
      </c>
      <c r="R84" s="50">
        <v>3219159</v>
      </c>
      <c r="S84" s="50">
        <v>2633350</v>
      </c>
      <c r="T84" s="50">
        <v>1210771</v>
      </c>
      <c r="U84" s="232">
        <v>1414517</v>
      </c>
      <c r="V84" s="232">
        <v>1001434</v>
      </c>
      <c r="W84" s="232">
        <v>736313</v>
      </c>
      <c r="X84" s="232">
        <v>894217</v>
      </c>
      <c r="Y84" s="232">
        <v>1011100</v>
      </c>
      <c r="Z84" s="51"/>
      <c r="AA84" s="52">
        <f t="shared" si="42"/>
        <v>44906.010000000009</v>
      </c>
      <c r="AB84" s="53">
        <f t="shared" si="42"/>
        <v>626265.60999999987</v>
      </c>
      <c r="AC84" s="53">
        <f t="shared" si="42"/>
        <v>741255.60000000009</v>
      </c>
      <c r="AD84" s="53">
        <f t="shared" si="42"/>
        <v>246847.39000000013</v>
      </c>
      <c r="AE84" s="53">
        <f t="shared" si="42"/>
        <v>560177.30000000005</v>
      </c>
      <c r="AF84" s="53">
        <f t="shared" si="42"/>
        <v>-410464.70999999996</v>
      </c>
      <c r="AG84" s="53">
        <f t="shared" si="42"/>
        <v>765638.14</v>
      </c>
      <c r="AH84" s="53">
        <f t="shared" si="42"/>
        <v>420494.94999999995</v>
      </c>
      <c r="AI84" s="53">
        <f t="shared" si="42"/>
        <v>-133775.69999999995</v>
      </c>
      <c r="AJ84" s="53">
        <f t="shared" si="42"/>
        <v>232052.51</v>
      </c>
      <c r="AK84" s="53">
        <f t="shared" si="42"/>
        <v>-117808.41999999993</v>
      </c>
      <c r="AL84" s="54"/>
      <c r="AM84" s="76">
        <f>IF(ISERROR(GETPIVOTDATA("VALUE",'CRS WK pvt'!$I$2,"DT_FILE",AM$8,"CD_CO",AM$6,"TRIM_CAT",TRIM(B84),"TRIM_LINE",A75))=TRUE,0,GETPIVOTDATA("VALUE",'CRS WK pvt'!$I$2,"DT_FILE",AM$8,"CD_CO",AM$6,"TRIM_CAT",TRIM(B84),"TRIM_LINE",A75))</f>
        <v>2089139</v>
      </c>
    </row>
    <row r="85" spans="1:39" s="152" customFormat="1" x14ac:dyDescent="0.35">
      <c r="A85" s="172"/>
      <c r="B85" s="48" t="s">
        <v>42</v>
      </c>
      <c r="C85" s="164">
        <f>SUM(C76:C84)</f>
        <v>17158995.789999999</v>
      </c>
      <c r="D85" s="165">
        <f t="shared" ref="D85:P85" si="43">SUM(D76:D84)</f>
        <v>21799000.240000002</v>
      </c>
      <c r="E85" s="165">
        <f t="shared" si="43"/>
        <v>20709964.120000001</v>
      </c>
      <c r="F85" s="165">
        <f t="shared" si="43"/>
        <v>15695488.789999999</v>
      </c>
      <c r="G85" s="165">
        <f t="shared" si="43"/>
        <v>10065126.92</v>
      </c>
      <c r="H85" s="165">
        <f t="shared" si="43"/>
        <v>6902320.1800000006</v>
      </c>
      <c r="I85" s="165">
        <f t="shared" si="43"/>
        <v>3954948.3499999996</v>
      </c>
      <c r="J85" s="165">
        <f t="shared" si="43"/>
        <v>3809661.1800000006</v>
      </c>
      <c r="K85" s="165">
        <f t="shared" si="43"/>
        <v>4060337.59</v>
      </c>
      <c r="L85" s="165">
        <f t="shared" si="43"/>
        <v>4341955.24</v>
      </c>
      <c r="M85" s="165">
        <f t="shared" si="43"/>
        <v>7908454.3899999997</v>
      </c>
      <c r="N85" s="166">
        <f t="shared" si="43"/>
        <v>14739438.940000001</v>
      </c>
      <c r="O85" s="164">
        <f t="shared" si="43"/>
        <v>15993415.84</v>
      </c>
      <c r="P85" s="165">
        <f t="shared" si="43"/>
        <v>20710079</v>
      </c>
      <c r="Q85" s="165">
        <f t="shared" ref="Q85:V85" si="44">SUM(Q76:Q84)</f>
        <v>19185922</v>
      </c>
      <c r="R85" s="165">
        <f t="shared" si="44"/>
        <v>16368697</v>
      </c>
      <c r="S85" s="165">
        <f t="shared" si="44"/>
        <v>11186134</v>
      </c>
      <c r="T85" s="165">
        <f t="shared" si="44"/>
        <v>5682376</v>
      </c>
      <c r="U85" s="165">
        <f t="shared" si="44"/>
        <v>5004496</v>
      </c>
      <c r="V85" s="165">
        <f t="shared" si="44"/>
        <v>4457936</v>
      </c>
      <c r="W85" s="165">
        <f>SUM(W76+W79+W82+W83+W84)</f>
        <v>4438906</v>
      </c>
      <c r="X85" s="165">
        <f>SUM(X76+X79+X82+X83+X84)</f>
        <v>4832771</v>
      </c>
      <c r="Y85" s="165">
        <v>7750248</v>
      </c>
      <c r="Z85" s="166"/>
      <c r="AA85" s="55">
        <f>SUM(AA76:AA84)</f>
        <v>-1165579.9499999993</v>
      </c>
      <c r="AB85" s="167">
        <f t="shared" ref="AB85:AC85" si="45">SUM(AB76:AB84)</f>
        <v>-1088921.2399999995</v>
      </c>
      <c r="AC85" s="167">
        <f t="shared" si="45"/>
        <v>-1524042.1200000006</v>
      </c>
      <c r="AD85" s="167">
        <f t="shared" ref="AD85:AE85" si="46">SUM(AD76:AD84)</f>
        <v>673208.21000000101</v>
      </c>
      <c r="AE85" s="167">
        <f t="shared" si="46"/>
        <v>1121007.0799999996</v>
      </c>
      <c r="AF85" s="167">
        <f t="shared" ref="AF85:AG85" si="47">SUM(AF76:AF84)</f>
        <v>-1219944.1800000002</v>
      </c>
      <c r="AG85" s="167">
        <f t="shared" si="47"/>
        <v>1049547.6499999999</v>
      </c>
      <c r="AH85" s="167">
        <f t="shared" ref="AH85:AI85" si="48">SUM(AH76:AH84)</f>
        <v>648274.82000000007</v>
      </c>
      <c r="AI85" s="167">
        <f t="shared" si="48"/>
        <v>378568.41000000003</v>
      </c>
      <c r="AJ85" s="167">
        <f t="shared" ref="AJ85:AK85" si="49">SUM(AJ76:AJ84)</f>
        <v>490815.76000000013</v>
      </c>
      <c r="AK85" s="167">
        <f t="shared" si="49"/>
        <v>-158206.38999999943</v>
      </c>
      <c r="AL85" s="168"/>
      <c r="AM85" s="55">
        <f t="shared" ref="AM85" si="50">SUM(AM76:AM84)</f>
        <v>10051940</v>
      </c>
    </row>
    <row r="86" spans="1:39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2"/>
      <c r="AM86" s="60"/>
    </row>
    <row r="87" spans="1:39" s="47" customFormat="1" x14ac:dyDescent="0.35">
      <c r="A87" s="171"/>
      <c r="B87" s="48" t="s">
        <v>37</v>
      </c>
      <c r="C87" s="49">
        <v>38993576.880000003</v>
      </c>
      <c r="D87" s="50">
        <v>42243104.119999997</v>
      </c>
      <c r="E87" s="50">
        <v>46501819.329999998</v>
      </c>
      <c r="F87" s="50">
        <v>49411178.789999999</v>
      </c>
      <c r="G87" s="50">
        <v>49751926.770000003</v>
      </c>
      <c r="H87" s="50">
        <v>46613056.82</v>
      </c>
      <c r="I87" s="50">
        <v>42225865.159999996</v>
      </c>
      <c r="J87" s="50">
        <v>37976729.039999999</v>
      </c>
      <c r="K87" s="50">
        <v>35891540.219999999</v>
      </c>
      <c r="L87" s="50">
        <v>35009902.960000001</v>
      </c>
      <c r="M87" s="50">
        <v>34189157.229999997</v>
      </c>
      <c r="N87" s="51">
        <v>34334330.299999997</v>
      </c>
      <c r="O87" s="49">
        <v>38148833.5</v>
      </c>
      <c r="P87" s="50">
        <v>43327961</v>
      </c>
      <c r="Q87" s="50">
        <v>50624226</v>
      </c>
      <c r="R87" s="50">
        <v>54605879</v>
      </c>
      <c r="S87" s="50">
        <v>57654498</v>
      </c>
      <c r="T87" s="50">
        <v>58444865</v>
      </c>
      <c r="U87" s="232">
        <v>56205722</v>
      </c>
      <c r="V87" s="232">
        <v>54203124</v>
      </c>
      <c r="W87" s="232">
        <v>52663359</v>
      </c>
      <c r="X87" s="232">
        <v>51623255</v>
      </c>
      <c r="Y87" s="232">
        <v>50288697</v>
      </c>
      <c r="Z87" s="51"/>
      <c r="AA87" s="52">
        <f t="shared" ref="AA87:AK95" si="51">O87-C87</f>
        <v>-844743.38000000268</v>
      </c>
      <c r="AB87" s="53">
        <f t="shared" si="51"/>
        <v>1084856.8800000027</v>
      </c>
      <c r="AC87" s="53">
        <f t="shared" si="51"/>
        <v>4122406.6700000018</v>
      </c>
      <c r="AD87" s="53">
        <f t="shared" si="51"/>
        <v>5194700.2100000009</v>
      </c>
      <c r="AE87" s="53">
        <f t="shared" si="51"/>
        <v>7902571.2299999967</v>
      </c>
      <c r="AF87" s="53">
        <f t="shared" si="51"/>
        <v>11831808.18</v>
      </c>
      <c r="AG87" s="53">
        <f t="shared" si="51"/>
        <v>13979856.840000004</v>
      </c>
      <c r="AH87" s="53">
        <f t="shared" si="51"/>
        <v>16226394.960000001</v>
      </c>
      <c r="AI87" s="53">
        <f t="shared" si="51"/>
        <v>16771818.780000001</v>
      </c>
      <c r="AJ87" s="53">
        <f t="shared" si="51"/>
        <v>16613352.039999999</v>
      </c>
      <c r="AK87" s="53">
        <f t="shared" si="51"/>
        <v>16099539.770000003</v>
      </c>
      <c r="AL87" s="54"/>
      <c r="AM87" s="76">
        <f>IF(ISERROR(GETPIVOTDATA("VALUE",'CRS WK pvt'!$I$2,"DT_FILE",AM$8,"CD_CO",AM$6,"TRIM_CAT",TRIM(B87),"TRIM_LINE",A86))=TRUE,0,GETPIVOTDATA("VALUE",'CRS WK pvt'!$I$2,"DT_FILE",AM$8,"CD_CO",AM$6,"TRIM_CAT",TRIM(B87),"TRIM_LINE",A86))</f>
        <v>50334492</v>
      </c>
    </row>
    <row r="88" spans="1:39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51275513.700000003</v>
      </c>
      <c r="X88" s="256">
        <f>X87-X89</f>
        <v>50223212.240000002</v>
      </c>
      <c r="Y88" s="256">
        <f>Y87-Y89</f>
        <v>48916509.640000001</v>
      </c>
      <c r="Z88" s="51"/>
      <c r="AA88" s="52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4"/>
      <c r="AM88" s="76"/>
    </row>
    <row r="89" spans="1:39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1387845.3</v>
      </c>
      <c r="X89" s="256">
        <v>1400042.76</v>
      </c>
      <c r="Y89" s="256">
        <v>1372187.36</v>
      </c>
      <c r="Z89" s="51"/>
      <c r="AA89" s="52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4"/>
      <c r="AM89" s="76"/>
    </row>
    <row r="90" spans="1:39" s="47" customFormat="1" x14ac:dyDescent="0.35">
      <c r="A90" s="171"/>
      <c r="B90" s="48" t="s">
        <v>38</v>
      </c>
      <c r="C90" s="49">
        <v>24427364.59</v>
      </c>
      <c r="D90" s="50">
        <v>25315572.02</v>
      </c>
      <c r="E90" s="50">
        <v>26450426.899999999</v>
      </c>
      <c r="F90" s="50">
        <v>27215432.859999999</v>
      </c>
      <c r="G90" s="50">
        <v>27984349.84</v>
      </c>
      <c r="H90" s="50">
        <v>27976043.82</v>
      </c>
      <c r="I90" s="50">
        <v>27552672.829999998</v>
      </c>
      <c r="J90" s="50">
        <v>26796052.140000001</v>
      </c>
      <c r="K90" s="50">
        <v>26667658.550000001</v>
      </c>
      <c r="L90" s="50">
        <v>26829925.030000001</v>
      </c>
      <c r="M90" s="50">
        <v>26613509.530000001</v>
      </c>
      <c r="N90" s="51">
        <v>26591027.899999999</v>
      </c>
      <c r="O90" s="49">
        <v>27666119.780000001</v>
      </c>
      <c r="P90" s="50">
        <v>28904690</v>
      </c>
      <c r="Q90" s="50">
        <v>30490781</v>
      </c>
      <c r="R90" s="50">
        <v>31408405</v>
      </c>
      <c r="S90" s="50">
        <v>33773770</v>
      </c>
      <c r="T90" s="50">
        <v>34107002</v>
      </c>
      <c r="U90" s="232">
        <v>34265791</v>
      </c>
      <c r="V90" s="232">
        <v>34040552</v>
      </c>
      <c r="W90" s="232">
        <v>33875953</v>
      </c>
      <c r="X90" s="232">
        <v>33900119</v>
      </c>
      <c r="Y90" s="232">
        <v>33458292</v>
      </c>
      <c r="Z90" s="51"/>
      <c r="AA90" s="52">
        <f t="shared" si="51"/>
        <v>3238755.1900000013</v>
      </c>
      <c r="AB90" s="53">
        <f t="shared" si="51"/>
        <v>3589117.9800000004</v>
      </c>
      <c r="AC90" s="53">
        <f t="shared" si="51"/>
        <v>4040354.1000000015</v>
      </c>
      <c r="AD90" s="53">
        <f t="shared" si="51"/>
        <v>4192972.1400000006</v>
      </c>
      <c r="AE90" s="53">
        <f t="shared" si="51"/>
        <v>5789420.1600000001</v>
      </c>
      <c r="AF90" s="53">
        <f t="shared" si="51"/>
        <v>6130958.1799999997</v>
      </c>
      <c r="AG90" s="53">
        <f t="shared" si="51"/>
        <v>6713118.1700000018</v>
      </c>
      <c r="AH90" s="53">
        <f t="shared" si="51"/>
        <v>7244499.8599999994</v>
      </c>
      <c r="AI90" s="53">
        <f t="shared" si="51"/>
        <v>7208294.4499999993</v>
      </c>
      <c r="AJ90" s="53">
        <f t="shared" si="51"/>
        <v>7070193.9699999988</v>
      </c>
      <c r="AK90" s="53">
        <f t="shared" si="51"/>
        <v>6844782.4699999988</v>
      </c>
      <c r="AL90" s="54"/>
      <c r="AM90" s="76">
        <f>IF(ISERROR(GETPIVOTDATA("VALUE",'CRS WK pvt'!$I$2,"DT_FILE",AM$8,"CD_CO",AM$6,"TRIM_CAT",TRIM(B90),"TRIM_LINE",A86))=TRUE,0,GETPIVOTDATA("VALUE",'CRS WK pvt'!$I$2,"DT_FILE",AM$8,"CD_CO",AM$6,"TRIM_CAT",TRIM(B90),"TRIM_LINE",A86))</f>
        <v>33378987</v>
      </c>
    </row>
    <row r="91" spans="1:39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32900709.559999999</v>
      </c>
      <c r="X91" s="256">
        <f>X90-X92</f>
        <v>32896418.129999999</v>
      </c>
      <c r="Y91" s="256">
        <f>Y90-Y92</f>
        <v>32543684.140000001</v>
      </c>
      <c r="Z91" s="51"/>
      <c r="AA91" s="52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4"/>
      <c r="AM91" s="76"/>
    </row>
    <row r="92" spans="1:39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975243.44</v>
      </c>
      <c r="X92" s="256">
        <v>1003700.87</v>
      </c>
      <c r="Y92" s="256">
        <v>914607.86</v>
      </c>
      <c r="Z92" s="51"/>
      <c r="AA92" s="52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4"/>
      <c r="AM92" s="76"/>
    </row>
    <row r="93" spans="1:39" s="47" customFormat="1" x14ac:dyDescent="0.35">
      <c r="A93" s="171"/>
      <c r="B93" s="48" t="s">
        <v>39</v>
      </c>
      <c r="C93" s="49">
        <v>1092892.23</v>
      </c>
      <c r="D93" s="50">
        <v>1096419.95</v>
      </c>
      <c r="E93" s="50">
        <v>1311260.02</v>
      </c>
      <c r="F93" s="50">
        <v>1547941.2</v>
      </c>
      <c r="G93" s="50">
        <v>1539553.15</v>
      </c>
      <c r="H93" s="50">
        <v>1415865.79</v>
      </c>
      <c r="I93" s="50">
        <v>1372272.22</v>
      </c>
      <c r="J93" s="50">
        <v>1194984.92</v>
      </c>
      <c r="K93" s="50">
        <v>1029563.6</v>
      </c>
      <c r="L93" s="50">
        <v>920188.49</v>
      </c>
      <c r="M93" s="50">
        <v>894586.79</v>
      </c>
      <c r="N93" s="51">
        <v>877885.43</v>
      </c>
      <c r="O93" s="49">
        <v>1184232.22</v>
      </c>
      <c r="P93" s="50">
        <v>1716565</v>
      </c>
      <c r="Q93" s="50">
        <v>2586674</v>
      </c>
      <c r="R93" s="50">
        <v>2991700</v>
      </c>
      <c r="S93" s="50">
        <v>3156631</v>
      </c>
      <c r="T93" s="50">
        <v>3174913</v>
      </c>
      <c r="U93" s="232">
        <v>3011686</v>
      </c>
      <c r="V93" s="232">
        <v>2803058</v>
      </c>
      <c r="W93" s="232">
        <v>2674070</v>
      </c>
      <c r="X93" s="232">
        <v>2503468</v>
      </c>
      <c r="Y93" s="232">
        <v>2368164</v>
      </c>
      <c r="Z93" s="51"/>
      <c r="AA93" s="52">
        <f t="shared" si="51"/>
        <v>91339.989999999991</v>
      </c>
      <c r="AB93" s="53">
        <f t="shared" si="51"/>
        <v>620145.05000000005</v>
      </c>
      <c r="AC93" s="53">
        <f t="shared" si="51"/>
        <v>1275413.98</v>
      </c>
      <c r="AD93" s="53">
        <f t="shared" si="51"/>
        <v>1443758.8</v>
      </c>
      <c r="AE93" s="53">
        <f t="shared" si="51"/>
        <v>1617077.85</v>
      </c>
      <c r="AF93" s="53">
        <f t="shared" si="51"/>
        <v>1759047.21</v>
      </c>
      <c r="AG93" s="53">
        <f t="shared" si="51"/>
        <v>1639413.78</v>
      </c>
      <c r="AH93" s="53">
        <f t="shared" si="51"/>
        <v>1608073.08</v>
      </c>
      <c r="AI93" s="53">
        <f t="shared" si="51"/>
        <v>1644506.4</v>
      </c>
      <c r="AJ93" s="53">
        <f t="shared" si="51"/>
        <v>1583279.51</v>
      </c>
      <c r="AK93" s="53">
        <f t="shared" si="51"/>
        <v>1473577.21</v>
      </c>
      <c r="AL93" s="54"/>
      <c r="AM93" s="76">
        <f>IF(ISERROR(GETPIVOTDATA("VALUE",'CRS WK pvt'!$I$2,"DT_FILE",AM$8,"CD_CO",AM$6,"TRIM_CAT",TRIM(B93),"TRIM_LINE",A86))=TRUE,0,GETPIVOTDATA("VALUE",'CRS WK pvt'!$I$2,"DT_FILE",AM$8,"CD_CO",AM$6,"TRIM_CAT",TRIM(B93),"TRIM_LINE",A86))</f>
        <v>2395778</v>
      </c>
    </row>
    <row r="94" spans="1:39" s="47" customFormat="1" x14ac:dyDescent="0.35">
      <c r="A94" s="171"/>
      <c r="B94" s="48" t="s">
        <v>40</v>
      </c>
      <c r="C94" s="49">
        <v>835028.06</v>
      </c>
      <c r="D94" s="50">
        <v>825026.65</v>
      </c>
      <c r="E94" s="50">
        <v>1055434.3700000001</v>
      </c>
      <c r="F94" s="50">
        <v>1322461.75</v>
      </c>
      <c r="G94" s="50">
        <v>1473794.41</v>
      </c>
      <c r="H94" s="50">
        <v>1399234.45</v>
      </c>
      <c r="I94" s="50">
        <v>1022574.73</v>
      </c>
      <c r="J94" s="50">
        <v>884205.33</v>
      </c>
      <c r="K94" s="50">
        <v>817589.12</v>
      </c>
      <c r="L94" s="50">
        <v>850545.41</v>
      </c>
      <c r="M94" s="50">
        <v>767565.24</v>
      </c>
      <c r="N94" s="51">
        <v>718054.7</v>
      </c>
      <c r="O94" s="49">
        <v>910267.25</v>
      </c>
      <c r="P94" s="50">
        <v>1253306</v>
      </c>
      <c r="Q94" s="50">
        <v>1766859</v>
      </c>
      <c r="R94" s="50">
        <v>2208088</v>
      </c>
      <c r="S94" s="50">
        <v>2350670</v>
      </c>
      <c r="T94" s="50">
        <v>2442579</v>
      </c>
      <c r="U94" s="232">
        <v>2327468</v>
      </c>
      <c r="V94" s="232">
        <v>2081503</v>
      </c>
      <c r="W94" s="232">
        <v>1991809</v>
      </c>
      <c r="X94" s="232">
        <v>1873546</v>
      </c>
      <c r="Y94" s="232">
        <v>1764030</v>
      </c>
      <c r="Z94" s="51"/>
      <c r="AA94" s="52">
        <f t="shared" si="51"/>
        <v>75239.189999999944</v>
      </c>
      <c r="AB94" s="53">
        <f t="shared" si="51"/>
        <v>428279.35</v>
      </c>
      <c r="AC94" s="53">
        <f t="shared" si="51"/>
        <v>711424.62999999989</v>
      </c>
      <c r="AD94" s="53">
        <f t="shared" si="51"/>
        <v>885626.25</v>
      </c>
      <c r="AE94" s="53">
        <f t="shared" si="51"/>
        <v>876875.59000000008</v>
      </c>
      <c r="AF94" s="53">
        <f t="shared" si="51"/>
        <v>1043344.55</v>
      </c>
      <c r="AG94" s="53">
        <f t="shared" si="51"/>
        <v>1304893.27</v>
      </c>
      <c r="AH94" s="53">
        <f t="shared" si="51"/>
        <v>1197297.67</v>
      </c>
      <c r="AI94" s="53">
        <f t="shared" si="51"/>
        <v>1174219.8799999999</v>
      </c>
      <c r="AJ94" s="53">
        <f t="shared" si="51"/>
        <v>1023000.59</v>
      </c>
      <c r="AK94" s="53">
        <f t="shared" si="51"/>
        <v>996464.76</v>
      </c>
      <c r="AL94" s="54"/>
      <c r="AM94" s="76">
        <f>IF(ISERROR(GETPIVOTDATA("VALUE",'CRS WK pvt'!$I$2,"DT_FILE",AM$8,"CD_CO",AM$6,"TRIM_CAT",TRIM(B94),"TRIM_LINE",A86))=TRUE,0,GETPIVOTDATA("VALUE",'CRS WK pvt'!$I$2,"DT_FILE",AM$8,"CD_CO",AM$6,"TRIM_CAT",TRIM(B94),"TRIM_LINE",A86))</f>
        <v>1812135</v>
      </c>
    </row>
    <row r="95" spans="1:39" s="47" customFormat="1" x14ac:dyDescent="0.35">
      <c r="A95" s="171"/>
      <c r="B95" s="48" t="s">
        <v>41</v>
      </c>
      <c r="C95" s="49">
        <v>3828360.68</v>
      </c>
      <c r="D95" s="50">
        <v>3729069.67</v>
      </c>
      <c r="E95" s="50">
        <v>4810650.8600000003</v>
      </c>
      <c r="F95" s="50">
        <v>5925889.1799999997</v>
      </c>
      <c r="G95" s="50">
        <v>6185417.1500000004</v>
      </c>
      <c r="H95" s="50">
        <v>7216661.0899999999</v>
      </c>
      <c r="I95" s="50">
        <v>5068966.46</v>
      </c>
      <c r="J95" s="50">
        <v>3260104.33</v>
      </c>
      <c r="K95" s="50">
        <v>3225708.09</v>
      </c>
      <c r="L95" s="50">
        <v>3654801.82</v>
      </c>
      <c r="M95" s="50">
        <v>3530073.57</v>
      </c>
      <c r="N95" s="51">
        <v>3628198</v>
      </c>
      <c r="O95" s="49">
        <v>4239000.8899999997</v>
      </c>
      <c r="P95" s="50">
        <v>5365958</v>
      </c>
      <c r="Q95" s="50">
        <v>6995825</v>
      </c>
      <c r="R95" s="50">
        <v>8103941</v>
      </c>
      <c r="S95" s="50">
        <v>9051717</v>
      </c>
      <c r="T95" s="50">
        <v>9433181</v>
      </c>
      <c r="U95" s="232">
        <v>9159078</v>
      </c>
      <c r="V95" s="232">
        <v>9250238</v>
      </c>
      <c r="W95" s="232">
        <v>8959532</v>
      </c>
      <c r="X95" s="232">
        <v>8543280</v>
      </c>
      <c r="Y95" s="232">
        <v>8091244</v>
      </c>
      <c r="Z95" s="51"/>
      <c r="AA95" s="52">
        <f t="shared" si="51"/>
        <v>410640.2099999995</v>
      </c>
      <c r="AB95" s="53">
        <f t="shared" si="51"/>
        <v>1636888.33</v>
      </c>
      <c r="AC95" s="53">
        <f t="shared" si="51"/>
        <v>2185174.1399999997</v>
      </c>
      <c r="AD95" s="53">
        <f t="shared" si="51"/>
        <v>2178051.8200000003</v>
      </c>
      <c r="AE95" s="53">
        <f t="shared" si="51"/>
        <v>2866299.8499999996</v>
      </c>
      <c r="AF95" s="53">
        <f t="shared" si="51"/>
        <v>2216519.91</v>
      </c>
      <c r="AG95" s="53">
        <f t="shared" si="51"/>
        <v>4090111.54</v>
      </c>
      <c r="AH95" s="53">
        <f t="shared" si="51"/>
        <v>5990133.6699999999</v>
      </c>
      <c r="AI95" s="53">
        <f t="shared" si="51"/>
        <v>5733823.9100000001</v>
      </c>
      <c r="AJ95" s="53">
        <f t="shared" si="51"/>
        <v>4888478.18</v>
      </c>
      <c r="AK95" s="53">
        <f t="shared" si="51"/>
        <v>4561170.43</v>
      </c>
      <c r="AL95" s="54"/>
      <c r="AM95" s="76">
        <f>IF(ISERROR(GETPIVOTDATA("VALUE",'CRS WK pvt'!$I$2,"DT_FILE",AM$8,"CD_CO",AM$6,"TRIM_CAT",TRIM(B95),"TRIM_LINE",A86))=TRUE,0,GETPIVOTDATA("VALUE",'CRS WK pvt'!$I$2,"DT_FILE",AM$8,"CD_CO",AM$6,"TRIM_CAT",TRIM(B95),"TRIM_LINE",A86))</f>
        <v>8302179</v>
      </c>
    </row>
    <row r="96" spans="1:39" s="152" customFormat="1" x14ac:dyDescent="0.35">
      <c r="A96" s="172"/>
      <c r="B96" s="48" t="s">
        <v>42</v>
      </c>
      <c r="C96" s="164">
        <f t="shared" ref="C96:P96" si="52">SUM(C87:C95)</f>
        <v>69177222.439999998</v>
      </c>
      <c r="D96" s="165">
        <f t="shared" si="52"/>
        <v>73209192.410000011</v>
      </c>
      <c r="E96" s="165">
        <f t="shared" si="52"/>
        <v>80129591.479999989</v>
      </c>
      <c r="F96" s="165">
        <f t="shared" si="52"/>
        <v>85422903.780000001</v>
      </c>
      <c r="G96" s="165">
        <f t="shared" si="52"/>
        <v>86935041.320000008</v>
      </c>
      <c r="H96" s="165">
        <f t="shared" si="52"/>
        <v>84620861.970000014</v>
      </c>
      <c r="I96" s="165">
        <f t="shared" si="52"/>
        <v>77242351.399999991</v>
      </c>
      <c r="J96" s="165">
        <f t="shared" si="52"/>
        <v>70112075.760000005</v>
      </c>
      <c r="K96" s="165">
        <f t="shared" si="52"/>
        <v>67632059.579999998</v>
      </c>
      <c r="L96" s="165">
        <f t="shared" si="52"/>
        <v>67265363.709999993</v>
      </c>
      <c r="M96" s="165">
        <f t="shared" si="52"/>
        <v>65994892.359999999</v>
      </c>
      <c r="N96" s="166">
        <f t="shared" si="52"/>
        <v>66149496.329999998</v>
      </c>
      <c r="O96" s="164">
        <f t="shared" si="52"/>
        <v>72148453.640000001</v>
      </c>
      <c r="P96" s="165">
        <f t="shared" si="52"/>
        <v>80568480</v>
      </c>
      <c r="Q96" s="165">
        <f t="shared" ref="Q96:AA96" si="53">SUM(Q87:Q95)</f>
        <v>92464365</v>
      </c>
      <c r="R96" s="165">
        <f t="shared" si="53"/>
        <v>99318013</v>
      </c>
      <c r="S96" s="165">
        <f t="shared" si="53"/>
        <v>105987286</v>
      </c>
      <c r="T96" s="165">
        <f t="shared" si="53"/>
        <v>107602540</v>
      </c>
      <c r="U96" s="165">
        <f t="shared" si="53"/>
        <v>104969745</v>
      </c>
      <c r="V96" s="165">
        <f t="shared" si="53"/>
        <v>102378475</v>
      </c>
      <c r="W96" s="165">
        <f>SUM(W87+W90+W93+W94+W95)</f>
        <v>100164723</v>
      </c>
      <c r="X96" s="165">
        <f>SUM(X87+X90+X93+X94+X95)</f>
        <v>98443668</v>
      </c>
      <c r="Y96" s="165">
        <v>95970427</v>
      </c>
      <c r="Z96" s="166"/>
      <c r="AA96" s="55">
        <f t="shared" si="53"/>
        <v>2971231.1999999983</v>
      </c>
      <c r="AB96" s="167">
        <f t="shared" ref="AB96:AC96" si="54">SUM(AB87:AB95)</f>
        <v>7359287.5900000026</v>
      </c>
      <c r="AC96" s="167">
        <f t="shared" si="54"/>
        <v>12334773.520000003</v>
      </c>
      <c r="AD96" s="167">
        <f t="shared" ref="AD96:AE96" si="55">SUM(AD87:AD95)</f>
        <v>13895109.220000003</v>
      </c>
      <c r="AE96" s="167">
        <f t="shared" si="55"/>
        <v>19052244.679999996</v>
      </c>
      <c r="AF96" s="167">
        <f t="shared" ref="AF96:AG96" si="56">SUM(AF87:AF95)</f>
        <v>22981678.030000001</v>
      </c>
      <c r="AG96" s="167">
        <f t="shared" si="56"/>
        <v>27727393.600000005</v>
      </c>
      <c r="AH96" s="167">
        <f t="shared" ref="AH96:AI96" si="57">SUM(AH87:AH95)</f>
        <v>32266399.240000002</v>
      </c>
      <c r="AI96" s="167">
        <f t="shared" si="57"/>
        <v>32532663.419999998</v>
      </c>
      <c r="AJ96" s="167">
        <f t="shared" ref="AJ96:AK96" si="58">SUM(AJ87:AJ95)</f>
        <v>31178304.289999999</v>
      </c>
      <c r="AK96" s="167">
        <f t="shared" si="58"/>
        <v>29975534.640000004</v>
      </c>
      <c r="AL96" s="168"/>
      <c r="AM96" s="55">
        <f>SUM(AM87:AM95)</f>
        <v>96223571</v>
      </c>
    </row>
    <row r="97" spans="1:39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59"/>
      <c r="AA97" s="60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2"/>
      <c r="AM97" s="60"/>
    </row>
    <row r="98" spans="1:39" s="47" customFormat="1" x14ac:dyDescent="0.35">
      <c r="A98" s="171"/>
      <c r="B98" s="48" t="s">
        <v>37</v>
      </c>
      <c r="C98" s="49">
        <v>71804694.140000001</v>
      </c>
      <c r="D98" s="50">
        <v>77600426.319999993</v>
      </c>
      <c r="E98" s="50">
        <v>72670489.939999998</v>
      </c>
      <c r="F98" s="50">
        <v>66073195.990000002</v>
      </c>
      <c r="G98" s="50">
        <v>60973050.079999998</v>
      </c>
      <c r="H98" s="50">
        <v>53856596.020000003</v>
      </c>
      <c r="I98" s="50">
        <v>48200007.079999998</v>
      </c>
      <c r="J98" s="50">
        <v>43295807.189999998</v>
      </c>
      <c r="K98" s="50">
        <v>42194587.939999998</v>
      </c>
      <c r="L98" s="50">
        <v>45086493.310000002</v>
      </c>
      <c r="M98" s="50">
        <v>53391121.700000003</v>
      </c>
      <c r="N98" s="51">
        <v>60160530.450000003</v>
      </c>
      <c r="O98" s="49">
        <v>67303181.909999996</v>
      </c>
      <c r="P98" s="50">
        <v>71805043</v>
      </c>
      <c r="Q98" s="50">
        <v>74446270</v>
      </c>
      <c r="R98" s="50">
        <v>73796618</v>
      </c>
      <c r="S98" s="50">
        <v>68066704</v>
      </c>
      <c r="T98" s="50">
        <v>65261607</v>
      </c>
      <c r="U98" s="232">
        <v>62065823</v>
      </c>
      <c r="V98" s="232">
        <v>60101750</v>
      </c>
      <c r="W98" s="232">
        <v>59340000</v>
      </c>
      <c r="X98" s="232">
        <v>61207255</v>
      </c>
      <c r="Y98" s="232">
        <v>68550989</v>
      </c>
      <c r="Z98" s="51"/>
      <c r="AA98" s="52">
        <f t="shared" ref="AA98:AK106" si="59">O98-C98</f>
        <v>-4501512.2300000042</v>
      </c>
      <c r="AB98" s="53">
        <f t="shared" si="59"/>
        <v>-5795383.3199999928</v>
      </c>
      <c r="AC98" s="53">
        <f t="shared" si="59"/>
        <v>1775780.0600000024</v>
      </c>
      <c r="AD98" s="53">
        <f t="shared" si="59"/>
        <v>7723422.0099999979</v>
      </c>
      <c r="AE98" s="53">
        <f t="shared" si="59"/>
        <v>7093653.9200000018</v>
      </c>
      <c r="AF98" s="53">
        <f t="shared" si="59"/>
        <v>11405010.979999997</v>
      </c>
      <c r="AG98" s="53">
        <f t="shared" si="59"/>
        <v>13865815.920000002</v>
      </c>
      <c r="AH98" s="53">
        <f t="shared" si="59"/>
        <v>16805942.810000002</v>
      </c>
      <c r="AI98" s="53">
        <f t="shared" si="59"/>
        <v>17145412.060000002</v>
      </c>
      <c r="AJ98" s="53">
        <f t="shared" si="59"/>
        <v>16120761.689999998</v>
      </c>
      <c r="AK98" s="53">
        <f t="shared" si="59"/>
        <v>15159867.299999997</v>
      </c>
      <c r="AL98" s="54"/>
      <c r="AM98" s="76">
        <f>IF(ISERROR(GETPIVOTDATA("VALUE",'CRS WK pvt'!$I$2,"DT_FILE",AM$8,"CD_CO",AM$6,"TRIM_CAT",TRIM(B98),"TRIM_LINE",A97))=TRUE,0,GETPIVOTDATA("VALUE",'CRS WK pvt'!$I$2,"DT_FILE",AM$8,"CD_CO",AM$6,"TRIM_CAT",TRIM(B98),"TRIM_LINE",A97))</f>
        <v>69475147</v>
      </c>
    </row>
    <row r="99" spans="1:39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57797009.979999997</v>
      </c>
      <c r="X99" s="256">
        <f>X98-X100</f>
        <v>59560903.729999997</v>
      </c>
      <c r="Y99" s="256">
        <f>Y98-Y100</f>
        <v>66744424.950000003</v>
      </c>
      <c r="Z99" s="51"/>
      <c r="AA99" s="52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4"/>
      <c r="AM99" s="76"/>
    </row>
    <row r="100" spans="1:39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1542990.02</v>
      </c>
      <c r="X100" s="256">
        <v>1646351.27</v>
      </c>
      <c r="Y100" s="256">
        <v>1806564.05</v>
      </c>
      <c r="Z100" s="51"/>
      <c r="AA100" s="52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4"/>
      <c r="AM100" s="76"/>
    </row>
    <row r="101" spans="1:39" s="47" customFormat="1" x14ac:dyDescent="0.35">
      <c r="A101" s="171"/>
      <c r="B101" s="48" t="s">
        <v>38</v>
      </c>
      <c r="C101" s="49">
        <v>31878167.629999999</v>
      </c>
      <c r="D101" s="50">
        <v>33313649.32</v>
      </c>
      <c r="E101" s="50">
        <v>32928768.719999999</v>
      </c>
      <c r="F101" s="50">
        <v>31679687.440000001</v>
      </c>
      <c r="G101" s="50">
        <v>31264067.399999999</v>
      </c>
      <c r="H101" s="50">
        <v>29964886.039999999</v>
      </c>
      <c r="I101" s="50">
        <v>29187779.66</v>
      </c>
      <c r="J101" s="50">
        <v>28424388.120000001</v>
      </c>
      <c r="K101" s="50">
        <v>28384693.5</v>
      </c>
      <c r="L101" s="50">
        <v>29292859.940000001</v>
      </c>
      <c r="M101" s="50">
        <v>31242179.030000001</v>
      </c>
      <c r="N101" s="51">
        <v>32620063.66</v>
      </c>
      <c r="O101" s="49">
        <v>33938958.479999997</v>
      </c>
      <c r="P101" s="50">
        <v>35016477</v>
      </c>
      <c r="Q101" s="50">
        <v>35604154</v>
      </c>
      <c r="R101" s="50">
        <v>35457062</v>
      </c>
      <c r="S101" s="50">
        <v>36294323</v>
      </c>
      <c r="T101" s="50">
        <v>35811139</v>
      </c>
      <c r="U101" s="232">
        <v>35754271</v>
      </c>
      <c r="V101" s="232">
        <v>35574264</v>
      </c>
      <c r="W101" s="232">
        <v>35683905</v>
      </c>
      <c r="X101" s="232">
        <v>36404489</v>
      </c>
      <c r="Y101" s="232">
        <v>37672562</v>
      </c>
      <c r="Z101" s="51"/>
      <c r="AA101" s="52">
        <f t="shared" si="59"/>
        <v>2060790.8499999978</v>
      </c>
      <c r="AB101" s="53">
        <f t="shared" si="59"/>
        <v>1702827.6799999997</v>
      </c>
      <c r="AC101" s="53">
        <f t="shared" si="59"/>
        <v>2675385.2800000012</v>
      </c>
      <c r="AD101" s="53">
        <f t="shared" si="59"/>
        <v>3777374.5599999987</v>
      </c>
      <c r="AE101" s="53">
        <f t="shared" si="59"/>
        <v>5030255.6000000015</v>
      </c>
      <c r="AF101" s="53">
        <f t="shared" si="59"/>
        <v>5846252.9600000009</v>
      </c>
      <c r="AG101" s="53">
        <f t="shared" si="59"/>
        <v>6566491.3399999999</v>
      </c>
      <c r="AH101" s="53">
        <f t="shared" si="59"/>
        <v>7149875.879999999</v>
      </c>
      <c r="AI101" s="53">
        <f t="shared" si="59"/>
        <v>7299211.5</v>
      </c>
      <c r="AJ101" s="53">
        <f t="shared" si="59"/>
        <v>7111629.0599999987</v>
      </c>
      <c r="AK101" s="53">
        <f t="shared" si="59"/>
        <v>6430382.9699999988</v>
      </c>
      <c r="AL101" s="54"/>
      <c r="AM101" s="76">
        <f>IF(ISERROR(GETPIVOTDATA("VALUE",'CRS WK pvt'!$I$2,"DT_FILE",AM$8,"CD_CO",AM$6,"TRIM_CAT",TRIM(B101),"TRIM_LINE",A97))=TRUE,0,GETPIVOTDATA("VALUE",'CRS WK pvt'!$I$2,"DT_FILE",AM$8,"CD_CO",AM$6,"TRIM_CAT",TRIM(B101),"TRIM_LINE",A97))</f>
        <v>37792789</v>
      </c>
    </row>
    <row r="102" spans="1:39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34630364.530000001</v>
      </c>
      <c r="X102" s="256">
        <f>X101-X103</f>
        <v>35315617.100000001</v>
      </c>
      <c r="Y102" s="256">
        <f>Y101-Y103</f>
        <v>36623195.75</v>
      </c>
      <c r="Z102" s="51"/>
      <c r="AA102" s="52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4"/>
      <c r="AM102" s="76"/>
    </row>
    <row r="103" spans="1:39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1053540.47</v>
      </c>
      <c r="X103" s="256">
        <v>1088871.8999999999</v>
      </c>
      <c r="Y103" s="256">
        <v>1049366.25</v>
      </c>
      <c r="Z103" s="51"/>
      <c r="AA103" s="52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4"/>
      <c r="AM103" s="76"/>
    </row>
    <row r="104" spans="1:39" s="47" customFormat="1" x14ac:dyDescent="0.35">
      <c r="A104" s="171"/>
      <c r="B104" s="48" t="s">
        <v>39</v>
      </c>
      <c r="C104" s="49">
        <v>4282288.32</v>
      </c>
      <c r="D104" s="50">
        <v>4556604.45</v>
      </c>
      <c r="E104" s="50">
        <v>3679911.74</v>
      </c>
      <c r="F104" s="50">
        <v>3050131.62</v>
      </c>
      <c r="G104" s="50">
        <v>2700614.33</v>
      </c>
      <c r="H104" s="50">
        <v>2247151</v>
      </c>
      <c r="I104" s="50">
        <v>2011272.4</v>
      </c>
      <c r="J104" s="50">
        <v>1823308.61</v>
      </c>
      <c r="K104" s="50">
        <v>1787321.93</v>
      </c>
      <c r="L104" s="50">
        <v>2228511.21</v>
      </c>
      <c r="M104" s="50">
        <v>2838439.03</v>
      </c>
      <c r="N104" s="51">
        <v>3578697.15</v>
      </c>
      <c r="O104" s="49">
        <v>4237200.8</v>
      </c>
      <c r="P104" s="50">
        <v>5462480</v>
      </c>
      <c r="Q104" s="50">
        <v>5358223</v>
      </c>
      <c r="R104" s="50">
        <v>4840193</v>
      </c>
      <c r="S104" s="50">
        <v>4132618</v>
      </c>
      <c r="T104" s="50">
        <v>3901057</v>
      </c>
      <c r="U104" s="232">
        <v>3642851</v>
      </c>
      <c r="V104" s="232">
        <v>3479976</v>
      </c>
      <c r="W104" s="232">
        <v>3471766</v>
      </c>
      <c r="X104" s="232">
        <v>3631826</v>
      </c>
      <c r="Y104" s="232">
        <v>4500674</v>
      </c>
      <c r="Z104" s="51"/>
      <c r="AA104" s="52">
        <f t="shared" si="59"/>
        <v>-45087.520000000484</v>
      </c>
      <c r="AB104" s="53">
        <f t="shared" si="59"/>
        <v>905875.54999999981</v>
      </c>
      <c r="AC104" s="53">
        <f t="shared" si="59"/>
        <v>1678311.2599999998</v>
      </c>
      <c r="AD104" s="53">
        <f t="shared" si="59"/>
        <v>1790061.38</v>
      </c>
      <c r="AE104" s="53">
        <f t="shared" si="59"/>
        <v>1432003.67</v>
      </c>
      <c r="AF104" s="53">
        <f t="shared" si="59"/>
        <v>1653906</v>
      </c>
      <c r="AG104" s="53">
        <f t="shared" si="59"/>
        <v>1631578.6</v>
      </c>
      <c r="AH104" s="53">
        <f t="shared" si="59"/>
        <v>1656667.39</v>
      </c>
      <c r="AI104" s="53">
        <f t="shared" si="59"/>
        <v>1684444.07</v>
      </c>
      <c r="AJ104" s="53">
        <f t="shared" si="59"/>
        <v>1403314.79</v>
      </c>
      <c r="AK104" s="53">
        <f t="shared" si="59"/>
        <v>1662234.9700000002</v>
      </c>
      <c r="AL104" s="54"/>
      <c r="AM104" s="76">
        <f>IF(ISERROR(GETPIVOTDATA("VALUE",'CRS WK pvt'!$I$2,"DT_FILE",AM$8,"CD_CO",AM$6,"TRIM_CAT",TRIM(B104),"TRIM_LINE",A97))=TRUE,0,GETPIVOTDATA("VALUE",'CRS WK pvt'!$I$2,"DT_FILE",AM$8,"CD_CO",AM$6,"TRIM_CAT",TRIM(B104),"TRIM_LINE",A97))</f>
        <v>5032741</v>
      </c>
    </row>
    <row r="105" spans="1:39" s="47" customFormat="1" x14ac:dyDescent="0.35">
      <c r="A105" s="171"/>
      <c r="B105" s="48" t="s">
        <v>40</v>
      </c>
      <c r="C105" s="49">
        <v>3439920.63</v>
      </c>
      <c r="D105" s="50">
        <v>3718931.18</v>
      </c>
      <c r="E105" s="50">
        <v>3124993.99</v>
      </c>
      <c r="F105" s="50">
        <v>2758197.05</v>
      </c>
      <c r="G105" s="50">
        <v>2568161.2000000002</v>
      </c>
      <c r="H105" s="50">
        <v>2151171</v>
      </c>
      <c r="I105" s="50">
        <v>1635749.71</v>
      </c>
      <c r="J105" s="50">
        <v>1471787.95</v>
      </c>
      <c r="K105" s="50">
        <v>1562085.48</v>
      </c>
      <c r="L105" s="50">
        <v>2036167.15</v>
      </c>
      <c r="M105" s="50">
        <v>2279746.4</v>
      </c>
      <c r="N105" s="51">
        <v>2883774.58</v>
      </c>
      <c r="O105" s="49">
        <v>3177885.74</v>
      </c>
      <c r="P105" s="50">
        <v>4315378</v>
      </c>
      <c r="Q105" s="50">
        <v>4345173</v>
      </c>
      <c r="R105" s="50">
        <v>3967349</v>
      </c>
      <c r="S105" s="50">
        <v>3314017</v>
      </c>
      <c r="T105" s="50">
        <v>3099423</v>
      </c>
      <c r="U105" s="232">
        <v>2874771</v>
      </c>
      <c r="V105" s="232">
        <v>2695334</v>
      </c>
      <c r="W105" s="232">
        <v>2734123</v>
      </c>
      <c r="X105" s="232">
        <v>2985681</v>
      </c>
      <c r="Y105" s="232">
        <v>3909157</v>
      </c>
      <c r="Z105" s="51"/>
      <c r="AA105" s="52">
        <f t="shared" si="59"/>
        <v>-262034.88999999966</v>
      </c>
      <c r="AB105" s="53">
        <f t="shared" si="59"/>
        <v>596446.81999999983</v>
      </c>
      <c r="AC105" s="53">
        <f t="shared" si="59"/>
        <v>1220179.0099999998</v>
      </c>
      <c r="AD105" s="53">
        <f t="shared" si="59"/>
        <v>1209151.9500000002</v>
      </c>
      <c r="AE105" s="53">
        <f t="shared" si="59"/>
        <v>745855.79999999981</v>
      </c>
      <c r="AF105" s="53">
        <f t="shared" si="59"/>
        <v>948252</v>
      </c>
      <c r="AG105" s="53">
        <f t="shared" si="59"/>
        <v>1239021.29</v>
      </c>
      <c r="AH105" s="53">
        <f t="shared" si="59"/>
        <v>1223546.05</v>
      </c>
      <c r="AI105" s="53">
        <f t="shared" si="59"/>
        <v>1172037.52</v>
      </c>
      <c r="AJ105" s="53">
        <f t="shared" si="59"/>
        <v>949513.85000000009</v>
      </c>
      <c r="AK105" s="53">
        <f t="shared" si="59"/>
        <v>1629410.6</v>
      </c>
      <c r="AL105" s="54"/>
      <c r="AM105" s="76">
        <f>IF(ISERROR(GETPIVOTDATA("VALUE",'CRS WK pvt'!$I$2,"DT_FILE",AM$8,"CD_CO",AM$6,"TRIM_CAT",TRIM(B105),"TRIM_LINE",A97))=TRUE,0,GETPIVOTDATA("VALUE",'CRS WK pvt'!$I$2,"DT_FILE",AM$8,"CD_CO",AM$6,"TRIM_CAT",TRIM(B105),"TRIM_LINE",A97))</f>
        <v>4617403</v>
      </c>
    </row>
    <row r="106" spans="1:39" s="47" customFormat="1" x14ac:dyDescent="0.35">
      <c r="A106" s="171"/>
      <c r="B106" s="48" t="s">
        <v>41</v>
      </c>
      <c r="C106" s="49">
        <v>12492678.5</v>
      </c>
      <c r="D106" s="50">
        <v>12603443.9</v>
      </c>
      <c r="E106" s="50">
        <v>13126291.49</v>
      </c>
      <c r="F106" s="50">
        <v>12487371.060000001</v>
      </c>
      <c r="G106" s="50">
        <v>10919763.789999999</v>
      </c>
      <c r="H106" s="50">
        <v>9994870.0299999993</v>
      </c>
      <c r="I106" s="50">
        <v>7147154.9299999997</v>
      </c>
      <c r="J106" s="50">
        <v>5615855.7699999996</v>
      </c>
      <c r="K106" s="50">
        <v>6113008.0300000003</v>
      </c>
      <c r="L106" s="50">
        <v>7906645.6200000001</v>
      </c>
      <c r="M106" s="50">
        <v>8635624.1999999993</v>
      </c>
      <c r="N106" s="51">
        <v>11910724.99</v>
      </c>
      <c r="O106" s="49">
        <v>12747010.109999999</v>
      </c>
      <c r="P106" s="50">
        <v>17355466</v>
      </c>
      <c r="Q106" s="50">
        <v>16424915</v>
      </c>
      <c r="R106" s="50">
        <v>16274864</v>
      </c>
      <c r="S106" s="50">
        <v>13885359</v>
      </c>
      <c r="T106" s="50">
        <v>12926399</v>
      </c>
      <c r="U106" s="232">
        <v>12345362</v>
      </c>
      <c r="V106" s="232">
        <v>11763195</v>
      </c>
      <c r="W106" s="232">
        <v>11915710</v>
      </c>
      <c r="X106" s="232">
        <v>12330759</v>
      </c>
      <c r="Y106" s="232">
        <v>15657756</v>
      </c>
      <c r="Z106" s="51"/>
      <c r="AA106" s="52">
        <f t="shared" si="59"/>
        <v>254331.6099999994</v>
      </c>
      <c r="AB106" s="53">
        <f t="shared" si="59"/>
        <v>4752022.0999999996</v>
      </c>
      <c r="AC106" s="53">
        <f t="shared" si="59"/>
        <v>3298623.51</v>
      </c>
      <c r="AD106" s="53">
        <f t="shared" si="59"/>
        <v>3787492.9399999995</v>
      </c>
      <c r="AE106" s="53">
        <f t="shared" si="59"/>
        <v>2965595.2100000009</v>
      </c>
      <c r="AF106" s="53">
        <f t="shared" si="59"/>
        <v>2931528.9700000007</v>
      </c>
      <c r="AG106" s="53">
        <f t="shared" si="59"/>
        <v>5198207.07</v>
      </c>
      <c r="AH106" s="53">
        <f t="shared" si="59"/>
        <v>6147339.2300000004</v>
      </c>
      <c r="AI106" s="53">
        <f t="shared" si="59"/>
        <v>5802701.9699999997</v>
      </c>
      <c r="AJ106" s="53">
        <f t="shared" si="59"/>
        <v>4424113.38</v>
      </c>
      <c r="AK106" s="53">
        <f t="shared" si="59"/>
        <v>7022131.8000000007</v>
      </c>
      <c r="AL106" s="54"/>
      <c r="AM106" s="76">
        <f>IF(ISERROR(GETPIVOTDATA("VALUE",'CRS WK pvt'!$I$2,"DT_FILE",AM$8,"CD_CO",AM$6,"TRIM_CAT",TRIM(B106),"TRIM_LINE",A97))=TRUE,0,GETPIVOTDATA("VALUE",'CRS WK pvt'!$I$2,"DT_FILE",AM$8,"CD_CO",AM$6,"TRIM_CAT",TRIM(B106),"TRIM_LINE",A97))</f>
        <v>18943249</v>
      </c>
    </row>
    <row r="107" spans="1:39" s="152" customFormat="1" ht="15" thickBot="1" x14ac:dyDescent="0.4">
      <c r="A107" s="172"/>
      <c r="B107" s="63" t="s">
        <v>42</v>
      </c>
      <c r="C107" s="147">
        <f t="shared" ref="C107:V107" si="60">SUM(C98:C106)</f>
        <v>123897749.22</v>
      </c>
      <c r="D107" s="148">
        <f t="shared" si="60"/>
        <v>131793055.17</v>
      </c>
      <c r="E107" s="148">
        <f t="shared" si="60"/>
        <v>125530455.87999998</v>
      </c>
      <c r="F107" s="148">
        <f t="shared" si="60"/>
        <v>116048583.16000001</v>
      </c>
      <c r="G107" s="148">
        <f t="shared" si="60"/>
        <v>108425656.79999998</v>
      </c>
      <c r="H107" s="148">
        <f t="shared" si="60"/>
        <v>98214674.090000004</v>
      </c>
      <c r="I107" s="148">
        <f t="shared" si="60"/>
        <v>88181963.780000001</v>
      </c>
      <c r="J107" s="148">
        <f t="shared" si="60"/>
        <v>80631147.640000001</v>
      </c>
      <c r="K107" s="148">
        <f t="shared" si="60"/>
        <v>80041696.88000001</v>
      </c>
      <c r="L107" s="148">
        <f t="shared" si="60"/>
        <v>86550677.230000004</v>
      </c>
      <c r="M107" s="148">
        <f t="shared" si="60"/>
        <v>98387110.360000014</v>
      </c>
      <c r="N107" s="149">
        <f t="shared" si="60"/>
        <v>111153790.83</v>
      </c>
      <c r="O107" s="147">
        <f t="shared" si="60"/>
        <v>121404237.03999998</v>
      </c>
      <c r="P107" s="148">
        <f t="shared" si="60"/>
        <v>133954844</v>
      </c>
      <c r="Q107" s="148">
        <f t="shared" si="60"/>
        <v>136178735</v>
      </c>
      <c r="R107" s="148">
        <f t="shared" si="60"/>
        <v>134336086</v>
      </c>
      <c r="S107" s="148">
        <f t="shared" si="60"/>
        <v>125693021</v>
      </c>
      <c r="T107" s="148">
        <f t="shared" si="60"/>
        <v>120999625</v>
      </c>
      <c r="U107" s="148">
        <f t="shared" si="60"/>
        <v>116683078</v>
      </c>
      <c r="V107" s="148">
        <f t="shared" si="60"/>
        <v>113614519</v>
      </c>
      <c r="W107" s="148">
        <f>SUM(W98+W101+W104+W105+W106)</f>
        <v>113145504</v>
      </c>
      <c r="X107" s="148">
        <f>SUM(X98+X101+X104+X105+X106)</f>
        <v>116560010</v>
      </c>
      <c r="Y107" s="148">
        <v>130291138</v>
      </c>
      <c r="Z107" s="149"/>
      <c r="AA107" s="45">
        <f>SUM(AA98:AA106)</f>
        <v>-2493512.1800000072</v>
      </c>
      <c r="AB107" s="150">
        <f t="shared" ref="AB107:AC107" si="61">SUM(AB98:AB106)</f>
        <v>2161788.8300000061</v>
      </c>
      <c r="AC107" s="150">
        <f t="shared" si="61"/>
        <v>10648279.120000003</v>
      </c>
      <c r="AD107" s="150">
        <f t="shared" ref="AD107:AE107" si="62">SUM(AD98:AD106)</f>
        <v>18287502.839999996</v>
      </c>
      <c r="AE107" s="150">
        <f t="shared" si="62"/>
        <v>17267364.200000003</v>
      </c>
      <c r="AF107" s="150">
        <f t="shared" ref="AF107:AG107" si="63">SUM(AF98:AF106)</f>
        <v>22784950.909999996</v>
      </c>
      <c r="AG107" s="150">
        <f t="shared" si="63"/>
        <v>28501114.220000003</v>
      </c>
      <c r="AH107" s="150">
        <f t="shared" ref="AH107:AI107" si="64">SUM(AH98:AH106)</f>
        <v>32983371.360000003</v>
      </c>
      <c r="AI107" s="150">
        <f t="shared" si="64"/>
        <v>33103807.120000001</v>
      </c>
      <c r="AJ107" s="150">
        <f t="shared" ref="AJ107:AK107" si="65">SUM(AJ98:AJ106)</f>
        <v>30009332.769999996</v>
      </c>
      <c r="AK107" s="150">
        <f t="shared" si="65"/>
        <v>31904027.639999997</v>
      </c>
      <c r="AL107" s="151"/>
      <c r="AM107" s="45">
        <f>SUM(AM98:AM106)</f>
        <v>135861329</v>
      </c>
    </row>
    <row r="108" spans="1:39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91"/>
      <c r="AA108" s="92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4"/>
      <c r="AM108" s="92"/>
    </row>
    <row r="109" spans="1:39" s="71" customFormat="1" x14ac:dyDescent="0.35">
      <c r="A109" s="171"/>
      <c r="B109" s="72" t="s">
        <v>37</v>
      </c>
      <c r="C109" s="95">
        <v>74075689</v>
      </c>
      <c r="D109" s="96">
        <v>45987191</v>
      </c>
      <c r="E109" s="96">
        <v>28469958</v>
      </c>
      <c r="F109" s="96">
        <v>15264615</v>
      </c>
      <c r="G109" s="96">
        <v>9854112</v>
      </c>
      <c r="H109" s="96">
        <v>8938402</v>
      </c>
      <c r="I109" s="96">
        <v>8911838</v>
      </c>
      <c r="J109" s="96">
        <v>17015871</v>
      </c>
      <c r="K109" s="96">
        <v>32426752</v>
      </c>
      <c r="L109" s="96">
        <v>76063248</v>
      </c>
      <c r="M109" s="96">
        <v>81848923</v>
      </c>
      <c r="N109" s="97">
        <v>72100598</v>
      </c>
      <c r="O109" s="95">
        <v>64978120</v>
      </c>
      <c r="P109" s="96">
        <v>50966775</v>
      </c>
      <c r="Q109" s="96">
        <v>38429598</v>
      </c>
      <c r="R109" s="96">
        <v>16441993</v>
      </c>
      <c r="S109" s="96">
        <v>11566768</v>
      </c>
      <c r="T109" s="96">
        <v>9070145</v>
      </c>
      <c r="U109" s="228">
        <v>10677268</v>
      </c>
      <c r="V109" s="228">
        <v>15791491</v>
      </c>
      <c r="W109" s="228">
        <v>31569412</v>
      </c>
      <c r="X109" s="228">
        <v>62736646</v>
      </c>
      <c r="Y109" s="228">
        <v>77979549</v>
      </c>
      <c r="Z109" s="97"/>
      <c r="AA109" s="98">
        <f t="shared" ref="AA109:AK113" si="66">O109-C109</f>
        <v>-9097569</v>
      </c>
      <c r="AB109" s="99">
        <f t="shared" si="66"/>
        <v>4979584</v>
      </c>
      <c r="AC109" s="99">
        <f t="shared" si="66"/>
        <v>9959640</v>
      </c>
      <c r="AD109" s="99">
        <f t="shared" si="66"/>
        <v>1177378</v>
      </c>
      <c r="AE109" s="99">
        <f t="shared" si="66"/>
        <v>1712656</v>
      </c>
      <c r="AF109" s="99">
        <f t="shared" si="66"/>
        <v>131743</v>
      </c>
      <c r="AG109" s="99">
        <f t="shared" si="66"/>
        <v>1765430</v>
      </c>
      <c r="AH109" s="99">
        <f t="shared" si="66"/>
        <v>-1224380</v>
      </c>
      <c r="AI109" s="99">
        <f t="shared" si="66"/>
        <v>-857340</v>
      </c>
      <c r="AJ109" s="99">
        <f t="shared" si="66"/>
        <v>-13326602</v>
      </c>
      <c r="AK109" s="99">
        <f t="shared" si="66"/>
        <v>-3869374</v>
      </c>
      <c r="AL109" s="100"/>
      <c r="AM109" s="98">
        <f>IF(ISERROR(GETPIVOTDATA("VALUE",'CRS WK pvt'!$I$2,"DT_FILE",AM$8,"CD_CO",AM$6,"TRIM_CAT",TRIM(B109),"TRIM_LINE",A108))=TRUE,0,GETPIVOTDATA("VALUE",'CRS WK pvt'!$I$2,"DT_FILE",AM$8,"CD_CO",AM$6,"TRIM_CAT",TRIM(B109),"TRIM_LINE",A108))</f>
        <v>16538977</v>
      </c>
    </row>
    <row r="110" spans="1:39" s="71" customFormat="1" x14ac:dyDescent="0.35">
      <c r="A110" s="171"/>
      <c r="B110" s="72" t="s">
        <v>38</v>
      </c>
      <c r="C110" s="95">
        <v>7161361</v>
      </c>
      <c r="D110" s="96">
        <v>4905365</v>
      </c>
      <c r="E110" s="96">
        <v>3295956</v>
      </c>
      <c r="F110" s="96">
        <v>1628824</v>
      </c>
      <c r="G110" s="96">
        <v>988713</v>
      </c>
      <c r="H110" s="96">
        <v>874139</v>
      </c>
      <c r="I110" s="96">
        <v>805788</v>
      </c>
      <c r="J110" s="96">
        <v>1535595</v>
      </c>
      <c r="K110" s="96">
        <v>2715809</v>
      </c>
      <c r="L110" s="96">
        <v>6390883</v>
      </c>
      <c r="M110" s="96">
        <v>6792958</v>
      </c>
      <c r="N110" s="97">
        <v>6276093</v>
      </c>
      <c r="O110" s="95">
        <v>5773197</v>
      </c>
      <c r="P110" s="96">
        <v>4800464</v>
      </c>
      <c r="Q110" s="96">
        <v>3379222</v>
      </c>
      <c r="R110" s="96">
        <v>1718457</v>
      </c>
      <c r="S110" s="96">
        <v>1303197</v>
      </c>
      <c r="T110" s="96">
        <v>862691</v>
      </c>
      <c r="U110" s="228">
        <v>977332</v>
      </c>
      <c r="V110" s="228">
        <v>1433269</v>
      </c>
      <c r="W110" s="228">
        <v>2935831</v>
      </c>
      <c r="X110" s="228">
        <v>5671729</v>
      </c>
      <c r="Y110" s="228">
        <v>7953104</v>
      </c>
      <c r="Z110" s="97"/>
      <c r="AA110" s="98">
        <f t="shared" si="66"/>
        <v>-1388164</v>
      </c>
      <c r="AB110" s="99">
        <f t="shared" si="66"/>
        <v>-104901</v>
      </c>
      <c r="AC110" s="99">
        <f t="shared" si="66"/>
        <v>83266</v>
      </c>
      <c r="AD110" s="99">
        <f t="shared" si="66"/>
        <v>89633</v>
      </c>
      <c r="AE110" s="99">
        <f t="shared" si="66"/>
        <v>314484</v>
      </c>
      <c r="AF110" s="99">
        <f t="shared" si="66"/>
        <v>-11448</v>
      </c>
      <c r="AG110" s="99">
        <f t="shared" si="66"/>
        <v>171544</v>
      </c>
      <c r="AH110" s="99">
        <f t="shared" si="66"/>
        <v>-102326</v>
      </c>
      <c r="AI110" s="99">
        <f t="shared" si="66"/>
        <v>220022</v>
      </c>
      <c r="AJ110" s="99">
        <f t="shared" si="66"/>
        <v>-719154</v>
      </c>
      <c r="AK110" s="99">
        <f t="shared" si="66"/>
        <v>1160146</v>
      </c>
      <c r="AL110" s="100"/>
      <c r="AM110" s="98">
        <f>IF(ISERROR(GETPIVOTDATA("VALUE",'CRS WK pvt'!$I$2,"DT_FILE",AM$8,"CD_CO",AM$6,"TRIM_CAT",TRIM(B110),"TRIM_LINE",A108))=TRUE,0,GETPIVOTDATA("VALUE",'CRS WK pvt'!$I$2,"DT_FILE",AM$8,"CD_CO",AM$6,"TRIM_CAT",TRIM(B110),"TRIM_LINE",A108))</f>
        <v>1279374</v>
      </c>
    </row>
    <row r="111" spans="1:39" s="71" customFormat="1" x14ac:dyDescent="0.35">
      <c r="A111" s="171"/>
      <c r="B111" s="72" t="s">
        <v>39</v>
      </c>
      <c r="C111" s="95">
        <v>10575854</v>
      </c>
      <c r="D111" s="96">
        <v>6917941</v>
      </c>
      <c r="E111" s="96">
        <v>4315718</v>
      </c>
      <c r="F111" s="96">
        <v>2666421</v>
      </c>
      <c r="G111" s="96">
        <v>1792459</v>
      </c>
      <c r="H111" s="96">
        <v>1744469</v>
      </c>
      <c r="I111" s="96">
        <v>1687122</v>
      </c>
      <c r="J111" s="96">
        <v>2656008</v>
      </c>
      <c r="K111" s="96">
        <v>4349593</v>
      </c>
      <c r="L111" s="96">
        <v>10229619</v>
      </c>
      <c r="M111" s="96">
        <v>11280645</v>
      </c>
      <c r="N111" s="97">
        <v>9632991</v>
      </c>
      <c r="O111" s="95">
        <v>8777451</v>
      </c>
      <c r="P111" s="96">
        <v>6042737</v>
      </c>
      <c r="Q111" s="96">
        <v>4307770</v>
      </c>
      <c r="R111" s="96">
        <v>2104362</v>
      </c>
      <c r="S111" s="96">
        <v>1666795</v>
      </c>
      <c r="T111" s="96">
        <v>1468143</v>
      </c>
      <c r="U111" s="228">
        <v>1691736</v>
      </c>
      <c r="V111" s="228">
        <v>2418413</v>
      </c>
      <c r="W111" s="228">
        <v>4146549</v>
      </c>
      <c r="X111" s="228">
        <v>8687772</v>
      </c>
      <c r="Y111" s="228">
        <v>10489579</v>
      </c>
      <c r="Z111" s="97"/>
      <c r="AA111" s="98">
        <f t="shared" si="66"/>
        <v>-1798403</v>
      </c>
      <c r="AB111" s="99">
        <f t="shared" si="66"/>
        <v>-875204</v>
      </c>
      <c r="AC111" s="99">
        <f t="shared" si="66"/>
        <v>-7948</v>
      </c>
      <c r="AD111" s="99">
        <f t="shared" si="66"/>
        <v>-562059</v>
      </c>
      <c r="AE111" s="99">
        <f t="shared" si="66"/>
        <v>-125664</v>
      </c>
      <c r="AF111" s="99">
        <f t="shared" si="66"/>
        <v>-276326</v>
      </c>
      <c r="AG111" s="99">
        <f t="shared" si="66"/>
        <v>4614</v>
      </c>
      <c r="AH111" s="99">
        <f t="shared" si="66"/>
        <v>-237595</v>
      </c>
      <c r="AI111" s="99">
        <f t="shared" si="66"/>
        <v>-203044</v>
      </c>
      <c r="AJ111" s="99">
        <f t="shared" si="66"/>
        <v>-1541847</v>
      </c>
      <c r="AK111" s="99">
        <f t="shared" si="66"/>
        <v>-791066</v>
      </c>
      <c r="AL111" s="100"/>
      <c r="AM111" s="98">
        <f>IF(ISERROR(GETPIVOTDATA("VALUE",'CRS WK pvt'!$I$2,"DT_FILE",AM$8,"CD_CO",AM$6,"TRIM_CAT",TRIM(B111),"TRIM_LINE",A108))=TRUE,0,GETPIVOTDATA("VALUE",'CRS WK pvt'!$I$2,"DT_FILE",AM$8,"CD_CO",AM$6,"TRIM_CAT",TRIM(B111),"TRIM_LINE",A108))</f>
        <v>2483480</v>
      </c>
    </row>
    <row r="112" spans="1:39" s="71" customFormat="1" x14ac:dyDescent="0.35">
      <c r="A112" s="171"/>
      <c r="B112" s="72" t="s">
        <v>40</v>
      </c>
      <c r="C112" s="95">
        <v>12900441</v>
      </c>
      <c r="D112" s="96">
        <v>9159770</v>
      </c>
      <c r="E112" s="96">
        <v>6397631</v>
      </c>
      <c r="F112" s="96">
        <v>3879192</v>
      </c>
      <c r="G112" s="96">
        <v>3133441</v>
      </c>
      <c r="H112" s="96">
        <v>2810245</v>
      </c>
      <c r="I112" s="96">
        <v>2647356</v>
      </c>
      <c r="J112" s="96">
        <v>4059182</v>
      </c>
      <c r="K112" s="96">
        <v>6093492</v>
      </c>
      <c r="L112" s="96">
        <v>11915115</v>
      </c>
      <c r="M112" s="96">
        <v>12978049</v>
      </c>
      <c r="N112" s="97">
        <v>11191487</v>
      </c>
      <c r="O112" s="95">
        <v>10610158</v>
      </c>
      <c r="P112" s="96">
        <v>7641494</v>
      </c>
      <c r="Q112" s="96">
        <v>6057044</v>
      </c>
      <c r="R112" s="96">
        <v>3262520</v>
      </c>
      <c r="S112" s="96">
        <v>2589577</v>
      </c>
      <c r="T112" s="96">
        <v>2356248</v>
      </c>
      <c r="U112" s="228">
        <v>2560182</v>
      </c>
      <c r="V112" s="228">
        <v>3639768</v>
      </c>
      <c r="W112" s="228">
        <v>5204625</v>
      </c>
      <c r="X112" s="228">
        <v>10364189</v>
      </c>
      <c r="Y112" s="228">
        <v>12379242</v>
      </c>
      <c r="Z112" s="97"/>
      <c r="AA112" s="98">
        <f t="shared" si="66"/>
        <v>-2290283</v>
      </c>
      <c r="AB112" s="99">
        <f t="shared" si="66"/>
        <v>-1518276</v>
      </c>
      <c r="AC112" s="99">
        <f t="shared" si="66"/>
        <v>-340587</v>
      </c>
      <c r="AD112" s="99">
        <f t="shared" si="66"/>
        <v>-616672</v>
      </c>
      <c r="AE112" s="99">
        <f t="shared" si="66"/>
        <v>-543864</v>
      </c>
      <c r="AF112" s="99">
        <f t="shared" si="66"/>
        <v>-453997</v>
      </c>
      <c r="AG112" s="99">
        <f t="shared" si="66"/>
        <v>-87174</v>
      </c>
      <c r="AH112" s="99">
        <f t="shared" si="66"/>
        <v>-419414</v>
      </c>
      <c r="AI112" s="99">
        <f t="shared" si="66"/>
        <v>-888867</v>
      </c>
      <c r="AJ112" s="99">
        <f t="shared" si="66"/>
        <v>-1550926</v>
      </c>
      <c r="AK112" s="99">
        <f t="shared" si="66"/>
        <v>-598807</v>
      </c>
      <c r="AL112" s="100"/>
      <c r="AM112" s="98">
        <f>IF(ISERROR(GETPIVOTDATA("VALUE",'CRS WK pvt'!$I$2,"DT_FILE",AM$8,"CD_CO",AM$6,"TRIM_CAT",TRIM(B112),"TRIM_LINE",A108))=TRUE,0,GETPIVOTDATA("VALUE",'CRS WK pvt'!$I$2,"DT_FILE",AM$8,"CD_CO",AM$6,"TRIM_CAT",TRIM(B112),"TRIM_LINE",A108))</f>
        <v>3167029</v>
      </c>
    </row>
    <row r="113" spans="1:39" s="71" customFormat="1" x14ac:dyDescent="0.35">
      <c r="A113" s="171"/>
      <c r="B113" s="72" t="s">
        <v>41</v>
      </c>
      <c r="C113" s="95">
        <v>58638153</v>
      </c>
      <c r="D113" s="96">
        <v>57681296</v>
      </c>
      <c r="E113" s="96">
        <v>38428848</v>
      </c>
      <c r="F113" s="96">
        <v>26561434</v>
      </c>
      <c r="G113" s="96">
        <v>19534066</v>
      </c>
      <c r="H113" s="96">
        <v>23131186</v>
      </c>
      <c r="I113" s="96">
        <v>24591394</v>
      </c>
      <c r="J113" s="96">
        <v>25344589</v>
      </c>
      <c r="K113" s="96">
        <v>30455880</v>
      </c>
      <c r="L113" s="96">
        <v>53201823</v>
      </c>
      <c r="M113" s="96">
        <v>58996621</v>
      </c>
      <c r="N113" s="97">
        <v>53890796</v>
      </c>
      <c r="O113" s="95">
        <v>52846950</v>
      </c>
      <c r="P113" s="96">
        <v>45093412</v>
      </c>
      <c r="Q113" s="96">
        <v>33886672</v>
      </c>
      <c r="R113" s="96">
        <v>23152560</v>
      </c>
      <c r="S113" s="96">
        <v>18432487</v>
      </c>
      <c r="T113" s="96">
        <v>21601496</v>
      </c>
      <c r="U113" s="228">
        <v>17860959</v>
      </c>
      <c r="V113" s="228">
        <v>21145596</v>
      </c>
      <c r="W113" s="228">
        <v>29041196</v>
      </c>
      <c r="X113" s="228">
        <v>43538154</v>
      </c>
      <c r="Y113" s="228">
        <v>59432317</v>
      </c>
      <c r="Z113" s="97"/>
      <c r="AA113" s="98">
        <f t="shared" si="66"/>
        <v>-5791203</v>
      </c>
      <c r="AB113" s="99">
        <f t="shared" si="66"/>
        <v>-12587884</v>
      </c>
      <c r="AC113" s="99">
        <f t="shared" si="66"/>
        <v>-4542176</v>
      </c>
      <c r="AD113" s="99">
        <f t="shared" si="66"/>
        <v>-3408874</v>
      </c>
      <c r="AE113" s="99">
        <f t="shared" si="66"/>
        <v>-1101579</v>
      </c>
      <c r="AF113" s="99">
        <f t="shared" si="66"/>
        <v>-1529690</v>
      </c>
      <c r="AG113" s="99">
        <f t="shared" si="66"/>
        <v>-6730435</v>
      </c>
      <c r="AH113" s="99">
        <f t="shared" si="66"/>
        <v>-4198993</v>
      </c>
      <c r="AI113" s="99">
        <f t="shared" si="66"/>
        <v>-1414684</v>
      </c>
      <c r="AJ113" s="99">
        <f t="shared" si="66"/>
        <v>-9663669</v>
      </c>
      <c r="AK113" s="99">
        <f t="shared" si="66"/>
        <v>435696</v>
      </c>
      <c r="AL113" s="100"/>
      <c r="AM113" s="98">
        <f>IF(ISERROR(GETPIVOTDATA("VALUE",'CRS WK pvt'!$I$2,"DT_FILE",AM$8,"CD_CO",AM$6,"TRIM_CAT",TRIM(B113),"TRIM_LINE",A108))=TRUE,0,GETPIVOTDATA("VALUE",'CRS WK pvt'!$I$2,"DT_FILE",AM$8,"CD_CO",AM$6,"TRIM_CAT",TRIM(B113),"TRIM_LINE",A108))</f>
        <v>21101673</v>
      </c>
    </row>
    <row r="114" spans="1:39" s="87" customFormat="1" x14ac:dyDescent="0.35">
      <c r="A114" s="172"/>
      <c r="B114" s="72" t="s">
        <v>42</v>
      </c>
      <c r="C114" s="159">
        <f>SUM(C109:C113)</f>
        <v>163351498</v>
      </c>
      <c r="D114" s="160">
        <f t="shared" ref="D114:X114" si="67">SUM(D109:D113)</f>
        <v>124651563</v>
      </c>
      <c r="E114" s="160">
        <f t="shared" si="67"/>
        <v>80908111</v>
      </c>
      <c r="F114" s="160">
        <f t="shared" si="67"/>
        <v>50000486</v>
      </c>
      <c r="G114" s="160">
        <f t="shared" si="67"/>
        <v>35302791</v>
      </c>
      <c r="H114" s="160">
        <f t="shared" si="67"/>
        <v>37498441</v>
      </c>
      <c r="I114" s="160">
        <f t="shared" si="67"/>
        <v>38643498</v>
      </c>
      <c r="J114" s="160">
        <f t="shared" si="67"/>
        <v>50611245</v>
      </c>
      <c r="K114" s="160">
        <f t="shared" si="67"/>
        <v>76041526</v>
      </c>
      <c r="L114" s="160">
        <f t="shared" si="67"/>
        <v>157800688</v>
      </c>
      <c r="M114" s="160">
        <f t="shared" si="67"/>
        <v>171897196</v>
      </c>
      <c r="N114" s="161">
        <f t="shared" si="67"/>
        <v>153091965</v>
      </c>
      <c r="O114" s="159">
        <f t="shared" si="67"/>
        <v>142985876</v>
      </c>
      <c r="P114" s="160">
        <f t="shared" si="67"/>
        <v>114544882</v>
      </c>
      <c r="Q114" s="160">
        <f t="shared" si="67"/>
        <v>86060306</v>
      </c>
      <c r="R114" s="160">
        <f t="shared" si="67"/>
        <v>46679892</v>
      </c>
      <c r="S114" s="160">
        <f t="shared" si="67"/>
        <v>35558824</v>
      </c>
      <c r="T114" s="160">
        <f t="shared" si="67"/>
        <v>35358723</v>
      </c>
      <c r="U114" s="160">
        <f t="shared" si="67"/>
        <v>33767477</v>
      </c>
      <c r="V114" s="160">
        <f t="shared" si="67"/>
        <v>44428537</v>
      </c>
      <c r="W114" s="160">
        <f t="shared" si="67"/>
        <v>72897613</v>
      </c>
      <c r="X114" s="160">
        <f t="shared" si="67"/>
        <v>130998490</v>
      </c>
      <c r="Y114" s="160">
        <v>168233791</v>
      </c>
      <c r="Z114" s="161"/>
      <c r="AA114" s="101">
        <f t="shared" ref="AA114:AA121" si="68">SUM(AA109:AA113)</f>
        <v>-20365622</v>
      </c>
      <c r="AB114" s="162">
        <f t="shared" ref="AB114:AC114" si="69">SUM(AB109:AB113)</f>
        <v>-10106681</v>
      </c>
      <c r="AC114" s="162">
        <f t="shared" si="69"/>
        <v>5152195</v>
      </c>
      <c r="AD114" s="162">
        <f t="shared" ref="AD114:AE114" si="70">SUM(AD109:AD113)</f>
        <v>-3320594</v>
      </c>
      <c r="AE114" s="162">
        <f t="shared" si="70"/>
        <v>256033</v>
      </c>
      <c r="AF114" s="162">
        <f t="shared" ref="AF114:AG114" si="71">SUM(AF109:AF113)</f>
        <v>-2139718</v>
      </c>
      <c r="AG114" s="162">
        <f t="shared" si="71"/>
        <v>-4876021</v>
      </c>
      <c r="AH114" s="162">
        <f t="shared" ref="AH114:AI114" si="72">SUM(AH109:AH113)</f>
        <v>-6182708</v>
      </c>
      <c r="AI114" s="162">
        <f t="shared" si="72"/>
        <v>-3143913</v>
      </c>
      <c r="AJ114" s="162">
        <f t="shared" ref="AJ114:AK114" si="73">SUM(AJ109:AJ113)</f>
        <v>-26802198</v>
      </c>
      <c r="AK114" s="162">
        <f t="shared" si="73"/>
        <v>-3663405</v>
      </c>
      <c r="AL114" s="163"/>
      <c r="AM114" s="101">
        <f t="shared" ref="AM114" si="74">SUM(AM109:AM113)</f>
        <v>44570533</v>
      </c>
    </row>
    <row r="115" spans="1:39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59"/>
      <c r="AA115" s="60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2"/>
      <c r="AM115" s="60"/>
    </row>
    <row r="116" spans="1:39" s="47" customFormat="1" x14ac:dyDescent="0.35">
      <c r="A116" s="171"/>
      <c r="B116" s="48" t="s">
        <v>37</v>
      </c>
      <c r="C116" s="115">
        <v>116516042.65000001</v>
      </c>
      <c r="D116" s="116">
        <v>74666498.459999993</v>
      </c>
      <c r="E116" s="116">
        <v>43089878.020000003</v>
      </c>
      <c r="F116" s="116">
        <v>22157972.859999999</v>
      </c>
      <c r="G116" s="116">
        <v>16393867.810000001</v>
      </c>
      <c r="H116" s="116">
        <v>15557133.359999999</v>
      </c>
      <c r="I116" s="116">
        <v>14824325.67</v>
      </c>
      <c r="J116" s="116">
        <v>23653073.75</v>
      </c>
      <c r="K116" s="116">
        <v>45348480.939999998</v>
      </c>
      <c r="L116" s="116">
        <v>112492247.34999999</v>
      </c>
      <c r="M116" s="116">
        <v>120614528.62</v>
      </c>
      <c r="N116" s="117">
        <v>105962865.72</v>
      </c>
      <c r="O116" s="115">
        <v>96844287.519999996</v>
      </c>
      <c r="P116" s="116">
        <v>77513785.400000006</v>
      </c>
      <c r="Q116" s="116">
        <v>53387344.130000003</v>
      </c>
      <c r="R116" s="116">
        <v>22057077.949999999</v>
      </c>
      <c r="S116" s="116">
        <v>18028356.609999999</v>
      </c>
      <c r="T116" s="116">
        <v>14606038.66</v>
      </c>
      <c r="U116" s="236">
        <v>16182408.85</v>
      </c>
      <c r="V116" s="236">
        <v>20207893</v>
      </c>
      <c r="W116" s="236">
        <v>44051501.869999997</v>
      </c>
      <c r="X116" s="236">
        <v>100926870.06</v>
      </c>
      <c r="Y116" s="236">
        <v>123168566</v>
      </c>
      <c r="Z116" s="117"/>
      <c r="AA116" s="44">
        <f t="shared" ref="AA116:AK120" si="75">O116-C116</f>
        <v>-19671755.13000001</v>
      </c>
      <c r="AB116" s="118">
        <f t="shared" si="75"/>
        <v>2847286.9400000125</v>
      </c>
      <c r="AC116" s="118">
        <f t="shared" si="75"/>
        <v>10297466.109999999</v>
      </c>
      <c r="AD116" s="118">
        <f t="shared" si="75"/>
        <v>-100894.91000000015</v>
      </c>
      <c r="AE116" s="118">
        <f t="shared" si="75"/>
        <v>1634488.7999999989</v>
      </c>
      <c r="AF116" s="118">
        <f t="shared" si="75"/>
        <v>-951094.69999999925</v>
      </c>
      <c r="AG116" s="118">
        <f t="shared" si="75"/>
        <v>1358083.1799999997</v>
      </c>
      <c r="AH116" s="118">
        <f t="shared" si="75"/>
        <v>-3445180.75</v>
      </c>
      <c r="AI116" s="118">
        <f t="shared" si="75"/>
        <v>-1296979.0700000003</v>
      </c>
      <c r="AJ116" s="118">
        <f t="shared" si="75"/>
        <v>-11565377.289999992</v>
      </c>
      <c r="AK116" s="118">
        <f t="shared" si="75"/>
        <v>2554037.3799999952</v>
      </c>
      <c r="AL116" s="119"/>
      <c r="AM116" s="44">
        <f>IF(ISERROR(GETPIVOTDATA("VALUE",'CRS WK pvt'!$I$2,"DT_FILE",AM$8,"CD_CO",AM$6,"TRIM_CAT",TRIM(B116),"TRIM_LINE",A115))=TRUE,0,GETPIVOTDATA("VALUE",'CRS WK pvt'!$I$2,"DT_FILE",AM$8,"CD_CO",AM$6,"TRIM_CAT",TRIM(B116),"TRIM_LINE",A115))</f>
        <v>26075571</v>
      </c>
    </row>
    <row r="117" spans="1:39" s="47" customFormat="1" x14ac:dyDescent="0.35">
      <c r="A117" s="171"/>
      <c r="B117" s="48" t="s">
        <v>38</v>
      </c>
      <c r="C117" s="115">
        <v>11097916.74</v>
      </c>
      <c r="D117" s="116">
        <v>7823120.6100000003</v>
      </c>
      <c r="E117" s="116">
        <v>4949333.26</v>
      </c>
      <c r="F117" s="116">
        <v>2328157.96</v>
      </c>
      <c r="G117" s="116">
        <v>1571079</v>
      </c>
      <c r="H117" s="116">
        <v>1455040.46</v>
      </c>
      <c r="I117" s="116">
        <v>1312154.53</v>
      </c>
      <c r="J117" s="116">
        <v>2095620.01</v>
      </c>
      <c r="K117" s="116">
        <v>3755317.65</v>
      </c>
      <c r="L117" s="116">
        <v>9335650.9100000001</v>
      </c>
      <c r="M117" s="116">
        <v>9905079.3300000001</v>
      </c>
      <c r="N117" s="117">
        <v>9125300.0299999993</v>
      </c>
      <c r="O117" s="115">
        <v>8528760.5399999991</v>
      </c>
      <c r="P117" s="116">
        <v>7215421.6900000004</v>
      </c>
      <c r="Q117" s="116">
        <v>4670482.46</v>
      </c>
      <c r="R117" s="116">
        <v>2269688.54</v>
      </c>
      <c r="S117" s="116">
        <v>1933053.86</v>
      </c>
      <c r="T117" s="116">
        <v>1335865.8500000001</v>
      </c>
      <c r="U117" s="236">
        <v>1446721.98</v>
      </c>
      <c r="V117" s="236">
        <v>1827995</v>
      </c>
      <c r="W117" s="236">
        <v>4082941.04</v>
      </c>
      <c r="X117" s="236">
        <v>9104598.6099999994</v>
      </c>
      <c r="Y117" s="236">
        <v>12491920</v>
      </c>
      <c r="Z117" s="117"/>
      <c r="AA117" s="44">
        <f t="shared" si="75"/>
        <v>-2569156.2000000011</v>
      </c>
      <c r="AB117" s="118">
        <f t="shared" si="75"/>
        <v>-607698.91999999993</v>
      </c>
      <c r="AC117" s="118">
        <f t="shared" si="75"/>
        <v>-278850.79999999981</v>
      </c>
      <c r="AD117" s="118">
        <f t="shared" si="75"/>
        <v>-58469.419999999925</v>
      </c>
      <c r="AE117" s="118">
        <f t="shared" si="75"/>
        <v>361974.8600000001</v>
      </c>
      <c r="AF117" s="118">
        <f t="shared" si="75"/>
        <v>-119174.60999999987</v>
      </c>
      <c r="AG117" s="118">
        <f t="shared" si="75"/>
        <v>134567.44999999995</v>
      </c>
      <c r="AH117" s="118">
        <f t="shared" si="75"/>
        <v>-267625.01</v>
      </c>
      <c r="AI117" s="118">
        <f t="shared" si="75"/>
        <v>327623.39000000013</v>
      </c>
      <c r="AJ117" s="118">
        <f t="shared" si="75"/>
        <v>-231052.30000000075</v>
      </c>
      <c r="AK117" s="118">
        <f t="shared" si="75"/>
        <v>2586840.67</v>
      </c>
      <c r="AL117" s="119"/>
      <c r="AM117" s="44">
        <f>IF(ISERROR(GETPIVOTDATA("VALUE",'CRS WK pvt'!$I$2,"DT_FILE",AM$8,"CD_CO",AM$6,"TRIM_CAT",TRIM(B117),"TRIM_LINE",A115))=TRUE,0,GETPIVOTDATA("VALUE",'CRS WK pvt'!$I$2,"DT_FILE",AM$8,"CD_CO",AM$6,"TRIM_CAT",TRIM(B117),"TRIM_LINE",A115))</f>
        <v>2014131</v>
      </c>
    </row>
    <row r="118" spans="1:39" s="47" customFormat="1" x14ac:dyDescent="0.35">
      <c r="A118" s="171"/>
      <c r="B118" s="48" t="s">
        <v>39</v>
      </c>
      <c r="C118" s="115">
        <v>13221252.77</v>
      </c>
      <c r="D118" s="116">
        <v>8844338.2799999993</v>
      </c>
      <c r="E118" s="116">
        <v>5502635.4199999999</v>
      </c>
      <c r="F118" s="116">
        <v>3420801.09</v>
      </c>
      <c r="G118" s="116">
        <v>2566367.5</v>
      </c>
      <c r="H118" s="116">
        <v>2533389.69</v>
      </c>
      <c r="I118" s="116">
        <v>2363428.25</v>
      </c>
      <c r="J118" s="116">
        <v>3321963.68</v>
      </c>
      <c r="K118" s="116">
        <v>5055755.67</v>
      </c>
      <c r="L118" s="116">
        <v>11843319.869999999</v>
      </c>
      <c r="M118" s="116">
        <v>13068339.17</v>
      </c>
      <c r="N118" s="117">
        <v>11210310.720000001</v>
      </c>
      <c r="O118" s="115">
        <v>10320249.699999999</v>
      </c>
      <c r="P118" s="116">
        <v>7384263.9900000002</v>
      </c>
      <c r="Q118" s="116">
        <v>5149789.38</v>
      </c>
      <c r="R118" s="116">
        <v>2716339.85</v>
      </c>
      <c r="S118" s="116">
        <v>2371840.88</v>
      </c>
      <c r="T118" s="116">
        <v>2088505.6</v>
      </c>
      <c r="U118" s="236">
        <v>2295930.0699999998</v>
      </c>
      <c r="V118" s="236">
        <v>2791192</v>
      </c>
      <c r="W118" s="236">
        <v>4732413.2300000004</v>
      </c>
      <c r="X118" s="236">
        <v>10249148.24</v>
      </c>
      <c r="Y118" s="236">
        <v>12559746</v>
      </c>
      <c r="Z118" s="117"/>
      <c r="AA118" s="44">
        <f t="shared" si="75"/>
        <v>-2901003.0700000003</v>
      </c>
      <c r="AB118" s="118">
        <f t="shared" si="75"/>
        <v>-1460074.2899999991</v>
      </c>
      <c r="AC118" s="118">
        <f t="shared" si="75"/>
        <v>-352846.04000000004</v>
      </c>
      <c r="AD118" s="118">
        <f t="shared" si="75"/>
        <v>-704461.23999999976</v>
      </c>
      <c r="AE118" s="118">
        <f t="shared" si="75"/>
        <v>-194526.62000000011</v>
      </c>
      <c r="AF118" s="118">
        <f t="shared" si="75"/>
        <v>-444884.08999999985</v>
      </c>
      <c r="AG118" s="118">
        <f t="shared" si="75"/>
        <v>-67498.180000000168</v>
      </c>
      <c r="AH118" s="118">
        <f t="shared" si="75"/>
        <v>-530771.68000000017</v>
      </c>
      <c r="AI118" s="118">
        <f t="shared" si="75"/>
        <v>-323342.43999999948</v>
      </c>
      <c r="AJ118" s="118">
        <f t="shared" si="75"/>
        <v>-1594171.629999999</v>
      </c>
      <c r="AK118" s="118">
        <f t="shared" si="75"/>
        <v>-508593.16999999993</v>
      </c>
      <c r="AL118" s="119"/>
      <c r="AM118" s="44">
        <f>IF(ISERROR(GETPIVOTDATA("VALUE",'CRS WK pvt'!$I$2,"DT_FILE",AM$8,"CD_CO",AM$6,"TRIM_CAT",TRIM(B118),"TRIM_LINE",A115))=TRUE,0,GETPIVOTDATA("VALUE",'CRS WK pvt'!$I$2,"DT_FILE",AM$8,"CD_CO",AM$6,"TRIM_CAT",TRIM(B118),"TRIM_LINE",A115))</f>
        <v>2991304</v>
      </c>
    </row>
    <row r="119" spans="1:39" s="47" customFormat="1" x14ac:dyDescent="0.35">
      <c r="A119" s="171"/>
      <c r="B119" s="48" t="s">
        <v>40</v>
      </c>
      <c r="C119" s="115">
        <v>13827585.93</v>
      </c>
      <c r="D119" s="116">
        <v>9668819.2100000009</v>
      </c>
      <c r="E119" s="116">
        <v>6560802.8200000003</v>
      </c>
      <c r="F119" s="116">
        <v>3794273.17</v>
      </c>
      <c r="G119" s="116">
        <v>3102570.73</v>
      </c>
      <c r="H119" s="116">
        <v>2841422.18</v>
      </c>
      <c r="I119" s="116">
        <v>2660547.23</v>
      </c>
      <c r="J119" s="116">
        <v>3769215.29</v>
      </c>
      <c r="K119" s="116">
        <v>5943819.21</v>
      </c>
      <c r="L119" s="116">
        <v>11810735.140000001</v>
      </c>
      <c r="M119" s="116">
        <v>12868943.140000001</v>
      </c>
      <c r="N119" s="117">
        <v>11188834.23</v>
      </c>
      <c r="O119" s="115">
        <v>10535277.27</v>
      </c>
      <c r="P119" s="116">
        <v>7725888.0099999998</v>
      </c>
      <c r="Q119" s="116">
        <v>5888145.2599999998</v>
      </c>
      <c r="R119" s="116">
        <v>3065860.67</v>
      </c>
      <c r="S119" s="116">
        <v>2465107.2400000002</v>
      </c>
      <c r="T119" s="116">
        <v>2155892.86</v>
      </c>
      <c r="U119" s="236">
        <v>2377662.9300000002</v>
      </c>
      <c r="V119" s="236">
        <v>3101625</v>
      </c>
      <c r="W119" s="236">
        <v>4803201.4800000004</v>
      </c>
      <c r="X119" s="236">
        <v>10386486.789999999</v>
      </c>
      <c r="Y119" s="236">
        <v>12551659</v>
      </c>
      <c r="Z119" s="117"/>
      <c r="AA119" s="44">
        <f t="shared" si="75"/>
        <v>-3292308.66</v>
      </c>
      <c r="AB119" s="118">
        <f t="shared" si="75"/>
        <v>-1942931.2000000011</v>
      </c>
      <c r="AC119" s="118">
        <f t="shared" si="75"/>
        <v>-672657.56000000052</v>
      </c>
      <c r="AD119" s="118">
        <f t="shared" si="75"/>
        <v>-728412.5</v>
      </c>
      <c r="AE119" s="118">
        <f t="shared" si="75"/>
        <v>-637463.48999999976</v>
      </c>
      <c r="AF119" s="118">
        <f t="shared" si="75"/>
        <v>-685529.3200000003</v>
      </c>
      <c r="AG119" s="118">
        <f t="shared" si="75"/>
        <v>-282884.29999999981</v>
      </c>
      <c r="AH119" s="118">
        <f t="shared" si="75"/>
        <v>-667590.29</v>
      </c>
      <c r="AI119" s="118">
        <f t="shared" si="75"/>
        <v>-1140617.7299999995</v>
      </c>
      <c r="AJ119" s="118">
        <f t="shared" si="75"/>
        <v>-1424248.3500000015</v>
      </c>
      <c r="AK119" s="118">
        <f t="shared" si="75"/>
        <v>-317284.1400000006</v>
      </c>
      <c r="AL119" s="119"/>
      <c r="AM119" s="44">
        <f>IF(ISERROR(GETPIVOTDATA("VALUE",'CRS WK pvt'!$I$2,"DT_FILE",AM$8,"CD_CO",AM$6,"TRIM_CAT",TRIM(B119),"TRIM_LINE",A115))=TRUE,0,GETPIVOTDATA("VALUE",'CRS WK pvt'!$I$2,"DT_FILE",AM$8,"CD_CO",AM$6,"TRIM_CAT",TRIM(B119),"TRIM_LINE",A115))</f>
        <v>3223151</v>
      </c>
    </row>
    <row r="120" spans="1:39" s="47" customFormat="1" x14ac:dyDescent="0.35">
      <c r="A120" s="171"/>
      <c r="B120" s="48" t="s">
        <v>41</v>
      </c>
      <c r="C120" s="115">
        <v>42360814.049999997</v>
      </c>
      <c r="D120" s="116">
        <v>44903162.409999996</v>
      </c>
      <c r="E120" s="116">
        <v>26223743.120000001</v>
      </c>
      <c r="F120" s="116">
        <v>14675647.18</v>
      </c>
      <c r="G120" s="116">
        <v>10104403.84</v>
      </c>
      <c r="H120" s="116">
        <v>12178164.18</v>
      </c>
      <c r="I120" s="116">
        <v>12003831.189999999</v>
      </c>
      <c r="J120" s="116">
        <v>14552144.08</v>
      </c>
      <c r="K120" s="116">
        <v>16819287.329999998</v>
      </c>
      <c r="L120" s="116">
        <v>36319869.840000004</v>
      </c>
      <c r="M120" s="116">
        <v>38961122.82</v>
      </c>
      <c r="N120" s="117">
        <v>35319646.170000002</v>
      </c>
      <c r="O120" s="115">
        <v>34876370.649999999</v>
      </c>
      <c r="P120" s="116">
        <v>29737147.789999999</v>
      </c>
      <c r="Q120" s="116">
        <v>23146360.940000001</v>
      </c>
      <c r="R120" s="116">
        <v>12180445.24</v>
      </c>
      <c r="S120" s="116">
        <v>9810914.4100000001</v>
      </c>
      <c r="T120" s="116">
        <v>10883562.74</v>
      </c>
      <c r="U120" s="236">
        <v>8711194.7400000002</v>
      </c>
      <c r="V120" s="236">
        <v>10653340</v>
      </c>
      <c r="W120" s="236">
        <v>15657290</v>
      </c>
      <c r="X120" s="236">
        <v>30654023.640000001</v>
      </c>
      <c r="Y120" s="236">
        <v>38105163</v>
      </c>
      <c r="Z120" s="117"/>
      <c r="AA120" s="44">
        <f t="shared" si="75"/>
        <v>-7484443.3999999985</v>
      </c>
      <c r="AB120" s="118">
        <f t="shared" si="75"/>
        <v>-15166014.619999997</v>
      </c>
      <c r="AC120" s="118">
        <f t="shared" si="75"/>
        <v>-3077382.1799999997</v>
      </c>
      <c r="AD120" s="118">
        <f t="shared" si="75"/>
        <v>-2495201.9399999995</v>
      </c>
      <c r="AE120" s="118">
        <f t="shared" si="75"/>
        <v>-293489.4299999997</v>
      </c>
      <c r="AF120" s="118">
        <f t="shared" si="75"/>
        <v>-1294601.4399999995</v>
      </c>
      <c r="AG120" s="118">
        <f t="shared" si="75"/>
        <v>-3292636.4499999993</v>
      </c>
      <c r="AH120" s="118">
        <f t="shared" si="75"/>
        <v>-3898804.08</v>
      </c>
      <c r="AI120" s="118">
        <f t="shared" si="75"/>
        <v>-1161997.3299999982</v>
      </c>
      <c r="AJ120" s="118">
        <f t="shared" si="75"/>
        <v>-5665846.200000003</v>
      </c>
      <c r="AK120" s="118">
        <f t="shared" si="75"/>
        <v>-855959.8200000003</v>
      </c>
      <c r="AL120" s="119"/>
      <c r="AM120" s="44">
        <f>IF(ISERROR(GETPIVOTDATA("VALUE",'CRS WK pvt'!$I$2,"DT_FILE",AM$8,"CD_CO",AM$6,"TRIM_CAT",TRIM(B120),"TRIM_LINE",A115))=TRUE,0,GETPIVOTDATA("VALUE",'CRS WK pvt'!$I$2,"DT_FILE",AM$8,"CD_CO",AM$6,"TRIM_CAT",TRIM(B120),"TRIM_LINE",A115))</f>
        <v>13171682</v>
      </c>
    </row>
    <row r="121" spans="1:39" s="152" customFormat="1" x14ac:dyDescent="0.35">
      <c r="A121" s="172"/>
      <c r="B121" s="48" t="s">
        <v>42</v>
      </c>
      <c r="C121" s="153">
        <f>SUM(C116:C120)</f>
        <v>197023612.13999999</v>
      </c>
      <c r="D121" s="154">
        <f t="shared" ref="D121:AM128" si="76">SUM(D116:D120)</f>
        <v>145905938.97</v>
      </c>
      <c r="E121" s="154">
        <f t="shared" si="76"/>
        <v>86326392.640000001</v>
      </c>
      <c r="F121" s="154">
        <f t="shared" si="76"/>
        <v>46376852.259999998</v>
      </c>
      <c r="G121" s="154">
        <f t="shared" si="76"/>
        <v>33738288.880000003</v>
      </c>
      <c r="H121" s="154">
        <f t="shared" si="76"/>
        <v>34565149.870000005</v>
      </c>
      <c r="I121" s="154">
        <f t="shared" si="76"/>
        <v>33164286.869999997</v>
      </c>
      <c r="J121" s="154">
        <f t="shared" si="76"/>
        <v>47392016.810000002</v>
      </c>
      <c r="K121" s="154">
        <f t="shared" si="76"/>
        <v>76922660.799999997</v>
      </c>
      <c r="L121" s="154">
        <f t="shared" si="76"/>
        <v>181801823.10999998</v>
      </c>
      <c r="M121" s="154">
        <f t="shared" si="76"/>
        <v>195418013.07999998</v>
      </c>
      <c r="N121" s="156">
        <f t="shared" si="76"/>
        <v>172806956.87</v>
      </c>
      <c r="O121" s="153">
        <f t="shared" si="76"/>
        <v>161104945.68000001</v>
      </c>
      <c r="P121" s="160">
        <f t="shared" si="76"/>
        <v>129576506.88</v>
      </c>
      <c r="Q121" s="160">
        <f t="shared" si="76"/>
        <v>92242122.170000002</v>
      </c>
      <c r="R121" s="160">
        <f t="shared" si="76"/>
        <v>42289412.25</v>
      </c>
      <c r="S121" s="160">
        <f t="shared" si="76"/>
        <v>34609273</v>
      </c>
      <c r="T121" s="160">
        <f t="shared" si="76"/>
        <v>31069865.710000001</v>
      </c>
      <c r="U121" s="160">
        <f t="shared" si="76"/>
        <v>31013918.57</v>
      </c>
      <c r="V121" s="160">
        <f t="shared" si="76"/>
        <v>38582045</v>
      </c>
      <c r="W121" s="160">
        <f t="shared" si="76"/>
        <v>73327347.620000005</v>
      </c>
      <c r="X121" s="160">
        <f t="shared" si="76"/>
        <v>161321127.33999997</v>
      </c>
      <c r="Y121" s="160">
        <v>198877054</v>
      </c>
      <c r="Z121" s="156"/>
      <c r="AA121" s="155">
        <f t="shared" si="68"/>
        <v>-35918666.460000008</v>
      </c>
      <c r="AB121" s="157">
        <f t="shared" ref="AB121:AC121" si="77">SUM(AB116:AB120)</f>
        <v>-16329432.089999985</v>
      </c>
      <c r="AC121" s="157">
        <f t="shared" si="77"/>
        <v>5915729.5299999993</v>
      </c>
      <c r="AD121" s="157">
        <f t="shared" ref="AD121:AE121" si="78">SUM(AD116:AD120)</f>
        <v>-4087440.0099999993</v>
      </c>
      <c r="AE121" s="157">
        <f t="shared" si="78"/>
        <v>870984.11999999941</v>
      </c>
      <c r="AF121" s="157">
        <f t="shared" ref="AF121:AG121" si="79">SUM(AF116:AF120)</f>
        <v>-3495284.1599999988</v>
      </c>
      <c r="AG121" s="157">
        <f t="shared" si="79"/>
        <v>-2150368.2999999998</v>
      </c>
      <c r="AH121" s="157">
        <f t="shared" ref="AH121:AI121" si="80">SUM(AH116:AH120)</f>
        <v>-8809971.8099999987</v>
      </c>
      <c r="AI121" s="157">
        <f t="shared" si="80"/>
        <v>-3595313.1799999974</v>
      </c>
      <c r="AJ121" s="157">
        <f t="shared" ref="AJ121:AK121" si="81">SUM(AJ116:AJ120)</f>
        <v>-20480695.769999996</v>
      </c>
      <c r="AK121" s="157">
        <f t="shared" si="81"/>
        <v>3459040.9199999943</v>
      </c>
      <c r="AL121" s="158"/>
      <c r="AM121" s="155">
        <f t="shared" si="76"/>
        <v>47475839</v>
      </c>
    </row>
    <row r="122" spans="1:39" s="47" customFormat="1" x14ac:dyDescent="0.35">
      <c r="A122" s="171">
        <f>+A115+1</f>
        <v>12</v>
      </c>
      <c r="B122" s="56" t="s">
        <v>318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59"/>
      <c r="AA122" s="60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2"/>
      <c r="AM122" s="60"/>
    </row>
    <row r="123" spans="1:39" s="47" customFormat="1" x14ac:dyDescent="0.35">
      <c r="A123" s="171"/>
      <c r="B123" s="48" t="s">
        <v>37</v>
      </c>
      <c r="C123" s="190">
        <v>50649.88</v>
      </c>
      <c r="D123" s="191">
        <v>36562.43</v>
      </c>
      <c r="E123" s="191">
        <v>28608.7</v>
      </c>
      <c r="F123" s="191">
        <v>16285.33</v>
      </c>
      <c r="G123" s="191">
        <v>10375.549999999999</v>
      </c>
      <c r="H123" s="191">
        <v>10227.33</v>
      </c>
      <c r="I123" s="191">
        <v>11360.18</v>
      </c>
      <c r="J123" s="191">
        <v>23765.360000000001</v>
      </c>
      <c r="K123" s="191">
        <v>52028.160000000003</v>
      </c>
      <c r="L123" s="191">
        <v>189196.91</v>
      </c>
      <c r="M123" s="191">
        <v>303820.83</v>
      </c>
      <c r="N123" s="192">
        <v>742654.23</v>
      </c>
      <c r="O123" s="190">
        <v>1440585.85</v>
      </c>
      <c r="P123" s="191">
        <v>1169707.8500000001</v>
      </c>
      <c r="Q123" s="116">
        <v>869906.71</v>
      </c>
      <c r="R123" s="116">
        <v>349671.71</v>
      </c>
      <c r="S123" s="116">
        <v>260276.15</v>
      </c>
      <c r="T123" s="116">
        <v>198042.89</v>
      </c>
      <c r="U123" s="236">
        <v>219541.68</v>
      </c>
      <c r="V123" s="236">
        <v>324165</v>
      </c>
      <c r="W123" s="236">
        <v>636970.81999999995</v>
      </c>
      <c r="X123" s="236">
        <v>1228986.52</v>
      </c>
      <c r="Y123" s="236">
        <v>1502138</v>
      </c>
      <c r="Z123" s="117"/>
      <c r="AA123" s="191">
        <f t="shared" ref="AA123:AK127" si="82">O123-C123</f>
        <v>1389935.9700000002</v>
      </c>
      <c r="AB123" s="118">
        <f t="shared" si="82"/>
        <v>1133145.4200000002</v>
      </c>
      <c r="AC123" s="118">
        <f t="shared" si="82"/>
        <v>841298.01</v>
      </c>
      <c r="AD123" s="118">
        <f t="shared" si="82"/>
        <v>333386.38</v>
      </c>
      <c r="AE123" s="118">
        <f t="shared" si="82"/>
        <v>249900.6</v>
      </c>
      <c r="AF123" s="118">
        <f t="shared" si="82"/>
        <v>187815.56000000003</v>
      </c>
      <c r="AG123" s="118">
        <f t="shared" si="82"/>
        <v>208181.5</v>
      </c>
      <c r="AH123" s="118">
        <f t="shared" si="82"/>
        <v>300399.64</v>
      </c>
      <c r="AI123" s="118">
        <f t="shared" si="82"/>
        <v>584942.65999999992</v>
      </c>
      <c r="AJ123" s="118">
        <f t="shared" si="82"/>
        <v>1039789.61</v>
      </c>
      <c r="AK123" s="118">
        <f t="shared" si="82"/>
        <v>1198317.17</v>
      </c>
      <c r="AL123" s="119"/>
      <c r="AM123" s="44">
        <f>IF(ISERROR(GETPIVOTDATA("VALUE",'CRS WK pvt'!$I$2,"DT_FILE",AM$8,"CD_CO",AM$6,"TRIM_CAT",TRIM(B123),"TRIM_LINE",A122))=TRUE,0,GETPIVOTDATA("VALUE",'CRS WK pvt'!$I$2,"DT_FILE",AM$8,"CD_CO",AM$6,"TRIM_CAT",TRIM(B123),"TRIM_LINE",A122))</f>
        <v>225096</v>
      </c>
    </row>
    <row r="124" spans="1:39" s="47" customFormat="1" x14ac:dyDescent="0.35">
      <c r="A124" s="171"/>
      <c r="B124" s="48" t="s">
        <v>38</v>
      </c>
      <c r="C124" s="190">
        <v>39037.21</v>
      </c>
      <c r="D124" s="191">
        <v>29364.33</v>
      </c>
      <c r="E124" s="191">
        <v>27621.68</v>
      </c>
      <c r="F124" s="191">
        <v>14352.99</v>
      </c>
      <c r="G124" s="191">
        <v>8701.33</v>
      </c>
      <c r="H124" s="191">
        <v>8454.3700000000008</v>
      </c>
      <c r="I124" s="191">
        <v>8178.84</v>
      </c>
      <c r="J124" s="191">
        <v>16045.97</v>
      </c>
      <c r="K124" s="191">
        <v>32013.48</v>
      </c>
      <c r="L124" s="191">
        <v>101648.46</v>
      </c>
      <c r="M124" s="191">
        <v>140248.16</v>
      </c>
      <c r="N124" s="192">
        <v>196277.75</v>
      </c>
      <c r="O124" s="190">
        <v>249834.44</v>
      </c>
      <c r="P124" s="191">
        <v>220319.35</v>
      </c>
      <c r="Q124" s="116">
        <v>144971.35</v>
      </c>
      <c r="R124" s="116">
        <v>69066.87</v>
      </c>
      <c r="S124" s="116">
        <v>54804.4</v>
      </c>
      <c r="T124" s="116">
        <v>39528.120000000003</v>
      </c>
      <c r="U124" s="236">
        <v>44224.1</v>
      </c>
      <c r="V124" s="236">
        <v>57064</v>
      </c>
      <c r="W124" s="236">
        <v>116263.63</v>
      </c>
      <c r="X124" s="236">
        <v>213944.25</v>
      </c>
      <c r="Y124" s="236">
        <v>261970</v>
      </c>
      <c r="Z124" s="117"/>
      <c r="AA124" s="191">
        <f t="shared" si="82"/>
        <v>210797.23</v>
      </c>
      <c r="AB124" s="118">
        <f t="shared" si="82"/>
        <v>190955.02000000002</v>
      </c>
      <c r="AC124" s="118">
        <f t="shared" si="82"/>
        <v>117349.67000000001</v>
      </c>
      <c r="AD124" s="118">
        <f t="shared" si="82"/>
        <v>54713.88</v>
      </c>
      <c r="AE124" s="118">
        <f t="shared" si="82"/>
        <v>46103.07</v>
      </c>
      <c r="AF124" s="118">
        <f t="shared" si="82"/>
        <v>31073.75</v>
      </c>
      <c r="AG124" s="118">
        <f t="shared" si="82"/>
        <v>36045.259999999995</v>
      </c>
      <c r="AH124" s="118">
        <f t="shared" si="82"/>
        <v>41018.03</v>
      </c>
      <c r="AI124" s="118">
        <f t="shared" si="82"/>
        <v>84250.150000000009</v>
      </c>
      <c r="AJ124" s="118">
        <f t="shared" si="82"/>
        <v>112295.79</v>
      </c>
      <c r="AK124" s="118">
        <f t="shared" si="82"/>
        <v>121721.84</v>
      </c>
      <c r="AL124" s="119"/>
      <c r="AM124" s="44">
        <f>IF(ISERROR(GETPIVOTDATA("VALUE",'CRS WK pvt'!$I$2,"DT_FILE",AM$8,"CD_CO",AM$6,"TRIM_CAT",TRIM(B124),"TRIM_LINE",A122))=TRUE,0,GETPIVOTDATA("VALUE",'CRS WK pvt'!$I$2,"DT_FILE",AM$8,"CD_CO",AM$6,"TRIM_CAT",TRIM(B124),"TRIM_LINE",A122))</f>
        <v>37119</v>
      </c>
    </row>
    <row r="125" spans="1:39" s="47" customFormat="1" x14ac:dyDescent="0.35">
      <c r="A125" s="171"/>
      <c r="B125" s="48" t="s">
        <v>39</v>
      </c>
      <c r="C125" s="190">
        <v>911.28</v>
      </c>
      <c r="D125" s="191">
        <v>806.54</v>
      </c>
      <c r="E125" s="191">
        <v>304.27999999999997</v>
      </c>
      <c r="F125" s="191">
        <v>329.81</v>
      </c>
      <c r="G125" s="191">
        <v>814</v>
      </c>
      <c r="H125" s="191">
        <v>1643.75</v>
      </c>
      <c r="I125" s="191">
        <v>2298.87</v>
      </c>
      <c r="J125" s="191">
        <v>3089.63</v>
      </c>
      <c r="K125" s="191">
        <v>6505.03</v>
      </c>
      <c r="L125" s="191">
        <v>25949.21</v>
      </c>
      <c r="M125" s="191">
        <v>47919.19</v>
      </c>
      <c r="N125" s="192">
        <v>145287.60999999999</v>
      </c>
      <c r="O125" s="190">
        <v>299633.21999999997</v>
      </c>
      <c r="P125" s="191">
        <v>210957.9</v>
      </c>
      <c r="Q125" s="116">
        <v>155497.39000000001</v>
      </c>
      <c r="R125" s="116">
        <v>78929.48</v>
      </c>
      <c r="S125" s="116">
        <v>64813.29</v>
      </c>
      <c r="T125" s="116">
        <v>53944.22</v>
      </c>
      <c r="U125" s="236">
        <v>65213.82</v>
      </c>
      <c r="V125" s="236">
        <v>86378</v>
      </c>
      <c r="W125" s="236">
        <v>146617.16</v>
      </c>
      <c r="X125" s="236">
        <v>270479.71000000002</v>
      </c>
      <c r="Y125" s="236">
        <v>335335</v>
      </c>
      <c r="Z125" s="117"/>
      <c r="AA125" s="191">
        <f t="shared" si="82"/>
        <v>298721.93999999994</v>
      </c>
      <c r="AB125" s="118">
        <f t="shared" si="82"/>
        <v>210151.36</v>
      </c>
      <c r="AC125" s="118">
        <f t="shared" si="82"/>
        <v>155193.11000000002</v>
      </c>
      <c r="AD125" s="118">
        <f t="shared" si="82"/>
        <v>78599.67</v>
      </c>
      <c r="AE125" s="118">
        <f t="shared" si="82"/>
        <v>63999.29</v>
      </c>
      <c r="AF125" s="118">
        <f t="shared" si="82"/>
        <v>52300.47</v>
      </c>
      <c r="AG125" s="118">
        <f t="shared" si="82"/>
        <v>62914.95</v>
      </c>
      <c r="AH125" s="118">
        <f t="shared" si="82"/>
        <v>83288.37</v>
      </c>
      <c r="AI125" s="118">
        <f t="shared" si="82"/>
        <v>140112.13</v>
      </c>
      <c r="AJ125" s="118">
        <f t="shared" si="82"/>
        <v>244530.50000000003</v>
      </c>
      <c r="AK125" s="118">
        <f t="shared" si="82"/>
        <v>287415.81</v>
      </c>
      <c r="AL125" s="119"/>
      <c r="AM125" s="44">
        <f>IF(ISERROR(GETPIVOTDATA("VALUE",'CRS WK pvt'!$I$2,"DT_FILE",AM$8,"CD_CO",AM$6,"TRIM_CAT",TRIM(B125),"TRIM_LINE",A122))=TRUE,0,GETPIVOTDATA("VALUE",'CRS WK pvt'!$I$2,"DT_FILE",AM$8,"CD_CO",AM$6,"TRIM_CAT",TRIM(B125),"TRIM_LINE",A122))</f>
        <v>62740</v>
      </c>
    </row>
    <row r="126" spans="1:39" s="47" customFormat="1" x14ac:dyDescent="0.35">
      <c r="A126" s="171"/>
      <c r="B126" s="48" t="s">
        <v>40</v>
      </c>
      <c r="C126" s="190">
        <v>355.27</v>
      </c>
      <c r="D126" s="191">
        <v>676.84</v>
      </c>
      <c r="E126" s="191">
        <v>414.43</v>
      </c>
      <c r="F126" s="191">
        <v>183.57</v>
      </c>
      <c r="G126" s="191">
        <v>8321.69</v>
      </c>
      <c r="H126" s="191">
        <v>1232.79</v>
      </c>
      <c r="I126" s="191">
        <v>1367.69</v>
      </c>
      <c r="J126" s="191">
        <v>2266.4499999999998</v>
      </c>
      <c r="K126" s="191">
        <v>4873.8900000000003</v>
      </c>
      <c r="L126" s="191">
        <v>21586.05</v>
      </c>
      <c r="M126" s="191">
        <v>62777.72</v>
      </c>
      <c r="N126" s="192">
        <v>225487.75</v>
      </c>
      <c r="O126" s="190">
        <v>527637.96</v>
      </c>
      <c r="P126" s="191">
        <v>365082.5</v>
      </c>
      <c r="Q126" s="116">
        <v>274862.03000000003</v>
      </c>
      <c r="R126" s="116">
        <v>144347.18</v>
      </c>
      <c r="S126" s="116">
        <v>109553.51</v>
      </c>
      <c r="T126" s="116">
        <v>77487.990000000005</v>
      </c>
      <c r="U126" s="236">
        <v>106240</v>
      </c>
      <c r="V126" s="236">
        <v>176567</v>
      </c>
      <c r="W126" s="236">
        <v>249164.12</v>
      </c>
      <c r="X126" s="236">
        <v>436796.74</v>
      </c>
      <c r="Y126" s="236">
        <v>533021</v>
      </c>
      <c r="Z126" s="117"/>
      <c r="AA126" s="191">
        <f t="shared" si="82"/>
        <v>527282.68999999994</v>
      </c>
      <c r="AB126" s="118">
        <f t="shared" si="82"/>
        <v>364405.66</v>
      </c>
      <c r="AC126" s="118">
        <f t="shared" si="82"/>
        <v>274447.60000000003</v>
      </c>
      <c r="AD126" s="118">
        <f t="shared" si="82"/>
        <v>144163.60999999999</v>
      </c>
      <c r="AE126" s="118">
        <f t="shared" si="82"/>
        <v>101231.81999999999</v>
      </c>
      <c r="AF126" s="118">
        <f t="shared" si="82"/>
        <v>76255.200000000012</v>
      </c>
      <c r="AG126" s="118">
        <f t="shared" si="82"/>
        <v>104872.31</v>
      </c>
      <c r="AH126" s="118">
        <f t="shared" si="82"/>
        <v>174300.55</v>
      </c>
      <c r="AI126" s="118">
        <f t="shared" si="82"/>
        <v>244290.22999999998</v>
      </c>
      <c r="AJ126" s="118">
        <f t="shared" si="82"/>
        <v>415210.69</v>
      </c>
      <c r="AK126" s="118">
        <f t="shared" si="82"/>
        <v>470243.28</v>
      </c>
      <c r="AL126" s="119"/>
      <c r="AM126" s="44">
        <f>IF(ISERROR(GETPIVOTDATA("VALUE",'CRS WK pvt'!$I$2,"DT_FILE",AM$8,"CD_CO",AM$6,"TRIM_CAT",TRIM(B126),"TRIM_LINE",A122))=TRUE,0,GETPIVOTDATA("VALUE",'CRS WK pvt'!$I$2,"DT_FILE",AM$8,"CD_CO",AM$6,"TRIM_CAT",TRIM(B126),"TRIM_LINE",A122))</f>
        <v>109009</v>
      </c>
    </row>
    <row r="127" spans="1:39" s="47" customFormat="1" x14ac:dyDescent="0.35">
      <c r="A127" s="171"/>
      <c r="B127" s="48" t="s">
        <v>41</v>
      </c>
      <c r="C127" s="190">
        <v>1718.66</v>
      </c>
      <c r="D127" s="191">
        <v>1135</v>
      </c>
      <c r="E127" s="191">
        <v>520.45000000000005</v>
      </c>
      <c r="F127" s="191">
        <v>951.61</v>
      </c>
      <c r="G127" s="191">
        <v>821.93</v>
      </c>
      <c r="H127" s="191">
        <v>685.41</v>
      </c>
      <c r="I127" s="191">
        <v>736.89</v>
      </c>
      <c r="J127" s="191">
        <v>2686.41</v>
      </c>
      <c r="K127" s="191">
        <v>4955.17</v>
      </c>
      <c r="L127" s="191">
        <v>24090.99</v>
      </c>
      <c r="M127" s="191">
        <v>135860.07</v>
      </c>
      <c r="N127" s="192">
        <v>533457.18000000005</v>
      </c>
      <c r="O127" s="190">
        <v>1506253.56</v>
      </c>
      <c r="P127" s="191">
        <v>1119944.3500000001</v>
      </c>
      <c r="Q127" s="116">
        <v>893861.35</v>
      </c>
      <c r="R127" s="116">
        <v>377642.25</v>
      </c>
      <c r="S127" s="116">
        <v>291319.98</v>
      </c>
      <c r="T127" s="116">
        <v>271411.21000000002</v>
      </c>
      <c r="U127" s="236">
        <v>280135.27</v>
      </c>
      <c r="V127" s="236">
        <v>327733</v>
      </c>
      <c r="W127" s="236">
        <v>730298.7</v>
      </c>
      <c r="X127" s="236">
        <v>1392550.77</v>
      </c>
      <c r="Y127" s="236">
        <v>1621533</v>
      </c>
      <c r="Z127" s="117"/>
      <c r="AA127" s="191">
        <f t="shared" si="82"/>
        <v>1504534.9000000001</v>
      </c>
      <c r="AB127" s="118">
        <f t="shared" si="82"/>
        <v>1118809.3500000001</v>
      </c>
      <c r="AC127" s="118">
        <f t="shared" si="82"/>
        <v>893340.9</v>
      </c>
      <c r="AD127" s="118">
        <f t="shared" si="82"/>
        <v>376690.64</v>
      </c>
      <c r="AE127" s="118">
        <f t="shared" si="82"/>
        <v>290498.05</v>
      </c>
      <c r="AF127" s="118">
        <f t="shared" si="82"/>
        <v>270725.80000000005</v>
      </c>
      <c r="AG127" s="118">
        <f t="shared" si="82"/>
        <v>279398.38</v>
      </c>
      <c r="AH127" s="118">
        <f t="shared" si="82"/>
        <v>325046.59000000003</v>
      </c>
      <c r="AI127" s="118">
        <f t="shared" si="82"/>
        <v>725343.52999999991</v>
      </c>
      <c r="AJ127" s="118">
        <f t="shared" si="82"/>
        <v>1368459.78</v>
      </c>
      <c r="AK127" s="118">
        <f t="shared" si="82"/>
        <v>1485672.93</v>
      </c>
      <c r="AL127" s="119"/>
      <c r="AM127" s="44">
        <f>IF(ISERROR(GETPIVOTDATA("VALUE",'CRS WK pvt'!$I$2,"DT_FILE",AM$8,"CD_CO",AM$6,"TRIM_CAT",TRIM(B127),"TRIM_LINE",A122))=TRUE,0,GETPIVOTDATA("VALUE",'CRS WK pvt'!$I$2,"DT_FILE",AM$8,"CD_CO",AM$6,"TRIM_CAT",TRIM(B127),"TRIM_LINE",A122))</f>
        <v>367032</v>
      </c>
    </row>
    <row r="128" spans="1:39" s="152" customFormat="1" x14ac:dyDescent="0.35">
      <c r="A128" s="172"/>
      <c r="B128" s="48" t="s">
        <v>42</v>
      </c>
      <c r="C128" s="153">
        <f>SUM(C123:C127)</f>
        <v>92672.3</v>
      </c>
      <c r="D128" s="154">
        <f t="shared" ref="D128:AB146" si="83">SUM(D123:D127)</f>
        <v>68545.14</v>
      </c>
      <c r="E128" s="154">
        <f t="shared" si="83"/>
        <v>57469.54</v>
      </c>
      <c r="F128" s="154">
        <f t="shared" si="83"/>
        <v>32103.31</v>
      </c>
      <c r="G128" s="154">
        <f t="shared" si="83"/>
        <v>29034.5</v>
      </c>
      <c r="H128" s="154">
        <f t="shared" si="83"/>
        <v>22243.65</v>
      </c>
      <c r="I128" s="154">
        <f t="shared" si="83"/>
        <v>23942.469999999998</v>
      </c>
      <c r="J128" s="154">
        <f t="shared" si="83"/>
        <v>47853.819999999992</v>
      </c>
      <c r="K128" s="154">
        <f t="shared" si="83"/>
        <v>100375.73</v>
      </c>
      <c r="L128" s="154">
        <f t="shared" si="83"/>
        <v>362471.62</v>
      </c>
      <c r="M128" s="154">
        <f t="shared" si="83"/>
        <v>690625.97</v>
      </c>
      <c r="N128" s="156">
        <f t="shared" si="83"/>
        <v>1843164.52</v>
      </c>
      <c r="O128" s="153">
        <f t="shared" si="83"/>
        <v>4023945.03</v>
      </c>
      <c r="P128" s="154">
        <f t="shared" si="83"/>
        <v>3086011.95</v>
      </c>
      <c r="Q128" s="160">
        <f t="shared" si="83"/>
        <v>2339098.83</v>
      </c>
      <c r="R128" s="160">
        <f t="shared" si="83"/>
        <v>1019657.49</v>
      </c>
      <c r="S128" s="160">
        <f t="shared" si="83"/>
        <v>780767.33</v>
      </c>
      <c r="T128" s="160">
        <f t="shared" si="83"/>
        <v>640414.42999999993</v>
      </c>
      <c r="U128" s="160">
        <f t="shared" si="83"/>
        <v>715354.87</v>
      </c>
      <c r="V128" s="160">
        <f t="shared" si="83"/>
        <v>971907</v>
      </c>
      <c r="W128" s="160">
        <f t="shared" si="83"/>
        <v>1879314.43</v>
      </c>
      <c r="X128" s="160">
        <f t="shared" si="83"/>
        <v>3542757.9899999998</v>
      </c>
      <c r="Y128" s="160">
        <v>4253997</v>
      </c>
      <c r="Z128" s="156"/>
      <c r="AA128" s="219">
        <f t="shared" si="83"/>
        <v>3931272.7300000004</v>
      </c>
      <c r="AB128" s="157">
        <f t="shared" si="83"/>
        <v>3017466.8100000005</v>
      </c>
      <c r="AC128" s="157">
        <f t="shared" ref="AC128:AD128" si="84">SUM(AC123:AC127)</f>
        <v>2281629.29</v>
      </c>
      <c r="AD128" s="157">
        <f t="shared" si="84"/>
        <v>987554.18</v>
      </c>
      <c r="AE128" s="157">
        <f t="shared" ref="AE128:AF128" si="85">SUM(AE123:AE127)</f>
        <v>751732.83</v>
      </c>
      <c r="AF128" s="157">
        <f t="shared" si="85"/>
        <v>618170.78</v>
      </c>
      <c r="AG128" s="157">
        <f t="shared" ref="AG128:AH128" si="86">SUM(AG123:AG127)</f>
        <v>691412.4</v>
      </c>
      <c r="AH128" s="157">
        <f t="shared" si="86"/>
        <v>924053.18000000017</v>
      </c>
      <c r="AI128" s="157">
        <f t="shared" ref="AI128:AJ128" si="87">SUM(AI123:AI127)</f>
        <v>1778938.6999999997</v>
      </c>
      <c r="AJ128" s="157">
        <f t="shared" si="87"/>
        <v>3180286.37</v>
      </c>
      <c r="AK128" s="157">
        <f t="shared" ref="AK128" si="88">SUM(AK123:AK127)</f>
        <v>3563371.0300000003</v>
      </c>
      <c r="AL128" s="158"/>
      <c r="AM128" s="155">
        <f t="shared" si="76"/>
        <v>800996</v>
      </c>
    </row>
    <row r="129" spans="1:39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59"/>
      <c r="AA129" s="60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2"/>
      <c r="AM129" s="60"/>
    </row>
    <row r="130" spans="1:39" s="47" customFormat="1" x14ac:dyDescent="0.35">
      <c r="A130" s="171"/>
      <c r="B130" s="48" t="s">
        <v>37</v>
      </c>
      <c r="C130" s="115">
        <f t="shared" ref="C130" si="89">C116+C123</f>
        <v>116566692.53</v>
      </c>
      <c r="D130" s="116">
        <f t="shared" ref="D130:P130" si="90">D116+D123</f>
        <v>74703060.890000001</v>
      </c>
      <c r="E130" s="116">
        <f t="shared" si="90"/>
        <v>43118486.720000006</v>
      </c>
      <c r="F130" s="116">
        <f t="shared" si="90"/>
        <v>22174258.189999998</v>
      </c>
      <c r="G130" s="116">
        <f t="shared" si="90"/>
        <v>16404243.360000001</v>
      </c>
      <c r="H130" s="116">
        <f t="shared" si="90"/>
        <v>15567360.689999999</v>
      </c>
      <c r="I130" s="116">
        <f t="shared" si="90"/>
        <v>14835685.85</v>
      </c>
      <c r="J130" s="116">
        <f t="shared" si="90"/>
        <v>23676839.109999999</v>
      </c>
      <c r="K130" s="116">
        <f t="shared" si="90"/>
        <v>45400509.099999994</v>
      </c>
      <c r="L130" s="116">
        <f t="shared" si="90"/>
        <v>112681444.25999999</v>
      </c>
      <c r="M130" s="116">
        <f t="shared" si="90"/>
        <v>120918349.45</v>
      </c>
      <c r="N130" s="117">
        <f t="shared" si="90"/>
        <v>106705519.95</v>
      </c>
      <c r="O130" s="115">
        <f t="shared" si="90"/>
        <v>98284873.36999999</v>
      </c>
      <c r="P130" s="116">
        <f t="shared" si="90"/>
        <v>78683493.25</v>
      </c>
      <c r="Q130" s="116">
        <f t="shared" ref="Q130:R130" si="91">Q116+Q123</f>
        <v>54257250.840000004</v>
      </c>
      <c r="R130" s="116">
        <f t="shared" si="91"/>
        <v>22406749.66</v>
      </c>
      <c r="S130" s="116">
        <f t="shared" ref="S130:T130" si="92">S116+S123</f>
        <v>18288632.759999998</v>
      </c>
      <c r="T130" s="116">
        <f t="shared" si="92"/>
        <v>14804081.550000001</v>
      </c>
      <c r="U130" s="116">
        <f t="shared" ref="U130:V130" si="93">U116+U123</f>
        <v>16401950.529999999</v>
      </c>
      <c r="V130" s="116">
        <f t="shared" si="93"/>
        <v>20532058</v>
      </c>
      <c r="W130" s="116">
        <f t="shared" ref="W130:X130" si="94">W116+W123</f>
        <v>44688472.689999998</v>
      </c>
      <c r="X130" s="116">
        <f t="shared" si="94"/>
        <v>102155856.58</v>
      </c>
      <c r="Y130" s="116">
        <v>124670704</v>
      </c>
      <c r="Z130" s="117"/>
      <c r="AA130" s="44">
        <f t="shared" ref="AA130:AK138" si="95">O130-C130</f>
        <v>-18281819.160000011</v>
      </c>
      <c r="AB130" s="118">
        <f t="shared" si="95"/>
        <v>3980432.3599999994</v>
      </c>
      <c r="AC130" s="118">
        <f t="shared" si="95"/>
        <v>11138764.119999997</v>
      </c>
      <c r="AD130" s="118">
        <f t="shared" si="95"/>
        <v>232491.47000000253</v>
      </c>
      <c r="AE130" s="118">
        <f t="shared" si="95"/>
        <v>1884389.3999999966</v>
      </c>
      <c r="AF130" s="118">
        <f t="shared" si="95"/>
        <v>-763279.13999999873</v>
      </c>
      <c r="AG130" s="118">
        <f t="shared" si="95"/>
        <v>1566264.6799999997</v>
      </c>
      <c r="AH130" s="118">
        <f t="shared" si="95"/>
        <v>-3144781.1099999994</v>
      </c>
      <c r="AI130" s="118">
        <f t="shared" si="95"/>
        <v>-712036.40999999642</v>
      </c>
      <c r="AJ130" s="118">
        <f t="shared" si="95"/>
        <v>-10525587.679999992</v>
      </c>
      <c r="AK130" s="118">
        <f t="shared" si="95"/>
        <v>3752354.549999997</v>
      </c>
      <c r="AL130" s="119"/>
      <c r="AM130" s="76">
        <f t="shared" ref="AM130" si="96">AM116+AM123</f>
        <v>26300667</v>
      </c>
    </row>
    <row r="131" spans="1:39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99176675.739999995</v>
      </c>
      <c r="Y131" s="256">
        <f>Y130-Y132</f>
        <v>121072459.44</v>
      </c>
      <c r="Z131" s="117"/>
      <c r="AA131" s="44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9"/>
      <c r="AM131" s="76"/>
    </row>
    <row r="132" spans="1:39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2979180.84</v>
      </c>
      <c r="Y132" s="256">
        <f>2122667.65+1475576.91</f>
        <v>3598244.5599999996</v>
      </c>
      <c r="Z132" s="117"/>
      <c r="AA132" s="44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9"/>
      <c r="AM132" s="76"/>
    </row>
    <row r="133" spans="1:39" s="47" customFormat="1" x14ac:dyDescent="0.35">
      <c r="A133" s="171"/>
      <c r="B133" s="48" t="s">
        <v>38</v>
      </c>
      <c r="C133" s="115">
        <f t="shared" ref="C133:P133" si="97">C117+C124</f>
        <v>11136953.950000001</v>
      </c>
      <c r="D133" s="116">
        <f t="shared" si="97"/>
        <v>7852484.9400000004</v>
      </c>
      <c r="E133" s="116">
        <f t="shared" si="97"/>
        <v>4976954.9399999995</v>
      </c>
      <c r="F133" s="116">
        <f t="shared" si="97"/>
        <v>2342510.9500000002</v>
      </c>
      <c r="G133" s="116">
        <f t="shared" si="97"/>
        <v>1579780.33</v>
      </c>
      <c r="H133" s="116">
        <f t="shared" si="97"/>
        <v>1463494.83</v>
      </c>
      <c r="I133" s="116">
        <f t="shared" si="97"/>
        <v>1320333.3700000001</v>
      </c>
      <c r="J133" s="116">
        <f t="shared" si="97"/>
        <v>2111665.98</v>
      </c>
      <c r="K133" s="116">
        <f t="shared" si="97"/>
        <v>3787331.13</v>
      </c>
      <c r="L133" s="116">
        <f t="shared" si="97"/>
        <v>9437299.370000001</v>
      </c>
      <c r="M133" s="116">
        <f t="shared" si="97"/>
        <v>10045327.49</v>
      </c>
      <c r="N133" s="117">
        <f t="shared" si="97"/>
        <v>9321577.7799999993</v>
      </c>
      <c r="O133" s="115">
        <f t="shared" si="97"/>
        <v>8778594.9799999986</v>
      </c>
      <c r="P133" s="116">
        <f t="shared" si="97"/>
        <v>7435741.04</v>
      </c>
      <c r="Q133" s="116">
        <f t="shared" ref="Q133:R133" si="98">Q117+Q124</f>
        <v>4815453.8099999996</v>
      </c>
      <c r="R133" s="116">
        <f t="shared" si="98"/>
        <v>2338755.41</v>
      </c>
      <c r="S133" s="116">
        <f t="shared" ref="S133:T133" si="99">S117+S124</f>
        <v>1987858.26</v>
      </c>
      <c r="T133" s="116">
        <f t="shared" si="99"/>
        <v>1375393.9700000002</v>
      </c>
      <c r="U133" s="116">
        <f t="shared" ref="U133:V133" si="100">U117+U124</f>
        <v>1490946.08</v>
      </c>
      <c r="V133" s="116">
        <f t="shared" si="100"/>
        <v>1885059</v>
      </c>
      <c r="W133" s="116">
        <f t="shared" ref="W133:X133" si="101">W117+W124</f>
        <v>4199204.67</v>
      </c>
      <c r="X133" s="116">
        <f t="shared" si="101"/>
        <v>9318542.8599999994</v>
      </c>
      <c r="Y133" s="116">
        <v>12753890</v>
      </c>
      <c r="Z133" s="117"/>
      <c r="AA133" s="44">
        <f t="shared" si="95"/>
        <v>-2358358.9700000025</v>
      </c>
      <c r="AB133" s="118">
        <f t="shared" si="95"/>
        <v>-416743.90000000037</v>
      </c>
      <c r="AC133" s="118">
        <f t="shared" si="95"/>
        <v>-161501.12999999989</v>
      </c>
      <c r="AD133" s="118">
        <f t="shared" si="95"/>
        <v>-3755.5400000000373</v>
      </c>
      <c r="AE133" s="118">
        <f t="shared" si="95"/>
        <v>408077.92999999993</v>
      </c>
      <c r="AF133" s="118">
        <f t="shared" si="95"/>
        <v>-88100.85999999987</v>
      </c>
      <c r="AG133" s="118">
        <f t="shared" si="95"/>
        <v>170612.70999999996</v>
      </c>
      <c r="AH133" s="118">
        <f t="shared" si="95"/>
        <v>-226606.97999999998</v>
      </c>
      <c r="AI133" s="118">
        <f t="shared" si="95"/>
        <v>411873.54000000004</v>
      </c>
      <c r="AJ133" s="118">
        <f t="shared" si="95"/>
        <v>-118756.51000000164</v>
      </c>
      <c r="AK133" s="118">
        <f t="shared" si="95"/>
        <v>2708562.51</v>
      </c>
      <c r="AL133" s="119"/>
      <c r="AM133" s="76">
        <f>AM117+AM124</f>
        <v>2051250</v>
      </c>
    </row>
    <row r="134" spans="1:39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8844815.0099999998</v>
      </c>
      <c r="Y134" s="256">
        <f>Y133-Y135</f>
        <v>12155747.92</v>
      </c>
      <c r="Z134" s="117"/>
      <c r="AA134" s="44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9"/>
      <c r="AM134" s="76"/>
    </row>
    <row r="135" spans="1:39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473727.85</v>
      </c>
      <c r="Y135" s="256">
        <f>345796.81+252345.27</f>
        <v>598142.07999999996</v>
      </c>
      <c r="Z135" s="117"/>
      <c r="AA135" s="44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9"/>
      <c r="AM135" s="76"/>
    </row>
    <row r="136" spans="1:39" s="47" customFormat="1" x14ac:dyDescent="0.35">
      <c r="A136" s="171"/>
      <c r="B136" s="48" t="s">
        <v>39</v>
      </c>
      <c r="C136" s="115">
        <f t="shared" ref="C136:P136" si="102">C118+C125</f>
        <v>13222164.049999999</v>
      </c>
      <c r="D136" s="116">
        <f t="shared" si="102"/>
        <v>8845144.8199999984</v>
      </c>
      <c r="E136" s="116">
        <f t="shared" si="102"/>
        <v>5502939.7000000002</v>
      </c>
      <c r="F136" s="116">
        <f t="shared" si="102"/>
        <v>3421130.9</v>
      </c>
      <c r="G136" s="116">
        <f t="shared" si="102"/>
        <v>2567181.5</v>
      </c>
      <c r="H136" s="116">
        <f t="shared" si="102"/>
        <v>2535033.44</v>
      </c>
      <c r="I136" s="116">
        <f t="shared" si="102"/>
        <v>2365727.12</v>
      </c>
      <c r="J136" s="116">
        <f t="shared" si="102"/>
        <v>3325053.31</v>
      </c>
      <c r="K136" s="116">
        <f t="shared" si="102"/>
        <v>5062260.7</v>
      </c>
      <c r="L136" s="116">
        <f t="shared" si="102"/>
        <v>11869269.08</v>
      </c>
      <c r="M136" s="116">
        <f t="shared" si="102"/>
        <v>13116258.359999999</v>
      </c>
      <c r="N136" s="117">
        <f t="shared" si="102"/>
        <v>11355598.33</v>
      </c>
      <c r="O136" s="115">
        <f t="shared" si="102"/>
        <v>10619882.92</v>
      </c>
      <c r="P136" s="116">
        <f t="shared" si="102"/>
        <v>7595221.8900000006</v>
      </c>
      <c r="Q136" s="116">
        <f t="shared" ref="Q136:R136" si="103">Q118+Q125</f>
        <v>5305286.7699999996</v>
      </c>
      <c r="R136" s="116">
        <f t="shared" si="103"/>
        <v>2795269.33</v>
      </c>
      <c r="S136" s="116">
        <f t="shared" ref="S136:T136" si="104">S118+S125</f>
        <v>2436654.17</v>
      </c>
      <c r="T136" s="116">
        <f t="shared" si="104"/>
        <v>2142449.8200000003</v>
      </c>
      <c r="U136" s="116">
        <f t="shared" ref="U136:V136" si="105">U118+U125</f>
        <v>2361143.8899999997</v>
      </c>
      <c r="V136" s="116">
        <f t="shared" si="105"/>
        <v>2877570</v>
      </c>
      <c r="W136" s="116">
        <f t="shared" ref="W136:X136" si="106">W118+W125</f>
        <v>4879030.3900000006</v>
      </c>
      <c r="X136" s="116">
        <f t="shared" si="106"/>
        <v>10519627.950000001</v>
      </c>
      <c r="Y136" s="116">
        <v>12895081</v>
      </c>
      <c r="Z136" s="117"/>
      <c r="AA136" s="44">
        <f t="shared" si="95"/>
        <v>-2602281.129999999</v>
      </c>
      <c r="AB136" s="118">
        <f t="shared" si="95"/>
        <v>-1249922.9299999978</v>
      </c>
      <c r="AC136" s="118">
        <f t="shared" si="95"/>
        <v>-197652.93000000063</v>
      </c>
      <c r="AD136" s="118">
        <f t="shared" si="95"/>
        <v>-625861.56999999983</v>
      </c>
      <c r="AE136" s="118">
        <f t="shared" si="95"/>
        <v>-130527.33000000007</v>
      </c>
      <c r="AF136" s="118">
        <f t="shared" si="95"/>
        <v>-392583.61999999965</v>
      </c>
      <c r="AG136" s="118">
        <f t="shared" si="95"/>
        <v>-4583.230000000447</v>
      </c>
      <c r="AH136" s="118">
        <f t="shared" si="95"/>
        <v>-447483.31000000006</v>
      </c>
      <c r="AI136" s="118">
        <f t="shared" si="95"/>
        <v>-183230.30999999959</v>
      </c>
      <c r="AJ136" s="118">
        <f t="shared" si="95"/>
        <v>-1349641.129999999</v>
      </c>
      <c r="AK136" s="118">
        <f t="shared" si="95"/>
        <v>-221177.3599999994</v>
      </c>
      <c r="AL136" s="119"/>
      <c r="AM136" s="76">
        <f>AM118+AM125</f>
        <v>3054044</v>
      </c>
    </row>
    <row r="137" spans="1:39" s="47" customFormat="1" x14ac:dyDescent="0.35">
      <c r="A137" s="171"/>
      <c r="B137" s="48" t="s">
        <v>40</v>
      </c>
      <c r="C137" s="115">
        <f t="shared" ref="C137:P137" si="107">C119+C126</f>
        <v>13827941.199999999</v>
      </c>
      <c r="D137" s="116">
        <f t="shared" si="107"/>
        <v>9669496.0500000007</v>
      </c>
      <c r="E137" s="116">
        <f t="shared" si="107"/>
        <v>6561217.25</v>
      </c>
      <c r="F137" s="116">
        <f t="shared" si="107"/>
        <v>3794456.7399999998</v>
      </c>
      <c r="G137" s="116">
        <f t="shared" si="107"/>
        <v>3110892.42</v>
      </c>
      <c r="H137" s="116">
        <f t="shared" si="107"/>
        <v>2842654.97</v>
      </c>
      <c r="I137" s="116">
        <f t="shared" si="107"/>
        <v>2661914.92</v>
      </c>
      <c r="J137" s="116">
        <f t="shared" si="107"/>
        <v>3771481.74</v>
      </c>
      <c r="K137" s="116">
        <f t="shared" si="107"/>
        <v>5948693.0999999996</v>
      </c>
      <c r="L137" s="116">
        <f t="shared" si="107"/>
        <v>11832321.190000001</v>
      </c>
      <c r="M137" s="116">
        <f t="shared" si="107"/>
        <v>12931720.860000001</v>
      </c>
      <c r="N137" s="117">
        <f t="shared" si="107"/>
        <v>11414321.98</v>
      </c>
      <c r="O137" s="115">
        <f t="shared" si="107"/>
        <v>11062915.23</v>
      </c>
      <c r="P137" s="116">
        <f t="shared" si="107"/>
        <v>8090970.5099999998</v>
      </c>
      <c r="Q137" s="116">
        <f t="shared" ref="Q137:R137" si="108">Q119+Q126</f>
        <v>6163007.29</v>
      </c>
      <c r="R137" s="116">
        <f t="shared" si="108"/>
        <v>3210207.85</v>
      </c>
      <c r="S137" s="116">
        <f t="shared" ref="S137:T137" si="109">S119+S126</f>
        <v>2574660.75</v>
      </c>
      <c r="T137" s="116">
        <f t="shared" si="109"/>
        <v>2233380.85</v>
      </c>
      <c r="U137" s="116">
        <f t="shared" ref="U137:V137" si="110">U119+U126</f>
        <v>2483902.9300000002</v>
      </c>
      <c r="V137" s="116">
        <f t="shared" si="110"/>
        <v>3278192</v>
      </c>
      <c r="W137" s="116">
        <f t="shared" ref="W137:X137" si="111">W119+W126</f>
        <v>5052365.6000000006</v>
      </c>
      <c r="X137" s="116">
        <f t="shared" si="111"/>
        <v>10823283.529999999</v>
      </c>
      <c r="Y137" s="116">
        <v>13084680</v>
      </c>
      <c r="Z137" s="117"/>
      <c r="AA137" s="44">
        <f t="shared" si="95"/>
        <v>-2765025.9699999988</v>
      </c>
      <c r="AB137" s="118">
        <f t="shared" si="95"/>
        <v>-1578525.540000001</v>
      </c>
      <c r="AC137" s="118">
        <f t="shared" si="95"/>
        <v>-398209.95999999996</v>
      </c>
      <c r="AD137" s="118">
        <f t="shared" si="95"/>
        <v>-584248.88999999966</v>
      </c>
      <c r="AE137" s="118">
        <f t="shared" si="95"/>
        <v>-536231.66999999993</v>
      </c>
      <c r="AF137" s="118">
        <f t="shared" si="95"/>
        <v>-609274.12000000011</v>
      </c>
      <c r="AG137" s="118">
        <f t="shared" si="95"/>
        <v>-178011.98999999976</v>
      </c>
      <c r="AH137" s="118">
        <f t="shared" si="95"/>
        <v>-493289.74000000022</v>
      </c>
      <c r="AI137" s="118">
        <f t="shared" si="95"/>
        <v>-896327.49999999907</v>
      </c>
      <c r="AJ137" s="118">
        <f t="shared" si="95"/>
        <v>-1009037.660000002</v>
      </c>
      <c r="AK137" s="118">
        <f t="shared" si="95"/>
        <v>152959.13999999873</v>
      </c>
      <c r="AL137" s="119"/>
      <c r="AM137" s="76">
        <f>AM119+AM126</f>
        <v>3332160</v>
      </c>
    </row>
    <row r="138" spans="1:39" s="47" customFormat="1" x14ac:dyDescent="0.35">
      <c r="A138" s="171"/>
      <c r="B138" s="48" t="s">
        <v>41</v>
      </c>
      <c r="C138" s="115">
        <f t="shared" ref="C138:P138" si="112">C120+C127</f>
        <v>42362532.709999993</v>
      </c>
      <c r="D138" s="116">
        <f t="shared" si="112"/>
        <v>44904297.409999996</v>
      </c>
      <c r="E138" s="116">
        <f t="shared" si="112"/>
        <v>26224263.57</v>
      </c>
      <c r="F138" s="116">
        <f t="shared" si="112"/>
        <v>14676598.789999999</v>
      </c>
      <c r="G138" s="116">
        <f t="shared" si="112"/>
        <v>10105225.77</v>
      </c>
      <c r="H138" s="116">
        <f t="shared" si="112"/>
        <v>12178849.59</v>
      </c>
      <c r="I138" s="116">
        <f t="shared" si="112"/>
        <v>12004568.08</v>
      </c>
      <c r="J138" s="116">
        <f t="shared" si="112"/>
        <v>14554830.49</v>
      </c>
      <c r="K138" s="116">
        <f t="shared" si="112"/>
        <v>16824242.5</v>
      </c>
      <c r="L138" s="116">
        <f t="shared" si="112"/>
        <v>36343960.830000006</v>
      </c>
      <c r="M138" s="116">
        <f t="shared" si="112"/>
        <v>39096982.890000001</v>
      </c>
      <c r="N138" s="117">
        <f t="shared" si="112"/>
        <v>35853103.350000001</v>
      </c>
      <c r="O138" s="115">
        <f t="shared" si="112"/>
        <v>36382624.210000001</v>
      </c>
      <c r="P138" s="116">
        <f t="shared" si="112"/>
        <v>30857092.140000001</v>
      </c>
      <c r="Q138" s="116">
        <f t="shared" ref="Q138:R138" si="113">Q120+Q127</f>
        <v>24040222.290000003</v>
      </c>
      <c r="R138" s="116">
        <f t="shared" si="113"/>
        <v>12558087.49</v>
      </c>
      <c r="S138" s="116">
        <f t="shared" ref="S138:T138" si="114">S120+S127</f>
        <v>10102234.390000001</v>
      </c>
      <c r="T138" s="116">
        <f t="shared" si="114"/>
        <v>11154973.950000001</v>
      </c>
      <c r="U138" s="116">
        <f t="shared" ref="U138:V138" si="115">U120+U127</f>
        <v>8991330.0099999998</v>
      </c>
      <c r="V138" s="116">
        <f t="shared" si="115"/>
        <v>10981073</v>
      </c>
      <c r="W138" s="116">
        <f t="shared" ref="W138:X138" si="116">W120+W127</f>
        <v>16387588.699999999</v>
      </c>
      <c r="X138" s="116">
        <f t="shared" si="116"/>
        <v>32046574.41</v>
      </c>
      <c r="Y138" s="116">
        <v>39726696</v>
      </c>
      <c r="Z138" s="117"/>
      <c r="AA138" s="44">
        <f t="shared" si="95"/>
        <v>-5979908.4999999925</v>
      </c>
      <c r="AB138" s="118">
        <f t="shared" si="95"/>
        <v>-14047205.269999996</v>
      </c>
      <c r="AC138" s="118">
        <f t="shared" si="95"/>
        <v>-2184041.2799999975</v>
      </c>
      <c r="AD138" s="118">
        <f t="shared" si="95"/>
        <v>-2118511.2999999989</v>
      </c>
      <c r="AE138" s="118">
        <f t="shared" si="95"/>
        <v>-2991.3799999989569</v>
      </c>
      <c r="AF138" s="118">
        <f t="shared" si="95"/>
        <v>-1023875.6399999987</v>
      </c>
      <c r="AG138" s="118">
        <f t="shared" si="95"/>
        <v>-3013238.0700000003</v>
      </c>
      <c r="AH138" s="118">
        <f t="shared" si="95"/>
        <v>-3573757.49</v>
      </c>
      <c r="AI138" s="118">
        <f t="shared" si="95"/>
        <v>-436653.80000000075</v>
      </c>
      <c r="AJ138" s="118">
        <f t="shared" si="95"/>
        <v>-4297386.4200000055</v>
      </c>
      <c r="AK138" s="118">
        <f t="shared" si="95"/>
        <v>629713.1099999994</v>
      </c>
      <c r="AL138" s="119"/>
      <c r="AM138" s="76">
        <f>AM120+AM127</f>
        <v>13538714</v>
      </c>
    </row>
    <row r="139" spans="1:39" s="152" customFormat="1" ht="15" thickBot="1" x14ac:dyDescent="0.4">
      <c r="A139" s="172"/>
      <c r="B139" s="63" t="s">
        <v>42</v>
      </c>
      <c r="C139" s="147">
        <f>SUM(C130:C138)</f>
        <v>197116284.44</v>
      </c>
      <c r="D139" s="148">
        <f t="shared" ref="D139:U139" si="117">SUM(D130:D138)</f>
        <v>145974484.10999998</v>
      </c>
      <c r="E139" s="148">
        <f t="shared" si="117"/>
        <v>86383862.180000007</v>
      </c>
      <c r="F139" s="148">
        <f t="shared" si="117"/>
        <v>46408955.569999993</v>
      </c>
      <c r="G139" s="148">
        <f t="shared" si="117"/>
        <v>33767323.379999995</v>
      </c>
      <c r="H139" s="148">
        <f t="shared" si="117"/>
        <v>34587393.519999996</v>
      </c>
      <c r="I139" s="148">
        <f t="shared" si="117"/>
        <v>33188229.339999996</v>
      </c>
      <c r="J139" s="148">
        <f t="shared" si="117"/>
        <v>47439870.630000003</v>
      </c>
      <c r="K139" s="148">
        <f t="shared" si="117"/>
        <v>77023036.530000001</v>
      </c>
      <c r="L139" s="148">
        <f t="shared" si="117"/>
        <v>182164294.73000002</v>
      </c>
      <c r="M139" s="148">
        <f t="shared" si="117"/>
        <v>196108639.05000001</v>
      </c>
      <c r="N139" s="149">
        <f t="shared" si="117"/>
        <v>174650121.38999999</v>
      </c>
      <c r="O139" s="147">
        <f t="shared" si="117"/>
        <v>165128890.71000001</v>
      </c>
      <c r="P139" s="148">
        <f t="shared" si="117"/>
        <v>132662518.83000001</v>
      </c>
      <c r="Q139" s="148">
        <f t="shared" si="117"/>
        <v>94581221.000000015</v>
      </c>
      <c r="R139" s="148">
        <f t="shared" si="117"/>
        <v>43309069.740000002</v>
      </c>
      <c r="S139" s="148">
        <f t="shared" si="117"/>
        <v>35390040.329999998</v>
      </c>
      <c r="T139" s="148">
        <f t="shared" si="117"/>
        <v>31710280.140000008</v>
      </c>
      <c r="U139" s="148">
        <f t="shared" si="117"/>
        <v>31729273.439999998</v>
      </c>
      <c r="V139" s="148">
        <f t="shared" ref="V139" si="118">SUM(V130:V138)</f>
        <v>39553952</v>
      </c>
      <c r="W139" s="148">
        <f>SUM(W130+W133+W136+W137+W138)</f>
        <v>75206662.049999997</v>
      </c>
      <c r="X139" s="148">
        <f>SUM(X130+X133+X136+X137+X138)</f>
        <v>164863885.33000001</v>
      </c>
      <c r="Y139" s="148">
        <v>203131051</v>
      </c>
      <c r="Z139" s="149"/>
      <c r="AA139" s="45">
        <f>SUM(AA130:AA138)</f>
        <v>-31987393.730000004</v>
      </c>
      <c r="AB139" s="150">
        <f t="shared" ref="AB139:AC139" si="119">SUM(AB130:AB138)</f>
        <v>-13311965.279999996</v>
      </c>
      <c r="AC139" s="150">
        <f t="shared" si="119"/>
        <v>8197358.8200000003</v>
      </c>
      <c r="AD139" s="150">
        <f t="shared" ref="AD139:AE139" si="120">SUM(AD130:AD138)</f>
        <v>-3099885.8299999959</v>
      </c>
      <c r="AE139" s="150">
        <f t="shared" si="120"/>
        <v>1622716.9499999974</v>
      </c>
      <c r="AF139" s="150">
        <f t="shared" ref="AF139:AG139" si="121">SUM(AF130:AF138)</f>
        <v>-2877113.3799999971</v>
      </c>
      <c r="AG139" s="150">
        <f t="shared" si="121"/>
        <v>-1458955.9000000008</v>
      </c>
      <c r="AH139" s="150">
        <f t="shared" ref="AH139:AI139" si="122">SUM(AH130:AH138)</f>
        <v>-7885918.6299999999</v>
      </c>
      <c r="AI139" s="150">
        <f t="shared" si="122"/>
        <v>-1816374.4799999958</v>
      </c>
      <c r="AJ139" s="150">
        <f t="shared" ref="AJ139:AK139" si="123">SUM(AJ130:AJ138)</f>
        <v>-17300409.399999999</v>
      </c>
      <c r="AK139" s="150">
        <f t="shared" si="123"/>
        <v>7022411.9499999955</v>
      </c>
      <c r="AL139" s="151"/>
      <c r="AM139" s="45">
        <f>SUM(AM130:AM138)</f>
        <v>48276835</v>
      </c>
    </row>
    <row r="140" spans="1:39" s="47" customFormat="1" x14ac:dyDescent="0.35">
      <c r="A140" s="171">
        <f>+A129+1</f>
        <v>14</v>
      </c>
      <c r="B140" s="120" t="s">
        <v>316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111"/>
      <c r="AA140" s="112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4"/>
      <c r="AM140" s="112"/>
    </row>
    <row r="141" spans="1:39" s="47" customFormat="1" x14ac:dyDescent="0.35">
      <c r="A141" s="171"/>
      <c r="B141" s="48" t="s">
        <v>37</v>
      </c>
      <c r="C141" s="115">
        <v>101668016.55</v>
      </c>
      <c r="D141" s="116">
        <v>87058595.739999995</v>
      </c>
      <c r="E141" s="116">
        <v>66709424.939999998</v>
      </c>
      <c r="F141" s="44">
        <v>43300182.240000002</v>
      </c>
      <c r="G141" s="116">
        <v>36060381.759999998</v>
      </c>
      <c r="H141" s="116">
        <v>30883351.73</v>
      </c>
      <c r="I141" s="116">
        <v>28298200.129999999</v>
      </c>
      <c r="J141" s="116">
        <v>31160779.739999998</v>
      </c>
      <c r="K141" s="116">
        <v>33815876.659999996</v>
      </c>
      <c r="L141" s="116">
        <v>71941319.299999997</v>
      </c>
      <c r="M141" s="116">
        <v>93496744.689999998</v>
      </c>
      <c r="N141" s="117">
        <v>89382464.010000005</v>
      </c>
      <c r="O141" s="115">
        <v>95294514.189999998</v>
      </c>
      <c r="P141" s="116">
        <v>75102143.739999995</v>
      </c>
      <c r="Q141" s="116">
        <v>67313133.049999997</v>
      </c>
      <c r="R141" s="116">
        <v>43657327.990000002</v>
      </c>
      <c r="S141" s="116">
        <v>32215647.620000001</v>
      </c>
      <c r="T141" s="116">
        <v>28745761.850000001</v>
      </c>
      <c r="U141" s="236">
        <v>27429711.25</v>
      </c>
      <c r="V141" s="236">
        <v>28054343</v>
      </c>
      <c r="W141" s="236">
        <v>34701031.579999998</v>
      </c>
      <c r="X141" s="236">
        <v>67429866.790000007</v>
      </c>
      <c r="Y141" s="236">
        <v>85415001</v>
      </c>
      <c r="Z141" s="117"/>
      <c r="AA141" s="44">
        <f t="shared" ref="AA141:AK145" si="124">O141-C141</f>
        <v>-6373502.3599999994</v>
      </c>
      <c r="AB141" s="118">
        <f t="shared" si="124"/>
        <v>-11956452</v>
      </c>
      <c r="AC141" s="118">
        <f t="shared" si="124"/>
        <v>603708.1099999994</v>
      </c>
      <c r="AD141" s="118">
        <f t="shared" si="124"/>
        <v>357145.75</v>
      </c>
      <c r="AE141" s="118">
        <f t="shared" si="124"/>
        <v>-3844734.1399999969</v>
      </c>
      <c r="AF141" s="118">
        <f t="shared" si="124"/>
        <v>-2137589.879999999</v>
      </c>
      <c r="AG141" s="118">
        <f t="shared" si="124"/>
        <v>-868488.87999999896</v>
      </c>
      <c r="AH141" s="118">
        <f t="shared" si="124"/>
        <v>-3106436.7399999984</v>
      </c>
      <c r="AI141" s="118">
        <f t="shared" si="124"/>
        <v>885154.92000000179</v>
      </c>
      <c r="AJ141" s="118">
        <f t="shared" si="124"/>
        <v>-4511452.5099999905</v>
      </c>
      <c r="AK141" s="118">
        <f t="shared" si="124"/>
        <v>-8081743.6899999976</v>
      </c>
      <c r="AL141" s="119"/>
      <c r="AM141" s="76">
        <f>IF(ISERROR(GETPIVOTDATA("VALUE",'CRS WK pvt'!$I$2,"DT_FILE",AM$8,"CD_CO",AM$6,"TRIM_CAT",TRIM(B141),"TRIM_LINE",A140))=TRUE,0,GETPIVOTDATA("VALUE",'CRS WK pvt'!$I$2,"DT_FILE",AM$8,"CD_CO",AM$6,"TRIM_CAT",TRIM(B141),"TRIM_LINE",A140))</f>
        <v>20658856</v>
      </c>
    </row>
    <row r="142" spans="1:39" s="47" customFormat="1" x14ac:dyDescent="0.35">
      <c r="A142" s="171"/>
      <c r="B142" s="48" t="s">
        <v>38</v>
      </c>
      <c r="C142" s="115">
        <v>5440644.79</v>
      </c>
      <c r="D142" s="116">
        <v>5342614.6500000004</v>
      </c>
      <c r="E142" s="116">
        <v>4026889.16</v>
      </c>
      <c r="F142" s="44">
        <v>3923400.13</v>
      </c>
      <c r="G142" s="116">
        <v>2305804.96</v>
      </c>
      <c r="H142" s="116">
        <v>1958759.6</v>
      </c>
      <c r="I142" s="116">
        <v>1846890.77</v>
      </c>
      <c r="J142" s="116">
        <v>1981765.36</v>
      </c>
      <c r="K142" s="116">
        <v>1801779.46</v>
      </c>
      <c r="L142" s="116">
        <v>2583385.83</v>
      </c>
      <c r="M142" s="116">
        <v>4666823.88</v>
      </c>
      <c r="N142" s="117">
        <v>5536571.4699999997</v>
      </c>
      <c r="O142" s="115">
        <v>4733750.07</v>
      </c>
      <c r="P142" s="116">
        <v>3818080.53</v>
      </c>
      <c r="Q142" s="116">
        <v>4070389.04</v>
      </c>
      <c r="R142" s="116">
        <v>2772278.2</v>
      </c>
      <c r="S142" s="116">
        <v>2246019.2000000002</v>
      </c>
      <c r="T142" s="116">
        <v>1894810.8</v>
      </c>
      <c r="U142" s="236">
        <v>1722441.22</v>
      </c>
      <c r="V142" s="236">
        <v>1600571</v>
      </c>
      <c r="W142" s="236">
        <v>1692789.13</v>
      </c>
      <c r="X142" s="236">
        <v>2725212.09</v>
      </c>
      <c r="Y142" s="236">
        <v>4265538</v>
      </c>
      <c r="Z142" s="117"/>
      <c r="AA142" s="44">
        <f t="shared" si="124"/>
        <v>-706894.71999999974</v>
      </c>
      <c r="AB142" s="118">
        <f t="shared" si="124"/>
        <v>-1524534.1200000006</v>
      </c>
      <c r="AC142" s="118">
        <f t="shared" si="124"/>
        <v>43499.879999999888</v>
      </c>
      <c r="AD142" s="118">
        <f t="shared" si="124"/>
        <v>-1151121.9299999997</v>
      </c>
      <c r="AE142" s="118">
        <f t="shared" si="124"/>
        <v>-59785.759999999776</v>
      </c>
      <c r="AF142" s="118">
        <f t="shared" si="124"/>
        <v>-63948.800000000047</v>
      </c>
      <c r="AG142" s="118">
        <f t="shared" si="124"/>
        <v>-124449.55000000005</v>
      </c>
      <c r="AH142" s="118">
        <f t="shared" si="124"/>
        <v>-381194.3600000001</v>
      </c>
      <c r="AI142" s="118">
        <f t="shared" si="124"/>
        <v>-108990.33000000007</v>
      </c>
      <c r="AJ142" s="118">
        <f t="shared" si="124"/>
        <v>141826.25999999978</v>
      </c>
      <c r="AK142" s="118">
        <f t="shared" si="124"/>
        <v>-401285.87999999989</v>
      </c>
      <c r="AL142" s="119"/>
      <c r="AM142" s="76">
        <f>IF(ISERROR(GETPIVOTDATA("VALUE",'CRS WK pvt'!$I$2,"DT_FILE",AM$8,"CD_CO",AM$6,"TRIM_CAT",TRIM(B142),"TRIM_LINE",A140))=TRUE,0,GETPIVOTDATA("VALUE",'CRS WK pvt'!$I$2,"DT_FILE",AM$8,"CD_CO",AM$6,"TRIM_CAT",TRIM(B142),"TRIM_LINE",A140))</f>
        <v>969750</v>
      </c>
    </row>
    <row r="143" spans="1:39" s="47" customFormat="1" x14ac:dyDescent="0.35">
      <c r="A143" s="171"/>
      <c r="B143" s="48" t="s">
        <v>39</v>
      </c>
      <c r="C143" s="115">
        <v>13394682.77</v>
      </c>
      <c r="D143" s="116">
        <v>11600996.93</v>
      </c>
      <c r="E143" s="116">
        <v>9074922.5099999998</v>
      </c>
      <c r="F143" s="44">
        <v>4869242.99</v>
      </c>
      <c r="G143" s="116">
        <v>3748597.27</v>
      </c>
      <c r="H143" s="116">
        <v>3059845.46</v>
      </c>
      <c r="I143" s="116">
        <v>2815540.24</v>
      </c>
      <c r="J143" s="116">
        <v>3096305.74</v>
      </c>
      <c r="K143" s="116">
        <v>3385448.35</v>
      </c>
      <c r="L143" s="116">
        <v>7010178.9900000002</v>
      </c>
      <c r="M143" s="116">
        <v>12190081.4</v>
      </c>
      <c r="N143" s="117">
        <v>10434259.210000001</v>
      </c>
      <c r="O143" s="115">
        <v>11585419.32</v>
      </c>
      <c r="P143" s="116">
        <v>7447046.3200000003</v>
      </c>
      <c r="Q143" s="116">
        <v>7301485.71</v>
      </c>
      <c r="R143" s="116">
        <v>5100340.33</v>
      </c>
      <c r="S143" s="116">
        <v>3517847.82</v>
      </c>
      <c r="T143" s="116">
        <v>2597276.92</v>
      </c>
      <c r="U143" s="236">
        <v>2513034.29</v>
      </c>
      <c r="V143" s="236">
        <v>2440038</v>
      </c>
      <c r="W143" s="236">
        <v>3129945.06</v>
      </c>
      <c r="X143" s="236">
        <v>6147314.4000000004</v>
      </c>
      <c r="Y143" s="236">
        <v>8785946</v>
      </c>
      <c r="Z143" s="117"/>
      <c r="AA143" s="44">
        <f t="shared" si="124"/>
        <v>-1809263.4499999993</v>
      </c>
      <c r="AB143" s="118">
        <f t="shared" si="124"/>
        <v>-4153950.6099999994</v>
      </c>
      <c r="AC143" s="118">
        <f t="shared" si="124"/>
        <v>-1773436.7999999998</v>
      </c>
      <c r="AD143" s="118">
        <f t="shared" si="124"/>
        <v>231097.33999999985</v>
      </c>
      <c r="AE143" s="118">
        <f t="shared" si="124"/>
        <v>-230749.45000000019</v>
      </c>
      <c r="AF143" s="118">
        <f t="shared" si="124"/>
        <v>-462568.54000000004</v>
      </c>
      <c r="AG143" s="118">
        <f t="shared" si="124"/>
        <v>-302505.95000000019</v>
      </c>
      <c r="AH143" s="118">
        <f t="shared" si="124"/>
        <v>-656267.74000000022</v>
      </c>
      <c r="AI143" s="118">
        <f t="shared" si="124"/>
        <v>-255503.29000000004</v>
      </c>
      <c r="AJ143" s="118">
        <f t="shared" si="124"/>
        <v>-862864.58999999985</v>
      </c>
      <c r="AK143" s="118">
        <f t="shared" si="124"/>
        <v>-3404135.4000000004</v>
      </c>
      <c r="AL143" s="119"/>
      <c r="AM143" s="76">
        <f>IF(ISERROR(GETPIVOTDATA("VALUE",'CRS WK pvt'!$I$2,"DT_FILE",AM$8,"CD_CO",AM$6,"TRIM_CAT",TRIM(B143),"TRIM_LINE",A140))=TRUE,0,GETPIVOTDATA("VALUE",'CRS WK pvt'!$I$2,"DT_FILE",AM$8,"CD_CO",AM$6,"TRIM_CAT",TRIM(B143),"TRIM_LINE",A140))</f>
        <v>1909479</v>
      </c>
    </row>
    <row r="144" spans="1:39" s="47" customFormat="1" x14ac:dyDescent="0.35">
      <c r="A144" s="171"/>
      <c r="B144" s="48" t="s">
        <v>40</v>
      </c>
      <c r="C144" s="115">
        <v>14158656.67</v>
      </c>
      <c r="D144" s="116">
        <v>12488420.199999999</v>
      </c>
      <c r="E144" s="116">
        <v>9926474.7699999996</v>
      </c>
      <c r="F144" s="44">
        <v>5282538.0599999996</v>
      </c>
      <c r="G144" s="116">
        <v>4138957.01</v>
      </c>
      <c r="H144" s="116">
        <v>3254792.95</v>
      </c>
      <c r="I144" s="116">
        <v>3231719.21</v>
      </c>
      <c r="J144" s="116">
        <v>3444213.33</v>
      </c>
      <c r="K144" s="116">
        <v>3527802.57</v>
      </c>
      <c r="L144" s="116">
        <v>7178262.7300000004</v>
      </c>
      <c r="M144" s="116">
        <v>12926449.300000001</v>
      </c>
      <c r="N144" s="117">
        <v>10490174.09</v>
      </c>
      <c r="O144" s="115">
        <v>12575681.619999999</v>
      </c>
      <c r="P144" s="116">
        <v>7574983.0099999998</v>
      </c>
      <c r="Q144" s="116">
        <v>7920227.3499999996</v>
      </c>
      <c r="R144" s="116">
        <v>5457898.4199999999</v>
      </c>
      <c r="S144" s="116">
        <v>3656978.53</v>
      </c>
      <c r="T144" s="116">
        <v>2444560.7400000002</v>
      </c>
      <c r="U144" s="236">
        <v>2470294.84</v>
      </c>
      <c r="V144" s="236">
        <v>2483308</v>
      </c>
      <c r="W144" s="236">
        <v>3357675.66</v>
      </c>
      <c r="X144" s="236">
        <v>6458146.5</v>
      </c>
      <c r="Y144" s="236">
        <v>8831219</v>
      </c>
      <c r="Z144" s="117"/>
      <c r="AA144" s="44">
        <f t="shared" si="124"/>
        <v>-1582975.0500000007</v>
      </c>
      <c r="AB144" s="118">
        <f t="shared" si="124"/>
        <v>-4913437.1899999995</v>
      </c>
      <c r="AC144" s="118">
        <f t="shared" si="124"/>
        <v>-2006247.42</v>
      </c>
      <c r="AD144" s="118">
        <f t="shared" si="124"/>
        <v>175360.36000000034</v>
      </c>
      <c r="AE144" s="118">
        <f t="shared" si="124"/>
        <v>-481978.48</v>
      </c>
      <c r="AF144" s="118">
        <f t="shared" si="124"/>
        <v>-810232.21</v>
      </c>
      <c r="AG144" s="118">
        <f t="shared" si="124"/>
        <v>-761424.37000000011</v>
      </c>
      <c r="AH144" s="118">
        <f t="shared" si="124"/>
        <v>-960905.33000000007</v>
      </c>
      <c r="AI144" s="118">
        <f t="shared" si="124"/>
        <v>-170126.90999999968</v>
      </c>
      <c r="AJ144" s="118">
        <f t="shared" si="124"/>
        <v>-720116.23000000045</v>
      </c>
      <c r="AK144" s="118">
        <f t="shared" si="124"/>
        <v>-4095230.3000000007</v>
      </c>
      <c r="AL144" s="119"/>
      <c r="AM144" s="76">
        <f>IF(ISERROR(GETPIVOTDATA("VALUE",'CRS WK pvt'!$I$2,"DT_FILE",AM$8,"CD_CO",AM$6,"TRIM_CAT",TRIM(B144),"TRIM_LINE",A140))=TRUE,0,GETPIVOTDATA("VALUE",'CRS WK pvt'!$I$2,"DT_FILE",AM$8,"CD_CO",AM$6,"TRIM_CAT",TRIM(B144),"TRIM_LINE",A140))</f>
        <v>1778695</v>
      </c>
    </row>
    <row r="145" spans="1:39" s="47" customFormat="1" x14ac:dyDescent="0.35">
      <c r="A145" s="171"/>
      <c r="B145" s="48" t="s">
        <v>41</v>
      </c>
      <c r="C145" s="115">
        <v>39521513</v>
      </c>
      <c r="D145" s="116">
        <v>42548758.5</v>
      </c>
      <c r="E145" s="116">
        <v>40827416.32</v>
      </c>
      <c r="F145" s="44">
        <v>19470930.890000001</v>
      </c>
      <c r="G145" s="116">
        <v>15354994.08</v>
      </c>
      <c r="H145" s="116">
        <v>11766140.560000001</v>
      </c>
      <c r="I145" s="116">
        <v>13780022.17</v>
      </c>
      <c r="J145" s="116">
        <v>13356349.02</v>
      </c>
      <c r="K145" s="116">
        <v>11466608.050000001</v>
      </c>
      <c r="L145" s="116">
        <v>22124979.52</v>
      </c>
      <c r="M145" s="116">
        <v>43373269.75</v>
      </c>
      <c r="N145" s="117">
        <v>31256679.75</v>
      </c>
      <c r="O145" s="115">
        <v>42841984.869999997</v>
      </c>
      <c r="P145" s="116">
        <v>29329761.100000001</v>
      </c>
      <c r="Q145" s="116">
        <v>27174942.690000001</v>
      </c>
      <c r="R145" s="116">
        <v>23492080.16</v>
      </c>
      <c r="S145" s="116">
        <v>13075482.15</v>
      </c>
      <c r="T145" s="116">
        <v>10080366.09</v>
      </c>
      <c r="U145" s="236">
        <v>9353732.0899999999</v>
      </c>
      <c r="V145" s="236">
        <v>9779089</v>
      </c>
      <c r="W145" s="236">
        <v>13042654.33</v>
      </c>
      <c r="X145" s="236">
        <v>20512692.969999999</v>
      </c>
      <c r="Y145" s="236">
        <v>29732564</v>
      </c>
      <c r="Z145" s="117"/>
      <c r="AA145" s="44">
        <f t="shared" si="124"/>
        <v>3320471.8699999973</v>
      </c>
      <c r="AB145" s="118">
        <f t="shared" si="124"/>
        <v>-13218997.399999999</v>
      </c>
      <c r="AC145" s="118">
        <f t="shared" si="124"/>
        <v>-13652473.629999999</v>
      </c>
      <c r="AD145" s="118">
        <f t="shared" si="124"/>
        <v>4021149.2699999996</v>
      </c>
      <c r="AE145" s="118">
        <f t="shared" si="124"/>
        <v>-2279511.9299999997</v>
      </c>
      <c r="AF145" s="118">
        <f t="shared" si="124"/>
        <v>-1685774.4700000007</v>
      </c>
      <c r="AG145" s="118">
        <f t="shared" si="124"/>
        <v>-4426290.08</v>
      </c>
      <c r="AH145" s="118">
        <f t="shared" si="124"/>
        <v>-3577260.0199999996</v>
      </c>
      <c r="AI145" s="118">
        <f t="shared" si="124"/>
        <v>1576046.2799999993</v>
      </c>
      <c r="AJ145" s="118">
        <f t="shared" si="124"/>
        <v>-1612286.5500000007</v>
      </c>
      <c r="AK145" s="118">
        <f t="shared" si="124"/>
        <v>-13640705.75</v>
      </c>
      <c r="AL145" s="119"/>
      <c r="AM145" s="76">
        <f>IF(ISERROR(GETPIVOTDATA("VALUE",'CRS WK pvt'!$I$2,"DT_FILE",AM$8,"CD_CO",AM$6,"TRIM_CAT",TRIM(B145),"TRIM_LINE",A140))=TRUE,0,GETPIVOTDATA("VALUE",'CRS WK pvt'!$I$2,"DT_FILE",AM$8,"CD_CO",AM$6,"TRIM_CAT",TRIM(B145),"TRIM_LINE",A140))</f>
        <v>4764105</v>
      </c>
    </row>
    <row r="146" spans="1:39" s="152" customFormat="1" x14ac:dyDescent="0.35">
      <c r="A146" s="172"/>
      <c r="B146" s="48" t="s">
        <v>42</v>
      </c>
      <c r="C146" s="153">
        <f>SUM(C141:C145)</f>
        <v>174183513.78</v>
      </c>
      <c r="D146" s="154">
        <f t="shared" ref="D146:AM160" si="125">SUM(D141:D145)</f>
        <v>159039386.01999998</v>
      </c>
      <c r="E146" s="154">
        <f t="shared" si="125"/>
        <v>130565127.69999999</v>
      </c>
      <c r="F146" s="155">
        <f t="shared" si="125"/>
        <v>76846294.310000002</v>
      </c>
      <c r="G146" s="154">
        <f t="shared" si="125"/>
        <v>61608735.079999998</v>
      </c>
      <c r="H146" s="154">
        <f t="shared" si="125"/>
        <v>50922890.300000004</v>
      </c>
      <c r="I146" s="154">
        <f t="shared" si="125"/>
        <v>49972372.520000003</v>
      </c>
      <c r="J146" s="154">
        <f t="shared" si="125"/>
        <v>53039413.189999998</v>
      </c>
      <c r="K146" s="154">
        <f t="shared" si="125"/>
        <v>53997515.090000004</v>
      </c>
      <c r="L146" s="154">
        <f t="shared" si="125"/>
        <v>110838126.36999999</v>
      </c>
      <c r="M146" s="154">
        <f t="shared" si="125"/>
        <v>166653369.01999998</v>
      </c>
      <c r="N146" s="156">
        <f t="shared" si="125"/>
        <v>147100148.53</v>
      </c>
      <c r="O146" s="153">
        <f t="shared" si="125"/>
        <v>167031350.06999999</v>
      </c>
      <c r="P146" s="154">
        <f t="shared" si="125"/>
        <v>123272014.70000002</v>
      </c>
      <c r="Q146" s="154">
        <f t="shared" si="125"/>
        <v>113780177.83999999</v>
      </c>
      <c r="R146" s="154">
        <f t="shared" si="125"/>
        <v>80479925.100000009</v>
      </c>
      <c r="S146" s="154">
        <f t="shared" si="125"/>
        <v>54711975.32</v>
      </c>
      <c r="T146" s="154">
        <f t="shared" si="125"/>
        <v>45762776.400000006</v>
      </c>
      <c r="U146" s="154">
        <f t="shared" si="125"/>
        <v>43489213.689999998</v>
      </c>
      <c r="V146" s="154">
        <f t="shared" si="125"/>
        <v>44357349</v>
      </c>
      <c r="W146" s="154">
        <f t="shared" si="125"/>
        <v>55924095.760000005</v>
      </c>
      <c r="X146" s="154">
        <f t="shared" si="125"/>
        <v>103273232.75000001</v>
      </c>
      <c r="Y146" s="154">
        <v>137030268</v>
      </c>
      <c r="Z146" s="156"/>
      <c r="AA146" s="155">
        <f t="shared" si="83"/>
        <v>-7152163.7100000009</v>
      </c>
      <c r="AB146" s="157">
        <f t="shared" ref="AB146:AC146" si="126">SUM(AB141:AB145)</f>
        <v>-35767371.32</v>
      </c>
      <c r="AC146" s="157">
        <f t="shared" si="126"/>
        <v>-16784949.859999999</v>
      </c>
      <c r="AD146" s="157">
        <f t="shared" ref="AD146:AE146" si="127">SUM(AD141:AD145)</f>
        <v>3633630.79</v>
      </c>
      <c r="AE146" s="157">
        <f t="shared" si="127"/>
        <v>-6896759.7599999961</v>
      </c>
      <c r="AF146" s="157">
        <f t="shared" ref="AF146:AG146" si="128">SUM(AF141:AF145)</f>
        <v>-5160113.8999999994</v>
      </c>
      <c r="AG146" s="157">
        <f t="shared" si="128"/>
        <v>-6483158.8299999991</v>
      </c>
      <c r="AH146" s="157">
        <f t="shared" ref="AH146:AI146" si="129">SUM(AH141:AH145)</f>
        <v>-8682064.1899999976</v>
      </c>
      <c r="AI146" s="157">
        <f t="shared" si="129"/>
        <v>1926580.6700000013</v>
      </c>
      <c r="AJ146" s="157">
        <f t="shared" ref="AJ146:AK146" si="130">SUM(AJ141:AJ145)</f>
        <v>-7564893.6199999917</v>
      </c>
      <c r="AK146" s="157">
        <f t="shared" si="130"/>
        <v>-29623101.019999996</v>
      </c>
      <c r="AL146" s="158"/>
      <c r="AM146" s="55">
        <f t="shared" si="125"/>
        <v>30080885</v>
      </c>
    </row>
    <row r="147" spans="1:39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105"/>
      <c r="AA147" s="106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8"/>
      <c r="AM147" s="106"/>
    </row>
    <row r="148" spans="1:39" s="71" customFormat="1" x14ac:dyDescent="0.35">
      <c r="A148" s="171"/>
      <c r="B148" s="72" t="s">
        <v>37</v>
      </c>
      <c r="C148" s="121">
        <v>466171</v>
      </c>
      <c r="D148" s="122">
        <v>470358</v>
      </c>
      <c r="E148" s="122">
        <v>479130</v>
      </c>
      <c r="F148" s="43">
        <v>432720</v>
      </c>
      <c r="G148" s="122">
        <v>477543</v>
      </c>
      <c r="H148" s="122">
        <v>457620</v>
      </c>
      <c r="I148" s="122">
        <v>450435</v>
      </c>
      <c r="J148" s="122">
        <v>513550</v>
      </c>
      <c r="K148" s="122">
        <v>453570</v>
      </c>
      <c r="L148" s="122">
        <v>515781</v>
      </c>
      <c r="M148" s="122">
        <v>523756</v>
      </c>
      <c r="N148" s="123">
        <v>490289</v>
      </c>
      <c r="O148" s="121">
        <v>549757</v>
      </c>
      <c r="P148" s="122">
        <v>502822</v>
      </c>
      <c r="Q148" s="122">
        <v>526601</v>
      </c>
      <c r="R148" s="122">
        <v>516246</v>
      </c>
      <c r="S148" s="122">
        <v>504786</v>
      </c>
      <c r="T148" s="122">
        <v>495632</v>
      </c>
      <c r="U148" s="237">
        <v>497113</v>
      </c>
      <c r="V148" s="237">
        <v>490111</v>
      </c>
      <c r="W148" s="237">
        <v>483403</v>
      </c>
      <c r="X148" s="237">
        <v>531979</v>
      </c>
      <c r="Y148" s="237">
        <v>472742</v>
      </c>
      <c r="Z148" s="123"/>
      <c r="AA148" s="43">
        <f t="shared" ref="AA148:AK152" si="131">O148-C148</f>
        <v>83586</v>
      </c>
      <c r="AB148" s="124">
        <f t="shared" si="131"/>
        <v>32464</v>
      </c>
      <c r="AC148" s="124">
        <f t="shared" si="131"/>
        <v>47471</v>
      </c>
      <c r="AD148" s="124">
        <f t="shared" si="131"/>
        <v>83526</v>
      </c>
      <c r="AE148" s="124">
        <f t="shared" si="131"/>
        <v>27243</v>
      </c>
      <c r="AF148" s="124">
        <f t="shared" si="131"/>
        <v>38012</v>
      </c>
      <c r="AG148" s="124">
        <f t="shared" si="131"/>
        <v>46678</v>
      </c>
      <c r="AH148" s="124">
        <f t="shared" si="131"/>
        <v>-23439</v>
      </c>
      <c r="AI148" s="124">
        <f t="shared" si="131"/>
        <v>29833</v>
      </c>
      <c r="AJ148" s="124">
        <f t="shared" si="131"/>
        <v>16198</v>
      </c>
      <c r="AK148" s="124">
        <f t="shared" si="131"/>
        <v>-51014</v>
      </c>
      <c r="AL148" s="125"/>
      <c r="AM148" s="76">
        <f>IF(ISERROR(GETPIVOTDATA("VALUE",'CRS WK pvt'!$I$2,"DT_FILE",AM$8,"CD_CO",AM$6,"TRIM_CAT",TRIM(B148),"TRIM_LINE",A147))=TRUE,0,GETPIVOTDATA("VALUE",'CRS WK pvt'!$I$2,"DT_FILE",AM$8,"CD_CO",AM$6,"TRIM_CAT",TRIM(B148),"TRIM_LINE",A147))</f>
        <v>106679</v>
      </c>
    </row>
    <row r="149" spans="1:39" s="71" customFormat="1" x14ac:dyDescent="0.35">
      <c r="A149" s="171"/>
      <c r="B149" s="72" t="s">
        <v>38</v>
      </c>
      <c r="C149" s="121">
        <v>33622</v>
      </c>
      <c r="D149" s="122">
        <v>35526</v>
      </c>
      <c r="E149" s="122">
        <v>32964</v>
      </c>
      <c r="F149" s="43">
        <v>36021</v>
      </c>
      <c r="G149" s="122">
        <v>27878</v>
      </c>
      <c r="H149" s="122">
        <v>26346</v>
      </c>
      <c r="I149" s="122">
        <v>26531</v>
      </c>
      <c r="J149" s="122">
        <v>29137</v>
      </c>
      <c r="K149" s="122">
        <v>25638</v>
      </c>
      <c r="L149" s="122">
        <v>27170</v>
      </c>
      <c r="M149" s="122">
        <v>34548</v>
      </c>
      <c r="N149" s="123">
        <v>36311</v>
      </c>
      <c r="O149" s="121">
        <v>34509</v>
      </c>
      <c r="P149" s="122">
        <v>32233</v>
      </c>
      <c r="Q149" s="122">
        <v>38779</v>
      </c>
      <c r="R149" s="122">
        <v>28750</v>
      </c>
      <c r="S149" s="122">
        <v>28584</v>
      </c>
      <c r="T149" s="122">
        <v>27750</v>
      </c>
      <c r="U149" s="237">
        <v>28631</v>
      </c>
      <c r="V149" s="237">
        <v>27908</v>
      </c>
      <c r="W149" s="237">
        <v>27950</v>
      </c>
      <c r="X149" s="237">
        <v>30814</v>
      </c>
      <c r="Y149" s="237">
        <v>34212</v>
      </c>
      <c r="Z149" s="123"/>
      <c r="AA149" s="43">
        <f t="shared" si="131"/>
        <v>887</v>
      </c>
      <c r="AB149" s="124">
        <f t="shared" si="131"/>
        <v>-3293</v>
      </c>
      <c r="AC149" s="124">
        <f t="shared" si="131"/>
        <v>5815</v>
      </c>
      <c r="AD149" s="124">
        <f t="shared" si="131"/>
        <v>-7271</v>
      </c>
      <c r="AE149" s="124">
        <f t="shared" si="131"/>
        <v>706</v>
      </c>
      <c r="AF149" s="124">
        <f t="shared" si="131"/>
        <v>1404</v>
      </c>
      <c r="AG149" s="124">
        <f t="shared" si="131"/>
        <v>2100</v>
      </c>
      <c r="AH149" s="124">
        <f t="shared" si="131"/>
        <v>-1229</v>
      </c>
      <c r="AI149" s="124">
        <f t="shared" si="131"/>
        <v>2312</v>
      </c>
      <c r="AJ149" s="124">
        <f t="shared" si="131"/>
        <v>3644</v>
      </c>
      <c r="AK149" s="124">
        <f t="shared" si="131"/>
        <v>-336</v>
      </c>
      <c r="AL149" s="125"/>
      <c r="AM149" s="76">
        <f>IF(ISERROR(GETPIVOTDATA("VALUE",'CRS WK pvt'!$I$2,"DT_FILE",AM$8,"CD_CO",AM$6,"TRIM_CAT",TRIM(B149),"TRIM_LINE",A147))=TRUE,0,GETPIVOTDATA("VALUE",'CRS WK pvt'!$I$2,"DT_FILE",AM$8,"CD_CO",AM$6,"TRIM_CAT",TRIM(B149),"TRIM_LINE",A147))</f>
        <v>7346</v>
      </c>
    </row>
    <row r="150" spans="1:39" s="71" customFormat="1" x14ac:dyDescent="0.35">
      <c r="A150" s="171"/>
      <c r="B150" s="72" t="s">
        <v>39</v>
      </c>
      <c r="C150" s="121">
        <v>30580</v>
      </c>
      <c r="D150" s="122">
        <v>30985</v>
      </c>
      <c r="E150" s="122">
        <v>33683</v>
      </c>
      <c r="F150" s="43">
        <v>28089</v>
      </c>
      <c r="G150" s="122">
        <v>30805</v>
      </c>
      <c r="H150" s="122">
        <v>29960</v>
      </c>
      <c r="I150" s="122">
        <v>28147</v>
      </c>
      <c r="J150" s="122">
        <v>32079</v>
      </c>
      <c r="K150" s="122">
        <v>27615</v>
      </c>
      <c r="L150" s="122">
        <v>30835</v>
      </c>
      <c r="M150" s="122">
        <v>35511</v>
      </c>
      <c r="N150" s="123">
        <v>29054</v>
      </c>
      <c r="O150" s="121">
        <v>34029</v>
      </c>
      <c r="P150" s="122">
        <v>27191</v>
      </c>
      <c r="Q150" s="122">
        <v>30862</v>
      </c>
      <c r="R150" s="122">
        <v>32031</v>
      </c>
      <c r="S150" s="122">
        <v>32763</v>
      </c>
      <c r="T150" s="122">
        <v>30043</v>
      </c>
      <c r="U150" s="237">
        <v>31359</v>
      </c>
      <c r="V150" s="237">
        <v>29516</v>
      </c>
      <c r="W150" s="237">
        <v>29558</v>
      </c>
      <c r="X150" s="237">
        <v>32223</v>
      </c>
      <c r="Y150" s="237">
        <v>28555</v>
      </c>
      <c r="Z150" s="123"/>
      <c r="AA150" s="43">
        <f t="shared" si="131"/>
        <v>3449</v>
      </c>
      <c r="AB150" s="124">
        <f t="shared" si="131"/>
        <v>-3794</v>
      </c>
      <c r="AC150" s="124">
        <f t="shared" si="131"/>
        <v>-2821</v>
      </c>
      <c r="AD150" s="124">
        <f t="shared" si="131"/>
        <v>3942</v>
      </c>
      <c r="AE150" s="124">
        <f t="shared" si="131"/>
        <v>1958</v>
      </c>
      <c r="AF150" s="124">
        <f t="shared" si="131"/>
        <v>83</v>
      </c>
      <c r="AG150" s="124">
        <f t="shared" si="131"/>
        <v>3212</v>
      </c>
      <c r="AH150" s="124">
        <f t="shared" si="131"/>
        <v>-2563</v>
      </c>
      <c r="AI150" s="124">
        <f t="shared" si="131"/>
        <v>1943</v>
      </c>
      <c r="AJ150" s="124">
        <f t="shared" si="131"/>
        <v>1388</v>
      </c>
      <c r="AK150" s="124">
        <f t="shared" si="131"/>
        <v>-6956</v>
      </c>
      <c r="AL150" s="125"/>
      <c r="AM150" s="76">
        <f>IF(ISERROR(GETPIVOTDATA("VALUE",'CRS WK pvt'!$I$2,"DT_FILE",AM$8,"CD_CO",AM$6,"TRIM_CAT",TRIM(B150),"TRIM_LINE",A147))=TRUE,0,GETPIVOTDATA("VALUE",'CRS WK pvt'!$I$2,"DT_FILE",AM$8,"CD_CO",AM$6,"TRIM_CAT",TRIM(B150),"TRIM_LINE",A147))</f>
        <v>5676</v>
      </c>
    </row>
    <row r="151" spans="1:39" s="71" customFormat="1" x14ac:dyDescent="0.35">
      <c r="A151" s="171"/>
      <c r="B151" s="72" t="s">
        <v>40</v>
      </c>
      <c r="C151" s="121">
        <v>11629</v>
      </c>
      <c r="D151" s="122">
        <v>11999</v>
      </c>
      <c r="E151" s="122">
        <v>13184</v>
      </c>
      <c r="F151" s="43">
        <v>10599</v>
      </c>
      <c r="G151" s="122">
        <v>11858</v>
      </c>
      <c r="H151" s="122">
        <v>11553</v>
      </c>
      <c r="I151" s="122">
        <v>10801</v>
      </c>
      <c r="J151" s="122">
        <v>12467</v>
      </c>
      <c r="K151" s="122">
        <v>10081</v>
      </c>
      <c r="L151" s="122">
        <v>11257</v>
      </c>
      <c r="M151" s="122">
        <v>13795</v>
      </c>
      <c r="N151" s="123">
        <v>10690</v>
      </c>
      <c r="O151" s="121">
        <v>12948</v>
      </c>
      <c r="P151" s="122">
        <v>9698</v>
      </c>
      <c r="Q151" s="122">
        <v>11465</v>
      </c>
      <c r="R151" s="122">
        <v>11907</v>
      </c>
      <c r="S151" s="122">
        <v>12407</v>
      </c>
      <c r="T151" s="122">
        <v>11054</v>
      </c>
      <c r="U151" s="237">
        <v>11773</v>
      </c>
      <c r="V151" s="237">
        <v>10849</v>
      </c>
      <c r="W151" s="237">
        <v>10954</v>
      </c>
      <c r="X151" s="237">
        <v>11606</v>
      </c>
      <c r="Y151" s="237">
        <v>10436</v>
      </c>
      <c r="Z151" s="123"/>
      <c r="AA151" s="43">
        <f t="shared" si="131"/>
        <v>1319</v>
      </c>
      <c r="AB151" s="124">
        <f t="shared" si="131"/>
        <v>-2301</v>
      </c>
      <c r="AC151" s="124">
        <f t="shared" si="131"/>
        <v>-1719</v>
      </c>
      <c r="AD151" s="124">
        <f t="shared" si="131"/>
        <v>1308</v>
      </c>
      <c r="AE151" s="124">
        <f t="shared" si="131"/>
        <v>549</v>
      </c>
      <c r="AF151" s="124">
        <f t="shared" si="131"/>
        <v>-499</v>
      </c>
      <c r="AG151" s="124">
        <f t="shared" si="131"/>
        <v>972</v>
      </c>
      <c r="AH151" s="124">
        <f t="shared" si="131"/>
        <v>-1618</v>
      </c>
      <c r="AI151" s="124">
        <f t="shared" si="131"/>
        <v>873</v>
      </c>
      <c r="AJ151" s="124">
        <f t="shared" si="131"/>
        <v>349</v>
      </c>
      <c r="AK151" s="124">
        <f t="shared" si="131"/>
        <v>-3359</v>
      </c>
      <c r="AL151" s="125"/>
      <c r="AM151" s="76">
        <f>IF(ISERROR(GETPIVOTDATA("VALUE",'CRS WK pvt'!$I$2,"DT_FILE",AM$8,"CD_CO",AM$6,"TRIM_CAT",TRIM(B151),"TRIM_LINE",A147))=TRUE,0,GETPIVOTDATA("VALUE",'CRS WK pvt'!$I$2,"DT_FILE",AM$8,"CD_CO",AM$6,"TRIM_CAT",TRIM(B151),"TRIM_LINE",A147))</f>
        <v>1846</v>
      </c>
    </row>
    <row r="152" spans="1:39" s="71" customFormat="1" x14ac:dyDescent="0.35">
      <c r="A152" s="171"/>
      <c r="B152" s="72" t="s">
        <v>41</v>
      </c>
      <c r="C152" s="121">
        <v>8474</v>
      </c>
      <c r="D152" s="122">
        <v>9539</v>
      </c>
      <c r="E152" s="122">
        <v>10163</v>
      </c>
      <c r="F152" s="43">
        <v>8031</v>
      </c>
      <c r="G152" s="122">
        <v>8986</v>
      </c>
      <c r="H152" s="122">
        <v>8713</v>
      </c>
      <c r="I152" s="122">
        <v>8791</v>
      </c>
      <c r="J152" s="122">
        <v>9659</v>
      </c>
      <c r="K152" s="122">
        <v>7600</v>
      </c>
      <c r="L152" s="122">
        <v>8401</v>
      </c>
      <c r="M152" s="122">
        <v>10688</v>
      </c>
      <c r="N152" s="123">
        <v>7844</v>
      </c>
      <c r="O152" s="121">
        <v>10044</v>
      </c>
      <c r="P152" s="122">
        <v>7118</v>
      </c>
      <c r="Q152" s="122">
        <v>8254</v>
      </c>
      <c r="R152" s="122">
        <v>9314</v>
      </c>
      <c r="S152" s="122">
        <v>9641</v>
      </c>
      <c r="T152" s="122">
        <v>8125</v>
      </c>
      <c r="U152" s="237">
        <v>9024</v>
      </c>
      <c r="V152" s="237">
        <v>8316</v>
      </c>
      <c r="W152" s="237">
        <v>8482</v>
      </c>
      <c r="X152" s="237">
        <v>8684</v>
      </c>
      <c r="Y152" s="237">
        <v>8101</v>
      </c>
      <c r="Z152" s="123"/>
      <c r="AA152" s="43">
        <f t="shared" si="131"/>
        <v>1570</v>
      </c>
      <c r="AB152" s="124">
        <f t="shared" si="131"/>
        <v>-2421</v>
      </c>
      <c r="AC152" s="124">
        <f t="shared" si="131"/>
        <v>-1909</v>
      </c>
      <c r="AD152" s="124">
        <f t="shared" si="131"/>
        <v>1283</v>
      </c>
      <c r="AE152" s="124">
        <f t="shared" si="131"/>
        <v>655</v>
      </c>
      <c r="AF152" s="124">
        <f t="shared" si="131"/>
        <v>-588</v>
      </c>
      <c r="AG152" s="124">
        <f t="shared" si="131"/>
        <v>233</v>
      </c>
      <c r="AH152" s="124">
        <f t="shared" si="131"/>
        <v>-1343</v>
      </c>
      <c r="AI152" s="124">
        <f t="shared" si="131"/>
        <v>882</v>
      </c>
      <c r="AJ152" s="124">
        <f t="shared" si="131"/>
        <v>283</v>
      </c>
      <c r="AK152" s="124">
        <f t="shared" si="131"/>
        <v>-2587</v>
      </c>
      <c r="AL152" s="125"/>
      <c r="AM152" s="76">
        <f>IF(ISERROR(GETPIVOTDATA("VALUE",'CRS WK pvt'!$I$2,"DT_FILE",AM$8,"CD_CO",AM$6,"TRIM_CAT",TRIM(B152),"TRIM_LINE",A147))=TRUE,0,GETPIVOTDATA("VALUE",'CRS WK pvt'!$I$2,"DT_FILE",AM$8,"CD_CO",AM$6,"TRIM_CAT",TRIM(B152),"TRIM_LINE",A147))</f>
        <v>1287</v>
      </c>
    </row>
    <row r="153" spans="1:39" s="87" customFormat="1" ht="15" thickBot="1" x14ac:dyDescent="0.4">
      <c r="A153" s="172"/>
      <c r="B153" s="80" t="s">
        <v>42</v>
      </c>
      <c r="C153" s="81">
        <f>SUM(C148:C152)</f>
        <v>550476</v>
      </c>
      <c r="D153" s="82">
        <f t="shared" ref="D153:AA160" si="132">SUM(D148:D152)</f>
        <v>558407</v>
      </c>
      <c r="E153" s="82">
        <f t="shared" si="132"/>
        <v>569124</v>
      </c>
      <c r="F153" s="84">
        <f t="shared" si="132"/>
        <v>515460</v>
      </c>
      <c r="G153" s="82">
        <f t="shared" si="132"/>
        <v>557070</v>
      </c>
      <c r="H153" s="82">
        <f t="shared" si="132"/>
        <v>534192</v>
      </c>
      <c r="I153" s="82">
        <f t="shared" si="132"/>
        <v>524705</v>
      </c>
      <c r="J153" s="82">
        <f t="shared" si="132"/>
        <v>596892</v>
      </c>
      <c r="K153" s="82">
        <f t="shared" si="132"/>
        <v>524504</v>
      </c>
      <c r="L153" s="82">
        <f t="shared" si="132"/>
        <v>593444</v>
      </c>
      <c r="M153" s="82">
        <f t="shared" si="132"/>
        <v>618298</v>
      </c>
      <c r="N153" s="83">
        <f t="shared" si="132"/>
        <v>574188</v>
      </c>
      <c r="O153" s="81">
        <f t="shared" si="132"/>
        <v>641287</v>
      </c>
      <c r="P153" s="82">
        <f t="shared" si="132"/>
        <v>579062</v>
      </c>
      <c r="Q153" s="82">
        <f t="shared" si="132"/>
        <v>615961</v>
      </c>
      <c r="R153" s="82">
        <f t="shared" si="132"/>
        <v>598248</v>
      </c>
      <c r="S153" s="82">
        <f t="shared" si="132"/>
        <v>588181</v>
      </c>
      <c r="T153" s="82">
        <f t="shared" si="132"/>
        <v>572604</v>
      </c>
      <c r="U153" s="82">
        <f t="shared" si="132"/>
        <v>577900</v>
      </c>
      <c r="V153" s="82">
        <f t="shared" si="132"/>
        <v>566700</v>
      </c>
      <c r="W153" s="82">
        <f t="shared" si="132"/>
        <v>560347</v>
      </c>
      <c r="X153" s="82">
        <f t="shared" si="132"/>
        <v>615306</v>
      </c>
      <c r="Y153" s="82">
        <v>554046</v>
      </c>
      <c r="Z153" s="83"/>
      <c r="AA153" s="84">
        <f t="shared" si="132"/>
        <v>90811</v>
      </c>
      <c r="AB153" s="85">
        <f t="shared" ref="AB153:AC153" si="133">SUM(AB148:AB152)</f>
        <v>20655</v>
      </c>
      <c r="AC153" s="85">
        <f t="shared" si="133"/>
        <v>46837</v>
      </c>
      <c r="AD153" s="85">
        <f t="shared" ref="AD153:AE153" si="134">SUM(AD148:AD152)</f>
        <v>82788</v>
      </c>
      <c r="AE153" s="85">
        <f t="shared" si="134"/>
        <v>31111</v>
      </c>
      <c r="AF153" s="85">
        <f t="shared" ref="AF153:AG153" si="135">SUM(AF148:AF152)</f>
        <v>38412</v>
      </c>
      <c r="AG153" s="85">
        <f t="shared" si="135"/>
        <v>53195</v>
      </c>
      <c r="AH153" s="85">
        <f t="shared" ref="AH153:AI153" si="136">SUM(AH148:AH152)</f>
        <v>-30192</v>
      </c>
      <c r="AI153" s="85">
        <f t="shared" si="136"/>
        <v>35843</v>
      </c>
      <c r="AJ153" s="85">
        <f t="shared" ref="AJ153:AK153" si="137">SUM(AJ148:AJ152)</f>
        <v>21862</v>
      </c>
      <c r="AK153" s="85">
        <f t="shared" si="137"/>
        <v>-64252</v>
      </c>
      <c r="AL153" s="86"/>
      <c r="AM153" s="84">
        <f t="shared" si="125"/>
        <v>122834</v>
      </c>
    </row>
    <row r="154" spans="1:39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111"/>
      <c r="AA154" s="112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4"/>
      <c r="AM154" s="112"/>
    </row>
    <row r="155" spans="1:39" s="47" customFormat="1" x14ac:dyDescent="0.35">
      <c r="A155" s="171"/>
      <c r="B155" s="48" t="s">
        <v>37</v>
      </c>
      <c r="C155" s="115">
        <f t="shared" ref="C155:O155" si="138">C130-C141</f>
        <v>14898675.980000004</v>
      </c>
      <c r="D155" s="116">
        <f t="shared" si="138"/>
        <v>-12355534.849999994</v>
      </c>
      <c r="E155" s="116">
        <f t="shared" si="138"/>
        <v>-23590938.219999991</v>
      </c>
      <c r="F155" s="44">
        <f t="shared" si="138"/>
        <v>-21125924.050000004</v>
      </c>
      <c r="G155" s="116">
        <f t="shared" si="138"/>
        <v>-19656138.399999999</v>
      </c>
      <c r="H155" s="116">
        <f t="shared" si="138"/>
        <v>-15315991.040000001</v>
      </c>
      <c r="I155" s="116">
        <f t="shared" si="138"/>
        <v>-13462514.279999999</v>
      </c>
      <c r="J155" s="116">
        <f t="shared" si="138"/>
        <v>-7483940.629999999</v>
      </c>
      <c r="K155" s="116">
        <f t="shared" si="138"/>
        <v>11584632.439999998</v>
      </c>
      <c r="L155" s="116">
        <f t="shared" si="138"/>
        <v>40740124.959999993</v>
      </c>
      <c r="M155" s="116">
        <f t="shared" si="138"/>
        <v>27421604.760000005</v>
      </c>
      <c r="N155" s="117">
        <f t="shared" si="138"/>
        <v>17323055.939999998</v>
      </c>
      <c r="O155" s="115">
        <f t="shared" si="138"/>
        <v>2990359.1799999923</v>
      </c>
      <c r="P155" s="116">
        <f t="shared" ref="P155:R155" si="139">P130-P141</f>
        <v>3581349.5100000054</v>
      </c>
      <c r="Q155" s="116">
        <f t="shared" si="139"/>
        <v>-13055882.209999993</v>
      </c>
      <c r="R155" s="116">
        <f t="shared" si="139"/>
        <v>-21250578.330000002</v>
      </c>
      <c r="S155" s="116">
        <f t="shared" ref="S155:T155" si="140">S130-S141</f>
        <v>-13927014.860000003</v>
      </c>
      <c r="T155" s="116">
        <f t="shared" si="140"/>
        <v>-13941680.300000001</v>
      </c>
      <c r="U155" s="116">
        <f t="shared" ref="U155:V155" si="141">U130-U141</f>
        <v>-11027760.720000001</v>
      </c>
      <c r="V155" s="116">
        <f t="shared" si="141"/>
        <v>-7522285</v>
      </c>
      <c r="W155" s="116">
        <f t="shared" ref="W155" si="142">W130-W141</f>
        <v>9987441.1099999994</v>
      </c>
      <c r="X155" s="236">
        <v>28395098</v>
      </c>
      <c r="Y155" s="236">
        <v>39255703</v>
      </c>
      <c r="Z155" s="117"/>
      <c r="AA155" s="44">
        <f t="shared" ref="AA155:AK159" si="143">O155-C155</f>
        <v>-11908316.800000012</v>
      </c>
      <c r="AB155" s="118">
        <f t="shared" si="143"/>
        <v>15936884.359999999</v>
      </c>
      <c r="AC155" s="118">
        <f t="shared" si="143"/>
        <v>10535056.009999998</v>
      </c>
      <c r="AD155" s="118">
        <f t="shared" si="143"/>
        <v>-124654.27999999747</v>
      </c>
      <c r="AE155" s="118">
        <f t="shared" si="143"/>
        <v>5729123.5399999954</v>
      </c>
      <c r="AF155" s="118">
        <f t="shared" si="143"/>
        <v>1374310.7400000002</v>
      </c>
      <c r="AG155" s="118">
        <f t="shared" si="143"/>
        <v>2434753.5599999987</v>
      </c>
      <c r="AH155" s="118">
        <f t="shared" si="143"/>
        <v>-38344.370000001043</v>
      </c>
      <c r="AI155" s="118">
        <f t="shared" si="143"/>
        <v>-1597191.3299999982</v>
      </c>
      <c r="AJ155" s="118">
        <f t="shared" si="143"/>
        <v>-12345026.959999993</v>
      </c>
      <c r="AK155" s="118">
        <f t="shared" si="143"/>
        <v>11834098.239999995</v>
      </c>
      <c r="AL155" s="119"/>
      <c r="AM155" s="116">
        <f>AM130-AM141</f>
        <v>5641811</v>
      </c>
    </row>
    <row r="156" spans="1:39" s="47" customFormat="1" x14ac:dyDescent="0.35">
      <c r="A156" s="171"/>
      <c r="B156" s="48" t="s">
        <v>38</v>
      </c>
      <c r="C156" s="115">
        <f t="shared" ref="C156:O156" si="144">C133-C142</f>
        <v>5696309.1600000011</v>
      </c>
      <c r="D156" s="116">
        <f t="shared" si="144"/>
        <v>2509870.29</v>
      </c>
      <c r="E156" s="116">
        <f t="shared" si="144"/>
        <v>950065.77999999933</v>
      </c>
      <c r="F156" s="44">
        <f t="shared" si="144"/>
        <v>-1580889.1799999997</v>
      </c>
      <c r="G156" s="116">
        <f t="shared" si="144"/>
        <v>-726024.62999999989</v>
      </c>
      <c r="H156" s="116">
        <f t="shared" si="144"/>
        <v>-495264.77</v>
      </c>
      <c r="I156" s="116">
        <f t="shared" si="144"/>
        <v>-526557.39999999991</v>
      </c>
      <c r="J156" s="116">
        <f t="shared" si="144"/>
        <v>129900.61999999988</v>
      </c>
      <c r="K156" s="116">
        <f t="shared" si="144"/>
        <v>1985551.67</v>
      </c>
      <c r="L156" s="116">
        <f t="shared" si="144"/>
        <v>6853913.540000001</v>
      </c>
      <c r="M156" s="116">
        <f t="shared" si="144"/>
        <v>5378503.6100000003</v>
      </c>
      <c r="N156" s="117">
        <f t="shared" si="144"/>
        <v>3785006.3099999996</v>
      </c>
      <c r="O156" s="115">
        <f t="shared" si="144"/>
        <v>4044844.9099999983</v>
      </c>
      <c r="P156" s="116">
        <f t="shared" ref="P156:R156" si="145">P133-P142</f>
        <v>3617660.5100000002</v>
      </c>
      <c r="Q156" s="116">
        <f t="shared" si="145"/>
        <v>745064.76999999955</v>
      </c>
      <c r="R156" s="116">
        <f t="shared" si="145"/>
        <v>-433522.79000000004</v>
      </c>
      <c r="S156" s="116">
        <f t="shared" ref="S156:T156" si="146">S133-S142</f>
        <v>-258160.94000000018</v>
      </c>
      <c r="T156" s="116">
        <f t="shared" si="146"/>
        <v>-519416.82999999984</v>
      </c>
      <c r="U156" s="116">
        <f t="shared" ref="U156:V156" si="147">U133-U142</f>
        <v>-231495.1399999999</v>
      </c>
      <c r="V156" s="116">
        <f t="shared" si="147"/>
        <v>284488</v>
      </c>
      <c r="W156" s="116">
        <f t="shared" ref="W156" si="148">W133-W142</f>
        <v>2506415.54</v>
      </c>
      <c r="X156" s="236">
        <v>4957973</v>
      </c>
      <c r="Y156" s="236">
        <v>8488352</v>
      </c>
      <c r="Z156" s="117"/>
      <c r="AA156" s="44">
        <f t="shared" si="143"/>
        <v>-1651464.2500000028</v>
      </c>
      <c r="AB156" s="118">
        <f t="shared" si="143"/>
        <v>1107790.2200000002</v>
      </c>
      <c r="AC156" s="118">
        <f t="shared" si="143"/>
        <v>-205001.00999999978</v>
      </c>
      <c r="AD156" s="118">
        <f t="shared" si="143"/>
        <v>1147366.3899999997</v>
      </c>
      <c r="AE156" s="118">
        <f t="shared" si="143"/>
        <v>467863.68999999971</v>
      </c>
      <c r="AF156" s="118">
        <f t="shared" si="143"/>
        <v>-24152.059999999823</v>
      </c>
      <c r="AG156" s="118">
        <f t="shared" si="143"/>
        <v>295062.26</v>
      </c>
      <c r="AH156" s="118">
        <f t="shared" si="143"/>
        <v>154587.38000000012</v>
      </c>
      <c r="AI156" s="118">
        <f t="shared" si="143"/>
        <v>520863.87000000011</v>
      </c>
      <c r="AJ156" s="118">
        <f t="shared" si="143"/>
        <v>-1895940.540000001</v>
      </c>
      <c r="AK156" s="118">
        <f t="shared" si="143"/>
        <v>3109848.3899999997</v>
      </c>
      <c r="AL156" s="119"/>
      <c r="AM156" s="116">
        <f>AM133-AM142</f>
        <v>1081500</v>
      </c>
    </row>
    <row r="157" spans="1:39" s="47" customFormat="1" x14ac:dyDescent="0.35">
      <c r="A157" s="171"/>
      <c r="B157" s="48" t="s">
        <v>39</v>
      </c>
      <c r="C157" s="115">
        <f t="shared" ref="C157:O159" si="149">C136-C143</f>
        <v>-172518.72000000067</v>
      </c>
      <c r="D157" s="116">
        <f t="shared" si="149"/>
        <v>-2755852.1100000013</v>
      </c>
      <c r="E157" s="116">
        <f t="shared" si="149"/>
        <v>-3571982.8099999996</v>
      </c>
      <c r="F157" s="44">
        <f t="shared" si="149"/>
        <v>-1448112.0900000003</v>
      </c>
      <c r="G157" s="116">
        <f t="shared" si="149"/>
        <v>-1181415.77</v>
      </c>
      <c r="H157" s="116">
        <f t="shared" si="149"/>
        <v>-524812.02</v>
      </c>
      <c r="I157" s="116">
        <f t="shared" si="149"/>
        <v>-449813.12000000011</v>
      </c>
      <c r="J157" s="116">
        <f t="shared" si="149"/>
        <v>228747.56999999983</v>
      </c>
      <c r="K157" s="116">
        <f t="shared" si="149"/>
        <v>1676812.35</v>
      </c>
      <c r="L157" s="116">
        <f t="shared" si="149"/>
        <v>4859090.09</v>
      </c>
      <c r="M157" s="116">
        <f t="shared" si="149"/>
        <v>926176.95999999903</v>
      </c>
      <c r="N157" s="117">
        <f t="shared" si="149"/>
        <v>921339.11999999918</v>
      </c>
      <c r="O157" s="115">
        <f t="shared" si="149"/>
        <v>-965536.40000000037</v>
      </c>
      <c r="P157" s="116">
        <f t="shared" ref="P157:R157" si="150">P136-P143</f>
        <v>148175.5700000003</v>
      </c>
      <c r="Q157" s="116">
        <f t="shared" si="150"/>
        <v>-1996198.9400000004</v>
      </c>
      <c r="R157" s="116">
        <f t="shared" si="150"/>
        <v>-2305071</v>
      </c>
      <c r="S157" s="116">
        <f t="shared" ref="S157:T157" si="151">S136-S143</f>
        <v>-1081193.6499999999</v>
      </c>
      <c r="T157" s="116">
        <f t="shared" si="151"/>
        <v>-454827.09999999963</v>
      </c>
      <c r="U157" s="116">
        <f t="shared" ref="U157:V157" si="152">U136-U143</f>
        <v>-151890.40000000037</v>
      </c>
      <c r="V157" s="116">
        <f t="shared" si="152"/>
        <v>437532</v>
      </c>
      <c r="W157" s="116">
        <f t="shared" ref="W157" si="153">W136-W143</f>
        <v>1749085.3300000005</v>
      </c>
      <c r="X157" s="236">
        <v>3324841</v>
      </c>
      <c r="Y157" s="236">
        <v>4109135</v>
      </c>
      <c r="Z157" s="117"/>
      <c r="AA157" s="44">
        <f t="shared" si="143"/>
        <v>-793017.6799999997</v>
      </c>
      <c r="AB157" s="118">
        <f t="shared" si="143"/>
        <v>2904027.6800000016</v>
      </c>
      <c r="AC157" s="118">
        <f t="shared" si="143"/>
        <v>1575783.8699999992</v>
      </c>
      <c r="AD157" s="118">
        <f t="shared" si="143"/>
        <v>-856958.90999999968</v>
      </c>
      <c r="AE157" s="118">
        <f t="shared" si="143"/>
        <v>100222.12000000011</v>
      </c>
      <c r="AF157" s="118">
        <f t="shared" si="143"/>
        <v>69984.920000000391</v>
      </c>
      <c r="AG157" s="118">
        <f t="shared" si="143"/>
        <v>297922.71999999974</v>
      </c>
      <c r="AH157" s="118">
        <f t="shared" si="143"/>
        <v>208784.43000000017</v>
      </c>
      <c r="AI157" s="118">
        <f t="shared" si="143"/>
        <v>72272.980000000447</v>
      </c>
      <c r="AJ157" s="118">
        <f t="shared" si="143"/>
        <v>-1534249.0899999999</v>
      </c>
      <c r="AK157" s="118">
        <f t="shared" si="143"/>
        <v>3182958.040000001</v>
      </c>
      <c r="AL157" s="119"/>
      <c r="AM157" s="116">
        <f t="shared" ref="AM157:AM159" si="154">AM136-AM143</f>
        <v>1144565</v>
      </c>
    </row>
    <row r="158" spans="1:39" s="47" customFormat="1" x14ac:dyDescent="0.35">
      <c r="A158" s="171"/>
      <c r="B158" s="48" t="s">
        <v>40</v>
      </c>
      <c r="C158" s="115">
        <f t="shared" si="149"/>
        <v>-330715.47000000067</v>
      </c>
      <c r="D158" s="116">
        <f t="shared" si="149"/>
        <v>-2818924.1499999985</v>
      </c>
      <c r="E158" s="116">
        <f t="shared" si="149"/>
        <v>-3365257.5199999996</v>
      </c>
      <c r="F158" s="44">
        <f t="shared" si="149"/>
        <v>-1488081.3199999998</v>
      </c>
      <c r="G158" s="116">
        <f t="shared" si="149"/>
        <v>-1028064.5899999999</v>
      </c>
      <c r="H158" s="116">
        <f t="shared" si="149"/>
        <v>-412137.98</v>
      </c>
      <c r="I158" s="116">
        <f t="shared" si="149"/>
        <v>-569804.29</v>
      </c>
      <c r="J158" s="116">
        <f t="shared" si="149"/>
        <v>327268.41000000015</v>
      </c>
      <c r="K158" s="116">
        <f t="shared" si="149"/>
        <v>2420890.5299999998</v>
      </c>
      <c r="L158" s="116">
        <f t="shared" si="149"/>
        <v>4654058.4600000009</v>
      </c>
      <c r="M158" s="116">
        <f t="shared" si="149"/>
        <v>5271.5600000005215</v>
      </c>
      <c r="N158" s="117">
        <f t="shared" si="149"/>
        <v>924147.8900000006</v>
      </c>
      <c r="O158" s="115">
        <f t="shared" si="149"/>
        <v>-1512766.3899999987</v>
      </c>
      <c r="P158" s="116">
        <f t="shared" ref="P158:R158" si="155">P137-P144</f>
        <v>515987.5</v>
      </c>
      <c r="Q158" s="116">
        <f t="shared" si="155"/>
        <v>-1757220.0599999996</v>
      </c>
      <c r="R158" s="116">
        <f t="shared" si="155"/>
        <v>-2247690.5699999998</v>
      </c>
      <c r="S158" s="116">
        <f t="shared" ref="S158:T158" si="156">S137-S144</f>
        <v>-1082317.7799999998</v>
      </c>
      <c r="T158" s="116">
        <f t="shared" si="156"/>
        <v>-211179.89000000013</v>
      </c>
      <c r="U158" s="116">
        <f t="shared" ref="U158:V158" si="157">U137-U144</f>
        <v>13608.090000000317</v>
      </c>
      <c r="V158" s="116">
        <f t="shared" si="157"/>
        <v>794884</v>
      </c>
      <c r="W158" s="116">
        <f t="shared" ref="W158" si="158">W137-W144</f>
        <v>1694689.9400000004</v>
      </c>
      <c r="X158" s="236">
        <v>3684822</v>
      </c>
      <c r="Y158" s="236">
        <v>4253461</v>
      </c>
      <c r="Z158" s="117"/>
      <c r="AA158" s="44">
        <f t="shared" si="143"/>
        <v>-1182050.9199999981</v>
      </c>
      <c r="AB158" s="118">
        <f t="shared" si="143"/>
        <v>3334911.6499999985</v>
      </c>
      <c r="AC158" s="118">
        <f t="shared" si="143"/>
        <v>1608037.46</v>
      </c>
      <c r="AD158" s="118">
        <f t="shared" si="143"/>
        <v>-759609.25</v>
      </c>
      <c r="AE158" s="118">
        <f t="shared" si="143"/>
        <v>-54253.189999999944</v>
      </c>
      <c r="AF158" s="118">
        <f t="shared" si="143"/>
        <v>200958.08999999985</v>
      </c>
      <c r="AG158" s="118">
        <f t="shared" si="143"/>
        <v>583412.38000000035</v>
      </c>
      <c r="AH158" s="118">
        <f t="shared" si="143"/>
        <v>467615.58999999985</v>
      </c>
      <c r="AI158" s="118">
        <f t="shared" si="143"/>
        <v>-726200.58999999939</v>
      </c>
      <c r="AJ158" s="118">
        <f t="shared" si="143"/>
        <v>-969236.46000000089</v>
      </c>
      <c r="AK158" s="118">
        <f t="shared" si="143"/>
        <v>4248189.4399999995</v>
      </c>
      <c r="AL158" s="119"/>
      <c r="AM158" s="116">
        <f t="shared" si="154"/>
        <v>1553465</v>
      </c>
    </row>
    <row r="159" spans="1:39" s="47" customFormat="1" x14ac:dyDescent="0.35">
      <c r="A159" s="171"/>
      <c r="B159" s="48" t="s">
        <v>41</v>
      </c>
      <c r="C159" s="115">
        <f t="shared" si="149"/>
        <v>2841019.7099999934</v>
      </c>
      <c r="D159" s="116">
        <f t="shared" si="149"/>
        <v>2355538.9099999964</v>
      </c>
      <c r="E159" s="116">
        <f t="shared" si="149"/>
        <v>-14603152.75</v>
      </c>
      <c r="F159" s="44">
        <f t="shared" si="149"/>
        <v>-4794332.1000000015</v>
      </c>
      <c r="G159" s="116">
        <f t="shared" si="149"/>
        <v>-5249768.3100000005</v>
      </c>
      <c r="H159" s="116">
        <f t="shared" si="149"/>
        <v>412709.02999999933</v>
      </c>
      <c r="I159" s="116">
        <f t="shared" si="149"/>
        <v>-1775454.0899999999</v>
      </c>
      <c r="J159" s="116">
        <f t="shared" si="149"/>
        <v>1198481.4700000007</v>
      </c>
      <c r="K159" s="116">
        <f t="shared" si="149"/>
        <v>5357634.4499999993</v>
      </c>
      <c r="L159" s="116">
        <f t="shared" si="149"/>
        <v>14218981.310000006</v>
      </c>
      <c r="M159" s="116">
        <f t="shared" si="149"/>
        <v>-4276286.8599999994</v>
      </c>
      <c r="N159" s="117">
        <f t="shared" si="149"/>
        <v>4596423.6000000015</v>
      </c>
      <c r="O159" s="115">
        <f t="shared" si="149"/>
        <v>-6459360.6599999964</v>
      </c>
      <c r="P159" s="116">
        <f t="shared" ref="P159:R159" si="159">P138-P145</f>
        <v>1527331.0399999991</v>
      </c>
      <c r="Q159" s="116">
        <f t="shared" si="159"/>
        <v>-3134720.3999999985</v>
      </c>
      <c r="R159" s="116">
        <f t="shared" si="159"/>
        <v>-10933992.67</v>
      </c>
      <c r="S159" s="116">
        <f t="shared" ref="S159:T159" si="160">S138-S145</f>
        <v>-2973247.76</v>
      </c>
      <c r="T159" s="116">
        <f t="shared" si="160"/>
        <v>1074607.8600000013</v>
      </c>
      <c r="U159" s="116">
        <f t="shared" ref="U159:V159" si="161">U138-U145</f>
        <v>-362402.08000000007</v>
      </c>
      <c r="V159" s="116">
        <f t="shared" si="161"/>
        <v>1201984</v>
      </c>
      <c r="W159" s="116">
        <f t="shared" ref="W159" si="162">W138-W145</f>
        <v>3344934.3699999992</v>
      </c>
      <c r="X159" s="236">
        <v>13116769</v>
      </c>
      <c r="Y159" s="236">
        <v>9994132</v>
      </c>
      <c r="Z159" s="117"/>
      <c r="AA159" s="44">
        <f t="shared" si="143"/>
        <v>-9300380.3699999899</v>
      </c>
      <c r="AB159" s="118">
        <f t="shared" si="143"/>
        <v>-828207.86999999732</v>
      </c>
      <c r="AC159" s="118">
        <f t="shared" si="143"/>
        <v>11468432.350000001</v>
      </c>
      <c r="AD159" s="118">
        <f t="shared" si="143"/>
        <v>-6139660.5699999984</v>
      </c>
      <c r="AE159" s="118">
        <f t="shared" si="143"/>
        <v>2276520.5500000007</v>
      </c>
      <c r="AF159" s="118">
        <f t="shared" si="143"/>
        <v>661898.83000000194</v>
      </c>
      <c r="AG159" s="118">
        <f t="shared" si="143"/>
        <v>1413052.0099999998</v>
      </c>
      <c r="AH159" s="118">
        <f t="shared" si="143"/>
        <v>3502.5299999993294</v>
      </c>
      <c r="AI159" s="118">
        <f t="shared" si="143"/>
        <v>-2012700.08</v>
      </c>
      <c r="AJ159" s="118">
        <f t="shared" si="143"/>
        <v>-1102212.3100000061</v>
      </c>
      <c r="AK159" s="118">
        <f t="shared" si="143"/>
        <v>14270418.859999999</v>
      </c>
      <c r="AL159" s="119"/>
      <c r="AM159" s="116">
        <f t="shared" si="154"/>
        <v>8774609</v>
      </c>
    </row>
    <row r="160" spans="1:39" s="152" customFormat="1" ht="15" thickBot="1" x14ac:dyDescent="0.4">
      <c r="A160" s="172"/>
      <c r="B160" s="63" t="s">
        <v>42</v>
      </c>
      <c r="C160" s="147">
        <f>SUM(C155:C159)</f>
        <v>22932770.659999996</v>
      </c>
      <c r="D160" s="148">
        <f t="shared" ref="D160:U160" si="163">SUM(D155:D159)</f>
        <v>-13064901.909999998</v>
      </c>
      <c r="E160" s="148">
        <f t="shared" si="163"/>
        <v>-44181265.519999988</v>
      </c>
      <c r="F160" s="45">
        <f t="shared" si="163"/>
        <v>-30437338.740000006</v>
      </c>
      <c r="G160" s="148">
        <f t="shared" si="163"/>
        <v>-27841411.699999996</v>
      </c>
      <c r="H160" s="148">
        <f t="shared" si="163"/>
        <v>-16335496.780000001</v>
      </c>
      <c r="I160" s="148">
        <f t="shared" si="163"/>
        <v>-16784143.18</v>
      </c>
      <c r="J160" s="148">
        <f t="shared" si="163"/>
        <v>-5599542.5599999987</v>
      </c>
      <c r="K160" s="148">
        <f t="shared" si="163"/>
        <v>23025521.439999998</v>
      </c>
      <c r="L160" s="148">
        <f t="shared" si="163"/>
        <v>71326168.359999999</v>
      </c>
      <c r="M160" s="148">
        <f t="shared" si="163"/>
        <v>29455270.030000009</v>
      </c>
      <c r="N160" s="149">
        <f t="shared" si="163"/>
        <v>27549972.859999999</v>
      </c>
      <c r="O160" s="147">
        <f t="shared" si="163"/>
        <v>-1902459.360000005</v>
      </c>
      <c r="P160" s="148">
        <f t="shared" si="163"/>
        <v>9390504.1300000045</v>
      </c>
      <c r="Q160" s="148">
        <f t="shared" si="163"/>
        <v>-19198956.839999992</v>
      </c>
      <c r="R160" s="148">
        <f t="shared" si="163"/>
        <v>-37170855.359999999</v>
      </c>
      <c r="S160" s="148">
        <f t="shared" si="163"/>
        <v>-19321934.990000002</v>
      </c>
      <c r="T160" s="148">
        <f t="shared" si="163"/>
        <v>-14052496.26</v>
      </c>
      <c r="U160" s="148">
        <f t="shared" si="163"/>
        <v>-11759940.250000002</v>
      </c>
      <c r="V160" s="148">
        <f t="shared" ref="V160:X160" si="164">SUM(V155:V159)</f>
        <v>-4803397</v>
      </c>
      <c r="W160" s="148">
        <f t="shared" si="164"/>
        <v>19282566.289999999</v>
      </c>
      <c r="X160" s="148">
        <f t="shared" si="164"/>
        <v>53479503</v>
      </c>
      <c r="Y160" s="148">
        <v>66100783</v>
      </c>
      <c r="Z160" s="149"/>
      <c r="AA160" s="45">
        <f t="shared" si="132"/>
        <v>-24835230.020000003</v>
      </c>
      <c r="AB160" s="150">
        <f t="shared" ref="AB160:AC160" si="165">SUM(AB155:AB159)</f>
        <v>22455406.039999999</v>
      </c>
      <c r="AC160" s="150">
        <f t="shared" si="165"/>
        <v>24982308.68</v>
      </c>
      <c r="AD160" s="150">
        <f t="shared" ref="AD160:AE160" si="166">SUM(AD155:AD159)</f>
        <v>-6733516.6199999955</v>
      </c>
      <c r="AE160" s="150">
        <f t="shared" si="166"/>
        <v>8519476.7099999953</v>
      </c>
      <c r="AF160" s="150">
        <f t="shared" ref="AF160:AG160" si="167">SUM(AF155:AF159)</f>
        <v>2283000.5200000023</v>
      </c>
      <c r="AG160" s="150">
        <f t="shared" si="167"/>
        <v>5024202.9299999978</v>
      </c>
      <c r="AH160" s="150">
        <f t="shared" ref="AH160:AI160" si="168">SUM(AH155:AH159)</f>
        <v>796145.55999999843</v>
      </c>
      <c r="AI160" s="150">
        <f t="shared" si="168"/>
        <v>-3742955.1499999971</v>
      </c>
      <c r="AJ160" s="150">
        <f t="shared" ref="AJ160:AK160" si="169">SUM(AJ155:AJ159)</f>
        <v>-17846665.359999999</v>
      </c>
      <c r="AK160" s="150">
        <f t="shared" si="169"/>
        <v>36645512.969999991</v>
      </c>
      <c r="AL160" s="151"/>
      <c r="AM160" s="45">
        <f t="shared" si="125"/>
        <v>18195950</v>
      </c>
    </row>
    <row r="161" spans="1:39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91"/>
      <c r="AA161" s="92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4"/>
      <c r="AM161" s="92"/>
    </row>
    <row r="162" spans="1:39" s="71" customFormat="1" x14ac:dyDescent="0.35">
      <c r="A162" s="171"/>
      <c r="B162" s="72" t="s">
        <v>37</v>
      </c>
      <c r="C162" s="73">
        <v>82</v>
      </c>
      <c r="D162" s="74">
        <v>82</v>
      </c>
      <c r="E162" s="74">
        <v>98</v>
      </c>
      <c r="F162" s="76">
        <v>94</v>
      </c>
      <c r="G162" s="74">
        <v>96</v>
      </c>
      <c r="H162" s="76">
        <v>100</v>
      </c>
      <c r="I162" s="74">
        <v>93</v>
      </c>
      <c r="J162" s="76">
        <v>81</v>
      </c>
      <c r="K162" s="74">
        <v>63</v>
      </c>
      <c r="L162" s="76">
        <v>65</v>
      </c>
      <c r="M162" s="76">
        <v>53</v>
      </c>
      <c r="N162" s="127">
        <v>48</v>
      </c>
      <c r="O162" s="73">
        <v>40</v>
      </c>
      <c r="P162" s="76">
        <v>30</v>
      </c>
      <c r="Q162" s="74">
        <v>34</v>
      </c>
      <c r="R162" s="76">
        <v>28</v>
      </c>
      <c r="S162" s="74">
        <v>29</v>
      </c>
      <c r="T162" s="76">
        <v>28</v>
      </c>
      <c r="U162" s="238">
        <v>25</v>
      </c>
      <c r="V162" s="238">
        <v>17</v>
      </c>
      <c r="W162" s="238">
        <v>17</v>
      </c>
      <c r="X162" s="238">
        <v>19</v>
      </c>
      <c r="Y162" s="238">
        <v>14</v>
      </c>
      <c r="Z162" s="127"/>
      <c r="AA162" s="76">
        <f t="shared" ref="AA162:AK170" si="170">O162-C162</f>
        <v>-42</v>
      </c>
      <c r="AB162" s="128">
        <f t="shared" si="170"/>
        <v>-52</v>
      </c>
      <c r="AC162" s="128">
        <f t="shared" si="170"/>
        <v>-64</v>
      </c>
      <c r="AD162" s="128">
        <f t="shared" si="170"/>
        <v>-66</v>
      </c>
      <c r="AE162" s="128">
        <f t="shared" si="170"/>
        <v>-67</v>
      </c>
      <c r="AF162" s="128">
        <f t="shared" si="170"/>
        <v>-72</v>
      </c>
      <c r="AG162" s="128">
        <f t="shared" si="170"/>
        <v>-68</v>
      </c>
      <c r="AH162" s="128">
        <f t="shared" si="170"/>
        <v>-64</v>
      </c>
      <c r="AI162" s="128">
        <f t="shared" si="170"/>
        <v>-46</v>
      </c>
      <c r="AJ162" s="128">
        <f t="shared" si="170"/>
        <v>-46</v>
      </c>
      <c r="AK162" s="128">
        <f t="shared" si="170"/>
        <v>-39</v>
      </c>
      <c r="AL162" s="130"/>
      <c r="AM162" s="76">
        <f>IF(ISERROR(GETPIVOTDATA("VALUE",'CRS WK pvt'!$I$2,"DT_FILE",AM$8,"CD_CO",AM$6,"TRIM_CAT",TRIM(B162),"TRIM_LINE",A161))=TRUE,0,GETPIVOTDATA("VALUE",'CRS WK pvt'!$I$2,"DT_FILE",AM$8,"CD_CO",AM$6,"TRIM_CAT",TRIM(B162),"TRIM_LINE",A161))</f>
        <v>14</v>
      </c>
    </row>
    <row r="163" spans="1:39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17</v>
      </c>
      <c r="X163" s="253">
        <f>X162-X164</f>
        <v>19</v>
      </c>
      <c r="Y163" s="253">
        <f>Y162-Y164</f>
        <v>14</v>
      </c>
      <c r="Z163" s="127"/>
      <c r="AA163" s="76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30"/>
      <c r="AM163" s="76"/>
    </row>
    <row r="164" spans="1:39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127"/>
      <c r="AA164" s="76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30"/>
      <c r="AM164" s="76"/>
    </row>
    <row r="165" spans="1:39" s="71" customFormat="1" x14ac:dyDescent="0.35">
      <c r="A165" s="171"/>
      <c r="B165" s="72" t="s">
        <v>38</v>
      </c>
      <c r="C165" s="73">
        <v>559</v>
      </c>
      <c r="D165" s="74">
        <v>590</v>
      </c>
      <c r="E165" s="74">
        <v>721</v>
      </c>
      <c r="F165" s="76">
        <v>773</v>
      </c>
      <c r="G165" s="74">
        <v>793</v>
      </c>
      <c r="H165" s="76">
        <v>833</v>
      </c>
      <c r="I165" s="74">
        <v>852</v>
      </c>
      <c r="J165" s="76">
        <v>883</v>
      </c>
      <c r="K165" s="74">
        <v>915</v>
      </c>
      <c r="L165" s="76">
        <v>852</v>
      </c>
      <c r="M165" s="76">
        <v>796</v>
      </c>
      <c r="N165" s="127">
        <v>759</v>
      </c>
      <c r="O165" s="73">
        <v>796</v>
      </c>
      <c r="P165" s="76">
        <v>789</v>
      </c>
      <c r="Q165" s="74">
        <v>833</v>
      </c>
      <c r="R165" s="76">
        <v>864</v>
      </c>
      <c r="S165" s="74">
        <v>873</v>
      </c>
      <c r="T165" s="76">
        <v>843</v>
      </c>
      <c r="U165" s="238">
        <v>778</v>
      </c>
      <c r="V165" s="238">
        <v>880</v>
      </c>
      <c r="W165" s="238">
        <v>1002</v>
      </c>
      <c r="X165" s="238">
        <v>1040</v>
      </c>
      <c r="Y165" s="238">
        <v>1199</v>
      </c>
      <c r="Z165" s="127"/>
      <c r="AA165" s="76">
        <f t="shared" si="170"/>
        <v>237</v>
      </c>
      <c r="AB165" s="128">
        <f t="shared" si="170"/>
        <v>199</v>
      </c>
      <c r="AC165" s="128">
        <f t="shared" si="170"/>
        <v>112</v>
      </c>
      <c r="AD165" s="128">
        <f t="shared" si="170"/>
        <v>91</v>
      </c>
      <c r="AE165" s="128">
        <f t="shared" si="170"/>
        <v>80</v>
      </c>
      <c r="AF165" s="128">
        <f t="shared" si="170"/>
        <v>10</v>
      </c>
      <c r="AG165" s="128">
        <f t="shared" si="170"/>
        <v>-74</v>
      </c>
      <c r="AH165" s="128">
        <f t="shared" si="170"/>
        <v>-3</v>
      </c>
      <c r="AI165" s="128">
        <f t="shared" si="170"/>
        <v>87</v>
      </c>
      <c r="AJ165" s="128">
        <f t="shared" si="170"/>
        <v>188</v>
      </c>
      <c r="AK165" s="128">
        <f t="shared" si="170"/>
        <v>403</v>
      </c>
      <c r="AL165" s="130"/>
      <c r="AM165" s="76">
        <f>IF(ISERROR(GETPIVOTDATA("VALUE",'CRS WK pvt'!$I$2,"DT_FILE",AM$8,"CD_CO",AM$6,"TRIM_CAT",TRIM(B165),"TRIM_LINE",A161))=TRUE,0,GETPIVOTDATA("VALUE",'CRS WK pvt'!$I$2,"DT_FILE",AM$8,"CD_CO",AM$6,"TRIM_CAT",TRIM(B165),"TRIM_LINE",A161))</f>
        <v>1257</v>
      </c>
    </row>
    <row r="166" spans="1:39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992</v>
      </c>
      <c r="X166" s="253">
        <f>X165-X167</f>
        <v>1029</v>
      </c>
      <c r="Y166" s="253">
        <f>Y165-Y167</f>
        <v>1190</v>
      </c>
      <c r="Z166" s="127"/>
      <c r="AA166" s="76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30"/>
      <c r="AM166" s="76"/>
    </row>
    <row r="167" spans="1:39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11</v>
      </c>
      <c r="Y167" s="253">
        <v>9</v>
      </c>
      <c r="Z167" s="127"/>
      <c r="AA167" s="76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30"/>
      <c r="AM167" s="76"/>
    </row>
    <row r="168" spans="1:39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/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127"/>
      <c r="AA168" s="76">
        <f t="shared" si="170"/>
        <v>0</v>
      </c>
      <c r="AB168" s="128">
        <f t="shared" si="170"/>
        <v>0</v>
      </c>
      <c r="AC168" s="128">
        <f t="shared" si="170"/>
        <v>0</v>
      </c>
      <c r="AD168" s="128">
        <f t="shared" si="170"/>
        <v>0</v>
      </c>
      <c r="AE168" s="128">
        <f t="shared" si="170"/>
        <v>0</v>
      </c>
      <c r="AF168" s="128">
        <f t="shared" si="170"/>
        <v>0</v>
      </c>
      <c r="AG168" s="128">
        <f t="shared" si="170"/>
        <v>0</v>
      </c>
      <c r="AH168" s="128">
        <f t="shared" si="170"/>
        <v>0</v>
      </c>
      <c r="AI168" s="128">
        <f t="shared" si="170"/>
        <v>0</v>
      </c>
      <c r="AJ168" s="128">
        <f t="shared" si="170"/>
        <v>0</v>
      </c>
      <c r="AK168" s="128">
        <f t="shared" si="170"/>
        <v>0</v>
      </c>
      <c r="AL168" s="130"/>
      <c r="AM168" s="76">
        <f>IF(ISERROR(GETPIVOTDATA("VALUE",'CRS WK pvt'!$I$2,"DT_FILE",AM$8,"CD_CO",AM$6,"TRIM_CAT",TRIM(B168),"TRIM_LINE",A161))=TRUE,0,GETPIVOTDATA("VALUE",'CRS WK pvt'!$I$2,"DT_FILE",AM$8,"CD_CO",AM$6,"TRIM_CAT",TRIM(B168),"TRIM_LINE",A161))</f>
        <v>0</v>
      </c>
    </row>
    <row r="169" spans="1:39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/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127"/>
      <c r="AA169" s="76">
        <f t="shared" si="170"/>
        <v>0</v>
      </c>
      <c r="AB169" s="128">
        <f t="shared" si="170"/>
        <v>0</v>
      </c>
      <c r="AC169" s="128">
        <f t="shared" si="170"/>
        <v>0</v>
      </c>
      <c r="AD169" s="128">
        <f t="shared" si="170"/>
        <v>0</v>
      </c>
      <c r="AE169" s="128">
        <f t="shared" si="170"/>
        <v>0</v>
      </c>
      <c r="AF169" s="128">
        <f t="shared" si="170"/>
        <v>0</v>
      </c>
      <c r="AG169" s="128">
        <f t="shared" si="170"/>
        <v>0</v>
      </c>
      <c r="AH169" s="128">
        <f t="shared" si="170"/>
        <v>0</v>
      </c>
      <c r="AI169" s="128">
        <f t="shared" si="170"/>
        <v>0</v>
      </c>
      <c r="AJ169" s="128">
        <f t="shared" si="170"/>
        <v>0</v>
      </c>
      <c r="AK169" s="128">
        <f t="shared" si="170"/>
        <v>0</v>
      </c>
      <c r="AL169" s="130"/>
      <c r="AM169" s="76">
        <f>IF(ISERROR(GETPIVOTDATA("VALUE",'CRS WK pvt'!$I$2,"DT_FILE",AM$8,"CD_CO",AM$6,"TRIM_CAT",TRIM(B169),"TRIM_LINE",A161))=TRUE,0,GETPIVOTDATA("VALUE",'CRS WK pvt'!$I$2,"DT_FILE",AM$8,"CD_CO",AM$6,"TRIM_CAT",TRIM(B169),"TRIM_LINE",A161))</f>
        <v>0</v>
      </c>
    </row>
    <row r="170" spans="1:39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/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127"/>
      <c r="AA170" s="76">
        <f t="shared" si="170"/>
        <v>0</v>
      </c>
      <c r="AB170" s="128">
        <f t="shared" si="170"/>
        <v>0</v>
      </c>
      <c r="AC170" s="128">
        <f t="shared" si="170"/>
        <v>0</v>
      </c>
      <c r="AD170" s="128">
        <f t="shared" si="170"/>
        <v>0</v>
      </c>
      <c r="AE170" s="128">
        <f t="shared" si="170"/>
        <v>0</v>
      </c>
      <c r="AF170" s="128">
        <f t="shared" si="170"/>
        <v>0</v>
      </c>
      <c r="AG170" s="128">
        <f t="shared" si="170"/>
        <v>0</v>
      </c>
      <c r="AH170" s="128">
        <f t="shared" si="170"/>
        <v>0</v>
      </c>
      <c r="AI170" s="128">
        <f t="shared" si="170"/>
        <v>0</v>
      </c>
      <c r="AJ170" s="128">
        <f t="shared" si="170"/>
        <v>0</v>
      </c>
      <c r="AK170" s="128">
        <f t="shared" si="170"/>
        <v>0</v>
      </c>
      <c r="AL170" s="130"/>
      <c r="AM170" s="76">
        <f>IF(ISERROR(GETPIVOTDATA("VALUE",'CRS WK pvt'!$I$2,"DT_FILE",AM$8,"CD_CO",AM$6,"TRIM_CAT",TRIM(B170),"TRIM_LINE",A161))=TRUE,0,GETPIVOTDATA("VALUE",'CRS WK pvt'!$I$2,"DT_FILE",AM$8,"CD_CO",AM$6,"TRIM_CAT",TRIM(B170),"TRIM_LINE",A161))</f>
        <v>0</v>
      </c>
    </row>
    <row r="171" spans="1:39" s="87" customFormat="1" x14ac:dyDescent="0.35">
      <c r="A171" s="172"/>
      <c r="B171" s="72" t="s">
        <v>42</v>
      </c>
      <c r="C171" s="142">
        <f t="shared" ref="C171:V171" si="171">SUM(C162:C170)</f>
        <v>641</v>
      </c>
      <c r="D171" s="143">
        <f t="shared" si="171"/>
        <v>672</v>
      </c>
      <c r="E171" s="143">
        <f t="shared" si="171"/>
        <v>819</v>
      </c>
      <c r="F171" s="144">
        <f t="shared" si="171"/>
        <v>867</v>
      </c>
      <c r="G171" s="143">
        <f t="shared" si="171"/>
        <v>889</v>
      </c>
      <c r="H171" s="144">
        <f t="shared" si="171"/>
        <v>933</v>
      </c>
      <c r="I171" s="143">
        <f t="shared" si="171"/>
        <v>945</v>
      </c>
      <c r="J171" s="144">
        <f t="shared" si="171"/>
        <v>964</v>
      </c>
      <c r="K171" s="143">
        <f t="shared" si="171"/>
        <v>978</v>
      </c>
      <c r="L171" s="144">
        <f t="shared" si="171"/>
        <v>917</v>
      </c>
      <c r="M171" s="144">
        <f t="shared" si="171"/>
        <v>849</v>
      </c>
      <c r="N171" s="145">
        <f t="shared" si="171"/>
        <v>807</v>
      </c>
      <c r="O171" s="142">
        <f t="shared" si="171"/>
        <v>836</v>
      </c>
      <c r="P171" s="144">
        <f t="shared" si="171"/>
        <v>819</v>
      </c>
      <c r="Q171" s="144">
        <f t="shared" si="171"/>
        <v>867</v>
      </c>
      <c r="R171" s="144">
        <f t="shared" si="171"/>
        <v>892</v>
      </c>
      <c r="S171" s="144">
        <f t="shared" si="171"/>
        <v>902</v>
      </c>
      <c r="T171" s="144">
        <f t="shared" si="171"/>
        <v>871</v>
      </c>
      <c r="U171" s="144">
        <f t="shared" si="171"/>
        <v>803</v>
      </c>
      <c r="V171" s="144">
        <f t="shared" si="171"/>
        <v>897</v>
      </c>
      <c r="W171" s="239">
        <f>SUM(W162+W165+W168+W169+W170)</f>
        <v>1019</v>
      </c>
      <c r="X171" s="239">
        <f>SUM(X162+X165+X168+X169+X170)</f>
        <v>1059</v>
      </c>
      <c r="Y171" s="239">
        <v>1213</v>
      </c>
      <c r="Z171" s="145"/>
      <c r="AA171" s="144">
        <f>SUM(AA162:AA170)</f>
        <v>195</v>
      </c>
      <c r="AB171" s="146">
        <f t="shared" ref="AB171:AC171" si="172">SUM(AB162:AB170)</f>
        <v>147</v>
      </c>
      <c r="AC171" s="146">
        <f t="shared" si="172"/>
        <v>48</v>
      </c>
      <c r="AD171" s="146">
        <f t="shared" ref="AD171:AE171" si="173">SUM(AD162:AD170)</f>
        <v>25</v>
      </c>
      <c r="AE171" s="146">
        <f t="shared" si="173"/>
        <v>13</v>
      </c>
      <c r="AF171" s="146">
        <f t="shared" ref="AF171:AG171" si="174">SUM(AF162:AF170)</f>
        <v>-62</v>
      </c>
      <c r="AG171" s="146">
        <f t="shared" si="174"/>
        <v>-142</v>
      </c>
      <c r="AH171" s="146">
        <f t="shared" ref="AH171:AI171" si="175">SUM(AH162:AH170)</f>
        <v>-67</v>
      </c>
      <c r="AI171" s="146">
        <f t="shared" si="175"/>
        <v>41</v>
      </c>
      <c r="AJ171" s="146">
        <f t="shared" ref="AJ171:AK171" si="176">SUM(AJ162:AJ170)</f>
        <v>142</v>
      </c>
      <c r="AK171" s="146">
        <f t="shared" si="176"/>
        <v>364</v>
      </c>
      <c r="AL171" s="141"/>
      <c r="AM171" s="101">
        <f>SUM(AM162:AM170)</f>
        <v>1271</v>
      </c>
    </row>
    <row r="172" spans="1:39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105"/>
      <c r="AA172" s="106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8"/>
      <c r="AM172" s="106"/>
    </row>
    <row r="173" spans="1:39" s="71" customFormat="1" x14ac:dyDescent="0.35">
      <c r="A173" s="171"/>
      <c r="B173" s="72" t="s">
        <v>37</v>
      </c>
      <c r="C173" s="132">
        <v>165</v>
      </c>
      <c r="D173" s="78">
        <v>173</v>
      </c>
      <c r="E173" s="78">
        <v>502</v>
      </c>
      <c r="F173" s="78">
        <v>468</v>
      </c>
      <c r="G173" s="78">
        <v>487</v>
      </c>
      <c r="H173" s="129">
        <v>575</v>
      </c>
      <c r="I173" s="78">
        <v>690</v>
      </c>
      <c r="J173" s="129">
        <v>806</v>
      </c>
      <c r="K173" s="78">
        <v>118</v>
      </c>
      <c r="L173" s="129">
        <v>19</v>
      </c>
      <c r="M173" s="129">
        <v>179</v>
      </c>
      <c r="N173" s="130">
        <v>186</v>
      </c>
      <c r="O173" s="132">
        <v>118</v>
      </c>
      <c r="P173" s="129"/>
      <c r="Q173" s="129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130"/>
      <c r="AA173" s="132">
        <f t="shared" ref="AA173:AK181" si="177">O173-C173</f>
        <v>-47</v>
      </c>
      <c r="AB173" s="129">
        <f t="shared" si="177"/>
        <v>-173</v>
      </c>
      <c r="AC173" s="129">
        <f t="shared" si="177"/>
        <v>-502</v>
      </c>
      <c r="AD173" s="129">
        <f t="shared" si="177"/>
        <v>-468</v>
      </c>
      <c r="AE173" s="129">
        <f t="shared" si="177"/>
        <v>-487</v>
      </c>
      <c r="AF173" s="129">
        <f t="shared" si="177"/>
        <v>-575</v>
      </c>
      <c r="AG173" s="129">
        <f t="shared" si="177"/>
        <v>-690</v>
      </c>
      <c r="AH173" s="129">
        <f t="shared" si="177"/>
        <v>-806</v>
      </c>
      <c r="AI173" s="129">
        <f t="shared" si="177"/>
        <v>-118</v>
      </c>
      <c r="AJ173" s="129">
        <f t="shared" si="177"/>
        <v>-19</v>
      </c>
      <c r="AK173" s="129">
        <f t="shared" si="177"/>
        <v>-179</v>
      </c>
      <c r="AL173" s="130"/>
      <c r="AM173" s="76">
        <f>IF(ISERROR(GETPIVOTDATA("VALUE",'CRS WK pvt'!$I$2,"DT_FILE",AM$8,"CD_CO",AM$6,"TRIM_CAT",TRIM(B173),"TRIM_LINE",A172))=TRUE,0,GETPIVOTDATA("VALUE",'CRS WK pvt'!$I$2,"DT_FILE",AM$8,"CD_CO",AM$6,"TRIM_CAT",TRIM(B173),"TRIM_LINE",A172))</f>
        <v>0</v>
      </c>
    </row>
    <row r="174" spans="1:39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129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130"/>
      <c r="AA174" s="132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30"/>
      <c r="AM174" s="76"/>
    </row>
    <row r="175" spans="1:39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129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130"/>
      <c r="AA175" s="132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30"/>
      <c r="AM175" s="76"/>
    </row>
    <row r="176" spans="1:39" s="71" customFormat="1" x14ac:dyDescent="0.35">
      <c r="A176" s="171"/>
      <c r="B176" s="72" t="s">
        <v>38</v>
      </c>
      <c r="C176" s="132"/>
      <c r="D176" s="78">
        <v>45</v>
      </c>
      <c r="E176" s="78">
        <v>182</v>
      </c>
      <c r="F176" s="78">
        <v>164</v>
      </c>
      <c r="G176" s="78">
        <v>216</v>
      </c>
      <c r="H176" s="129">
        <v>260</v>
      </c>
      <c r="I176" s="78">
        <v>292</v>
      </c>
      <c r="J176" s="129">
        <v>307</v>
      </c>
      <c r="K176" s="78">
        <v>13</v>
      </c>
      <c r="L176" s="129"/>
      <c r="M176" s="129"/>
      <c r="N176" s="130"/>
      <c r="O176" s="132">
        <v>1</v>
      </c>
      <c r="P176" s="129"/>
      <c r="Q176" s="129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130"/>
      <c r="AA176" s="132">
        <f t="shared" si="177"/>
        <v>1</v>
      </c>
      <c r="AB176" s="129">
        <f t="shared" si="177"/>
        <v>-45</v>
      </c>
      <c r="AC176" s="129">
        <f t="shared" si="177"/>
        <v>-182</v>
      </c>
      <c r="AD176" s="129">
        <f t="shared" si="177"/>
        <v>-164</v>
      </c>
      <c r="AE176" s="129">
        <f t="shared" si="177"/>
        <v>-216</v>
      </c>
      <c r="AF176" s="129">
        <f t="shared" si="177"/>
        <v>-260</v>
      </c>
      <c r="AG176" s="129">
        <f t="shared" si="177"/>
        <v>-292</v>
      </c>
      <c r="AH176" s="129">
        <f t="shared" si="177"/>
        <v>-307</v>
      </c>
      <c r="AI176" s="129">
        <f t="shared" si="177"/>
        <v>-13</v>
      </c>
      <c r="AJ176" s="129">
        <f t="shared" si="177"/>
        <v>0</v>
      </c>
      <c r="AK176" s="129">
        <f t="shared" si="177"/>
        <v>0</v>
      </c>
      <c r="AL176" s="130"/>
      <c r="AM176" s="76">
        <f>IF(ISERROR(GETPIVOTDATA("VALUE",'CRS WK pvt'!$I$2,"DT_FILE",AM$8,"CD_CO",AM$6,"TRIM_CAT",TRIM(B176),"TRIM_LINE",A172))=TRUE,0,GETPIVOTDATA("VALUE",'CRS WK pvt'!$I$2,"DT_FILE",AM$8,"CD_CO",AM$6,"TRIM_CAT",TRIM(B176),"TRIM_LINE",A172))</f>
        <v>0</v>
      </c>
    </row>
    <row r="177" spans="1:39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129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130"/>
      <c r="AA177" s="132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30"/>
      <c r="AM177" s="76"/>
    </row>
    <row r="178" spans="1:39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129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130"/>
      <c r="AA178" s="132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30"/>
      <c r="AM178" s="76"/>
    </row>
    <row r="179" spans="1:39" s="71" customFormat="1" x14ac:dyDescent="0.35">
      <c r="A179" s="171"/>
      <c r="B179" s="72" t="s">
        <v>39</v>
      </c>
      <c r="C179" s="132">
        <v>94</v>
      </c>
      <c r="D179" s="78">
        <v>94</v>
      </c>
      <c r="E179" s="78">
        <v>82</v>
      </c>
      <c r="F179" s="78">
        <v>68</v>
      </c>
      <c r="G179" s="78">
        <v>90</v>
      </c>
      <c r="H179" s="129">
        <v>63</v>
      </c>
      <c r="I179" s="78">
        <v>59</v>
      </c>
      <c r="J179" s="129">
        <v>44</v>
      </c>
      <c r="K179" s="78">
        <v>44</v>
      </c>
      <c r="L179" s="129">
        <v>4</v>
      </c>
      <c r="M179" s="129">
        <v>42</v>
      </c>
      <c r="N179" s="130">
        <v>44</v>
      </c>
      <c r="O179" s="132">
        <v>22</v>
      </c>
      <c r="P179" s="129"/>
      <c r="Q179" s="129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130"/>
      <c r="AA179" s="132">
        <f t="shared" si="177"/>
        <v>-72</v>
      </c>
      <c r="AB179" s="129">
        <f t="shared" si="177"/>
        <v>-94</v>
      </c>
      <c r="AC179" s="129">
        <f t="shared" si="177"/>
        <v>-82</v>
      </c>
      <c r="AD179" s="129">
        <f t="shared" si="177"/>
        <v>-68</v>
      </c>
      <c r="AE179" s="129">
        <f t="shared" si="177"/>
        <v>-90</v>
      </c>
      <c r="AF179" s="129">
        <f t="shared" si="177"/>
        <v>-63</v>
      </c>
      <c r="AG179" s="129">
        <f t="shared" si="177"/>
        <v>-59</v>
      </c>
      <c r="AH179" s="129">
        <f t="shared" si="177"/>
        <v>-44</v>
      </c>
      <c r="AI179" s="129">
        <f t="shared" si="177"/>
        <v>-44</v>
      </c>
      <c r="AJ179" s="129">
        <f t="shared" si="177"/>
        <v>-4</v>
      </c>
      <c r="AK179" s="129">
        <f t="shared" si="177"/>
        <v>-42</v>
      </c>
      <c r="AL179" s="130"/>
      <c r="AM179" s="76">
        <f>IF(ISERROR(GETPIVOTDATA("VALUE",'CRS WK pvt'!$I$2,"DT_FILE",AM$8,"CD_CO",AM$6,"TRIM_CAT",TRIM(B179),"TRIM_LINE",A172))=TRUE,0,GETPIVOTDATA("VALUE",'CRS WK pvt'!$I$2,"DT_FILE",AM$8,"CD_CO",AM$6,"TRIM_CAT",TRIM(B179),"TRIM_LINE",A172))</f>
        <v>2</v>
      </c>
    </row>
    <row r="180" spans="1:39" s="71" customFormat="1" x14ac:dyDescent="0.35">
      <c r="A180" s="171"/>
      <c r="B180" s="72" t="s">
        <v>40</v>
      </c>
      <c r="C180" s="132">
        <v>30</v>
      </c>
      <c r="D180" s="78">
        <v>21</v>
      </c>
      <c r="E180" s="78">
        <v>18</v>
      </c>
      <c r="F180" s="78">
        <v>14</v>
      </c>
      <c r="G180" s="78">
        <v>12</v>
      </c>
      <c r="H180" s="129">
        <v>16</v>
      </c>
      <c r="I180" s="78">
        <v>15</v>
      </c>
      <c r="J180" s="129">
        <v>10</v>
      </c>
      <c r="K180" s="78">
        <v>6</v>
      </c>
      <c r="L180" s="129">
        <v>1</v>
      </c>
      <c r="M180" s="129">
        <v>12</v>
      </c>
      <c r="N180" s="130">
        <v>7</v>
      </c>
      <c r="O180" s="132">
        <v>5</v>
      </c>
      <c r="P180" s="129"/>
      <c r="Q180" s="129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130"/>
      <c r="AA180" s="132">
        <f t="shared" si="177"/>
        <v>-25</v>
      </c>
      <c r="AB180" s="129">
        <f t="shared" si="177"/>
        <v>-21</v>
      </c>
      <c r="AC180" s="129">
        <f t="shared" si="177"/>
        <v>-18</v>
      </c>
      <c r="AD180" s="129">
        <f t="shared" si="177"/>
        <v>-14</v>
      </c>
      <c r="AE180" s="129">
        <f t="shared" si="177"/>
        <v>-12</v>
      </c>
      <c r="AF180" s="129">
        <f t="shared" si="177"/>
        <v>-16</v>
      </c>
      <c r="AG180" s="129">
        <f t="shared" si="177"/>
        <v>-15</v>
      </c>
      <c r="AH180" s="129">
        <f t="shared" si="177"/>
        <v>-10</v>
      </c>
      <c r="AI180" s="129">
        <f t="shared" si="177"/>
        <v>-6</v>
      </c>
      <c r="AJ180" s="129">
        <f t="shared" si="177"/>
        <v>-1</v>
      </c>
      <c r="AK180" s="129">
        <f t="shared" si="177"/>
        <v>-12</v>
      </c>
      <c r="AL180" s="130"/>
      <c r="AM180" s="76">
        <f>IF(ISERROR(GETPIVOTDATA("VALUE",'CRS WK pvt'!$I$2,"DT_FILE",AM$8,"CD_CO",AM$6,"TRIM_CAT",TRIM(B180),"TRIM_LINE",A172))=TRUE,0,GETPIVOTDATA("VALUE",'CRS WK pvt'!$I$2,"DT_FILE",AM$8,"CD_CO",AM$6,"TRIM_CAT",TRIM(B180),"TRIM_LINE",A172))</f>
        <v>0</v>
      </c>
    </row>
    <row r="181" spans="1:39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129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1</v>
      </c>
      <c r="Z181" s="130"/>
      <c r="AA181" s="132">
        <f t="shared" si="177"/>
        <v>0</v>
      </c>
      <c r="AB181" s="129">
        <f t="shared" si="177"/>
        <v>0</v>
      </c>
      <c r="AC181" s="129">
        <f t="shared" si="177"/>
        <v>0</v>
      </c>
      <c r="AD181" s="129">
        <f t="shared" si="177"/>
        <v>0</v>
      </c>
      <c r="AE181" s="129">
        <f t="shared" si="177"/>
        <v>0</v>
      </c>
      <c r="AF181" s="129">
        <f t="shared" si="177"/>
        <v>0</v>
      </c>
      <c r="AG181" s="129">
        <f t="shared" si="177"/>
        <v>0</v>
      </c>
      <c r="AH181" s="129">
        <f t="shared" si="177"/>
        <v>0</v>
      </c>
      <c r="AI181" s="129">
        <f t="shared" si="177"/>
        <v>0</v>
      </c>
      <c r="AJ181" s="129">
        <f t="shared" si="177"/>
        <v>0</v>
      </c>
      <c r="AK181" s="129">
        <f t="shared" si="177"/>
        <v>1</v>
      </c>
      <c r="AL181" s="130"/>
      <c r="AM181" s="76">
        <f>IF(ISERROR(GETPIVOTDATA("VALUE",'CRS WK pvt'!$I$2,"DT_FILE",AM$8,"CD_CO",AM$6,"TRIM_CAT",TRIM(B181),"TRIM_LINE",A172))=TRUE,0,GETPIVOTDATA("VALUE",'CRS WK pvt'!$I$2,"DT_FILE",AM$8,"CD_CO",AM$6,"TRIM_CAT",TRIM(B181),"TRIM_LINE",A172))</f>
        <v>0</v>
      </c>
    </row>
    <row r="182" spans="1:39" s="87" customFormat="1" x14ac:dyDescent="0.35">
      <c r="A182" s="172"/>
      <c r="B182" s="72" t="s">
        <v>42</v>
      </c>
      <c r="C182" s="138">
        <f t="shared" ref="C182:V182" si="178">SUM(C173:C181)</f>
        <v>289</v>
      </c>
      <c r="D182" s="139">
        <f t="shared" si="178"/>
        <v>333</v>
      </c>
      <c r="E182" s="139">
        <f t="shared" si="178"/>
        <v>784</v>
      </c>
      <c r="F182" s="139">
        <f t="shared" si="178"/>
        <v>714</v>
      </c>
      <c r="G182" s="139">
        <f t="shared" si="178"/>
        <v>805</v>
      </c>
      <c r="H182" s="140">
        <f t="shared" si="178"/>
        <v>914</v>
      </c>
      <c r="I182" s="139">
        <f t="shared" si="178"/>
        <v>1056</v>
      </c>
      <c r="J182" s="140">
        <f t="shared" si="178"/>
        <v>1167</v>
      </c>
      <c r="K182" s="139">
        <f t="shared" si="178"/>
        <v>181</v>
      </c>
      <c r="L182" s="140">
        <f t="shared" si="178"/>
        <v>24</v>
      </c>
      <c r="M182" s="140">
        <f t="shared" si="178"/>
        <v>233</v>
      </c>
      <c r="N182" s="141">
        <f t="shared" si="178"/>
        <v>237</v>
      </c>
      <c r="O182" s="138">
        <f t="shared" si="178"/>
        <v>146</v>
      </c>
      <c r="P182" s="144">
        <f t="shared" si="178"/>
        <v>0</v>
      </c>
      <c r="Q182" s="144">
        <f t="shared" si="178"/>
        <v>0</v>
      </c>
      <c r="R182" s="144">
        <f t="shared" si="178"/>
        <v>0</v>
      </c>
      <c r="S182" s="144">
        <f t="shared" si="178"/>
        <v>0</v>
      </c>
      <c r="T182" s="144">
        <f t="shared" si="178"/>
        <v>0</v>
      </c>
      <c r="U182" s="144">
        <f t="shared" si="178"/>
        <v>0</v>
      </c>
      <c r="V182" s="144">
        <f t="shared" si="178"/>
        <v>0</v>
      </c>
      <c r="W182" s="241">
        <f>SUM(W173+W176+W179+W180+W181)</f>
        <v>0</v>
      </c>
      <c r="X182" s="241">
        <f>SUM(X173+X176+X179+X180+X181)</f>
        <v>0</v>
      </c>
      <c r="Y182" s="241">
        <v>1</v>
      </c>
      <c r="Z182" s="141"/>
      <c r="AA182" s="138">
        <f>SUM(AA173:AA181)</f>
        <v>-143</v>
      </c>
      <c r="AB182" s="140">
        <f t="shared" ref="AB182:AC182" si="179">SUM(AB173:AB181)</f>
        <v>-333</v>
      </c>
      <c r="AC182" s="140">
        <f t="shared" si="179"/>
        <v>-784</v>
      </c>
      <c r="AD182" s="140">
        <f t="shared" ref="AD182:AE182" si="180">SUM(AD173:AD181)</f>
        <v>-714</v>
      </c>
      <c r="AE182" s="140">
        <f t="shared" si="180"/>
        <v>-805</v>
      </c>
      <c r="AF182" s="140">
        <f t="shared" ref="AF182:AG182" si="181">SUM(AF173:AF181)</f>
        <v>-914</v>
      </c>
      <c r="AG182" s="140">
        <f t="shared" si="181"/>
        <v>-1056</v>
      </c>
      <c r="AH182" s="140">
        <f t="shared" ref="AH182:AI182" si="182">SUM(AH173:AH181)</f>
        <v>-1167</v>
      </c>
      <c r="AI182" s="140">
        <f t="shared" si="182"/>
        <v>-181</v>
      </c>
      <c r="AJ182" s="140">
        <f t="shared" ref="AJ182:AK182" si="183">SUM(AJ173:AJ181)</f>
        <v>-24</v>
      </c>
      <c r="AK182" s="140">
        <f t="shared" si="183"/>
        <v>-232</v>
      </c>
      <c r="AL182" s="141"/>
      <c r="AM182" s="101">
        <f>SUM(AM173:AM181)</f>
        <v>2</v>
      </c>
    </row>
    <row r="183" spans="1:39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105"/>
      <c r="AA183" s="106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8"/>
      <c r="AM183" s="106"/>
    </row>
    <row r="184" spans="1:39" s="71" customFormat="1" x14ac:dyDescent="0.35">
      <c r="A184" s="171"/>
      <c r="B184" s="72" t="s">
        <v>37</v>
      </c>
      <c r="C184" s="132">
        <v>5797</v>
      </c>
      <c r="D184" s="78">
        <v>7481</v>
      </c>
      <c r="E184" s="78">
        <v>11192</v>
      </c>
      <c r="F184" s="78">
        <v>11887</v>
      </c>
      <c r="G184" s="78">
        <v>11367</v>
      </c>
      <c r="H184" s="129">
        <v>10602</v>
      </c>
      <c r="I184" s="78">
        <v>9945</v>
      </c>
      <c r="J184" s="129">
        <v>9349</v>
      </c>
      <c r="K184" s="78">
        <v>7586</v>
      </c>
      <c r="L184" s="129">
        <v>5738</v>
      </c>
      <c r="M184" s="129">
        <v>4082</v>
      </c>
      <c r="N184" s="130">
        <v>3710</v>
      </c>
      <c r="O184" s="132">
        <v>3459</v>
      </c>
      <c r="P184" s="129">
        <v>2802</v>
      </c>
      <c r="Q184" s="78">
        <v>2455</v>
      </c>
      <c r="R184" s="129">
        <v>2527</v>
      </c>
      <c r="S184" s="78">
        <v>2266</v>
      </c>
      <c r="T184" s="129">
        <v>2158</v>
      </c>
      <c r="U184" s="240">
        <v>2135</v>
      </c>
      <c r="V184" s="240">
        <v>2090</v>
      </c>
      <c r="W184" s="240">
        <v>2005</v>
      </c>
      <c r="X184" s="240">
        <v>2028</v>
      </c>
      <c r="Y184" s="240">
        <v>2157</v>
      </c>
      <c r="Z184" s="130"/>
      <c r="AA184" s="132">
        <f t="shared" ref="AA184:AK192" si="184">O184-C184</f>
        <v>-2338</v>
      </c>
      <c r="AB184" s="129">
        <f t="shared" si="184"/>
        <v>-4679</v>
      </c>
      <c r="AC184" s="129">
        <f t="shared" si="184"/>
        <v>-8737</v>
      </c>
      <c r="AD184" s="129">
        <f t="shared" si="184"/>
        <v>-9360</v>
      </c>
      <c r="AE184" s="129">
        <f t="shared" si="184"/>
        <v>-9101</v>
      </c>
      <c r="AF184" s="129">
        <f t="shared" si="184"/>
        <v>-8444</v>
      </c>
      <c r="AG184" s="129">
        <f t="shared" si="184"/>
        <v>-7810</v>
      </c>
      <c r="AH184" s="129">
        <f t="shared" si="184"/>
        <v>-7259</v>
      </c>
      <c r="AI184" s="129">
        <f t="shared" si="184"/>
        <v>-5581</v>
      </c>
      <c r="AJ184" s="129">
        <f t="shared" si="184"/>
        <v>-3710</v>
      </c>
      <c r="AK184" s="129">
        <f t="shared" si="184"/>
        <v>-1925</v>
      </c>
      <c r="AL184" s="130"/>
      <c r="AM184" s="76">
        <f>IF(ISERROR(GETPIVOTDATA("VALUE",'CRS WK pvt'!$I$2,"DT_FILE",AM$8,"CD_CO",AM$6,"TRIM_CAT",TRIM(B184),"TRIM_LINE",A183))=TRUE,0,GETPIVOTDATA("VALUE",'CRS WK pvt'!$I$2,"DT_FILE",AM$8,"CD_CO",AM$6,"TRIM_CAT",TRIM(B184),"TRIM_LINE",A183))</f>
        <v>2190</v>
      </c>
    </row>
    <row r="185" spans="1:39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1989</v>
      </c>
      <c r="X185" s="253">
        <f>X184-X186</f>
        <v>2009</v>
      </c>
      <c r="Y185" s="253">
        <f>Y184-Y186</f>
        <v>2134</v>
      </c>
      <c r="Z185" s="130"/>
      <c r="AA185" s="132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30"/>
      <c r="AM185" s="76"/>
    </row>
    <row r="186" spans="1:39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16</v>
      </c>
      <c r="X186" s="253">
        <v>19</v>
      </c>
      <c r="Y186" s="253">
        <v>23</v>
      </c>
      <c r="Z186" s="130"/>
      <c r="AA186" s="132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30"/>
      <c r="AM186" s="76"/>
    </row>
    <row r="187" spans="1:39" s="71" customFormat="1" x14ac:dyDescent="0.35">
      <c r="A187" s="171"/>
      <c r="B187" s="72" t="s">
        <v>38</v>
      </c>
      <c r="C187" s="132">
        <v>1503</v>
      </c>
      <c r="D187" s="78">
        <v>1920</v>
      </c>
      <c r="E187" s="78">
        <v>2941</v>
      </c>
      <c r="F187" s="78">
        <v>3243</v>
      </c>
      <c r="G187" s="78">
        <v>3299</v>
      </c>
      <c r="H187" s="129">
        <v>3299</v>
      </c>
      <c r="I187" s="78">
        <v>3329</v>
      </c>
      <c r="J187" s="129">
        <v>3348</v>
      </c>
      <c r="K187" s="78">
        <v>2873</v>
      </c>
      <c r="L187" s="129">
        <v>2210</v>
      </c>
      <c r="M187" s="129">
        <v>1518</v>
      </c>
      <c r="N187" s="130">
        <v>1275</v>
      </c>
      <c r="O187" s="132">
        <v>1215</v>
      </c>
      <c r="P187" s="129">
        <v>1010</v>
      </c>
      <c r="Q187" s="78">
        <v>947</v>
      </c>
      <c r="R187" s="129">
        <v>960</v>
      </c>
      <c r="S187" s="78">
        <v>983</v>
      </c>
      <c r="T187" s="129">
        <v>909</v>
      </c>
      <c r="U187" s="240">
        <v>891</v>
      </c>
      <c r="V187" s="240">
        <v>842</v>
      </c>
      <c r="W187" s="240">
        <v>801</v>
      </c>
      <c r="X187" s="240">
        <v>763</v>
      </c>
      <c r="Y187" s="240">
        <v>731</v>
      </c>
      <c r="Z187" s="130"/>
      <c r="AA187" s="132">
        <f t="shared" si="184"/>
        <v>-288</v>
      </c>
      <c r="AB187" s="129">
        <f t="shared" si="184"/>
        <v>-910</v>
      </c>
      <c r="AC187" s="129">
        <f t="shared" si="184"/>
        <v>-1994</v>
      </c>
      <c r="AD187" s="129">
        <f t="shared" si="184"/>
        <v>-2283</v>
      </c>
      <c r="AE187" s="129">
        <f t="shared" si="184"/>
        <v>-2316</v>
      </c>
      <c r="AF187" s="129">
        <f t="shared" si="184"/>
        <v>-2390</v>
      </c>
      <c r="AG187" s="129">
        <f t="shared" si="184"/>
        <v>-2438</v>
      </c>
      <c r="AH187" s="129">
        <f t="shared" si="184"/>
        <v>-2506</v>
      </c>
      <c r="AI187" s="129">
        <f t="shared" si="184"/>
        <v>-2072</v>
      </c>
      <c r="AJ187" s="129">
        <f t="shared" si="184"/>
        <v>-1447</v>
      </c>
      <c r="AK187" s="129">
        <f t="shared" si="184"/>
        <v>-787</v>
      </c>
      <c r="AL187" s="130"/>
      <c r="AM187" s="76">
        <f>IF(ISERROR(GETPIVOTDATA("VALUE",'CRS WK pvt'!$I$2,"DT_FILE",AM$8,"CD_CO",AM$6,"TRIM_CAT",TRIM(B187),"TRIM_LINE",A183))=TRUE,0,GETPIVOTDATA("VALUE",'CRS WK pvt'!$I$2,"DT_FILE",AM$8,"CD_CO",AM$6,"TRIM_CAT",TRIM(B187),"TRIM_LINE",A183))</f>
        <v>726</v>
      </c>
    </row>
    <row r="188" spans="1:39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791</v>
      </c>
      <c r="X188" s="253">
        <f>X187-X189</f>
        <v>754</v>
      </c>
      <c r="Y188" s="253">
        <f>Y187-Y189</f>
        <v>721</v>
      </c>
      <c r="Z188" s="130"/>
      <c r="AA188" s="132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30"/>
      <c r="AM188" s="76"/>
    </row>
    <row r="189" spans="1:39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10</v>
      </c>
      <c r="X189" s="253">
        <v>9</v>
      </c>
      <c r="Y189" s="253">
        <v>10</v>
      </c>
      <c r="Z189" s="130"/>
      <c r="AA189" s="132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30"/>
      <c r="AM189" s="76"/>
    </row>
    <row r="190" spans="1:39" s="71" customFormat="1" x14ac:dyDescent="0.35">
      <c r="A190" s="171"/>
      <c r="B190" s="72" t="s">
        <v>39</v>
      </c>
      <c r="C190" s="132">
        <v>165</v>
      </c>
      <c r="D190" s="78">
        <v>183</v>
      </c>
      <c r="E190" s="78">
        <v>211</v>
      </c>
      <c r="F190" s="78">
        <v>212</v>
      </c>
      <c r="G190" s="78">
        <v>190</v>
      </c>
      <c r="H190" s="129">
        <v>158</v>
      </c>
      <c r="I190" s="78">
        <v>152</v>
      </c>
      <c r="J190" s="129">
        <v>150</v>
      </c>
      <c r="K190" s="78">
        <v>132</v>
      </c>
      <c r="L190" s="129">
        <v>118</v>
      </c>
      <c r="M190" s="129">
        <v>92</v>
      </c>
      <c r="N190" s="130">
        <v>93</v>
      </c>
      <c r="O190" s="132">
        <v>91</v>
      </c>
      <c r="P190" s="129">
        <v>85</v>
      </c>
      <c r="Q190" s="78">
        <v>75</v>
      </c>
      <c r="R190" s="129">
        <v>80</v>
      </c>
      <c r="S190" s="78">
        <v>103</v>
      </c>
      <c r="T190" s="129">
        <v>161</v>
      </c>
      <c r="U190" s="240">
        <v>164</v>
      </c>
      <c r="V190" s="240">
        <v>194</v>
      </c>
      <c r="W190" s="240">
        <v>262</v>
      </c>
      <c r="X190" s="240">
        <v>285</v>
      </c>
      <c r="Y190" s="240">
        <v>273</v>
      </c>
      <c r="Z190" s="130"/>
      <c r="AA190" s="132">
        <f t="shared" si="184"/>
        <v>-74</v>
      </c>
      <c r="AB190" s="129">
        <f t="shared" si="184"/>
        <v>-98</v>
      </c>
      <c r="AC190" s="129">
        <f t="shared" si="184"/>
        <v>-136</v>
      </c>
      <c r="AD190" s="129">
        <f t="shared" si="184"/>
        <v>-132</v>
      </c>
      <c r="AE190" s="129">
        <f t="shared" si="184"/>
        <v>-87</v>
      </c>
      <c r="AF190" s="129">
        <f t="shared" si="184"/>
        <v>3</v>
      </c>
      <c r="AG190" s="129">
        <f t="shared" si="184"/>
        <v>12</v>
      </c>
      <c r="AH190" s="129">
        <f t="shared" si="184"/>
        <v>44</v>
      </c>
      <c r="AI190" s="129">
        <f t="shared" si="184"/>
        <v>130</v>
      </c>
      <c r="AJ190" s="129">
        <f t="shared" si="184"/>
        <v>167</v>
      </c>
      <c r="AK190" s="129">
        <f t="shared" si="184"/>
        <v>181</v>
      </c>
      <c r="AL190" s="130"/>
      <c r="AM190" s="76">
        <f>IF(ISERROR(GETPIVOTDATA("VALUE",'CRS WK pvt'!$I$2,"DT_FILE",AM$8,"CD_CO",AM$6,"TRIM_CAT",TRIM(B190),"TRIM_LINE",A183))=TRUE,0,GETPIVOTDATA("VALUE",'CRS WK pvt'!$I$2,"DT_FILE",AM$8,"CD_CO",AM$6,"TRIM_CAT",TRIM(B190),"TRIM_LINE",A183))</f>
        <v>259</v>
      </c>
    </row>
    <row r="191" spans="1:39" s="71" customFormat="1" x14ac:dyDescent="0.35">
      <c r="A191" s="171"/>
      <c r="B191" s="72" t="s">
        <v>40</v>
      </c>
      <c r="C191" s="132">
        <v>61</v>
      </c>
      <c r="D191" s="78">
        <v>68</v>
      </c>
      <c r="E191" s="78">
        <v>75</v>
      </c>
      <c r="F191" s="78">
        <v>68</v>
      </c>
      <c r="G191" s="78">
        <v>58</v>
      </c>
      <c r="H191" s="129">
        <v>56</v>
      </c>
      <c r="I191" s="78">
        <v>55</v>
      </c>
      <c r="J191" s="129">
        <v>55</v>
      </c>
      <c r="K191" s="78">
        <v>45</v>
      </c>
      <c r="L191" s="129">
        <v>36</v>
      </c>
      <c r="M191" s="129">
        <v>32</v>
      </c>
      <c r="N191" s="130">
        <v>45</v>
      </c>
      <c r="O191" s="132">
        <v>36</v>
      </c>
      <c r="P191" s="129">
        <v>29</v>
      </c>
      <c r="Q191" s="78">
        <v>31</v>
      </c>
      <c r="R191" s="129">
        <v>33</v>
      </c>
      <c r="S191" s="78">
        <v>42</v>
      </c>
      <c r="T191" s="129">
        <v>42</v>
      </c>
      <c r="U191" s="240">
        <v>60</v>
      </c>
      <c r="V191" s="240">
        <v>78</v>
      </c>
      <c r="W191" s="240">
        <v>90</v>
      </c>
      <c r="X191" s="240">
        <v>86</v>
      </c>
      <c r="Y191" s="240">
        <v>86</v>
      </c>
      <c r="Z191" s="130"/>
      <c r="AA191" s="132">
        <f t="shared" si="184"/>
        <v>-25</v>
      </c>
      <c r="AB191" s="129">
        <f t="shared" si="184"/>
        <v>-39</v>
      </c>
      <c r="AC191" s="129">
        <f t="shared" si="184"/>
        <v>-44</v>
      </c>
      <c r="AD191" s="129">
        <f t="shared" si="184"/>
        <v>-35</v>
      </c>
      <c r="AE191" s="129">
        <f t="shared" si="184"/>
        <v>-16</v>
      </c>
      <c r="AF191" s="129">
        <f t="shared" si="184"/>
        <v>-14</v>
      </c>
      <c r="AG191" s="129">
        <f t="shared" si="184"/>
        <v>5</v>
      </c>
      <c r="AH191" s="129">
        <f t="shared" si="184"/>
        <v>23</v>
      </c>
      <c r="AI191" s="129">
        <f t="shared" si="184"/>
        <v>45</v>
      </c>
      <c r="AJ191" s="129">
        <f t="shared" si="184"/>
        <v>50</v>
      </c>
      <c r="AK191" s="129">
        <f t="shared" si="184"/>
        <v>54</v>
      </c>
      <c r="AL191" s="130"/>
      <c r="AM191" s="76">
        <f>IF(ISERROR(GETPIVOTDATA("VALUE",'CRS WK pvt'!$I$2,"DT_FILE",AM$8,"CD_CO",AM$6,"TRIM_CAT",TRIM(B191),"TRIM_LINE",A183))=TRUE,0,GETPIVOTDATA("VALUE",'CRS WK pvt'!$I$2,"DT_FILE",AM$8,"CD_CO",AM$6,"TRIM_CAT",TRIM(B191),"TRIM_LINE",A183))</f>
        <v>88</v>
      </c>
    </row>
    <row r="192" spans="1:39" s="71" customFormat="1" x14ac:dyDescent="0.35">
      <c r="A192" s="171"/>
      <c r="B192" s="72" t="s">
        <v>41</v>
      </c>
      <c r="C192" s="132">
        <v>22</v>
      </c>
      <c r="D192" s="78">
        <v>21</v>
      </c>
      <c r="E192" s="78">
        <v>22</v>
      </c>
      <c r="F192" s="78">
        <v>22</v>
      </c>
      <c r="G192" s="78">
        <v>19</v>
      </c>
      <c r="H192" s="129">
        <v>23</v>
      </c>
      <c r="I192" s="78">
        <v>21</v>
      </c>
      <c r="J192" s="129">
        <v>21</v>
      </c>
      <c r="K192" s="78">
        <v>21</v>
      </c>
      <c r="L192" s="129">
        <v>19</v>
      </c>
      <c r="M192" s="129">
        <v>20</v>
      </c>
      <c r="N192" s="130">
        <v>23</v>
      </c>
      <c r="O192" s="132">
        <v>20</v>
      </c>
      <c r="P192" s="129">
        <v>17</v>
      </c>
      <c r="Q192" s="78">
        <v>14</v>
      </c>
      <c r="R192" s="129">
        <v>12</v>
      </c>
      <c r="S192" s="78">
        <v>15</v>
      </c>
      <c r="T192" s="129">
        <v>18</v>
      </c>
      <c r="U192" s="240">
        <v>33</v>
      </c>
      <c r="V192" s="240">
        <v>40</v>
      </c>
      <c r="W192" s="240">
        <v>42</v>
      </c>
      <c r="X192" s="240">
        <v>43</v>
      </c>
      <c r="Y192" s="240">
        <v>39</v>
      </c>
      <c r="Z192" s="130"/>
      <c r="AA192" s="132">
        <f t="shared" si="184"/>
        <v>-2</v>
      </c>
      <c r="AB192" s="129">
        <f t="shared" si="184"/>
        <v>-4</v>
      </c>
      <c r="AC192" s="129">
        <f t="shared" si="184"/>
        <v>-8</v>
      </c>
      <c r="AD192" s="129">
        <f t="shared" si="184"/>
        <v>-10</v>
      </c>
      <c r="AE192" s="129">
        <f t="shared" si="184"/>
        <v>-4</v>
      </c>
      <c r="AF192" s="129">
        <f t="shared" si="184"/>
        <v>-5</v>
      </c>
      <c r="AG192" s="129">
        <f t="shared" si="184"/>
        <v>12</v>
      </c>
      <c r="AH192" s="129">
        <f t="shared" si="184"/>
        <v>19</v>
      </c>
      <c r="AI192" s="129">
        <f t="shared" si="184"/>
        <v>21</v>
      </c>
      <c r="AJ192" s="129">
        <f t="shared" si="184"/>
        <v>24</v>
      </c>
      <c r="AK192" s="129">
        <f t="shared" si="184"/>
        <v>19</v>
      </c>
      <c r="AL192" s="130"/>
      <c r="AM192" s="76">
        <f>IF(ISERROR(GETPIVOTDATA("VALUE",'CRS WK pvt'!$I$2,"DT_FILE",AM$8,"CD_CO",AM$6,"TRIM_CAT",TRIM(B192),"TRIM_LINE",A183))=TRUE,0,GETPIVOTDATA("VALUE",'CRS WK pvt'!$I$2,"DT_FILE",AM$8,"CD_CO",AM$6,"TRIM_CAT",TRIM(B192),"TRIM_LINE",A183))</f>
        <v>36</v>
      </c>
    </row>
    <row r="193" spans="1:39" s="87" customFormat="1" ht="15" thickBot="1" x14ac:dyDescent="0.4">
      <c r="A193" s="172"/>
      <c r="B193" s="133" t="s">
        <v>42</v>
      </c>
      <c r="C193" s="134">
        <f>SUM(C184:C192)</f>
        <v>7548</v>
      </c>
      <c r="D193" s="135">
        <f t="shared" ref="D193:V193" si="185">SUM(D184:D192)</f>
        <v>9673</v>
      </c>
      <c r="E193" s="135">
        <f t="shared" si="185"/>
        <v>14441</v>
      </c>
      <c r="F193" s="135">
        <f t="shared" si="185"/>
        <v>15432</v>
      </c>
      <c r="G193" s="135">
        <f t="shared" si="185"/>
        <v>14933</v>
      </c>
      <c r="H193" s="136">
        <f t="shared" si="185"/>
        <v>14138</v>
      </c>
      <c r="I193" s="135">
        <f t="shared" si="185"/>
        <v>13502</v>
      </c>
      <c r="J193" s="136">
        <f t="shared" si="185"/>
        <v>12923</v>
      </c>
      <c r="K193" s="135">
        <f t="shared" si="185"/>
        <v>10657</v>
      </c>
      <c r="L193" s="136">
        <f t="shared" si="185"/>
        <v>8121</v>
      </c>
      <c r="M193" s="136">
        <f t="shared" si="185"/>
        <v>5744</v>
      </c>
      <c r="N193" s="137">
        <f t="shared" si="185"/>
        <v>5146</v>
      </c>
      <c r="O193" s="134">
        <f t="shared" si="185"/>
        <v>4821</v>
      </c>
      <c r="P193" s="136">
        <f t="shared" si="185"/>
        <v>3943</v>
      </c>
      <c r="Q193" s="136">
        <f t="shared" si="185"/>
        <v>3522</v>
      </c>
      <c r="R193" s="136">
        <f t="shared" si="185"/>
        <v>3612</v>
      </c>
      <c r="S193" s="136">
        <f t="shared" si="185"/>
        <v>3409</v>
      </c>
      <c r="T193" s="136">
        <f t="shared" si="185"/>
        <v>3288</v>
      </c>
      <c r="U193" s="136">
        <f t="shared" si="185"/>
        <v>3283</v>
      </c>
      <c r="V193" s="136">
        <f t="shared" si="185"/>
        <v>3244</v>
      </c>
      <c r="W193" s="242">
        <f>SUM(W184+W187+W190+W191+W192)</f>
        <v>3200</v>
      </c>
      <c r="X193" s="242">
        <f>SUM(X184+X187+X190+X191+X192)</f>
        <v>3205</v>
      </c>
      <c r="Y193" s="242">
        <v>3286</v>
      </c>
      <c r="Z193" s="137"/>
      <c r="AA193" s="134">
        <f t="shared" ref="AA193" si="186">SUM(AA184:AA192)</f>
        <v>-2727</v>
      </c>
      <c r="AB193" s="136">
        <f t="shared" ref="AB193:AC193" si="187">SUM(AB184:AB192)</f>
        <v>-5730</v>
      </c>
      <c r="AC193" s="136">
        <f t="shared" si="187"/>
        <v>-10919</v>
      </c>
      <c r="AD193" s="136">
        <f t="shared" ref="AD193:AE193" si="188">SUM(AD184:AD192)</f>
        <v>-11820</v>
      </c>
      <c r="AE193" s="136">
        <f t="shared" si="188"/>
        <v>-11524</v>
      </c>
      <c r="AF193" s="136">
        <f t="shared" ref="AF193:AG193" si="189">SUM(AF184:AF192)</f>
        <v>-10850</v>
      </c>
      <c r="AG193" s="136">
        <f t="shared" si="189"/>
        <v>-10219</v>
      </c>
      <c r="AH193" s="136">
        <f t="shared" ref="AH193:AI193" si="190">SUM(AH184:AH192)</f>
        <v>-9679</v>
      </c>
      <c r="AI193" s="136">
        <f t="shared" si="190"/>
        <v>-7457</v>
      </c>
      <c r="AJ193" s="136">
        <f t="shared" ref="AJ193:AK193" si="191">SUM(AJ184:AJ192)</f>
        <v>-4916</v>
      </c>
      <c r="AK193" s="136">
        <f t="shared" si="191"/>
        <v>-2458</v>
      </c>
      <c r="AL193" s="137"/>
      <c r="AM193" s="134">
        <f t="shared" ref="AM193" si="192">SUM(AM184:AM192)</f>
        <v>3299</v>
      </c>
    </row>
    <row r="194" spans="1:39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91"/>
      <c r="AA194" s="92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4"/>
      <c r="AM194" s="92"/>
    </row>
    <row r="195" spans="1:39" s="71" customFormat="1" x14ac:dyDescent="0.35">
      <c r="A195" s="171"/>
      <c r="B195" s="72" t="s">
        <v>37</v>
      </c>
      <c r="C195" s="257">
        <v>67626737.189999998</v>
      </c>
      <c r="D195" s="258">
        <v>44276156.82</v>
      </c>
      <c r="E195" s="258">
        <v>26377846.460000001</v>
      </c>
      <c r="F195" s="259">
        <v>20304712.469999999</v>
      </c>
      <c r="G195" s="258">
        <v>14096092.039999999</v>
      </c>
      <c r="H195" s="259">
        <v>15393147.32</v>
      </c>
      <c r="I195" s="258">
        <v>13055262.49</v>
      </c>
      <c r="J195" s="259">
        <v>16075800.75</v>
      </c>
      <c r="K195" s="258">
        <v>29225939.52</v>
      </c>
      <c r="L195" s="259">
        <v>54620252.119999997</v>
      </c>
      <c r="M195" s="259">
        <v>63483177.259999998</v>
      </c>
      <c r="N195" s="260">
        <v>63464789.579999998</v>
      </c>
      <c r="O195" s="257">
        <v>45531442.740000002</v>
      </c>
      <c r="P195" s="259">
        <v>39799038.060000002</v>
      </c>
      <c r="Q195" s="258">
        <v>27818398</v>
      </c>
      <c r="R195" s="259">
        <v>15113975</v>
      </c>
      <c r="S195" s="258">
        <v>13976990</v>
      </c>
      <c r="T195" s="259">
        <v>13746156</v>
      </c>
      <c r="U195" s="261">
        <v>13795783</v>
      </c>
      <c r="V195" s="261">
        <v>16877953</v>
      </c>
      <c r="W195" s="261">
        <v>25064556</v>
      </c>
      <c r="X195" s="261">
        <v>48614938</v>
      </c>
      <c r="Y195" s="261">
        <v>65397151</v>
      </c>
      <c r="Z195" s="127"/>
      <c r="AA195" s="268">
        <f t="shared" ref="AA195:AA203" si="193">O195-C195</f>
        <v>-22095294.449999996</v>
      </c>
      <c r="AB195" s="269">
        <f t="shared" ref="AB195:AK203" si="194">P195-D195</f>
        <v>-4477118.7599999979</v>
      </c>
      <c r="AC195" s="269">
        <f t="shared" si="194"/>
        <v>1440551.5399999991</v>
      </c>
      <c r="AD195" s="269">
        <f t="shared" si="194"/>
        <v>-5190737.4699999988</v>
      </c>
      <c r="AE195" s="269">
        <f t="shared" si="194"/>
        <v>-119102.03999999911</v>
      </c>
      <c r="AF195" s="269">
        <f t="shared" si="194"/>
        <v>-1646991.3200000003</v>
      </c>
      <c r="AG195" s="269">
        <f t="shared" si="194"/>
        <v>740520.50999999978</v>
      </c>
      <c r="AH195" s="269">
        <f t="shared" si="194"/>
        <v>802152.25</v>
      </c>
      <c r="AI195" s="269">
        <f t="shared" si="194"/>
        <v>-4161383.5199999996</v>
      </c>
      <c r="AJ195" s="269">
        <f t="shared" si="194"/>
        <v>-6005314.1199999973</v>
      </c>
      <c r="AK195" s="269">
        <f t="shared" si="194"/>
        <v>1913973.7400000021</v>
      </c>
      <c r="AL195" s="130"/>
      <c r="AM195" s="76">
        <f>IF(ISERROR(GETPIVOTDATA("VALUE",'CRS WK pvt'!$I$2,"DT_FILE",AM$8,"CD_CO",AM$6,"TRIM_CAT",TRIM(B195),"TRIM_LINE",A194))=TRUE,0,GETPIVOTDATA("VALUE",'CRS WK pvt'!$I$2,"DT_FILE",AM$8,"CD_CO",AM$6,"TRIM_CAT",TRIM(B195),"TRIM_LINE",A194))</f>
        <v>66242648</v>
      </c>
    </row>
    <row r="196" spans="1:39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24154213.629999999</v>
      </c>
      <c r="X196" s="262">
        <f>X195-X197</f>
        <v>47015199.710000001</v>
      </c>
      <c r="Y196" s="262">
        <f>Y195-Y197</f>
        <v>63155798.729999997</v>
      </c>
      <c r="Z196" s="127"/>
      <c r="AA196" s="268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130"/>
      <c r="AM196" s="76"/>
    </row>
    <row r="197" spans="1:39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910342.37</v>
      </c>
      <c r="X197" s="262">
        <v>1599738.29</v>
      </c>
      <c r="Y197" s="262">
        <v>2241352.27</v>
      </c>
      <c r="Z197" s="127"/>
      <c r="AA197" s="268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130"/>
      <c r="AM197" s="76"/>
    </row>
    <row r="198" spans="1:39" s="71" customFormat="1" x14ac:dyDescent="0.35">
      <c r="A198" s="171"/>
      <c r="B198" s="72" t="s">
        <v>38</v>
      </c>
      <c r="C198" s="257">
        <v>6884970.2000000002</v>
      </c>
      <c r="D198" s="258">
        <v>4830673.3499999996</v>
      </c>
      <c r="E198" s="258">
        <v>3129044.4</v>
      </c>
      <c r="F198" s="259">
        <v>2065642.96</v>
      </c>
      <c r="G198" s="258">
        <v>1299498.6599999999</v>
      </c>
      <c r="H198" s="259">
        <v>1441082.6</v>
      </c>
      <c r="I198" s="258">
        <v>1300569.8999999999</v>
      </c>
      <c r="J198" s="259">
        <v>1532604.81</v>
      </c>
      <c r="K198" s="258">
        <v>2411227.2999999998</v>
      </c>
      <c r="L198" s="259">
        <v>5102770.9000000004</v>
      </c>
      <c r="M198" s="259">
        <v>5801836.0700000003</v>
      </c>
      <c r="N198" s="260">
        <v>5390886.4100000001</v>
      </c>
      <c r="O198" s="257">
        <v>4525288.1100000003</v>
      </c>
      <c r="P198" s="259">
        <v>3895539.88</v>
      </c>
      <c r="Q198" s="258">
        <v>2579760</v>
      </c>
      <c r="R198" s="259">
        <v>1514436</v>
      </c>
      <c r="S198" s="258">
        <v>1300571</v>
      </c>
      <c r="T198" s="259">
        <v>1230523</v>
      </c>
      <c r="U198" s="261">
        <v>1279268</v>
      </c>
      <c r="V198" s="261">
        <v>1484340</v>
      </c>
      <c r="W198" s="261">
        <v>2280774</v>
      </c>
      <c r="X198" s="261">
        <v>4327455</v>
      </c>
      <c r="Y198" s="261">
        <v>6907790</v>
      </c>
      <c r="Z198" s="127"/>
      <c r="AA198" s="268">
        <f t="shared" si="193"/>
        <v>-2359682.09</v>
      </c>
      <c r="AB198" s="269">
        <f t="shared" si="194"/>
        <v>-935133.46999999974</v>
      </c>
      <c r="AC198" s="269">
        <f t="shared" si="194"/>
        <v>-549284.39999999991</v>
      </c>
      <c r="AD198" s="269">
        <f t="shared" si="194"/>
        <v>-551206.96</v>
      </c>
      <c r="AE198" s="269">
        <f t="shared" si="194"/>
        <v>1072.3400000000838</v>
      </c>
      <c r="AF198" s="269">
        <f t="shared" si="194"/>
        <v>-210559.60000000009</v>
      </c>
      <c r="AG198" s="269">
        <f t="shared" si="194"/>
        <v>-21301.899999999907</v>
      </c>
      <c r="AH198" s="269">
        <f t="shared" si="194"/>
        <v>-48264.810000000056</v>
      </c>
      <c r="AI198" s="269">
        <f t="shared" si="194"/>
        <v>-130453.29999999981</v>
      </c>
      <c r="AJ198" s="269">
        <f t="shared" si="194"/>
        <v>-775315.90000000037</v>
      </c>
      <c r="AK198" s="269">
        <f t="shared" si="194"/>
        <v>1105953.9299999997</v>
      </c>
      <c r="AL198" s="130"/>
      <c r="AM198" s="76">
        <f>IF(ISERROR(GETPIVOTDATA("VALUE",'CRS WK pvt'!$I$2,"DT_FILE",AM$8,"CD_CO",AM$6,"TRIM_CAT",TRIM(B198),"TRIM_LINE",A194))=TRUE,0,GETPIVOTDATA("VALUE",'CRS WK pvt'!$I$2,"DT_FILE",AM$8,"CD_CO",AM$6,"TRIM_CAT",TRIM(B198),"TRIM_LINE",A194))</f>
        <v>6891874</v>
      </c>
    </row>
    <row r="199" spans="1:39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2157515.06</v>
      </c>
      <c r="X199" s="262">
        <f>X198-X200</f>
        <v>4125632.59</v>
      </c>
      <c r="Y199" s="262">
        <f>Y198-Y200</f>
        <v>6583803.46</v>
      </c>
      <c r="Z199" s="127"/>
      <c r="AA199" s="268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130"/>
      <c r="AM199" s="76"/>
    </row>
    <row r="200" spans="1:39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123258.94</v>
      </c>
      <c r="X200" s="262">
        <v>201822.41</v>
      </c>
      <c r="Y200" s="262">
        <v>323986.53999999998</v>
      </c>
      <c r="Z200" s="127"/>
      <c r="AA200" s="268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130"/>
      <c r="AM200" s="76"/>
    </row>
    <row r="201" spans="1:39" s="71" customFormat="1" x14ac:dyDescent="0.35">
      <c r="A201" s="171"/>
      <c r="B201" s="72" t="s">
        <v>39</v>
      </c>
      <c r="C201" s="257">
        <v>9189675.6899999995</v>
      </c>
      <c r="D201" s="258">
        <v>5897785.8700000001</v>
      </c>
      <c r="E201" s="258">
        <v>3222419.15</v>
      </c>
      <c r="F201" s="259">
        <v>2436455.75</v>
      </c>
      <c r="G201" s="258">
        <v>1589800.9</v>
      </c>
      <c r="H201" s="259">
        <v>1711349.53</v>
      </c>
      <c r="I201" s="258">
        <v>1572048.35</v>
      </c>
      <c r="J201" s="259">
        <v>1922745.67</v>
      </c>
      <c r="K201" s="258">
        <v>3907403.48</v>
      </c>
      <c r="L201" s="259">
        <v>7638239.1100000003</v>
      </c>
      <c r="M201" s="259">
        <v>8372207.5499999998</v>
      </c>
      <c r="N201" s="260">
        <v>8549356.0899999999</v>
      </c>
      <c r="O201" s="257">
        <v>6138108.0199999996</v>
      </c>
      <c r="P201" s="259">
        <v>5408004.46</v>
      </c>
      <c r="Q201" s="258">
        <v>3370336</v>
      </c>
      <c r="R201" s="259">
        <v>1734534</v>
      </c>
      <c r="S201" s="258">
        <v>1503053</v>
      </c>
      <c r="T201" s="259">
        <v>1427200</v>
      </c>
      <c r="U201" s="261">
        <v>1412378</v>
      </c>
      <c r="V201" s="261">
        <v>1896994</v>
      </c>
      <c r="W201" s="261">
        <v>2958140</v>
      </c>
      <c r="X201" s="261">
        <v>5885517</v>
      </c>
      <c r="Y201" s="261">
        <v>9104479</v>
      </c>
      <c r="Z201" s="127"/>
      <c r="AA201" s="268">
        <f t="shared" si="193"/>
        <v>-3051567.67</v>
      </c>
      <c r="AB201" s="269">
        <f t="shared" si="194"/>
        <v>-489781.41000000015</v>
      </c>
      <c r="AC201" s="269">
        <f t="shared" si="194"/>
        <v>147916.85000000009</v>
      </c>
      <c r="AD201" s="269">
        <f t="shared" si="194"/>
        <v>-701921.75</v>
      </c>
      <c r="AE201" s="269">
        <f t="shared" si="194"/>
        <v>-86747.899999999907</v>
      </c>
      <c r="AF201" s="269">
        <f t="shared" si="194"/>
        <v>-284149.53000000003</v>
      </c>
      <c r="AG201" s="269">
        <f t="shared" si="194"/>
        <v>-159670.35000000009</v>
      </c>
      <c r="AH201" s="269">
        <f t="shared" si="194"/>
        <v>-25751.669999999925</v>
      </c>
      <c r="AI201" s="269">
        <f t="shared" si="194"/>
        <v>-949263.48</v>
      </c>
      <c r="AJ201" s="269">
        <f t="shared" si="194"/>
        <v>-1752722.1100000003</v>
      </c>
      <c r="AK201" s="269">
        <f t="shared" si="194"/>
        <v>732271.45000000019</v>
      </c>
      <c r="AL201" s="130"/>
      <c r="AM201" s="76">
        <f>IF(ISERROR(GETPIVOTDATA("VALUE",'CRS WK pvt'!$I$2,"DT_FILE",AM$8,"CD_CO",AM$6,"TRIM_CAT",TRIM(B201),"TRIM_LINE",A194))=TRUE,0,GETPIVOTDATA("VALUE",'CRS WK pvt'!$I$2,"DT_FILE",AM$8,"CD_CO",AM$6,"TRIM_CAT",TRIM(B201),"TRIM_LINE",A194))</f>
        <v>9511494</v>
      </c>
    </row>
    <row r="202" spans="1:39" s="71" customFormat="1" x14ac:dyDescent="0.35">
      <c r="A202" s="171"/>
      <c r="B202" s="72" t="s">
        <v>40</v>
      </c>
      <c r="C202" s="257">
        <v>9669642.7300000004</v>
      </c>
      <c r="D202" s="258">
        <v>6757186.1200000001</v>
      </c>
      <c r="E202" s="258">
        <v>3661641.71</v>
      </c>
      <c r="F202" s="259">
        <v>2552006.17</v>
      </c>
      <c r="G202" s="258">
        <v>1908957.09</v>
      </c>
      <c r="H202" s="259">
        <v>1797117.4</v>
      </c>
      <c r="I202" s="258">
        <v>1733990.62</v>
      </c>
      <c r="J202" s="259">
        <v>2198222.1800000002</v>
      </c>
      <c r="K202" s="258">
        <v>3882643.66</v>
      </c>
      <c r="L202" s="259">
        <v>8323353.3300000001</v>
      </c>
      <c r="M202" s="259">
        <v>8154220.6100000003</v>
      </c>
      <c r="N202" s="260">
        <v>8424567.8300000001</v>
      </c>
      <c r="O202" s="257">
        <v>6734810.4900000002</v>
      </c>
      <c r="P202" s="259">
        <v>6184791.6399999997</v>
      </c>
      <c r="Q202" s="258">
        <v>3799663</v>
      </c>
      <c r="R202" s="259">
        <v>1955771</v>
      </c>
      <c r="S202" s="258">
        <v>1463711</v>
      </c>
      <c r="T202" s="259">
        <v>1345838</v>
      </c>
      <c r="U202" s="261">
        <v>1462652</v>
      </c>
      <c r="V202" s="261">
        <v>2030785</v>
      </c>
      <c r="W202" s="261">
        <v>3334543</v>
      </c>
      <c r="X202" s="261">
        <v>6480413</v>
      </c>
      <c r="Y202" s="261">
        <v>9347460</v>
      </c>
      <c r="Z202" s="127"/>
      <c r="AA202" s="268">
        <f t="shared" si="193"/>
        <v>-2934832.24</v>
      </c>
      <c r="AB202" s="269">
        <f t="shared" si="194"/>
        <v>-572394.48000000045</v>
      </c>
      <c r="AC202" s="269">
        <f t="shared" si="194"/>
        <v>138021.29000000004</v>
      </c>
      <c r="AD202" s="269">
        <f t="shared" si="194"/>
        <v>-596235.16999999993</v>
      </c>
      <c r="AE202" s="269">
        <f t="shared" si="194"/>
        <v>-445246.09000000008</v>
      </c>
      <c r="AF202" s="269">
        <f t="shared" si="194"/>
        <v>-451279.39999999991</v>
      </c>
      <c r="AG202" s="269">
        <f t="shared" si="194"/>
        <v>-271338.62000000011</v>
      </c>
      <c r="AH202" s="269">
        <f t="shared" si="194"/>
        <v>-167437.18000000017</v>
      </c>
      <c r="AI202" s="269">
        <f t="shared" si="194"/>
        <v>-548100.66000000015</v>
      </c>
      <c r="AJ202" s="269">
        <f t="shared" si="194"/>
        <v>-1842940.33</v>
      </c>
      <c r="AK202" s="269">
        <f t="shared" si="194"/>
        <v>1193239.3899999997</v>
      </c>
      <c r="AL202" s="130"/>
      <c r="AM202" s="76">
        <f>IF(ISERROR(GETPIVOTDATA("VALUE",'CRS WK pvt'!$I$2,"DT_FILE",AM$8,"CD_CO",AM$6,"TRIM_CAT",TRIM(B202),"TRIM_LINE",A194))=TRUE,0,GETPIVOTDATA("VALUE",'CRS WK pvt'!$I$2,"DT_FILE",AM$8,"CD_CO",AM$6,"TRIM_CAT",TRIM(B202),"TRIM_LINE",A194))</f>
        <v>9942784</v>
      </c>
    </row>
    <row r="203" spans="1:39" s="71" customFormat="1" x14ac:dyDescent="0.35">
      <c r="A203" s="171"/>
      <c r="B203" s="72" t="s">
        <v>41</v>
      </c>
      <c r="C203" s="257">
        <v>30505793.100000001</v>
      </c>
      <c r="D203" s="258">
        <v>30627385.350000001</v>
      </c>
      <c r="E203" s="258">
        <v>14007925.949999999</v>
      </c>
      <c r="F203" s="259">
        <v>10166327.779999999</v>
      </c>
      <c r="G203" s="258">
        <v>7148651.1399999997</v>
      </c>
      <c r="H203" s="259">
        <v>7509046.1600000001</v>
      </c>
      <c r="I203" s="258">
        <v>7158754.29</v>
      </c>
      <c r="J203" s="259">
        <v>9035442.3900000006</v>
      </c>
      <c r="K203" s="258">
        <v>14391457.119999999</v>
      </c>
      <c r="L203" s="259">
        <v>29309373.66</v>
      </c>
      <c r="M203" s="259">
        <v>26795118.879999999</v>
      </c>
      <c r="N203" s="260">
        <v>30241385.629999999</v>
      </c>
      <c r="O203" s="257">
        <v>25689217.530000001</v>
      </c>
      <c r="P203" s="259">
        <v>25785247.530000001</v>
      </c>
      <c r="Q203" s="258">
        <v>18093888</v>
      </c>
      <c r="R203" s="259">
        <v>7842278</v>
      </c>
      <c r="S203" s="258">
        <v>6246586</v>
      </c>
      <c r="T203" s="259">
        <v>5534783</v>
      </c>
      <c r="U203" s="261">
        <v>6545885</v>
      </c>
      <c r="V203" s="261">
        <v>7509411</v>
      </c>
      <c r="W203" s="261">
        <v>12726388</v>
      </c>
      <c r="X203" s="261">
        <v>24795673</v>
      </c>
      <c r="Y203" s="261">
        <v>28978690</v>
      </c>
      <c r="Z203" s="127"/>
      <c r="AA203" s="268">
        <f t="shared" si="193"/>
        <v>-4816575.57</v>
      </c>
      <c r="AB203" s="269">
        <f t="shared" si="194"/>
        <v>-4842137.82</v>
      </c>
      <c r="AC203" s="269">
        <f t="shared" si="194"/>
        <v>4085962.0500000007</v>
      </c>
      <c r="AD203" s="269">
        <f t="shared" si="194"/>
        <v>-2324049.7799999993</v>
      </c>
      <c r="AE203" s="269">
        <f t="shared" si="194"/>
        <v>-902065.13999999966</v>
      </c>
      <c r="AF203" s="269">
        <f t="shared" si="194"/>
        <v>-1974263.1600000001</v>
      </c>
      <c r="AG203" s="269">
        <f t="shared" si="194"/>
        <v>-612869.29</v>
      </c>
      <c r="AH203" s="269">
        <f t="shared" si="194"/>
        <v>-1526031.3900000006</v>
      </c>
      <c r="AI203" s="269">
        <f t="shared" si="194"/>
        <v>-1665069.1199999992</v>
      </c>
      <c r="AJ203" s="269">
        <f t="shared" si="194"/>
        <v>-4513700.66</v>
      </c>
      <c r="AK203" s="269">
        <f t="shared" si="194"/>
        <v>2183571.120000001</v>
      </c>
      <c r="AL203" s="130"/>
      <c r="AM203" s="76">
        <f>IF(ISERROR(GETPIVOTDATA("VALUE",'CRS WK pvt'!$I$2,"DT_FILE",AM$8,"CD_CO",AM$6,"TRIM_CAT",TRIM(B203),"TRIM_LINE",A194))=TRUE,0,GETPIVOTDATA("VALUE",'CRS WK pvt'!$I$2,"DT_FILE",AM$8,"CD_CO",AM$6,"TRIM_CAT",TRIM(B203),"TRIM_LINE",A194))</f>
        <v>33280023</v>
      </c>
    </row>
    <row r="204" spans="1:39" s="87" customFormat="1" x14ac:dyDescent="0.35">
      <c r="A204" s="172"/>
      <c r="B204" s="72" t="s">
        <v>42</v>
      </c>
      <c r="C204" s="263">
        <f>SUM(C195:C203)</f>
        <v>123876818.91</v>
      </c>
      <c r="D204" s="264">
        <f t="shared" ref="D204:V204" si="195">SUM(D195:D203)</f>
        <v>92389187.50999999</v>
      </c>
      <c r="E204" s="264">
        <f t="shared" si="195"/>
        <v>50398877.670000002</v>
      </c>
      <c r="F204" s="265">
        <f t="shared" si="195"/>
        <v>37525145.130000003</v>
      </c>
      <c r="G204" s="264">
        <f t="shared" si="195"/>
        <v>26042999.829999998</v>
      </c>
      <c r="H204" s="265">
        <f t="shared" si="195"/>
        <v>27851743.010000002</v>
      </c>
      <c r="I204" s="264">
        <f t="shared" si="195"/>
        <v>24820625.649999999</v>
      </c>
      <c r="J204" s="265">
        <f t="shared" si="195"/>
        <v>30764815.799999997</v>
      </c>
      <c r="K204" s="264">
        <f t="shared" si="195"/>
        <v>53818671.079999991</v>
      </c>
      <c r="L204" s="265">
        <f t="shared" si="195"/>
        <v>104993989.11999999</v>
      </c>
      <c r="M204" s="265">
        <f t="shared" si="195"/>
        <v>112606560.36999999</v>
      </c>
      <c r="N204" s="266">
        <f t="shared" si="195"/>
        <v>116070985.53999999</v>
      </c>
      <c r="O204" s="263">
        <f t="shared" si="195"/>
        <v>88618866.890000015</v>
      </c>
      <c r="P204" s="265">
        <f t="shared" si="195"/>
        <v>81072621.570000008</v>
      </c>
      <c r="Q204" s="265">
        <f t="shared" si="195"/>
        <v>55662045</v>
      </c>
      <c r="R204" s="265">
        <f t="shared" si="195"/>
        <v>28160994</v>
      </c>
      <c r="S204" s="265">
        <f t="shared" si="195"/>
        <v>24490911</v>
      </c>
      <c r="T204" s="265">
        <f t="shared" si="195"/>
        <v>23284500</v>
      </c>
      <c r="U204" s="265">
        <f t="shared" si="195"/>
        <v>24495966</v>
      </c>
      <c r="V204" s="265">
        <f t="shared" si="195"/>
        <v>29799483</v>
      </c>
      <c r="W204" s="267">
        <f>SUM(W195+W198+W201+W202+W203)</f>
        <v>46364401</v>
      </c>
      <c r="X204" s="267">
        <f>SUM(X195+X198+X201+X202+X203)</f>
        <v>90103996</v>
      </c>
      <c r="Y204" s="267">
        <v>119735570</v>
      </c>
      <c r="Z204" s="145"/>
      <c r="AA204" s="270">
        <f t="shared" ref="AA204:AM204" si="196">SUM(AA195:AA203)</f>
        <v>-35257952.019999996</v>
      </c>
      <c r="AB204" s="271">
        <f t="shared" si="196"/>
        <v>-11316565.939999998</v>
      </c>
      <c r="AC204" s="271">
        <f t="shared" si="196"/>
        <v>5263167.33</v>
      </c>
      <c r="AD204" s="271">
        <f t="shared" ref="AD204:AE204" si="197">SUM(AD195:AD203)</f>
        <v>-9364151.129999999</v>
      </c>
      <c r="AE204" s="271">
        <f t="shared" si="197"/>
        <v>-1552088.8299999987</v>
      </c>
      <c r="AF204" s="271">
        <f t="shared" ref="AF204:AG204" si="198">SUM(AF195:AF203)</f>
        <v>-4567243.01</v>
      </c>
      <c r="AG204" s="271">
        <f t="shared" si="198"/>
        <v>-324659.65000000037</v>
      </c>
      <c r="AH204" s="271">
        <f t="shared" ref="AH204:AI204" si="199">SUM(AH195:AH203)</f>
        <v>-965332.80000000075</v>
      </c>
      <c r="AI204" s="271">
        <f t="shared" si="199"/>
        <v>-7454270.0799999982</v>
      </c>
      <c r="AJ204" s="271">
        <f t="shared" ref="AJ204:AK204" si="200">SUM(AJ195:AJ203)</f>
        <v>-14889993.119999999</v>
      </c>
      <c r="AK204" s="271">
        <f t="shared" si="200"/>
        <v>7129009.6300000027</v>
      </c>
      <c r="AL204" s="141"/>
      <c r="AM204" s="101">
        <f t="shared" si="196"/>
        <v>125868823</v>
      </c>
    </row>
    <row r="205" spans="1:39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105"/>
      <c r="AA205" s="106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8"/>
      <c r="AM205" s="106"/>
    </row>
    <row r="206" spans="1:39" s="71" customFormat="1" x14ac:dyDescent="0.35">
      <c r="A206" s="171"/>
      <c r="B206" s="72" t="s">
        <v>37</v>
      </c>
      <c r="C206" s="132"/>
      <c r="D206" s="209">
        <f>(C98+C195+D130-D98-D195)/(C98+C195+D130-D195)</f>
        <v>0.54314619805228581</v>
      </c>
      <c r="E206" s="210">
        <f t="shared" ref="E206:Y211" si="201">(D98+D195+E130-E98-E195)/(D98+D195+E130-E195)</f>
        <v>0.47574703808415769</v>
      </c>
      <c r="F206" s="210">
        <f t="shared" si="201"/>
        <v>0.34527761976382626</v>
      </c>
      <c r="G206" s="210">
        <f t="shared" si="201"/>
        <v>0.31248439460211197</v>
      </c>
      <c r="H206" s="211">
        <f t="shared" si="201"/>
        <v>0.28423452583587056</v>
      </c>
      <c r="I206" s="210">
        <f t="shared" si="201"/>
        <v>0.32141498015096165</v>
      </c>
      <c r="J206" s="211">
        <f t="shared" si="201"/>
        <v>0.37121509282758908</v>
      </c>
      <c r="K206" s="210">
        <f t="shared" si="201"/>
        <v>0.44147289346533169</v>
      </c>
      <c r="L206" s="211">
        <f t="shared" si="201"/>
        <v>0.65179259706093662</v>
      </c>
      <c r="M206" s="211">
        <f t="shared" si="201"/>
        <v>0.66023628508142429</v>
      </c>
      <c r="N206" s="212">
        <f t="shared" si="201"/>
        <v>0.62426681179311383</v>
      </c>
      <c r="O206" s="213">
        <f t="shared" si="201"/>
        <v>0.61841672163934125</v>
      </c>
      <c r="P206" s="211">
        <f t="shared" si="201"/>
        <v>0.52672371150863684</v>
      </c>
      <c r="Q206" s="211">
        <f t="shared" si="201"/>
        <v>0.46070205915842249</v>
      </c>
      <c r="R206" s="211">
        <f t="shared" si="201"/>
        <v>0.32641164116051846</v>
      </c>
      <c r="S206" s="211">
        <f t="shared" si="201"/>
        <v>0.26984475919203155</v>
      </c>
      <c r="T206" s="211">
        <f t="shared" si="201"/>
        <v>0.21467707424481836</v>
      </c>
      <c r="U206" s="211">
        <f t="shared" si="201"/>
        <v>0.23951925122408391</v>
      </c>
      <c r="V206" s="211">
        <f t="shared" si="201"/>
        <v>0.24415251723021128</v>
      </c>
      <c r="W206" s="211">
        <f t="shared" si="201"/>
        <v>0.38573730269713041</v>
      </c>
      <c r="X206" s="211">
        <f t="shared" si="201"/>
        <v>0.55629385315932556</v>
      </c>
      <c r="Y206" s="211">
        <f t="shared" si="201"/>
        <v>0.59460252181624962</v>
      </c>
      <c r="Z206" s="211"/>
      <c r="AA206" s="132"/>
      <c r="AB206" s="211">
        <f t="shared" ref="AB206:AK215" si="202">P206-D206</f>
        <v>-1.6422486543648973E-2</v>
      </c>
      <c r="AC206" s="211">
        <f t="shared" si="202"/>
        <v>-1.5044978925735197E-2</v>
      </c>
      <c r="AD206" s="211">
        <f t="shared" si="202"/>
        <v>-1.8865978603307798E-2</v>
      </c>
      <c r="AE206" s="211">
        <f t="shared" si="202"/>
        <v>-4.2639635410080423E-2</v>
      </c>
      <c r="AF206" s="211">
        <f t="shared" si="202"/>
        <v>-6.95574515910522E-2</v>
      </c>
      <c r="AG206" s="211">
        <f t="shared" si="202"/>
        <v>-8.1895728926877742E-2</v>
      </c>
      <c r="AH206" s="211">
        <f t="shared" si="202"/>
        <v>-0.1270625755973778</v>
      </c>
      <c r="AI206" s="211">
        <f t="shared" si="202"/>
        <v>-5.5735590768201282E-2</v>
      </c>
      <c r="AJ206" s="211">
        <f t="shared" si="202"/>
        <v>-9.5498743901611061E-2</v>
      </c>
      <c r="AK206" s="211">
        <f t="shared" si="202"/>
        <v>-6.5633763265174672E-2</v>
      </c>
      <c r="AL206" s="130"/>
      <c r="AM206" s="76">
        <f>IF(ISERROR(GETPIVOTDATA("VALUE",'CRS WK pvt'!$I$2,"DT_FILE",AM$8,"CD_CO",AM$6,"TRIM_CAT",TRIM(B206),"TRIM_LINE",A205))=TRUE,0,GETPIVOTDATA("VALUE",'CRS WK pvt'!$I$2,"DT_FILE",AM$8,"CD_CO",AM$6,"TRIM_CAT",TRIM(B206),"TRIM_LINE",A205))</f>
        <v>0</v>
      </c>
    </row>
    <row r="207" spans="1:39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11">
        <f t="shared" si="201"/>
        <v>0.55588915971507624</v>
      </c>
      <c r="Y207" s="211">
        <f t="shared" si="201"/>
        <v>0.59424096679938987</v>
      </c>
      <c r="Z207" s="211"/>
      <c r="AA207" s="132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130"/>
      <c r="AM207" s="76"/>
    </row>
    <row r="208" spans="1:39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11">
        <f t="shared" si="201"/>
        <v>0.57045448903921292</v>
      </c>
      <c r="Y208" s="211">
        <f t="shared" si="201"/>
        <v>0.60752309940131521</v>
      </c>
      <c r="Z208" s="211"/>
      <c r="AA208" s="132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130"/>
      <c r="AM208" s="76"/>
    </row>
    <row r="209" spans="1:39" s="71" customFormat="1" x14ac:dyDescent="0.35">
      <c r="A209" s="171"/>
      <c r="B209" s="72" t="s">
        <v>38</v>
      </c>
      <c r="C209" s="132"/>
      <c r="D209" s="210">
        <f t="shared" ref="D209:Y209" si="203">(C101+C198+D133-D101-D198)/(C101+C198+D133-D198)</f>
        <v>0.20273567917603566</v>
      </c>
      <c r="E209" s="210">
        <f t="shared" si="203"/>
        <v>0.17662090668729624</v>
      </c>
      <c r="F209" s="210">
        <f t="shared" si="203"/>
        <v>0.12811433946282402</v>
      </c>
      <c r="G209" s="210">
        <f t="shared" si="203"/>
        <v>8.1160763965648711E-2</v>
      </c>
      <c r="H209" s="211">
        <f t="shared" si="203"/>
        <v>8.0436199480448417E-2</v>
      </c>
      <c r="I209" s="210">
        <f t="shared" si="203"/>
        <v>7.1214011567541535E-2</v>
      </c>
      <c r="J209" s="211">
        <f t="shared" si="203"/>
        <v>8.5073797522745728E-2</v>
      </c>
      <c r="K209" s="210">
        <f t="shared" si="203"/>
        <v>9.4098686848085505E-2</v>
      </c>
      <c r="L209" s="211">
        <f t="shared" si="203"/>
        <v>0.16616893467926888</v>
      </c>
      <c r="M209" s="211">
        <f t="shared" si="203"/>
        <v>0.19143662685261018</v>
      </c>
      <c r="N209" s="212">
        <f t="shared" si="203"/>
        <v>0.20389756339357623</v>
      </c>
      <c r="O209" s="213">
        <f t="shared" si="203"/>
        <v>0.19698201418325942</v>
      </c>
      <c r="P209" s="211">
        <f t="shared" si="203"/>
        <v>0.16636263834703069</v>
      </c>
      <c r="Q209" s="211">
        <f t="shared" si="203"/>
        <v>0.13472333204061429</v>
      </c>
      <c r="R209" s="211">
        <f t="shared" si="203"/>
        <v>9.1036458192685854E-2</v>
      </c>
      <c r="S209" s="211">
        <f t="shared" si="203"/>
        <v>3.6232243036508342E-2</v>
      </c>
      <c r="T209" s="211">
        <f t="shared" si="203"/>
        <v>5.1103285129970935E-2</v>
      </c>
      <c r="U209" s="211">
        <f t="shared" si="203"/>
        <v>4.0239857064650032E-2</v>
      </c>
      <c r="V209" s="211">
        <f t="shared" si="203"/>
        <v>4.9686947180841677E-2</v>
      </c>
      <c r="W209" s="211">
        <f t="shared" si="203"/>
        <v>8.4488974029999026E-2</v>
      </c>
      <c r="X209" s="211">
        <f t="shared" si="203"/>
        <v>0.15251218494950178</v>
      </c>
      <c r="Y209" s="211">
        <f t="shared" si="203"/>
        <v>0.19119484708288739</v>
      </c>
      <c r="Z209" s="211"/>
      <c r="AA209" s="132"/>
      <c r="AB209" s="211">
        <f t="shared" si="202"/>
        <v>-3.6373040829004971E-2</v>
      </c>
      <c r="AC209" s="211">
        <f t="shared" si="202"/>
        <v>-4.1897574646681951E-2</v>
      </c>
      <c r="AD209" s="211">
        <f t="shared" si="202"/>
        <v>-3.7077881270138169E-2</v>
      </c>
      <c r="AE209" s="211">
        <f t="shared" si="202"/>
        <v>-4.4928520929140368E-2</v>
      </c>
      <c r="AF209" s="211">
        <f t="shared" si="202"/>
        <v>-2.9332914350477482E-2</v>
      </c>
      <c r="AG209" s="211">
        <f t="shared" si="202"/>
        <v>-3.0974154502891503E-2</v>
      </c>
      <c r="AH209" s="211">
        <f t="shared" si="202"/>
        <v>-3.5386850341904051E-2</v>
      </c>
      <c r="AI209" s="211">
        <f t="shared" si="202"/>
        <v>-9.6097128180864799E-3</v>
      </c>
      <c r="AJ209" s="211">
        <f t="shared" si="202"/>
        <v>-1.3656749729767104E-2</v>
      </c>
      <c r="AK209" s="211">
        <f t="shared" si="202"/>
        <v>-2.4177976972278303E-4</v>
      </c>
      <c r="AL209" s="130"/>
      <c r="AM209" s="76">
        <f>IF(ISERROR(GETPIVOTDATA("VALUE",'CRS WK pvt'!$I$2,"DT_FILE",AM$8,"CD_CO",AM$6,"TRIM_CAT",TRIM(B209),"TRIM_LINE",A205))=TRUE,0,GETPIVOTDATA("VALUE",'CRS WK pvt'!$I$2,"DT_FILE",AM$8,"CD_CO",AM$6,"TRIM_CAT",TRIM(B209),"TRIM_LINE",A205))</f>
        <v>0</v>
      </c>
    </row>
    <row r="210" spans="1:39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11">
        <f t="shared" si="201"/>
        <v>0.14916606018774201</v>
      </c>
      <c r="Y210" s="211">
        <f t="shared" si="201"/>
        <v>0.18638975879031236</v>
      </c>
      <c r="Z210" s="211"/>
      <c r="AA210" s="132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130"/>
      <c r="AM210" s="76"/>
    </row>
    <row r="211" spans="1:39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11">
        <f t="shared" si="201"/>
        <v>0.24838251214524468</v>
      </c>
      <c r="Y211" s="211">
        <f t="shared" si="201"/>
        <v>0.32941409682213268</v>
      </c>
      <c r="Z211" s="211"/>
      <c r="AA211" s="132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130"/>
      <c r="AM211" s="76"/>
    </row>
    <row r="212" spans="1:39" s="71" customFormat="1" x14ac:dyDescent="0.35">
      <c r="A212" s="171"/>
      <c r="B212" s="72" t="s">
        <v>39</v>
      </c>
      <c r="C212" s="132"/>
      <c r="D212" s="210">
        <f t="shared" ref="D212:Y212" si="204">(C104+C201+D136-D104-D201)/(C104+C201+D136-D201)</f>
        <v>0.72248524125503888</v>
      </c>
      <c r="E212" s="210">
        <f t="shared" si="204"/>
        <v>0.71103749546697848</v>
      </c>
      <c r="F212" s="210">
        <f t="shared" si="204"/>
        <v>0.61327129654385304</v>
      </c>
      <c r="G212" s="210">
        <f t="shared" si="204"/>
        <v>0.58220487129053633</v>
      </c>
      <c r="H212" s="211">
        <f t="shared" si="204"/>
        <v>0.56059690309406085</v>
      </c>
      <c r="I212" s="210">
        <f t="shared" si="204"/>
        <v>0.57676841023233272</v>
      </c>
      <c r="J212" s="211">
        <f t="shared" si="204"/>
        <v>0.63428710136978339</v>
      </c>
      <c r="K212" s="210">
        <f t="shared" si="204"/>
        <v>0.63530826255483308</v>
      </c>
      <c r="L212" s="211">
        <f t="shared" si="204"/>
        <v>0.77548195329391634</v>
      </c>
      <c r="M212" s="211">
        <f t="shared" si="204"/>
        <v>0.80573008935342338</v>
      </c>
      <c r="N212" s="212">
        <f t="shared" si="204"/>
        <v>0.74468677065528732</v>
      </c>
      <c r="O212" s="213">
        <f t="shared" si="204"/>
        <v>0.74489797460360718</v>
      </c>
      <c r="P212" s="211">
        <f t="shared" si="204"/>
        <v>0.56517662997918117</v>
      </c>
      <c r="Q212" s="211">
        <f t="shared" si="204"/>
        <v>0.58156650642791152</v>
      </c>
      <c r="R212" s="211">
        <f t="shared" si="204"/>
        <v>0.50556262414473752</v>
      </c>
      <c r="S212" s="211">
        <f t="shared" si="204"/>
        <v>0.44959544835664794</v>
      </c>
      <c r="T212" s="211">
        <f t="shared" si="204"/>
        <v>0.38574938807062631</v>
      </c>
      <c r="U212" s="211">
        <f t="shared" si="204"/>
        <v>0.41965306422516485</v>
      </c>
      <c r="V212" s="211">
        <f t="shared" si="204"/>
        <v>0.42344459438301935</v>
      </c>
      <c r="W212" s="211">
        <f t="shared" si="204"/>
        <v>0.52427618309097312</v>
      </c>
      <c r="X212" s="211">
        <f t="shared" si="204"/>
        <v>0.6717443568269299</v>
      </c>
      <c r="Y212" s="211">
        <f t="shared" si="204"/>
        <v>0.66180548536982986</v>
      </c>
      <c r="Z212" s="211"/>
      <c r="AA212" s="132"/>
      <c r="AB212" s="211">
        <f t="shared" si="202"/>
        <v>-0.15730861127585771</v>
      </c>
      <c r="AC212" s="211">
        <f t="shared" si="202"/>
        <v>-0.12947098903906695</v>
      </c>
      <c r="AD212" s="211">
        <f t="shared" si="202"/>
        <v>-0.10770867239911552</v>
      </c>
      <c r="AE212" s="211">
        <f t="shared" si="202"/>
        <v>-0.13260942293388839</v>
      </c>
      <c r="AF212" s="211">
        <f t="shared" si="202"/>
        <v>-0.17484751502343454</v>
      </c>
      <c r="AG212" s="211">
        <f t="shared" si="202"/>
        <v>-0.15711534600716787</v>
      </c>
      <c r="AH212" s="211">
        <f t="shared" si="202"/>
        <v>-0.21084250698676404</v>
      </c>
      <c r="AI212" s="211">
        <f t="shared" si="202"/>
        <v>-0.11103207946385996</v>
      </c>
      <c r="AJ212" s="211">
        <f t="shared" si="202"/>
        <v>-0.10373759646698644</v>
      </c>
      <c r="AK212" s="211">
        <f t="shared" si="202"/>
        <v>-0.14392460398359352</v>
      </c>
      <c r="AL212" s="130"/>
      <c r="AM212" s="76">
        <f>IF(ISERROR(GETPIVOTDATA("VALUE",'CRS WK pvt'!$I$2,"DT_FILE",AM$8,"CD_CO",AM$6,"TRIM_CAT",TRIM(B212),"TRIM_LINE",A205))=TRUE,0,GETPIVOTDATA("VALUE",'CRS WK pvt'!$I$2,"DT_FILE",AM$8,"CD_CO",AM$6,"TRIM_CAT",TRIM(B212),"TRIM_LINE",A205))</f>
        <v>0</v>
      </c>
    </row>
    <row r="213" spans="1:39" s="71" customFormat="1" x14ac:dyDescent="0.35">
      <c r="A213" s="171"/>
      <c r="B213" s="72" t="s">
        <v>40</v>
      </c>
      <c r="C213" s="132"/>
      <c r="D213" s="210">
        <f t="shared" ref="D213:Y213" si="205">(C105+C202+D137-D105-D202)/(C105+C202+D137-D202)</f>
        <v>0.76788412236906411</v>
      </c>
      <c r="E213" s="210">
        <f t="shared" si="205"/>
        <v>0.76636769194828502</v>
      </c>
      <c r="F213" s="210">
        <f t="shared" si="205"/>
        <v>0.65647435371248042</v>
      </c>
      <c r="G213" s="210">
        <f t="shared" si="205"/>
        <v>0.60563474190824762</v>
      </c>
      <c r="H213" s="211">
        <f t="shared" si="205"/>
        <v>0.61048251882202198</v>
      </c>
      <c r="I213" s="210">
        <f t="shared" si="205"/>
        <v>0.66454504537917303</v>
      </c>
      <c r="J213" s="211">
        <f t="shared" si="205"/>
        <v>0.70224803100288957</v>
      </c>
      <c r="K213" s="210">
        <f t="shared" si="205"/>
        <v>0.72767272359411705</v>
      </c>
      <c r="L213" s="211">
        <f t="shared" si="205"/>
        <v>0.77258922766763272</v>
      </c>
      <c r="M213" s="211">
        <f t="shared" si="205"/>
        <v>0.84939266182797923</v>
      </c>
      <c r="N213" s="212">
        <f t="shared" si="205"/>
        <v>0.78517323582427589</v>
      </c>
      <c r="O213" s="213">
        <f t="shared" si="205"/>
        <v>0.79676420675907811</v>
      </c>
      <c r="P213" s="211">
        <f t="shared" si="205"/>
        <v>0.63487404990006213</v>
      </c>
      <c r="Q213" s="211">
        <f t="shared" si="205"/>
        <v>0.6622094846209724</v>
      </c>
      <c r="R213" s="211">
        <f t="shared" si="205"/>
        <v>0.57790894430732476</v>
      </c>
      <c r="S213" s="211">
        <f t="shared" si="205"/>
        <v>0.52886207874182656</v>
      </c>
      <c r="T213" s="211">
        <f t="shared" si="205"/>
        <v>0.45290824003586694</v>
      </c>
      <c r="U213" s="211">
        <f t="shared" si="205"/>
        <v>0.47411237059167999</v>
      </c>
      <c r="V213" s="211">
        <f t="shared" si="205"/>
        <v>0.51738298211404821</v>
      </c>
      <c r="W213" s="211">
        <f t="shared" si="205"/>
        <v>0.57570642787948301</v>
      </c>
      <c r="X213" s="211">
        <f t="shared" si="205"/>
        <v>0.71323339341921321</v>
      </c>
      <c r="Y213" s="211">
        <f t="shared" si="205"/>
        <v>0.70392607492331094</v>
      </c>
      <c r="Z213" s="211"/>
      <c r="AA213" s="132"/>
      <c r="AB213" s="211">
        <f t="shared" si="202"/>
        <v>-0.13301007246900198</v>
      </c>
      <c r="AC213" s="211">
        <f t="shared" si="202"/>
        <v>-0.10415820732731262</v>
      </c>
      <c r="AD213" s="211">
        <f t="shared" si="202"/>
        <v>-7.8565409405155662E-2</v>
      </c>
      <c r="AE213" s="211">
        <f t="shared" si="202"/>
        <v>-7.6772663166421062E-2</v>
      </c>
      <c r="AF213" s="211">
        <f t="shared" si="202"/>
        <v>-0.15757427878615504</v>
      </c>
      <c r="AG213" s="211">
        <f t="shared" si="202"/>
        <v>-0.19043267478749304</v>
      </c>
      <c r="AH213" s="211">
        <f t="shared" si="202"/>
        <v>-0.18486504888884137</v>
      </c>
      <c r="AI213" s="211">
        <f t="shared" si="202"/>
        <v>-0.15196629571463405</v>
      </c>
      <c r="AJ213" s="211">
        <f t="shared" si="202"/>
        <v>-5.9355834248419503E-2</v>
      </c>
      <c r="AK213" s="211">
        <f t="shared" si="202"/>
        <v>-0.14546658690466829</v>
      </c>
      <c r="AL213" s="130"/>
      <c r="AM213" s="76">
        <f>IF(ISERROR(GETPIVOTDATA("VALUE",'CRS WK pvt'!$I$2,"DT_FILE",AM$8,"CD_CO",AM$6,"TRIM_CAT",TRIM(B213),"TRIM_LINE",A205))=TRUE,0,GETPIVOTDATA("VALUE",'CRS WK pvt'!$I$2,"DT_FILE",AM$8,"CD_CO",AM$6,"TRIM_CAT",TRIM(B213),"TRIM_LINE",A205))</f>
        <v>0</v>
      </c>
    </row>
    <row r="214" spans="1:39" s="71" customFormat="1" x14ac:dyDescent="0.35">
      <c r="A214" s="171"/>
      <c r="B214" s="72" t="s">
        <v>41</v>
      </c>
      <c r="C214" s="132"/>
      <c r="D214" s="210">
        <f t="shared" ref="D214:Y214" si="206">(C106+C203+D138-D106-D203)/(C106+C203+D138-D203)</f>
        <v>0.77995007462862265</v>
      </c>
      <c r="E214" s="210">
        <f t="shared" si="206"/>
        <v>0.76326488383481228</v>
      </c>
      <c r="F214" s="210">
        <f t="shared" si="206"/>
        <v>0.60538559251066026</v>
      </c>
      <c r="G214" s="210">
        <f t="shared" si="206"/>
        <v>0.57361783727957982</v>
      </c>
      <c r="H214" s="211">
        <f t="shared" si="206"/>
        <v>0.56043741546688186</v>
      </c>
      <c r="I214" s="210">
        <f t="shared" si="206"/>
        <v>0.68021291816967178</v>
      </c>
      <c r="J214" s="211">
        <f t="shared" si="206"/>
        <v>0.71673283485465533</v>
      </c>
      <c r="K214" s="210">
        <f t="shared" si="206"/>
        <v>0.64218109706106019</v>
      </c>
      <c r="L214" s="211">
        <f t="shared" si="206"/>
        <v>0.7128933295116382</v>
      </c>
      <c r="M214" s="211">
        <f t="shared" si="206"/>
        <v>0.82560595029020667</v>
      </c>
      <c r="N214" s="212">
        <f t="shared" si="206"/>
        <v>0.70979505717162061</v>
      </c>
      <c r="O214" s="213">
        <f t="shared" si="206"/>
        <v>0.75878729623108443</v>
      </c>
      <c r="P214" s="211">
        <f t="shared" si="206"/>
        <v>0.60109779398465535</v>
      </c>
      <c r="Q214" s="211">
        <f t="shared" si="206"/>
        <v>0.66539207938865208</v>
      </c>
      <c r="R214" s="211">
        <f t="shared" si="206"/>
        <v>0.58519116241690705</v>
      </c>
      <c r="S214" s="211">
        <f t="shared" si="206"/>
        <v>0.50361194552246458</v>
      </c>
      <c r="T214" s="211">
        <f t="shared" si="206"/>
        <v>0.49804555920729371</v>
      </c>
      <c r="U214" s="211">
        <f t="shared" si="206"/>
        <v>0.4095000597611943</v>
      </c>
      <c r="V214" s="211">
        <f t="shared" si="206"/>
        <v>0.47398636733709376</v>
      </c>
      <c r="W214" s="211">
        <f t="shared" si="206"/>
        <v>0.48043034652419919</v>
      </c>
      <c r="X214" s="211">
        <f t="shared" si="206"/>
        <v>0.61337098334709428</v>
      </c>
      <c r="Y214" s="211">
        <f t="shared" si="206"/>
        <v>0.67294120507482513</v>
      </c>
      <c r="Z214" s="211"/>
      <c r="AA214" s="132"/>
      <c r="AB214" s="211">
        <f t="shared" si="202"/>
        <v>-0.1788522806439673</v>
      </c>
      <c r="AC214" s="211">
        <f t="shared" si="202"/>
        <v>-9.78728044461602E-2</v>
      </c>
      <c r="AD214" s="211">
        <f t="shared" si="202"/>
        <v>-2.0194430093753213E-2</v>
      </c>
      <c r="AE214" s="211">
        <f t="shared" si="202"/>
        <v>-7.0005891757115246E-2</v>
      </c>
      <c r="AF214" s="211">
        <f t="shared" si="202"/>
        <v>-6.2391856259588152E-2</v>
      </c>
      <c r="AG214" s="211">
        <f t="shared" si="202"/>
        <v>-0.27071285840847747</v>
      </c>
      <c r="AH214" s="211">
        <f t="shared" si="202"/>
        <v>-0.24274646751756157</v>
      </c>
      <c r="AI214" s="211">
        <f t="shared" si="202"/>
        <v>-0.161750750536861</v>
      </c>
      <c r="AJ214" s="211">
        <f t="shared" si="202"/>
        <v>-9.9522346164543918E-2</v>
      </c>
      <c r="AK214" s="211">
        <f t="shared" si="202"/>
        <v>-0.15266474521538154</v>
      </c>
      <c r="AL214" s="130"/>
      <c r="AM214" s="76">
        <f>IF(ISERROR(GETPIVOTDATA("VALUE",'CRS WK pvt'!$I$2,"DT_FILE",AM$8,"CD_CO",AM$6,"TRIM_CAT",TRIM(B214),"TRIM_LINE",A205))=TRUE,0,GETPIVOTDATA("VALUE",'CRS WK pvt'!$I$2,"DT_FILE",AM$8,"CD_CO",AM$6,"TRIM_CAT",TRIM(B214),"TRIM_LINE",A205))</f>
        <v>0</v>
      </c>
    </row>
    <row r="215" spans="1:39" s="87" customFormat="1" ht="15" thickBot="1" x14ac:dyDescent="0.4">
      <c r="A215" s="172"/>
      <c r="B215" s="133" t="s">
        <v>42</v>
      </c>
      <c r="C215" s="134"/>
      <c r="D215" s="214">
        <f t="shared" ref="D215:Y215" si="207">(C107+C204+D139-D107-D204)/(C107+C204+D139-D204)</f>
        <v>0.56267217173037121</v>
      </c>
      <c r="E215" s="214">
        <f t="shared" si="207"/>
        <v>0.51750088880977629</v>
      </c>
      <c r="F215" s="214">
        <f t="shared" si="207"/>
        <v>0.37207613779743243</v>
      </c>
      <c r="G215" s="214">
        <f t="shared" si="207"/>
        <v>0.32779314093915363</v>
      </c>
      <c r="H215" s="215">
        <f t="shared" si="207"/>
        <v>0.30444987069252066</v>
      </c>
      <c r="I215" s="214">
        <f t="shared" si="207"/>
        <v>0.3440502392043347</v>
      </c>
      <c r="J215" s="215">
        <f t="shared" si="207"/>
        <v>0.37821859658140589</v>
      </c>
      <c r="K215" s="214">
        <f t="shared" si="207"/>
        <v>0.40533802896267196</v>
      </c>
      <c r="L215" s="215">
        <f t="shared" si="207"/>
        <v>0.58986683894893288</v>
      </c>
      <c r="M215" s="215">
        <f t="shared" si="207"/>
        <v>0.64228949392122892</v>
      </c>
      <c r="N215" s="216">
        <f t="shared" si="207"/>
        <v>0.58766690067822791</v>
      </c>
      <c r="O215" s="217">
        <f t="shared" si="207"/>
        <v>0.60029526756876039</v>
      </c>
      <c r="P215" s="215">
        <f t="shared" si="207"/>
        <v>0.48796564623822541</v>
      </c>
      <c r="Q215" s="215">
        <f t="shared" si="207"/>
        <v>0.46375059674706293</v>
      </c>
      <c r="R215" s="215">
        <f t="shared" si="207"/>
        <v>0.35099846066717527</v>
      </c>
      <c r="S215" s="215">
        <f t="shared" si="207"/>
        <v>0.27511090648592779</v>
      </c>
      <c r="T215" s="215">
        <f t="shared" si="207"/>
        <v>0.23712348148518625</v>
      </c>
      <c r="U215" s="215">
        <f t="shared" si="207"/>
        <v>0.22990327831613827</v>
      </c>
      <c r="V215" s="215">
        <f t="shared" si="207"/>
        <v>0.24725452457997185</v>
      </c>
      <c r="W215" s="215">
        <f t="shared" si="207"/>
        <v>0.34315593525236415</v>
      </c>
      <c r="X215" s="215">
        <f t="shared" si="207"/>
        <v>0.50245395342854238</v>
      </c>
      <c r="Y215" s="215">
        <f t="shared" si="207"/>
        <v>0.55081235457056432</v>
      </c>
      <c r="Z215" s="215"/>
      <c r="AA215" s="134"/>
      <c r="AB215" s="215">
        <f t="shared" si="202"/>
        <v>-7.4706525492145792E-2</v>
      </c>
      <c r="AC215" s="215">
        <f t="shared" si="202"/>
        <v>-5.3750292062713367E-2</v>
      </c>
      <c r="AD215" s="215">
        <f t="shared" si="202"/>
        <v>-2.1077677130257155E-2</v>
      </c>
      <c r="AE215" s="215">
        <f t="shared" si="202"/>
        <v>-5.268223445322584E-2</v>
      </c>
      <c r="AF215" s="215">
        <f t="shared" si="202"/>
        <v>-6.7326389207334414E-2</v>
      </c>
      <c r="AG215" s="215">
        <f t="shared" si="202"/>
        <v>-0.11414696088819642</v>
      </c>
      <c r="AH215" s="215">
        <f t="shared" si="202"/>
        <v>-0.13096407200143403</v>
      </c>
      <c r="AI215" s="215">
        <f t="shared" si="202"/>
        <v>-6.2182093710307806E-2</v>
      </c>
      <c r="AJ215" s="215">
        <f t="shared" si="202"/>
        <v>-8.7412885520390504E-2</v>
      </c>
      <c r="AK215" s="215">
        <f t="shared" si="202"/>
        <v>-9.1477139350664594E-2</v>
      </c>
      <c r="AL215" s="137"/>
      <c r="AM215" s="134">
        <f t="shared" ref="AM215" si="208">SUM(AM206:AM214)</f>
        <v>0</v>
      </c>
    </row>
    <row r="216" spans="1:39" ht="15" thickTop="1" x14ac:dyDescent="0.35">
      <c r="A216" s="171"/>
    </row>
    <row r="217" spans="1:39" x14ac:dyDescent="0.35">
      <c r="B217" s="1" t="s">
        <v>24</v>
      </c>
    </row>
    <row r="218" spans="1:39" x14ac:dyDescent="0.35">
      <c r="B218" s="38" t="s">
        <v>319</v>
      </c>
    </row>
    <row r="219" spans="1:39" x14ac:dyDescent="0.35">
      <c r="B219" s="2" t="s">
        <v>320</v>
      </c>
    </row>
    <row r="221" spans="1:39" x14ac:dyDescent="0.35">
      <c r="B221" s="39" t="s">
        <v>23</v>
      </c>
    </row>
    <row r="222" spans="1:39" x14ac:dyDescent="0.35">
      <c r="B222" s="2" t="s">
        <v>25</v>
      </c>
    </row>
    <row r="223" spans="1:39" x14ac:dyDescent="0.35">
      <c r="B223" s="2" t="s">
        <v>26</v>
      </c>
    </row>
    <row r="224" spans="1:39" x14ac:dyDescent="0.35">
      <c r="B224" s="2" t="s">
        <v>27</v>
      </c>
    </row>
    <row r="225" spans="2:16" x14ac:dyDescent="0.35">
      <c r="B225" s="2" t="s">
        <v>28</v>
      </c>
    </row>
    <row r="229" spans="2:16" x14ac:dyDescent="0.35">
      <c r="C229" s="2">
        <v>67626737.189999998</v>
      </c>
      <c r="D229" s="2">
        <v>44276156.82</v>
      </c>
      <c r="E229" s="2">
        <v>26377846.460000001</v>
      </c>
      <c r="F229" s="2">
        <v>20304712.469999999</v>
      </c>
      <c r="G229" s="2">
        <v>14096092.039999999</v>
      </c>
      <c r="H229" s="2">
        <v>15393147.32</v>
      </c>
      <c r="I229" s="2">
        <v>13055262.49</v>
      </c>
      <c r="J229" s="2">
        <v>16075800.75</v>
      </c>
      <c r="K229" s="2">
        <v>29225939.52</v>
      </c>
      <c r="L229" s="2">
        <v>54620252.119999997</v>
      </c>
      <c r="M229" s="2">
        <v>63483177.259999998</v>
      </c>
      <c r="N229" s="2">
        <v>63464789.579999998</v>
      </c>
      <c r="O229" s="2">
        <v>45531442.740000002</v>
      </c>
      <c r="P229" s="2">
        <v>39799038.060000002</v>
      </c>
    </row>
    <row r="230" spans="2:16" x14ac:dyDescent="0.35">
      <c r="C230" s="2">
        <v>6884970.2000000002</v>
      </c>
      <c r="D230" s="2">
        <v>4830673.3499999996</v>
      </c>
      <c r="E230" s="2">
        <v>3129044.4</v>
      </c>
      <c r="F230" s="2">
        <v>2065642.96</v>
      </c>
      <c r="G230" s="2">
        <v>1299498.6599999999</v>
      </c>
      <c r="H230" s="2">
        <v>1441082.6</v>
      </c>
      <c r="I230" s="2">
        <v>1300569.8999999999</v>
      </c>
      <c r="J230" s="2">
        <v>1532604.81</v>
      </c>
      <c r="K230" s="2">
        <v>2411227.2999999998</v>
      </c>
      <c r="L230" s="2">
        <v>5102770.9000000004</v>
      </c>
      <c r="M230" s="2">
        <v>5801836.0700000003</v>
      </c>
      <c r="N230" s="2">
        <v>5390886.4100000001</v>
      </c>
      <c r="O230" s="2">
        <v>4525288.1100000003</v>
      </c>
      <c r="P230" s="2">
        <v>3895539.88</v>
      </c>
    </row>
    <row r="231" spans="2:16" x14ac:dyDescent="0.35">
      <c r="C231" s="2">
        <v>9189675.6899999995</v>
      </c>
      <c r="D231" s="2">
        <v>5897785.8700000001</v>
      </c>
      <c r="E231" s="2">
        <v>3222419.15</v>
      </c>
      <c r="F231" s="2">
        <v>2436455.75</v>
      </c>
      <c r="G231" s="2">
        <v>1589800.9</v>
      </c>
      <c r="H231" s="2">
        <v>1711349.53</v>
      </c>
      <c r="I231" s="2">
        <v>1572048.35</v>
      </c>
      <c r="J231" s="2">
        <v>1922745.67</v>
      </c>
      <c r="K231" s="2">
        <v>3907403.48</v>
      </c>
      <c r="L231" s="2">
        <v>7638239.1100000003</v>
      </c>
      <c r="M231" s="2">
        <v>8372207.5499999998</v>
      </c>
      <c r="N231" s="2">
        <v>8549356.0899999999</v>
      </c>
      <c r="O231" s="2">
        <v>6138108.0199999996</v>
      </c>
      <c r="P231" s="2">
        <v>5408004.46</v>
      </c>
    </row>
    <row r="232" spans="2:16" x14ac:dyDescent="0.35">
      <c r="C232" s="2">
        <v>9669642.7300000004</v>
      </c>
      <c r="D232" s="2">
        <v>6757186.1200000001</v>
      </c>
      <c r="E232" s="2">
        <v>3661641.71</v>
      </c>
      <c r="F232" s="2">
        <v>2552006.17</v>
      </c>
      <c r="G232" s="2">
        <v>1908957.09</v>
      </c>
      <c r="H232" s="2">
        <v>1797117.4</v>
      </c>
      <c r="I232" s="2">
        <v>1733990.62</v>
      </c>
      <c r="J232" s="2">
        <v>2198222.1800000002</v>
      </c>
      <c r="K232" s="2">
        <v>3882643.66</v>
      </c>
      <c r="L232" s="2">
        <v>8323353.3300000001</v>
      </c>
      <c r="M232" s="2">
        <v>8154220.6100000003</v>
      </c>
      <c r="N232" s="2">
        <v>8424567.8300000001</v>
      </c>
      <c r="O232" s="2">
        <v>6734810.4900000002</v>
      </c>
      <c r="P232" s="2">
        <v>6184791.6399999997</v>
      </c>
    </row>
    <row r="233" spans="2:16" x14ac:dyDescent="0.35">
      <c r="C233" s="2">
        <v>30505793.100000001</v>
      </c>
      <c r="D233" s="2">
        <v>30627385.350000001</v>
      </c>
      <c r="E233" s="2">
        <v>14007925.949999999</v>
      </c>
      <c r="F233" s="2">
        <v>10166327.779999999</v>
      </c>
      <c r="G233" s="2">
        <v>7148651.1399999997</v>
      </c>
      <c r="H233" s="2">
        <v>7509046.1600000001</v>
      </c>
      <c r="I233" s="2">
        <v>7158754.29</v>
      </c>
      <c r="J233" s="2">
        <v>9035442.3900000006</v>
      </c>
      <c r="K233" s="2">
        <v>14391457.119999999</v>
      </c>
      <c r="L233" s="2">
        <v>29309373.66</v>
      </c>
      <c r="M233" s="2">
        <v>26795118.879999999</v>
      </c>
      <c r="N233" s="2">
        <v>30241385.629999999</v>
      </c>
      <c r="O233" s="2">
        <v>25689217.530000001</v>
      </c>
      <c r="P233" s="2">
        <v>25785247.530000001</v>
      </c>
    </row>
  </sheetData>
  <mergeCells count="2">
    <mergeCell ref="B1:AB1"/>
    <mergeCell ref="AA7:AL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M225"/>
  <sheetViews>
    <sheetView workbookViewId="0">
      <pane xSplit="2" ySplit="8" topLeftCell="C9" activePane="bottomRight" state="frozen"/>
      <selection activeCell="AK206" sqref="AK206"/>
      <selection pane="topRight" activeCell="AK206" sqref="AK206"/>
      <selection pane="bottomLeft" activeCell="AK206" sqref="AK206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38" width="13.7265625" style="2" customWidth="1"/>
    <col min="39" max="39" width="13.7265625" style="2" hidden="1" customWidth="1"/>
    <col min="40" max="16384" width="9.1796875" style="2"/>
  </cols>
  <sheetData>
    <row r="1" spans="1:39" ht="15.5" thickTop="1" thickBot="1" x14ac:dyDescent="0.4">
      <c r="B1" s="286" t="s">
        <v>17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40"/>
      <c r="AD1" s="40"/>
      <c r="AE1" s="40"/>
      <c r="AF1" s="40"/>
      <c r="AG1" s="40"/>
      <c r="AH1" s="40"/>
      <c r="AI1" s="40"/>
      <c r="AJ1" s="40"/>
      <c r="AK1" s="40"/>
      <c r="AL1" s="41"/>
    </row>
    <row r="2" spans="1:39" ht="27.65" customHeight="1" thickTop="1" x14ac:dyDescent="0.35">
      <c r="B2" s="4" t="s">
        <v>311</v>
      </c>
      <c r="C2" s="5" t="s">
        <v>315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9"/>
      <c r="AM2" s="8"/>
    </row>
    <row r="3" spans="1:39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2"/>
      <c r="AM3" s="11"/>
    </row>
    <row r="4" spans="1:39" ht="27.65" customHeight="1" x14ac:dyDescent="0.35">
      <c r="B4" s="4" t="s">
        <v>1</v>
      </c>
      <c r="C4" s="13">
        <f>MECO!C4</f>
        <v>44233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6"/>
      <c r="AM4" s="11"/>
    </row>
    <row r="5" spans="1:39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6"/>
      <c r="AM5" s="11"/>
    </row>
    <row r="6" spans="1:39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5"/>
      <c r="AM6" s="23" t="s">
        <v>67</v>
      </c>
    </row>
    <row r="7" spans="1:39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288" t="s">
        <v>352</v>
      </c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90"/>
      <c r="AM7" s="27" t="s">
        <v>98</v>
      </c>
    </row>
    <row r="8" spans="1:39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204" t="s">
        <v>7</v>
      </c>
      <c r="AA8" s="33" t="s">
        <v>8</v>
      </c>
      <c r="AB8" s="34" t="s">
        <v>9</v>
      </c>
      <c r="AC8" s="34" t="s">
        <v>14</v>
      </c>
      <c r="AD8" s="34" t="s">
        <v>10</v>
      </c>
      <c r="AE8" s="34" t="s">
        <v>11</v>
      </c>
      <c r="AF8" s="34" t="s">
        <v>2</v>
      </c>
      <c r="AG8" s="243" t="s">
        <v>12</v>
      </c>
      <c r="AH8" s="243" t="s">
        <v>3</v>
      </c>
      <c r="AI8" s="243" t="s">
        <v>4</v>
      </c>
      <c r="AJ8" s="243" t="s">
        <v>5</v>
      </c>
      <c r="AK8" s="243" t="s">
        <v>6</v>
      </c>
      <c r="AL8" s="37" t="s">
        <v>7</v>
      </c>
      <c r="AM8" s="42">
        <v>44233</v>
      </c>
    </row>
    <row r="9" spans="1:39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67"/>
      <c r="AA9" s="68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70"/>
      <c r="AM9" s="68"/>
    </row>
    <row r="10" spans="1:39" s="71" customFormat="1" x14ac:dyDescent="0.35">
      <c r="A10" s="171"/>
      <c r="B10" s="72" t="s">
        <v>37</v>
      </c>
      <c r="C10" s="73">
        <v>180592</v>
      </c>
      <c r="D10" s="74">
        <v>180815</v>
      </c>
      <c r="E10" s="74">
        <v>180931</v>
      </c>
      <c r="F10" s="74">
        <v>181130</v>
      </c>
      <c r="G10" s="74">
        <v>181355</v>
      </c>
      <c r="H10" s="74">
        <v>181376</v>
      </c>
      <c r="I10" s="74">
        <v>181768</v>
      </c>
      <c r="J10" s="74">
        <v>182255</v>
      </c>
      <c r="K10" s="74">
        <v>182930</v>
      </c>
      <c r="L10" s="74">
        <v>183208</v>
      </c>
      <c r="M10" s="74">
        <v>183471</v>
      </c>
      <c r="N10" s="75">
        <v>183540</v>
      </c>
      <c r="O10" s="73">
        <v>183552</v>
      </c>
      <c r="P10" s="74">
        <v>183557</v>
      </c>
      <c r="Q10" s="74">
        <v>183735</v>
      </c>
      <c r="R10" s="74">
        <v>183926</v>
      </c>
      <c r="S10" s="74">
        <v>183442</v>
      </c>
      <c r="T10" s="74">
        <v>183648</v>
      </c>
      <c r="U10" s="225">
        <v>183630</v>
      </c>
      <c r="V10" s="225">
        <v>183905</v>
      </c>
      <c r="W10" s="225">
        <v>183586</v>
      </c>
      <c r="X10" s="225">
        <v>183797</v>
      </c>
      <c r="Y10" s="225">
        <v>183901</v>
      </c>
      <c r="Z10" s="75"/>
      <c r="AA10" s="76">
        <f t="shared" ref="AA10:AK18" si="0">O10-C10</f>
        <v>2960</v>
      </c>
      <c r="AB10" s="77">
        <f t="shared" si="0"/>
        <v>2742</v>
      </c>
      <c r="AC10" s="77">
        <f t="shared" si="0"/>
        <v>2804</v>
      </c>
      <c r="AD10" s="77">
        <f t="shared" si="0"/>
        <v>2796</v>
      </c>
      <c r="AE10" s="77">
        <f t="shared" si="0"/>
        <v>2087</v>
      </c>
      <c r="AF10" s="77">
        <f t="shared" si="0"/>
        <v>2272</v>
      </c>
      <c r="AG10" s="77">
        <f t="shared" si="0"/>
        <v>1862</v>
      </c>
      <c r="AH10" s="77">
        <f t="shared" si="0"/>
        <v>1650</v>
      </c>
      <c r="AI10" s="77">
        <f t="shared" si="0"/>
        <v>656</v>
      </c>
      <c r="AJ10" s="77">
        <f t="shared" si="0"/>
        <v>589</v>
      </c>
      <c r="AK10" s="77">
        <f t="shared" si="0"/>
        <v>430</v>
      </c>
      <c r="AL10" s="79"/>
      <c r="AM10" s="76">
        <f>IF(ISERROR(GETPIVOTDATA("VALUE",'CRS WK pvt'!$I$2,"DT_FILE",AM$8,"CD_CO",AM$6,"TRIM_CAT",TRIM(B10),"TRIM_LINE",A9))=TRUE,0,GETPIVOTDATA("VALUE",'CRS WK pvt'!$I$2,"DT_FILE",AM$8,"CD_CO",AM$6,"TRIM_CAT",TRIM(B10),"TRIM_LINE",A9))</f>
        <v>183968</v>
      </c>
    </row>
    <row r="11" spans="1:39" s="71" customFormat="1" x14ac:dyDescent="0.35">
      <c r="A11" s="171"/>
      <c r="B11" s="254" t="s">
        <v>400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180806</v>
      </c>
      <c r="X11" s="253">
        <f>X10-X12</f>
        <v>181017</v>
      </c>
      <c r="Y11" s="253">
        <f>Y10-Y12</f>
        <v>181136</v>
      </c>
      <c r="Z11" s="75"/>
      <c r="AA11" s="76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9"/>
      <c r="AM11" s="76"/>
    </row>
    <row r="12" spans="1:39" s="71" customFormat="1" x14ac:dyDescent="0.35">
      <c r="A12" s="171"/>
      <c r="B12" s="254" t="s">
        <v>401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2780</v>
      </c>
      <c r="X12" s="253">
        <v>2780</v>
      </c>
      <c r="Y12" s="253">
        <v>2765</v>
      </c>
      <c r="Z12" s="75"/>
      <c r="AA12" s="76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9"/>
      <c r="AM12" s="76"/>
    </row>
    <row r="13" spans="1:39" s="71" customFormat="1" x14ac:dyDescent="0.35">
      <c r="A13" s="171"/>
      <c r="B13" s="72" t="s">
        <v>38</v>
      </c>
      <c r="C13" s="73">
        <v>11201</v>
      </c>
      <c r="D13" s="74">
        <v>11217</v>
      </c>
      <c r="E13" s="74">
        <v>11206</v>
      </c>
      <c r="F13" s="74">
        <v>11190</v>
      </c>
      <c r="G13" s="74">
        <v>11185</v>
      </c>
      <c r="H13" s="74">
        <v>11161</v>
      </c>
      <c r="I13" s="74">
        <v>11162</v>
      </c>
      <c r="J13" s="74">
        <v>11174</v>
      </c>
      <c r="K13" s="74">
        <v>11212</v>
      </c>
      <c r="L13" s="74">
        <v>11211</v>
      </c>
      <c r="M13" s="74">
        <v>11215</v>
      </c>
      <c r="N13" s="75">
        <v>11211</v>
      </c>
      <c r="O13" s="73">
        <v>11184</v>
      </c>
      <c r="P13" s="74">
        <v>11176</v>
      </c>
      <c r="Q13" s="74">
        <v>11167</v>
      </c>
      <c r="R13" s="74">
        <v>11100</v>
      </c>
      <c r="S13" s="74">
        <v>11745</v>
      </c>
      <c r="T13" s="74">
        <v>11678</v>
      </c>
      <c r="U13" s="225">
        <v>11846</v>
      </c>
      <c r="V13" s="225">
        <v>11934</v>
      </c>
      <c r="W13" s="225">
        <v>12661</v>
      </c>
      <c r="X13" s="225">
        <v>12803</v>
      </c>
      <c r="Y13" s="225">
        <v>12962</v>
      </c>
      <c r="Z13" s="75"/>
      <c r="AA13" s="76">
        <f t="shared" si="0"/>
        <v>-17</v>
      </c>
      <c r="AB13" s="77">
        <f t="shared" si="0"/>
        <v>-41</v>
      </c>
      <c r="AC13" s="77">
        <f t="shared" si="0"/>
        <v>-39</v>
      </c>
      <c r="AD13" s="77">
        <f t="shared" si="0"/>
        <v>-90</v>
      </c>
      <c r="AE13" s="77">
        <f t="shared" si="0"/>
        <v>560</v>
      </c>
      <c r="AF13" s="77">
        <f t="shared" si="0"/>
        <v>517</v>
      </c>
      <c r="AG13" s="77">
        <f t="shared" si="0"/>
        <v>684</v>
      </c>
      <c r="AH13" s="77">
        <f t="shared" si="0"/>
        <v>760</v>
      </c>
      <c r="AI13" s="77">
        <f t="shared" si="0"/>
        <v>1449</v>
      </c>
      <c r="AJ13" s="77">
        <f t="shared" si="0"/>
        <v>1592</v>
      </c>
      <c r="AK13" s="77">
        <f t="shared" si="0"/>
        <v>1747</v>
      </c>
      <c r="AL13" s="79"/>
      <c r="AM13" s="76">
        <f>IF(ISERROR(GETPIVOTDATA("VALUE",'CRS WK pvt'!$I$2,"DT_FILE",AM$8,"CD_CO",AM$6,"TRIM_CAT",TRIM(B13),"TRIM_LINE",A9))=TRUE,0,GETPIVOTDATA("VALUE",'CRS WK pvt'!$I$2,"DT_FILE",AM$8,"CD_CO",AM$6,"TRIM_CAT",TRIM(B13),"TRIM_LINE",A9))</f>
        <v>12954</v>
      </c>
    </row>
    <row r="14" spans="1:39" s="71" customFormat="1" x14ac:dyDescent="0.35">
      <c r="A14" s="171"/>
      <c r="B14" s="254" t="s">
        <v>400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12338</v>
      </c>
      <c r="X14" s="253">
        <f>X13-X15</f>
        <v>12480</v>
      </c>
      <c r="Y14" s="253">
        <f>Y13-Y15</f>
        <v>12647</v>
      </c>
      <c r="Z14" s="75"/>
      <c r="AA14" s="76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9"/>
      <c r="AM14" s="76"/>
    </row>
    <row r="15" spans="1:39" s="71" customFormat="1" x14ac:dyDescent="0.35">
      <c r="A15" s="171"/>
      <c r="B15" s="254" t="s">
        <v>401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323</v>
      </c>
      <c r="X15" s="253">
        <v>323</v>
      </c>
      <c r="Y15" s="253">
        <v>315</v>
      </c>
      <c r="Z15" s="75"/>
      <c r="AA15" s="76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9"/>
      <c r="AM15" s="76"/>
    </row>
    <row r="16" spans="1:39" s="71" customFormat="1" x14ac:dyDescent="0.35">
      <c r="A16" s="171"/>
      <c r="B16" s="72" t="s">
        <v>39</v>
      </c>
      <c r="C16" s="73">
        <v>18379</v>
      </c>
      <c r="D16" s="74">
        <v>18336</v>
      </c>
      <c r="E16" s="74">
        <v>18263</v>
      </c>
      <c r="F16" s="74">
        <v>18187</v>
      </c>
      <c r="G16" s="74">
        <v>18118</v>
      </c>
      <c r="H16" s="74">
        <v>18033</v>
      </c>
      <c r="I16" s="74">
        <v>18050</v>
      </c>
      <c r="J16" s="74">
        <v>18150</v>
      </c>
      <c r="K16" s="74">
        <v>18338</v>
      </c>
      <c r="L16" s="74">
        <v>18396</v>
      </c>
      <c r="M16" s="74">
        <v>18450</v>
      </c>
      <c r="N16" s="75">
        <v>18451</v>
      </c>
      <c r="O16" s="73">
        <v>18428</v>
      </c>
      <c r="P16" s="74">
        <v>18370</v>
      </c>
      <c r="Q16" s="74">
        <v>18353</v>
      </c>
      <c r="R16" s="74">
        <v>18347</v>
      </c>
      <c r="S16" s="74">
        <v>18307</v>
      </c>
      <c r="T16" s="74">
        <v>18395</v>
      </c>
      <c r="U16" s="225">
        <v>18400</v>
      </c>
      <c r="V16" s="225">
        <v>18451</v>
      </c>
      <c r="W16" s="225">
        <v>18521</v>
      </c>
      <c r="X16" s="225">
        <v>18593</v>
      </c>
      <c r="Y16" s="225">
        <v>18637</v>
      </c>
      <c r="Z16" s="75"/>
      <c r="AA16" s="76">
        <f t="shared" si="0"/>
        <v>49</v>
      </c>
      <c r="AB16" s="77">
        <f t="shared" si="0"/>
        <v>34</v>
      </c>
      <c r="AC16" s="77">
        <f t="shared" si="0"/>
        <v>90</v>
      </c>
      <c r="AD16" s="77">
        <f t="shared" si="0"/>
        <v>160</v>
      </c>
      <c r="AE16" s="77">
        <f t="shared" si="0"/>
        <v>189</v>
      </c>
      <c r="AF16" s="77">
        <f t="shared" si="0"/>
        <v>362</v>
      </c>
      <c r="AG16" s="77">
        <f t="shared" si="0"/>
        <v>350</v>
      </c>
      <c r="AH16" s="77">
        <f t="shared" si="0"/>
        <v>301</v>
      </c>
      <c r="AI16" s="77">
        <f t="shared" si="0"/>
        <v>183</v>
      </c>
      <c r="AJ16" s="77">
        <f t="shared" si="0"/>
        <v>197</v>
      </c>
      <c r="AK16" s="77">
        <f t="shared" si="0"/>
        <v>187</v>
      </c>
      <c r="AL16" s="79"/>
      <c r="AM16" s="76">
        <f>IF(ISERROR(GETPIVOTDATA("VALUE",'CRS WK pvt'!$I$2,"DT_FILE",AM$8,"CD_CO",AM$6,"TRIM_CAT",TRIM(B16),"TRIM_LINE",A9))=TRUE,0,GETPIVOTDATA("VALUE",'CRS WK pvt'!$I$2,"DT_FILE",AM$8,"CD_CO",AM$6,"TRIM_CAT",TRIM(B16),"TRIM_LINE",A9))</f>
        <v>18660</v>
      </c>
    </row>
    <row r="17" spans="1:39" s="71" customFormat="1" x14ac:dyDescent="0.35">
      <c r="A17" s="171"/>
      <c r="B17" s="72" t="s">
        <v>40</v>
      </c>
      <c r="C17" s="73">
        <v>671</v>
      </c>
      <c r="D17" s="74">
        <v>670</v>
      </c>
      <c r="E17" s="74">
        <v>669</v>
      </c>
      <c r="F17" s="74">
        <v>666</v>
      </c>
      <c r="G17" s="74">
        <v>666</v>
      </c>
      <c r="H17" s="74">
        <v>670</v>
      </c>
      <c r="I17" s="74">
        <v>670</v>
      </c>
      <c r="J17" s="74">
        <v>673</v>
      </c>
      <c r="K17" s="74">
        <v>677</v>
      </c>
      <c r="L17" s="74">
        <v>677</v>
      </c>
      <c r="M17" s="74">
        <v>678</v>
      </c>
      <c r="N17" s="75">
        <v>680</v>
      </c>
      <c r="O17" s="73">
        <v>679</v>
      </c>
      <c r="P17" s="74">
        <v>680</v>
      </c>
      <c r="Q17" s="74">
        <v>680</v>
      </c>
      <c r="R17" s="74">
        <v>678</v>
      </c>
      <c r="S17" s="74">
        <v>677</v>
      </c>
      <c r="T17" s="74">
        <v>602</v>
      </c>
      <c r="U17" s="225">
        <v>590</v>
      </c>
      <c r="V17" s="225">
        <v>591</v>
      </c>
      <c r="W17" s="225">
        <v>592</v>
      </c>
      <c r="X17" s="225">
        <v>594</v>
      </c>
      <c r="Y17" s="225">
        <v>594</v>
      </c>
      <c r="Z17" s="75"/>
      <c r="AA17" s="76">
        <f t="shared" si="0"/>
        <v>8</v>
      </c>
      <c r="AB17" s="77">
        <f t="shared" si="0"/>
        <v>10</v>
      </c>
      <c r="AC17" s="77">
        <f t="shared" si="0"/>
        <v>11</v>
      </c>
      <c r="AD17" s="77">
        <f t="shared" si="0"/>
        <v>12</v>
      </c>
      <c r="AE17" s="77">
        <f t="shared" si="0"/>
        <v>11</v>
      </c>
      <c r="AF17" s="77">
        <f t="shared" si="0"/>
        <v>-68</v>
      </c>
      <c r="AG17" s="77">
        <f t="shared" si="0"/>
        <v>-80</v>
      </c>
      <c r="AH17" s="77">
        <f t="shared" si="0"/>
        <v>-82</v>
      </c>
      <c r="AI17" s="77">
        <f t="shared" si="0"/>
        <v>-85</v>
      </c>
      <c r="AJ17" s="77">
        <f t="shared" si="0"/>
        <v>-83</v>
      </c>
      <c r="AK17" s="77">
        <f t="shared" si="0"/>
        <v>-84</v>
      </c>
      <c r="AL17" s="79"/>
      <c r="AM17" s="76">
        <f>IF(ISERROR(GETPIVOTDATA("VALUE",'CRS WK pvt'!$I$2,"DT_FILE",AM$8,"CD_CO",AM$6,"TRIM_CAT",TRIM(B17),"TRIM_LINE",A9))=TRUE,0,GETPIVOTDATA("VALUE",'CRS WK pvt'!$I$2,"DT_FILE",AM$8,"CD_CO",AM$6,"TRIM_CAT",TRIM(B17),"TRIM_LINE",A9))</f>
        <v>594</v>
      </c>
    </row>
    <row r="18" spans="1:39" s="71" customFormat="1" x14ac:dyDescent="0.35">
      <c r="A18" s="171"/>
      <c r="B18" s="72" t="s">
        <v>41</v>
      </c>
      <c r="C18" s="73">
        <v>146</v>
      </c>
      <c r="D18" s="74">
        <v>146</v>
      </c>
      <c r="E18" s="74">
        <v>147</v>
      </c>
      <c r="F18" s="74">
        <v>147</v>
      </c>
      <c r="G18" s="74">
        <v>147</v>
      </c>
      <c r="H18" s="74">
        <v>146</v>
      </c>
      <c r="I18" s="74">
        <v>147</v>
      </c>
      <c r="J18" s="74">
        <v>147</v>
      </c>
      <c r="K18" s="74">
        <v>146</v>
      </c>
      <c r="L18" s="74">
        <v>146</v>
      </c>
      <c r="M18" s="74">
        <v>146</v>
      </c>
      <c r="N18" s="75">
        <v>146</v>
      </c>
      <c r="O18" s="73">
        <v>146</v>
      </c>
      <c r="P18" s="74">
        <v>145</v>
      </c>
      <c r="Q18" s="74">
        <v>150</v>
      </c>
      <c r="R18" s="74">
        <v>153</v>
      </c>
      <c r="S18" s="74">
        <v>153</v>
      </c>
      <c r="T18" s="74">
        <v>122</v>
      </c>
      <c r="U18" s="225">
        <v>122</v>
      </c>
      <c r="V18" s="225">
        <v>122</v>
      </c>
      <c r="W18" s="225">
        <v>124</v>
      </c>
      <c r="X18" s="225">
        <v>124</v>
      </c>
      <c r="Y18" s="225">
        <v>124</v>
      </c>
      <c r="Z18" s="75"/>
      <c r="AA18" s="76">
        <f t="shared" si="0"/>
        <v>0</v>
      </c>
      <c r="AB18" s="77">
        <f t="shared" si="0"/>
        <v>-1</v>
      </c>
      <c r="AC18" s="77">
        <f t="shared" si="0"/>
        <v>3</v>
      </c>
      <c r="AD18" s="77">
        <f t="shared" si="0"/>
        <v>6</v>
      </c>
      <c r="AE18" s="77">
        <f t="shared" si="0"/>
        <v>6</v>
      </c>
      <c r="AF18" s="77">
        <f t="shared" si="0"/>
        <v>-24</v>
      </c>
      <c r="AG18" s="77">
        <f t="shared" si="0"/>
        <v>-25</v>
      </c>
      <c r="AH18" s="77">
        <f t="shared" si="0"/>
        <v>-25</v>
      </c>
      <c r="AI18" s="77">
        <f t="shared" si="0"/>
        <v>-22</v>
      </c>
      <c r="AJ18" s="77">
        <f t="shared" si="0"/>
        <v>-22</v>
      </c>
      <c r="AK18" s="77">
        <f t="shared" si="0"/>
        <v>-22</v>
      </c>
      <c r="AL18" s="79"/>
      <c r="AM18" s="76">
        <f>IF(ISERROR(GETPIVOTDATA("VALUE",'CRS WK pvt'!$I$2,"DT_FILE",AM$8,"CD_CO",AM$6,"TRIM_CAT",TRIM(B18),"TRIM_LINE",A9))=TRUE,0,GETPIVOTDATA("VALUE",'CRS WK pvt'!$I$2,"DT_FILE",AM$8,"CD_CO",AM$6,"TRIM_CAT",TRIM(B18),"TRIM_LINE",A9))</f>
        <v>124</v>
      </c>
    </row>
    <row r="19" spans="1:39" s="87" customFormat="1" ht="15" thickBot="1" x14ac:dyDescent="0.4">
      <c r="A19" s="172"/>
      <c r="B19" s="80" t="s">
        <v>42</v>
      </c>
      <c r="C19" s="81">
        <f>SUM(C10:C18)</f>
        <v>210989</v>
      </c>
      <c r="D19" s="82">
        <f t="shared" ref="D19:AM19" si="1">SUM(D10:D18)</f>
        <v>211184</v>
      </c>
      <c r="E19" s="82">
        <f t="shared" si="1"/>
        <v>211216</v>
      </c>
      <c r="F19" s="82">
        <f t="shared" si="1"/>
        <v>211320</v>
      </c>
      <c r="G19" s="82">
        <f t="shared" si="1"/>
        <v>211471</v>
      </c>
      <c r="H19" s="82">
        <f t="shared" si="1"/>
        <v>211386</v>
      </c>
      <c r="I19" s="82">
        <f t="shared" si="1"/>
        <v>211797</v>
      </c>
      <c r="J19" s="82">
        <f t="shared" si="1"/>
        <v>212399</v>
      </c>
      <c r="K19" s="82">
        <f t="shared" si="1"/>
        <v>213303</v>
      </c>
      <c r="L19" s="82">
        <f t="shared" si="1"/>
        <v>213638</v>
      </c>
      <c r="M19" s="82">
        <f t="shared" si="1"/>
        <v>213960</v>
      </c>
      <c r="N19" s="83">
        <f t="shared" si="1"/>
        <v>214028</v>
      </c>
      <c r="O19" s="81">
        <f t="shared" si="1"/>
        <v>213989</v>
      </c>
      <c r="P19" s="82">
        <f t="shared" si="1"/>
        <v>213928</v>
      </c>
      <c r="Q19" s="82">
        <f t="shared" si="1"/>
        <v>214085</v>
      </c>
      <c r="R19" s="82">
        <f t="shared" si="1"/>
        <v>214204</v>
      </c>
      <c r="S19" s="82">
        <f t="shared" si="1"/>
        <v>214324</v>
      </c>
      <c r="T19" s="82">
        <f t="shared" si="1"/>
        <v>214445</v>
      </c>
      <c r="U19" s="82">
        <f t="shared" si="1"/>
        <v>214588</v>
      </c>
      <c r="V19" s="82">
        <f t="shared" si="1"/>
        <v>215003</v>
      </c>
      <c r="W19" s="82">
        <f>SUM(W10+W13+W16+W17+W18)</f>
        <v>215484</v>
      </c>
      <c r="X19" s="82">
        <f>SUM(X10+X13+X16+X17+X18)</f>
        <v>215911</v>
      </c>
      <c r="Y19" s="82">
        <v>216218</v>
      </c>
      <c r="Z19" s="83"/>
      <c r="AA19" s="84">
        <f t="shared" si="1"/>
        <v>3000</v>
      </c>
      <c r="AB19" s="85">
        <f t="shared" ref="AB19:AD19" si="2">SUM(AB10:AB18)</f>
        <v>2744</v>
      </c>
      <c r="AC19" s="85">
        <f t="shared" si="2"/>
        <v>2869</v>
      </c>
      <c r="AD19" s="85">
        <f t="shared" si="2"/>
        <v>2884</v>
      </c>
      <c r="AE19" s="85">
        <f t="shared" ref="AE19:AF19" si="3">SUM(AE10:AE18)</f>
        <v>2853</v>
      </c>
      <c r="AF19" s="85">
        <f t="shared" si="3"/>
        <v>3059</v>
      </c>
      <c r="AG19" s="85">
        <f t="shared" ref="AG19:AH19" si="4">SUM(AG10:AG18)</f>
        <v>2791</v>
      </c>
      <c r="AH19" s="85">
        <f t="shared" si="4"/>
        <v>2604</v>
      </c>
      <c r="AI19" s="85">
        <f t="shared" ref="AI19:AJ19" si="5">SUM(AI10:AI18)</f>
        <v>2181</v>
      </c>
      <c r="AJ19" s="85">
        <f t="shared" si="5"/>
        <v>2273</v>
      </c>
      <c r="AK19" s="85">
        <f t="shared" ref="AK19" si="6">SUM(AK10:AK18)</f>
        <v>2258</v>
      </c>
      <c r="AL19" s="86"/>
      <c r="AM19" s="84">
        <f t="shared" si="1"/>
        <v>216300</v>
      </c>
    </row>
    <row r="20" spans="1:39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91"/>
      <c r="AA20" s="92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4"/>
      <c r="AM20" s="92"/>
    </row>
    <row r="21" spans="1:39" s="71" customFormat="1" x14ac:dyDescent="0.35">
      <c r="A21" s="171"/>
      <c r="B21" s="72" t="s">
        <v>37</v>
      </c>
      <c r="C21" s="95">
        <v>25021</v>
      </c>
      <c r="D21" s="96">
        <v>26677</v>
      </c>
      <c r="E21" s="96">
        <v>26583</v>
      </c>
      <c r="F21" s="96">
        <v>24956</v>
      </c>
      <c r="G21" s="96">
        <v>25682</v>
      </c>
      <c r="H21" s="96">
        <v>23877</v>
      </c>
      <c r="I21" s="96">
        <v>23553</v>
      </c>
      <c r="J21" s="96">
        <v>23172</v>
      </c>
      <c r="K21" s="96">
        <v>23002</v>
      </c>
      <c r="L21" s="96">
        <v>23693</v>
      </c>
      <c r="M21" s="96">
        <v>21757</v>
      </c>
      <c r="N21" s="97">
        <v>23756</v>
      </c>
      <c r="O21" s="95">
        <v>26000</v>
      </c>
      <c r="P21" s="96">
        <v>26467</v>
      </c>
      <c r="Q21" s="96">
        <v>25724</v>
      </c>
      <c r="R21" s="96">
        <v>25967</v>
      </c>
      <c r="S21" s="96">
        <v>24263</v>
      </c>
      <c r="T21" s="96">
        <v>24150</v>
      </c>
      <c r="U21" s="228">
        <v>24475</v>
      </c>
      <c r="V21" s="228">
        <v>24736</v>
      </c>
      <c r="W21" s="228">
        <v>23827</v>
      </c>
      <c r="X21" s="228">
        <v>24434</v>
      </c>
      <c r="Y21" s="228">
        <v>21905</v>
      </c>
      <c r="Z21" s="97"/>
      <c r="AA21" s="98">
        <f t="shared" ref="AA21:AK29" si="7">O21-C21</f>
        <v>979</v>
      </c>
      <c r="AB21" s="99">
        <f t="shared" si="7"/>
        <v>-210</v>
      </c>
      <c r="AC21" s="99">
        <f t="shared" si="7"/>
        <v>-859</v>
      </c>
      <c r="AD21" s="99">
        <f t="shared" si="7"/>
        <v>1011</v>
      </c>
      <c r="AE21" s="99">
        <f t="shared" si="7"/>
        <v>-1419</v>
      </c>
      <c r="AF21" s="99">
        <f t="shared" si="7"/>
        <v>273</v>
      </c>
      <c r="AG21" s="99">
        <f t="shared" si="7"/>
        <v>922</v>
      </c>
      <c r="AH21" s="99">
        <f t="shared" si="7"/>
        <v>1564</v>
      </c>
      <c r="AI21" s="99">
        <f t="shared" si="7"/>
        <v>825</v>
      </c>
      <c r="AJ21" s="99">
        <f t="shared" si="7"/>
        <v>741</v>
      </c>
      <c r="AK21" s="99">
        <f t="shared" si="7"/>
        <v>148</v>
      </c>
      <c r="AL21" s="100"/>
      <c r="AM21" s="76">
        <f>IF(ISERROR(GETPIVOTDATA("VALUE",'CRS WK pvt'!$I$2,"DT_FILE",AM$8,"CD_CO",AM$6,"TRIM_CAT",TRIM(B21),"TRIM_LINE",A20))=TRUE,0,GETPIVOTDATA("VALUE",'CRS WK pvt'!$I$2,"DT_FILE",AM$8,"CD_CO",AM$6,"TRIM_CAT",TRIM(B21),"TRIM_LINE",A20))</f>
        <v>23740</v>
      </c>
    </row>
    <row r="22" spans="1:39" s="71" customFormat="1" x14ac:dyDescent="0.35">
      <c r="A22" s="171"/>
      <c r="B22" s="254" t="s">
        <v>400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23479</v>
      </c>
      <c r="X22" s="253">
        <f>X21-X23</f>
        <v>24094</v>
      </c>
      <c r="Y22" s="253">
        <f>Y21-Y23</f>
        <v>21597</v>
      </c>
      <c r="Z22" s="97"/>
      <c r="AA22" s="98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100"/>
      <c r="AM22" s="76"/>
    </row>
    <row r="23" spans="1:39" s="71" customFormat="1" x14ac:dyDescent="0.35">
      <c r="A23" s="171"/>
      <c r="B23" s="254" t="s">
        <v>401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348</v>
      </c>
      <c r="X23" s="253">
        <v>340</v>
      </c>
      <c r="Y23" s="253">
        <v>308</v>
      </c>
      <c r="Z23" s="97"/>
      <c r="AA23" s="98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100"/>
      <c r="AM23" s="76"/>
    </row>
    <row r="24" spans="1:39" s="71" customFormat="1" x14ac:dyDescent="0.35">
      <c r="A24" s="171"/>
      <c r="B24" s="72" t="s">
        <v>38</v>
      </c>
      <c r="C24" s="95">
        <v>4378</v>
      </c>
      <c r="D24" s="96">
        <v>4507</v>
      </c>
      <c r="E24" s="96">
        <v>5063</v>
      </c>
      <c r="F24" s="96">
        <v>4930</v>
      </c>
      <c r="G24" s="96">
        <v>5049</v>
      </c>
      <c r="H24" s="96">
        <v>4982</v>
      </c>
      <c r="I24" s="96">
        <v>4891</v>
      </c>
      <c r="J24" s="96">
        <v>4885</v>
      </c>
      <c r="K24" s="96">
        <v>5018</v>
      </c>
      <c r="L24" s="96">
        <v>5061</v>
      </c>
      <c r="M24" s="96">
        <v>4351</v>
      </c>
      <c r="N24" s="97">
        <v>4363</v>
      </c>
      <c r="O24" s="95">
        <v>4473</v>
      </c>
      <c r="P24" s="96">
        <v>4519</v>
      </c>
      <c r="Q24" s="96">
        <v>4707</v>
      </c>
      <c r="R24" s="96">
        <v>4760</v>
      </c>
      <c r="S24" s="96">
        <v>5110</v>
      </c>
      <c r="T24" s="96">
        <v>5058</v>
      </c>
      <c r="U24" s="228">
        <v>5203</v>
      </c>
      <c r="V24" s="228">
        <v>5263</v>
      </c>
      <c r="W24" s="228">
        <v>5699</v>
      </c>
      <c r="X24" s="228">
        <v>5787</v>
      </c>
      <c r="Y24" s="228">
        <v>5015</v>
      </c>
      <c r="Z24" s="97"/>
      <c r="AA24" s="98">
        <f t="shared" si="7"/>
        <v>95</v>
      </c>
      <c r="AB24" s="99">
        <f t="shared" si="7"/>
        <v>12</v>
      </c>
      <c r="AC24" s="99">
        <f t="shared" si="7"/>
        <v>-356</v>
      </c>
      <c r="AD24" s="99">
        <f t="shared" si="7"/>
        <v>-170</v>
      </c>
      <c r="AE24" s="99">
        <f t="shared" si="7"/>
        <v>61</v>
      </c>
      <c r="AF24" s="99">
        <f t="shared" si="7"/>
        <v>76</v>
      </c>
      <c r="AG24" s="99">
        <f t="shared" si="7"/>
        <v>312</v>
      </c>
      <c r="AH24" s="99">
        <f t="shared" si="7"/>
        <v>378</v>
      </c>
      <c r="AI24" s="99">
        <f t="shared" si="7"/>
        <v>681</v>
      </c>
      <c r="AJ24" s="99">
        <f t="shared" si="7"/>
        <v>726</v>
      </c>
      <c r="AK24" s="99">
        <f t="shared" si="7"/>
        <v>664</v>
      </c>
      <c r="AL24" s="100"/>
      <c r="AM24" s="76">
        <f>IF(ISERROR(GETPIVOTDATA("VALUE",'CRS WK pvt'!$I$2,"DT_FILE",AM$8,"CD_CO",AM$6,"TRIM_CAT",TRIM(B24),"TRIM_LINE",A20))=TRUE,0,GETPIVOTDATA("VALUE",'CRS WK pvt'!$I$2,"DT_FILE",AM$8,"CD_CO",AM$6,"TRIM_CAT",TRIM(B24),"TRIM_LINE",A20))</f>
        <v>5223</v>
      </c>
    </row>
    <row r="25" spans="1:39" s="71" customFormat="1" x14ac:dyDescent="0.35">
      <c r="A25" s="171"/>
      <c r="B25" s="254" t="s">
        <v>400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5600</v>
      </c>
      <c r="X25" s="253">
        <f>X24-X26</f>
        <v>5694</v>
      </c>
      <c r="Y25" s="253">
        <f>Y24-Y26</f>
        <v>4941</v>
      </c>
      <c r="Z25" s="97"/>
      <c r="AA25" s="98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100"/>
      <c r="AM25" s="76"/>
    </row>
    <row r="26" spans="1:39" s="71" customFormat="1" x14ac:dyDescent="0.35">
      <c r="A26" s="171"/>
      <c r="B26" s="254" t="s">
        <v>401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99</v>
      </c>
      <c r="X26" s="253">
        <v>93</v>
      </c>
      <c r="Y26" s="253">
        <v>74</v>
      </c>
      <c r="Z26" s="97"/>
      <c r="AA26" s="98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100"/>
      <c r="AM26" s="76"/>
    </row>
    <row r="27" spans="1:39" s="71" customFormat="1" x14ac:dyDescent="0.35">
      <c r="A27" s="171"/>
      <c r="B27" s="72" t="s">
        <v>39</v>
      </c>
      <c r="C27" s="95">
        <v>3011</v>
      </c>
      <c r="D27" s="96">
        <v>3185</v>
      </c>
      <c r="E27" s="96">
        <v>2868</v>
      </c>
      <c r="F27" s="96">
        <v>2558</v>
      </c>
      <c r="G27" s="96">
        <v>2681</v>
      </c>
      <c r="H27" s="96">
        <v>2280</v>
      </c>
      <c r="I27" s="96">
        <v>2218</v>
      </c>
      <c r="J27" s="96">
        <v>2289</v>
      </c>
      <c r="K27" s="96">
        <v>2581</v>
      </c>
      <c r="L27" s="96">
        <v>3049</v>
      </c>
      <c r="M27" s="96">
        <v>2583</v>
      </c>
      <c r="N27" s="97">
        <v>3028</v>
      </c>
      <c r="O27" s="95">
        <v>3090</v>
      </c>
      <c r="P27" s="96">
        <v>4069</v>
      </c>
      <c r="Q27" s="96">
        <v>3624</v>
      </c>
      <c r="R27" s="96">
        <v>3403</v>
      </c>
      <c r="S27" s="96">
        <v>2874</v>
      </c>
      <c r="T27" s="96">
        <v>2860</v>
      </c>
      <c r="U27" s="228">
        <v>2655</v>
      </c>
      <c r="V27" s="228">
        <v>2856</v>
      </c>
      <c r="W27" s="228">
        <v>2974</v>
      </c>
      <c r="X27" s="228">
        <v>3059</v>
      </c>
      <c r="Y27" s="228">
        <v>3264</v>
      </c>
      <c r="Z27" s="97"/>
      <c r="AA27" s="98">
        <f t="shared" si="7"/>
        <v>79</v>
      </c>
      <c r="AB27" s="99">
        <f t="shared" si="7"/>
        <v>884</v>
      </c>
      <c r="AC27" s="99">
        <f t="shared" si="7"/>
        <v>756</v>
      </c>
      <c r="AD27" s="99">
        <f t="shared" si="7"/>
        <v>845</v>
      </c>
      <c r="AE27" s="99">
        <f t="shared" si="7"/>
        <v>193</v>
      </c>
      <c r="AF27" s="99">
        <f t="shared" si="7"/>
        <v>580</v>
      </c>
      <c r="AG27" s="99">
        <f t="shared" si="7"/>
        <v>437</v>
      </c>
      <c r="AH27" s="99">
        <f t="shared" si="7"/>
        <v>567</v>
      </c>
      <c r="AI27" s="99">
        <f t="shared" si="7"/>
        <v>393</v>
      </c>
      <c r="AJ27" s="99">
        <f t="shared" si="7"/>
        <v>10</v>
      </c>
      <c r="AK27" s="99">
        <f t="shared" si="7"/>
        <v>681</v>
      </c>
      <c r="AL27" s="100"/>
      <c r="AM27" s="76">
        <f>IF(ISERROR(GETPIVOTDATA("VALUE",'CRS WK pvt'!$I$2,"DT_FILE",AM$8,"CD_CO",AM$6,"TRIM_CAT",TRIM(B27),"TRIM_LINE",A20))=TRUE,0,GETPIVOTDATA("VALUE",'CRS WK pvt'!$I$2,"DT_FILE",AM$8,"CD_CO",AM$6,"TRIM_CAT",TRIM(B27),"TRIM_LINE",A20))</f>
        <v>3751</v>
      </c>
    </row>
    <row r="28" spans="1:39" s="71" customFormat="1" x14ac:dyDescent="0.35">
      <c r="A28" s="171"/>
      <c r="B28" s="72" t="s">
        <v>40</v>
      </c>
      <c r="C28" s="95">
        <v>126</v>
      </c>
      <c r="D28" s="96">
        <v>143</v>
      </c>
      <c r="E28" s="96">
        <v>115</v>
      </c>
      <c r="F28" s="96">
        <v>103</v>
      </c>
      <c r="G28" s="96">
        <v>114</v>
      </c>
      <c r="H28" s="96">
        <v>84</v>
      </c>
      <c r="I28" s="96">
        <v>86</v>
      </c>
      <c r="J28" s="96">
        <v>80</v>
      </c>
      <c r="K28" s="96">
        <v>101</v>
      </c>
      <c r="L28" s="96">
        <v>144</v>
      </c>
      <c r="M28" s="96">
        <v>105</v>
      </c>
      <c r="N28" s="97">
        <v>128</v>
      </c>
      <c r="O28" s="95">
        <v>142</v>
      </c>
      <c r="P28" s="96">
        <v>169</v>
      </c>
      <c r="Q28" s="96">
        <v>162</v>
      </c>
      <c r="R28" s="96">
        <v>148</v>
      </c>
      <c r="S28" s="96">
        <v>130</v>
      </c>
      <c r="T28" s="96">
        <v>119</v>
      </c>
      <c r="U28" s="228">
        <v>100</v>
      </c>
      <c r="V28" s="228">
        <v>92</v>
      </c>
      <c r="W28" s="228">
        <v>124</v>
      </c>
      <c r="X28" s="228">
        <v>112</v>
      </c>
      <c r="Y28" s="228">
        <v>131</v>
      </c>
      <c r="Z28" s="97"/>
      <c r="AA28" s="98">
        <f t="shared" si="7"/>
        <v>16</v>
      </c>
      <c r="AB28" s="99">
        <f t="shared" si="7"/>
        <v>26</v>
      </c>
      <c r="AC28" s="99">
        <f t="shared" si="7"/>
        <v>47</v>
      </c>
      <c r="AD28" s="99">
        <f t="shared" si="7"/>
        <v>45</v>
      </c>
      <c r="AE28" s="99">
        <f t="shared" si="7"/>
        <v>16</v>
      </c>
      <c r="AF28" s="99">
        <f t="shared" si="7"/>
        <v>35</v>
      </c>
      <c r="AG28" s="99">
        <f t="shared" si="7"/>
        <v>14</v>
      </c>
      <c r="AH28" s="99">
        <f t="shared" si="7"/>
        <v>12</v>
      </c>
      <c r="AI28" s="99">
        <f t="shared" si="7"/>
        <v>23</v>
      </c>
      <c r="AJ28" s="99">
        <f t="shared" si="7"/>
        <v>-32</v>
      </c>
      <c r="AK28" s="99">
        <f t="shared" si="7"/>
        <v>26</v>
      </c>
      <c r="AL28" s="100"/>
      <c r="AM28" s="76">
        <f>IF(ISERROR(GETPIVOTDATA("VALUE",'CRS WK pvt'!$I$2,"DT_FILE",AM$8,"CD_CO",AM$6,"TRIM_CAT",TRIM(B28),"TRIM_LINE",A20))=TRUE,0,GETPIVOTDATA("VALUE",'CRS WK pvt'!$I$2,"DT_FILE",AM$8,"CD_CO",AM$6,"TRIM_CAT",TRIM(B28),"TRIM_LINE",A20))</f>
        <v>152</v>
      </c>
    </row>
    <row r="29" spans="1:39" s="71" customFormat="1" x14ac:dyDescent="0.35">
      <c r="A29" s="171"/>
      <c r="B29" s="72" t="s">
        <v>41</v>
      </c>
      <c r="C29" s="95">
        <v>17</v>
      </c>
      <c r="D29" s="96">
        <v>23</v>
      </c>
      <c r="E29" s="96">
        <v>30</v>
      </c>
      <c r="F29" s="96">
        <v>12</v>
      </c>
      <c r="G29" s="96">
        <v>17</v>
      </c>
      <c r="H29" s="96">
        <v>8</v>
      </c>
      <c r="I29" s="96">
        <v>11</v>
      </c>
      <c r="J29" s="96">
        <v>10</v>
      </c>
      <c r="K29" s="96">
        <v>14</v>
      </c>
      <c r="L29" s="96">
        <v>20</v>
      </c>
      <c r="M29" s="96">
        <v>15</v>
      </c>
      <c r="N29" s="97">
        <v>19</v>
      </c>
      <c r="O29" s="95">
        <v>23</v>
      </c>
      <c r="P29" s="96">
        <v>28</v>
      </c>
      <c r="Q29" s="96">
        <v>21</v>
      </c>
      <c r="R29" s="96">
        <v>19</v>
      </c>
      <c r="S29" s="96">
        <v>37</v>
      </c>
      <c r="T29" s="96">
        <v>18</v>
      </c>
      <c r="U29" s="228">
        <v>18</v>
      </c>
      <c r="V29" s="228">
        <v>21</v>
      </c>
      <c r="W29" s="228">
        <v>21</v>
      </c>
      <c r="X29" s="228">
        <v>15</v>
      </c>
      <c r="Y29" s="228">
        <v>17</v>
      </c>
      <c r="Z29" s="97"/>
      <c r="AA29" s="98">
        <f t="shared" si="7"/>
        <v>6</v>
      </c>
      <c r="AB29" s="99">
        <f t="shared" si="7"/>
        <v>5</v>
      </c>
      <c r="AC29" s="99">
        <f t="shared" si="7"/>
        <v>-9</v>
      </c>
      <c r="AD29" s="99">
        <f t="shared" si="7"/>
        <v>7</v>
      </c>
      <c r="AE29" s="99">
        <f t="shared" si="7"/>
        <v>20</v>
      </c>
      <c r="AF29" s="99">
        <f t="shared" si="7"/>
        <v>10</v>
      </c>
      <c r="AG29" s="99">
        <f t="shared" si="7"/>
        <v>7</v>
      </c>
      <c r="AH29" s="99">
        <f t="shared" si="7"/>
        <v>11</v>
      </c>
      <c r="AI29" s="99">
        <f t="shared" si="7"/>
        <v>7</v>
      </c>
      <c r="AJ29" s="99">
        <f t="shared" si="7"/>
        <v>-5</v>
      </c>
      <c r="AK29" s="99">
        <f t="shared" si="7"/>
        <v>2</v>
      </c>
      <c r="AL29" s="100"/>
      <c r="AM29" s="76">
        <f>IF(ISERROR(GETPIVOTDATA("VALUE",'CRS WK pvt'!$I$2,"DT_FILE",AM$8,"CD_CO",AM$6,"TRIM_CAT",TRIM(B29),"TRIM_LINE",A20))=TRUE,0,GETPIVOTDATA("VALUE",'CRS WK pvt'!$I$2,"DT_FILE",AM$8,"CD_CO",AM$6,"TRIM_CAT",TRIM(B29),"TRIM_LINE",A20))</f>
        <v>38</v>
      </c>
    </row>
    <row r="30" spans="1:39" s="87" customFormat="1" x14ac:dyDescent="0.35">
      <c r="A30" s="173"/>
      <c r="B30" s="72" t="s">
        <v>42</v>
      </c>
      <c r="C30" s="159">
        <f t="shared" ref="C30:V30" si="8">SUM(C21:C29)</f>
        <v>32553</v>
      </c>
      <c r="D30" s="160">
        <f t="shared" si="8"/>
        <v>34535</v>
      </c>
      <c r="E30" s="160">
        <f t="shared" si="8"/>
        <v>34659</v>
      </c>
      <c r="F30" s="160">
        <f t="shared" si="8"/>
        <v>32559</v>
      </c>
      <c r="G30" s="160">
        <f t="shared" si="8"/>
        <v>33543</v>
      </c>
      <c r="H30" s="160">
        <f t="shared" si="8"/>
        <v>31231</v>
      </c>
      <c r="I30" s="160">
        <f t="shared" si="8"/>
        <v>30759</v>
      </c>
      <c r="J30" s="160">
        <f t="shared" si="8"/>
        <v>30436</v>
      </c>
      <c r="K30" s="160">
        <f t="shared" si="8"/>
        <v>30716</v>
      </c>
      <c r="L30" s="160">
        <f t="shared" si="8"/>
        <v>31967</v>
      </c>
      <c r="M30" s="160">
        <f t="shared" si="8"/>
        <v>28811</v>
      </c>
      <c r="N30" s="161">
        <f t="shared" si="8"/>
        <v>31294</v>
      </c>
      <c r="O30" s="159">
        <f t="shared" si="8"/>
        <v>33728</v>
      </c>
      <c r="P30" s="160">
        <f t="shared" si="8"/>
        <v>35252</v>
      </c>
      <c r="Q30" s="160">
        <f t="shared" si="8"/>
        <v>34238</v>
      </c>
      <c r="R30" s="160">
        <f t="shared" si="8"/>
        <v>34297</v>
      </c>
      <c r="S30" s="160">
        <f t="shared" si="8"/>
        <v>32414</v>
      </c>
      <c r="T30" s="160">
        <f t="shared" si="8"/>
        <v>32205</v>
      </c>
      <c r="U30" s="160">
        <f t="shared" si="8"/>
        <v>32451</v>
      </c>
      <c r="V30" s="160">
        <f t="shared" si="8"/>
        <v>32968</v>
      </c>
      <c r="W30" s="160">
        <f>SUM(W21+W24+W27+W28+W29)</f>
        <v>32645</v>
      </c>
      <c r="X30" s="160">
        <f>SUM(X21+X24+X27+X28+X29)</f>
        <v>33407</v>
      </c>
      <c r="Y30" s="160">
        <v>30332</v>
      </c>
      <c r="Z30" s="161"/>
      <c r="AA30" s="101">
        <f>SUM(AA21:AA29)</f>
        <v>1175</v>
      </c>
      <c r="AB30" s="162">
        <f t="shared" ref="AB30:AD30" si="9">SUM(AB21:AB29)</f>
        <v>717</v>
      </c>
      <c r="AC30" s="162">
        <f t="shared" si="9"/>
        <v>-421</v>
      </c>
      <c r="AD30" s="162">
        <f t="shared" si="9"/>
        <v>1738</v>
      </c>
      <c r="AE30" s="162">
        <f t="shared" ref="AE30:AF30" si="10">SUM(AE21:AE29)</f>
        <v>-1129</v>
      </c>
      <c r="AF30" s="162">
        <f t="shared" si="10"/>
        <v>974</v>
      </c>
      <c r="AG30" s="162">
        <f t="shared" ref="AG30:AH30" si="11">SUM(AG21:AG29)</f>
        <v>1692</v>
      </c>
      <c r="AH30" s="162">
        <f t="shared" si="11"/>
        <v>2532</v>
      </c>
      <c r="AI30" s="162">
        <f t="shared" ref="AI30:AJ30" si="12">SUM(AI21:AI29)</f>
        <v>1929</v>
      </c>
      <c r="AJ30" s="162">
        <f t="shared" si="12"/>
        <v>1440</v>
      </c>
      <c r="AK30" s="162">
        <f t="shared" ref="AK30" si="13">SUM(AK21:AK29)</f>
        <v>1521</v>
      </c>
      <c r="AL30" s="163"/>
      <c r="AM30" s="101">
        <f>SUM(AM21:AM29)</f>
        <v>32904</v>
      </c>
    </row>
    <row r="31" spans="1:39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105"/>
      <c r="AA31" s="106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8"/>
      <c r="AM31" s="106"/>
    </row>
    <row r="32" spans="1:39" s="71" customFormat="1" x14ac:dyDescent="0.35">
      <c r="A32" s="169"/>
      <c r="B32" s="72" t="s">
        <v>37</v>
      </c>
      <c r="C32" s="95">
        <v>11148</v>
      </c>
      <c r="D32" s="96">
        <v>11246</v>
      </c>
      <c r="E32" s="96">
        <v>10662</v>
      </c>
      <c r="F32" s="96">
        <v>9120</v>
      </c>
      <c r="G32" s="96">
        <v>9737</v>
      </c>
      <c r="H32" s="96">
        <v>8122</v>
      </c>
      <c r="I32" s="96">
        <v>8717</v>
      </c>
      <c r="J32" s="96">
        <v>9066</v>
      </c>
      <c r="K32" s="96">
        <v>9582</v>
      </c>
      <c r="L32" s="96">
        <v>9847</v>
      </c>
      <c r="M32" s="96">
        <v>9064</v>
      </c>
      <c r="N32" s="97">
        <v>10946</v>
      </c>
      <c r="O32" s="95">
        <v>11380</v>
      </c>
      <c r="P32" s="96">
        <v>9795</v>
      </c>
      <c r="Q32" s="96">
        <v>9006</v>
      </c>
      <c r="R32" s="96">
        <v>8883</v>
      </c>
      <c r="S32" s="96">
        <v>6999</v>
      </c>
      <c r="T32" s="96">
        <v>7434</v>
      </c>
      <c r="U32" s="228">
        <v>7909</v>
      </c>
      <c r="V32" s="228">
        <v>8521</v>
      </c>
      <c r="W32" s="228">
        <v>8016</v>
      </c>
      <c r="X32" s="228">
        <v>8865</v>
      </c>
      <c r="Y32" s="228">
        <v>7938</v>
      </c>
      <c r="Z32" s="97"/>
      <c r="AA32" s="98">
        <f t="shared" ref="AA32:AK40" si="14">O32-C32</f>
        <v>232</v>
      </c>
      <c r="AB32" s="99">
        <f t="shared" si="14"/>
        <v>-1451</v>
      </c>
      <c r="AC32" s="99">
        <f t="shared" si="14"/>
        <v>-1656</v>
      </c>
      <c r="AD32" s="99">
        <f t="shared" si="14"/>
        <v>-237</v>
      </c>
      <c r="AE32" s="99">
        <f t="shared" si="14"/>
        <v>-2738</v>
      </c>
      <c r="AF32" s="99">
        <f t="shared" si="14"/>
        <v>-688</v>
      </c>
      <c r="AG32" s="99">
        <f t="shared" si="14"/>
        <v>-808</v>
      </c>
      <c r="AH32" s="99">
        <f t="shared" si="14"/>
        <v>-545</v>
      </c>
      <c r="AI32" s="99">
        <f t="shared" si="14"/>
        <v>-1566</v>
      </c>
      <c r="AJ32" s="99">
        <f t="shared" si="14"/>
        <v>-982</v>
      </c>
      <c r="AK32" s="99">
        <f t="shared" si="14"/>
        <v>-1126</v>
      </c>
      <c r="AL32" s="100"/>
      <c r="AM32" s="76">
        <f>IF(ISERROR(GETPIVOTDATA("VALUE",'CRS WK pvt'!$I$2,"DT_FILE",AM$8,"CD_CO",AM$6,"TRIM_CAT",TRIM(B32),"TRIM_LINE",A31))=TRUE,0,GETPIVOTDATA("VALUE",'CRS WK pvt'!$I$2,"DT_FILE",AM$8,"CD_CO",AM$6,"TRIM_CAT",TRIM(B32),"TRIM_LINE",A31))</f>
        <v>9341</v>
      </c>
    </row>
    <row r="33" spans="1:39" s="71" customFormat="1" x14ac:dyDescent="0.35">
      <c r="A33" s="169"/>
      <c r="B33" s="254" t="s">
        <v>400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7825</v>
      </c>
      <c r="X33" s="253">
        <f>X32-X34</f>
        <v>8680</v>
      </c>
      <c r="Y33" s="253">
        <f>Y32-Y34</f>
        <v>7773</v>
      </c>
      <c r="Z33" s="97"/>
      <c r="AA33" s="98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100"/>
      <c r="AM33" s="76"/>
    </row>
    <row r="34" spans="1:39" s="71" customFormat="1" x14ac:dyDescent="0.35">
      <c r="A34" s="169"/>
      <c r="B34" s="254" t="s">
        <v>401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191</v>
      </c>
      <c r="X34" s="253">
        <v>185</v>
      </c>
      <c r="Y34" s="253">
        <v>165</v>
      </c>
      <c r="Z34" s="97"/>
      <c r="AA34" s="98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100"/>
      <c r="AM34" s="76"/>
    </row>
    <row r="35" spans="1:39" s="71" customFormat="1" x14ac:dyDescent="0.35">
      <c r="A35" s="169"/>
      <c r="B35" s="72" t="s">
        <v>38</v>
      </c>
      <c r="C35" s="95">
        <v>1009</v>
      </c>
      <c r="D35" s="96">
        <v>1013</v>
      </c>
      <c r="E35" s="96">
        <v>1472</v>
      </c>
      <c r="F35" s="96">
        <v>1224</v>
      </c>
      <c r="G35" s="96">
        <v>957</v>
      </c>
      <c r="H35" s="96">
        <v>758</v>
      </c>
      <c r="I35" s="96">
        <v>771</v>
      </c>
      <c r="J35" s="96">
        <v>806</v>
      </c>
      <c r="K35" s="96">
        <v>990</v>
      </c>
      <c r="L35" s="96">
        <v>894</v>
      </c>
      <c r="M35" s="96">
        <v>890</v>
      </c>
      <c r="N35" s="97">
        <v>946</v>
      </c>
      <c r="O35" s="95">
        <v>970</v>
      </c>
      <c r="P35" s="96">
        <v>811</v>
      </c>
      <c r="Q35" s="96">
        <v>1104</v>
      </c>
      <c r="R35" s="96">
        <v>1134</v>
      </c>
      <c r="S35" s="96">
        <v>759</v>
      </c>
      <c r="T35" s="96">
        <v>655</v>
      </c>
      <c r="U35" s="228">
        <v>722</v>
      </c>
      <c r="V35" s="228">
        <v>762</v>
      </c>
      <c r="W35" s="228">
        <v>843</v>
      </c>
      <c r="X35" s="228">
        <v>868</v>
      </c>
      <c r="Y35" s="228">
        <v>820</v>
      </c>
      <c r="Z35" s="97"/>
      <c r="AA35" s="98">
        <f t="shared" si="14"/>
        <v>-39</v>
      </c>
      <c r="AB35" s="99">
        <f t="shared" si="14"/>
        <v>-202</v>
      </c>
      <c r="AC35" s="99">
        <f t="shared" si="14"/>
        <v>-368</v>
      </c>
      <c r="AD35" s="99">
        <f t="shared" si="14"/>
        <v>-90</v>
      </c>
      <c r="AE35" s="99">
        <f t="shared" si="14"/>
        <v>-198</v>
      </c>
      <c r="AF35" s="99">
        <f t="shared" si="14"/>
        <v>-103</v>
      </c>
      <c r="AG35" s="99">
        <f t="shared" si="14"/>
        <v>-49</v>
      </c>
      <c r="AH35" s="99">
        <f t="shared" si="14"/>
        <v>-44</v>
      </c>
      <c r="AI35" s="99">
        <f t="shared" si="14"/>
        <v>-147</v>
      </c>
      <c r="AJ35" s="99">
        <f t="shared" si="14"/>
        <v>-26</v>
      </c>
      <c r="AK35" s="99">
        <f t="shared" si="14"/>
        <v>-70</v>
      </c>
      <c r="AL35" s="100"/>
      <c r="AM35" s="76">
        <f>IF(ISERROR(GETPIVOTDATA("VALUE",'CRS WK pvt'!$I$2,"DT_FILE",AM$8,"CD_CO",AM$6,"TRIM_CAT",TRIM(B35),"TRIM_LINE",A31))=TRUE,0,GETPIVOTDATA("VALUE",'CRS WK pvt'!$I$2,"DT_FILE",AM$8,"CD_CO",AM$6,"TRIM_CAT",TRIM(B35),"TRIM_LINE",A31))</f>
        <v>953</v>
      </c>
    </row>
    <row r="36" spans="1:39" s="71" customFormat="1" x14ac:dyDescent="0.35">
      <c r="A36" s="169"/>
      <c r="B36" s="252" t="s">
        <v>400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805</v>
      </c>
      <c r="X36" s="253">
        <f>X35-X37</f>
        <v>830</v>
      </c>
      <c r="Y36" s="253">
        <f>Y35-Y37</f>
        <v>795</v>
      </c>
      <c r="Z36" s="97"/>
      <c r="AA36" s="98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100"/>
      <c r="AM36" s="76"/>
    </row>
    <row r="37" spans="1:39" s="71" customFormat="1" x14ac:dyDescent="0.35">
      <c r="A37" s="169"/>
      <c r="B37" s="252" t="s">
        <v>401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38</v>
      </c>
      <c r="X37" s="253">
        <v>38</v>
      </c>
      <c r="Y37" s="253">
        <v>25</v>
      </c>
      <c r="Z37" s="97"/>
      <c r="AA37" s="98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100"/>
      <c r="AM37" s="76"/>
    </row>
    <row r="38" spans="1:39" s="71" customFormat="1" x14ac:dyDescent="0.35">
      <c r="A38" s="169"/>
      <c r="B38" s="72" t="s">
        <v>39</v>
      </c>
      <c r="C38" s="95">
        <v>1748</v>
      </c>
      <c r="D38" s="96">
        <v>1804</v>
      </c>
      <c r="E38" s="96">
        <v>1374</v>
      </c>
      <c r="F38" s="96">
        <v>1136</v>
      </c>
      <c r="G38" s="96">
        <v>1377</v>
      </c>
      <c r="H38" s="96">
        <v>954</v>
      </c>
      <c r="I38" s="96">
        <v>990</v>
      </c>
      <c r="J38" s="96">
        <v>1143</v>
      </c>
      <c r="K38" s="96">
        <v>1378</v>
      </c>
      <c r="L38" s="96">
        <v>1739</v>
      </c>
      <c r="M38" s="96">
        <v>1531</v>
      </c>
      <c r="N38" s="97">
        <v>1781</v>
      </c>
      <c r="O38" s="95">
        <v>1623</v>
      </c>
      <c r="P38" s="96">
        <v>2073</v>
      </c>
      <c r="Q38" s="96">
        <v>1522</v>
      </c>
      <c r="R38" s="96">
        <v>1343</v>
      </c>
      <c r="S38" s="96">
        <v>1069</v>
      </c>
      <c r="T38" s="96">
        <v>1100</v>
      </c>
      <c r="U38" s="228">
        <v>979</v>
      </c>
      <c r="V38" s="228">
        <v>1240</v>
      </c>
      <c r="W38" s="228">
        <v>1377</v>
      </c>
      <c r="X38" s="228">
        <v>1535</v>
      </c>
      <c r="Y38" s="228">
        <v>1819</v>
      </c>
      <c r="Z38" s="97"/>
      <c r="AA38" s="98">
        <f t="shared" si="14"/>
        <v>-125</v>
      </c>
      <c r="AB38" s="99">
        <f t="shared" si="14"/>
        <v>269</v>
      </c>
      <c r="AC38" s="99">
        <f t="shared" si="14"/>
        <v>148</v>
      </c>
      <c r="AD38" s="99">
        <f t="shared" si="14"/>
        <v>207</v>
      </c>
      <c r="AE38" s="99">
        <f t="shared" si="14"/>
        <v>-308</v>
      </c>
      <c r="AF38" s="99">
        <f t="shared" si="14"/>
        <v>146</v>
      </c>
      <c r="AG38" s="99">
        <f t="shared" si="14"/>
        <v>-11</v>
      </c>
      <c r="AH38" s="99">
        <f t="shared" si="14"/>
        <v>97</v>
      </c>
      <c r="AI38" s="99">
        <f t="shared" si="14"/>
        <v>-1</v>
      </c>
      <c r="AJ38" s="99">
        <f t="shared" si="14"/>
        <v>-204</v>
      </c>
      <c r="AK38" s="99">
        <f t="shared" si="14"/>
        <v>288</v>
      </c>
      <c r="AL38" s="100"/>
      <c r="AM38" s="76">
        <f>IF(ISERROR(GETPIVOTDATA("VALUE",'CRS WK pvt'!$I$2,"DT_FILE",AM$8,"CD_CO",AM$6,"TRIM_CAT",TRIM(B38),"TRIM_LINE",A31))=TRUE,0,GETPIVOTDATA("VALUE",'CRS WK pvt'!$I$2,"DT_FILE",AM$8,"CD_CO",AM$6,"TRIM_CAT",TRIM(B38),"TRIM_LINE",A31))</f>
        <v>2248</v>
      </c>
    </row>
    <row r="39" spans="1:39" s="71" customFormat="1" x14ac:dyDescent="0.35">
      <c r="A39" s="169"/>
      <c r="B39" s="72" t="s">
        <v>40</v>
      </c>
      <c r="C39" s="95">
        <v>73</v>
      </c>
      <c r="D39" s="96">
        <v>87</v>
      </c>
      <c r="E39" s="96">
        <v>45</v>
      </c>
      <c r="F39" s="96">
        <v>39</v>
      </c>
      <c r="G39" s="96">
        <v>65</v>
      </c>
      <c r="H39" s="96">
        <v>29</v>
      </c>
      <c r="I39" s="96">
        <v>36</v>
      </c>
      <c r="J39" s="96">
        <v>44</v>
      </c>
      <c r="K39" s="96">
        <v>69</v>
      </c>
      <c r="L39" s="96">
        <v>102</v>
      </c>
      <c r="M39" s="96">
        <v>71</v>
      </c>
      <c r="N39" s="97">
        <v>88</v>
      </c>
      <c r="O39" s="95">
        <v>86</v>
      </c>
      <c r="P39" s="96">
        <v>103</v>
      </c>
      <c r="Q39" s="96">
        <v>82</v>
      </c>
      <c r="R39" s="96">
        <v>69</v>
      </c>
      <c r="S39" s="96">
        <v>54</v>
      </c>
      <c r="T39" s="96">
        <v>54</v>
      </c>
      <c r="U39" s="228">
        <v>42</v>
      </c>
      <c r="V39" s="228">
        <v>40</v>
      </c>
      <c r="W39" s="228">
        <v>74</v>
      </c>
      <c r="X39" s="228">
        <v>73</v>
      </c>
      <c r="Y39" s="228">
        <v>90</v>
      </c>
      <c r="Z39" s="97"/>
      <c r="AA39" s="98">
        <f t="shared" si="14"/>
        <v>13</v>
      </c>
      <c r="AB39" s="99">
        <f t="shared" si="14"/>
        <v>16</v>
      </c>
      <c r="AC39" s="99">
        <f t="shared" si="14"/>
        <v>37</v>
      </c>
      <c r="AD39" s="99">
        <f t="shared" si="14"/>
        <v>30</v>
      </c>
      <c r="AE39" s="99">
        <f t="shared" si="14"/>
        <v>-11</v>
      </c>
      <c r="AF39" s="99">
        <f t="shared" si="14"/>
        <v>25</v>
      </c>
      <c r="AG39" s="99">
        <f t="shared" si="14"/>
        <v>6</v>
      </c>
      <c r="AH39" s="99">
        <f t="shared" si="14"/>
        <v>-4</v>
      </c>
      <c r="AI39" s="99">
        <f t="shared" si="14"/>
        <v>5</v>
      </c>
      <c r="AJ39" s="99">
        <f t="shared" si="14"/>
        <v>-29</v>
      </c>
      <c r="AK39" s="99">
        <f t="shared" si="14"/>
        <v>19</v>
      </c>
      <c r="AL39" s="100"/>
      <c r="AM39" s="76">
        <f>IF(ISERROR(GETPIVOTDATA("VALUE",'CRS WK pvt'!$I$2,"DT_FILE",AM$8,"CD_CO",AM$6,"TRIM_CAT",TRIM(B39),"TRIM_LINE",A31))=TRUE,0,GETPIVOTDATA("VALUE",'CRS WK pvt'!$I$2,"DT_FILE",AM$8,"CD_CO",AM$6,"TRIM_CAT",TRIM(B39),"TRIM_LINE",A31))</f>
        <v>109</v>
      </c>
    </row>
    <row r="40" spans="1:39" s="71" customFormat="1" x14ac:dyDescent="0.35">
      <c r="A40" s="169"/>
      <c r="B40" s="72" t="s">
        <v>41</v>
      </c>
      <c r="C40" s="95">
        <v>14</v>
      </c>
      <c r="D40" s="96">
        <v>17</v>
      </c>
      <c r="E40" s="96">
        <v>22</v>
      </c>
      <c r="F40" s="96">
        <v>6</v>
      </c>
      <c r="G40" s="96">
        <v>11</v>
      </c>
      <c r="H40" s="96">
        <v>3</v>
      </c>
      <c r="I40" s="96">
        <v>9</v>
      </c>
      <c r="J40" s="96">
        <v>8</v>
      </c>
      <c r="K40" s="96">
        <v>12</v>
      </c>
      <c r="L40" s="96">
        <v>16</v>
      </c>
      <c r="M40" s="96">
        <v>7</v>
      </c>
      <c r="N40" s="97">
        <v>13</v>
      </c>
      <c r="O40" s="95">
        <v>13</v>
      </c>
      <c r="P40" s="96">
        <v>15</v>
      </c>
      <c r="Q40" s="96">
        <v>9</v>
      </c>
      <c r="R40" s="96">
        <v>8</v>
      </c>
      <c r="S40" s="96">
        <v>27</v>
      </c>
      <c r="T40" s="96">
        <v>6</v>
      </c>
      <c r="U40" s="228">
        <v>11</v>
      </c>
      <c r="V40" s="228">
        <v>12</v>
      </c>
      <c r="W40" s="228">
        <v>13</v>
      </c>
      <c r="X40" s="228">
        <v>10</v>
      </c>
      <c r="Y40" s="228">
        <v>14</v>
      </c>
      <c r="Z40" s="97"/>
      <c r="AA40" s="98">
        <f t="shared" si="14"/>
        <v>-1</v>
      </c>
      <c r="AB40" s="99">
        <f t="shared" si="14"/>
        <v>-2</v>
      </c>
      <c r="AC40" s="99">
        <f t="shared" si="14"/>
        <v>-13</v>
      </c>
      <c r="AD40" s="99">
        <f t="shared" si="14"/>
        <v>2</v>
      </c>
      <c r="AE40" s="99">
        <f t="shared" si="14"/>
        <v>16</v>
      </c>
      <c r="AF40" s="99">
        <f t="shared" si="14"/>
        <v>3</v>
      </c>
      <c r="AG40" s="99">
        <f t="shared" si="14"/>
        <v>2</v>
      </c>
      <c r="AH40" s="99">
        <f t="shared" si="14"/>
        <v>4</v>
      </c>
      <c r="AI40" s="99">
        <f t="shared" si="14"/>
        <v>1</v>
      </c>
      <c r="AJ40" s="99">
        <f t="shared" si="14"/>
        <v>-6</v>
      </c>
      <c r="AK40" s="99">
        <f t="shared" si="14"/>
        <v>7</v>
      </c>
      <c r="AL40" s="100"/>
      <c r="AM40" s="76">
        <f>IF(ISERROR(GETPIVOTDATA("VALUE",'CRS WK pvt'!$I$2,"DT_FILE",AM$8,"CD_CO",AM$6,"TRIM_CAT",TRIM(B40),"TRIM_LINE",A31))=TRUE,0,GETPIVOTDATA("VALUE",'CRS WK pvt'!$I$2,"DT_FILE",AM$8,"CD_CO",AM$6,"TRIM_CAT",TRIM(B40),"TRIM_LINE",A31))</f>
        <v>32</v>
      </c>
    </row>
    <row r="41" spans="1:39" s="87" customFormat="1" x14ac:dyDescent="0.35">
      <c r="A41" s="173"/>
      <c r="B41" s="72" t="s">
        <v>42</v>
      </c>
      <c r="C41" s="159">
        <f t="shared" ref="C41:V41" si="15">SUM(C32:C40)</f>
        <v>13992</v>
      </c>
      <c r="D41" s="160">
        <f t="shared" si="15"/>
        <v>14167</v>
      </c>
      <c r="E41" s="160">
        <f t="shared" si="15"/>
        <v>13575</v>
      </c>
      <c r="F41" s="160">
        <f t="shared" si="15"/>
        <v>11525</v>
      </c>
      <c r="G41" s="160">
        <f t="shared" si="15"/>
        <v>12147</v>
      </c>
      <c r="H41" s="160">
        <f t="shared" si="15"/>
        <v>9866</v>
      </c>
      <c r="I41" s="160">
        <f t="shared" si="15"/>
        <v>10523</v>
      </c>
      <c r="J41" s="160">
        <f t="shared" si="15"/>
        <v>11067</v>
      </c>
      <c r="K41" s="160">
        <f t="shared" si="15"/>
        <v>12031</v>
      </c>
      <c r="L41" s="160">
        <f t="shared" si="15"/>
        <v>12598</v>
      </c>
      <c r="M41" s="160">
        <f t="shared" si="15"/>
        <v>11563</v>
      </c>
      <c r="N41" s="161">
        <f t="shared" si="15"/>
        <v>13774</v>
      </c>
      <c r="O41" s="159">
        <f t="shared" si="15"/>
        <v>14072</v>
      </c>
      <c r="P41" s="160">
        <f t="shared" si="15"/>
        <v>12797</v>
      </c>
      <c r="Q41" s="160">
        <f t="shared" si="15"/>
        <v>11723</v>
      </c>
      <c r="R41" s="160">
        <f t="shared" si="15"/>
        <v>11437</v>
      </c>
      <c r="S41" s="160">
        <f t="shared" si="15"/>
        <v>8908</v>
      </c>
      <c r="T41" s="160">
        <f t="shared" si="15"/>
        <v>9249</v>
      </c>
      <c r="U41" s="160">
        <f t="shared" si="15"/>
        <v>9663</v>
      </c>
      <c r="V41" s="160">
        <f t="shared" si="15"/>
        <v>10575</v>
      </c>
      <c r="W41" s="160">
        <f>SUM(W32+W35+W38+W39+W40)</f>
        <v>10323</v>
      </c>
      <c r="X41" s="160">
        <f>SUM(X32+X35+X38+X39+X40)</f>
        <v>11351</v>
      </c>
      <c r="Y41" s="160">
        <v>10681</v>
      </c>
      <c r="Z41" s="161"/>
      <c r="AA41" s="101">
        <f>SUM(AA32:AA40)</f>
        <v>80</v>
      </c>
      <c r="AB41" s="162">
        <f t="shared" ref="AB41:AD41" si="16">SUM(AB32:AB40)</f>
        <v>-1370</v>
      </c>
      <c r="AC41" s="162">
        <f t="shared" si="16"/>
        <v>-1852</v>
      </c>
      <c r="AD41" s="162">
        <f t="shared" si="16"/>
        <v>-88</v>
      </c>
      <c r="AE41" s="162">
        <f t="shared" ref="AE41:AF41" si="17">SUM(AE32:AE40)</f>
        <v>-3239</v>
      </c>
      <c r="AF41" s="162">
        <f t="shared" si="17"/>
        <v>-617</v>
      </c>
      <c r="AG41" s="162">
        <f t="shared" ref="AG41:AH41" si="18">SUM(AG32:AG40)</f>
        <v>-860</v>
      </c>
      <c r="AH41" s="162">
        <f t="shared" si="18"/>
        <v>-492</v>
      </c>
      <c r="AI41" s="162">
        <f t="shared" ref="AI41:AJ41" si="19">SUM(AI32:AI40)</f>
        <v>-1708</v>
      </c>
      <c r="AJ41" s="162">
        <f t="shared" si="19"/>
        <v>-1247</v>
      </c>
      <c r="AK41" s="162">
        <f t="shared" ref="AK41" si="20">SUM(AK32:AK40)</f>
        <v>-882</v>
      </c>
      <c r="AL41" s="163"/>
      <c r="AM41" s="101">
        <f>SUM(AM32:AM40)</f>
        <v>12683</v>
      </c>
    </row>
    <row r="42" spans="1:39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105"/>
      <c r="AA42" s="106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8"/>
      <c r="AM42" s="106"/>
    </row>
    <row r="43" spans="1:39" s="71" customFormat="1" x14ac:dyDescent="0.35">
      <c r="A43" s="171"/>
      <c r="B43" s="72" t="s">
        <v>37</v>
      </c>
      <c r="C43" s="95">
        <v>4619</v>
      </c>
      <c r="D43" s="96">
        <v>5689</v>
      </c>
      <c r="E43" s="96">
        <v>5686</v>
      </c>
      <c r="F43" s="96">
        <v>4793</v>
      </c>
      <c r="G43" s="96">
        <v>4489</v>
      </c>
      <c r="H43" s="96">
        <v>4291</v>
      </c>
      <c r="I43" s="96">
        <v>3626</v>
      </c>
      <c r="J43" s="96">
        <v>3492</v>
      </c>
      <c r="K43" s="96">
        <v>3416</v>
      </c>
      <c r="L43" s="96">
        <v>3629</v>
      </c>
      <c r="M43" s="96">
        <v>3510</v>
      </c>
      <c r="N43" s="97">
        <v>4065</v>
      </c>
      <c r="O43" s="95">
        <v>5168</v>
      </c>
      <c r="P43" s="96">
        <v>5677</v>
      </c>
      <c r="Q43" s="96">
        <v>4366</v>
      </c>
      <c r="R43" s="96">
        <v>4101</v>
      </c>
      <c r="S43" s="96">
        <v>3979</v>
      </c>
      <c r="T43" s="96">
        <v>2947</v>
      </c>
      <c r="U43" s="228">
        <v>3046</v>
      </c>
      <c r="V43" s="228">
        <v>3098</v>
      </c>
      <c r="W43" s="228">
        <v>3095</v>
      </c>
      <c r="X43" s="228">
        <v>2972</v>
      </c>
      <c r="Y43" s="228">
        <v>2569</v>
      </c>
      <c r="Z43" s="97"/>
      <c r="AA43" s="98">
        <f t="shared" ref="AA43:AK51" si="21">O43-C43</f>
        <v>549</v>
      </c>
      <c r="AB43" s="99">
        <f t="shared" si="21"/>
        <v>-12</v>
      </c>
      <c r="AC43" s="99">
        <f t="shared" si="21"/>
        <v>-1320</v>
      </c>
      <c r="AD43" s="99">
        <f t="shared" si="21"/>
        <v>-692</v>
      </c>
      <c r="AE43" s="99">
        <f t="shared" si="21"/>
        <v>-510</v>
      </c>
      <c r="AF43" s="99">
        <f t="shared" si="21"/>
        <v>-1344</v>
      </c>
      <c r="AG43" s="99">
        <f t="shared" si="21"/>
        <v>-580</v>
      </c>
      <c r="AH43" s="99">
        <f t="shared" si="21"/>
        <v>-394</v>
      </c>
      <c r="AI43" s="99">
        <f t="shared" si="21"/>
        <v>-321</v>
      </c>
      <c r="AJ43" s="99">
        <f t="shared" si="21"/>
        <v>-657</v>
      </c>
      <c r="AK43" s="99">
        <f t="shared" si="21"/>
        <v>-941</v>
      </c>
      <c r="AL43" s="100"/>
      <c r="AM43" s="76">
        <f>IF(ISERROR(GETPIVOTDATA("VALUE",'CRS WK pvt'!$I$2,"DT_FILE",AM$8,"CD_CO",AM$6,"TRIM_CAT",TRIM(B43),"TRIM_LINE",A42))=TRUE,0,GETPIVOTDATA("VALUE",'CRS WK pvt'!$I$2,"DT_FILE",AM$8,"CD_CO",AM$6,"TRIM_CAT",TRIM(B43),"TRIM_LINE",A42))</f>
        <v>2950</v>
      </c>
    </row>
    <row r="44" spans="1:39" s="71" customFormat="1" x14ac:dyDescent="0.35">
      <c r="A44" s="171"/>
      <c r="B44" s="254" t="s">
        <v>400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3045</v>
      </c>
      <c r="X44" s="253">
        <f>X43-X45</f>
        <v>2920</v>
      </c>
      <c r="Y44" s="253">
        <f>Y43-Y45</f>
        <v>2525</v>
      </c>
      <c r="Z44" s="97"/>
      <c r="AA44" s="98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100"/>
      <c r="AM44" s="76"/>
    </row>
    <row r="45" spans="1:39" s="71" customFormat="1" x14ac:dyDescent="0.35">
      <c r="A45" s="171"/>
      <c r="B45" s="254" t="s">
        <v>401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50</v>
      </c>
      <c r="X45" s="253">
        <v>52</v>
      </c>
      <c r="Y45" s="253">
        <v>44</v>
      </c>
      <c r="Z45" s="97"/>
      <c r="AA45" s="98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100"/>
      <c r="AM45" s="76"/>
    </row>
    <row r="46" spans="1:39" s="71" customFormat="1" x14ac:dyDescent="0.35">
      <c r="A46" s="171"/>
      <c r="B46" s="72" t="s">
        <v>38</v>
      </c>
      <c r="C46" s="95">
        <v>560</v>
      </c>
      <c r="D46" s="96">
        <v>710</v>
      </c>
      <c r="E46" s="96">
        <v>751</v>
      </c>
      <c r="F46" s="96">
        <v>754</v>
      </c>
      <c r="G46" s="96">
        <v>980</v>
      </c>
      <c r="H46" s="96">
        <v>570</v>
      </c>
      <c r="I46" s="96">
        <v>435</v>
      </c>
      <c r="J46" s="96">
        <v>473</v>
      </c>
      <c r="K46" s="96">
        <v>414</v>
      </c>
      <c r="L46" s="96">
        <v>592</v>
      </c>
      <c r="M46" s="96">
        <v>433</v>
      </c>
      <c r="N46" s="97">
        <v>550</v>
      </c>
      <c r="O46" s="95">
        <v>589</v>
      </c>
      <c r="P46" s="96">
        <v>691</v>
      </c>
      <c r="Q46" s="96">
        <v>494</v>
      </c>
      <c r="R46" s="96">
        <v>446</v>
      </c>
      <c r="S46" s="96">
        <v>850</v>
      </c>
      <c r="T46" s="96">
        <v>493</v>
      </c>
      <c r="U46" s="228">
        <v>386</v>
      </c>
      <c r="V46" s="228">
        <v>412</v>
      </c>
      <c r="W46" s="228">
        <v>445</v>
      </c>
      <c r="X46" s="228">
        <v>493</v>
      </c>
      <c r="Y46" s="228">
        <v>360</v>
      </c>
      <c r="Z46" s="97"/>
      <c r="AA46" s="98">
        <f t="shared" si="21"/>
        <v>29</v>
      </c>
      <c r="AB46" s="99">
        <f t="shared" si="21"/>
        <v>-19</v>
      </c>
      <c r="AC46" s="99">
        <f t="shared" si="21"/>
        <v>-257</v>
      </c>
      <c r="AD46" s="99">
        <f t="shared" si="21"/>
        <v>-308</v>
      </c>
      <c r="AE46" s="99">
        <f t="shared" si="21"/>
        <v>-130</v>
      </c>
      <c r="AF46" s="99">
        <f t="shared" si="21"/>
        <v>-77</v>
      </c>
      <c r="AG46" s="99">
        <f t="shared" si="21"/>
        <v>-49</v>
      </c>
      <c r="AH46" s="99">
        <f t="shared" si="21"/>
        <v>-61</v>
      </c>
      <c r="AI46" s="99">
        <f t="shared" si="21"/>
        <v>31</v>
      </c>
      <c r="AJ46" s="99">
        <f t="shared" si="21"/>
        <v>-99</v>
      </c>
      <c r="AK46" s="99">
        <f t="shared" si="21"/>
        <v>-73</v>
      </c>
      <c r="AL46" s="100"/>
      <c r="AM46" s="76">
        <f>IF(ISERROR(GETPIVOTDATA("VALUE",'CRS WK pvt'!$I$2,"DT_FILE",AM$8,"CD_CO",AM$6,"TRIM_CAT",TRIM(B46),"TRIM_LINE",A42))=TRUE,0,GETPIVOTDATA("VALUE",'CRS WK pvt'!$I$2,"DT_FILE",AM$8,"CD_CO",AM$6,"TRIM_CAT",TRIM(B46),"TRIM_LINE",A42))</f>
        <v>425</v>
      </c>
    </row>
    <row r="47" spans="1:39" s="71" customFormat="1" x14ac:dyDescent="0.35">
      <c r="A47" s="171"/>
      <c r="B47" s="254" t="s">
        <v>400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434</v>
      </c>
      <c r="X47" s="253">
        <f>X46-X48</f>
        <v>482</v>
      </c>
      <c r="Y47" s="253">
        <f>Y46-Y48</f>
        <v>348</v>
      </c>
      <c r="Z47" s="97"/>
      <c r="AA47" s="98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100"/>
      <c r="AM47" s="76"/>
    </row>
    <row r="48" spans="1:39" s="71" customFormat="1" x14ac:dyDescent="0.35">
      <c r="A48" s="171"/>
      <c r="B48" s="254" t="s">
        <v>401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</v>
      </c>
      <c r="X48" s="253">
        <v>11</v>
      </c>
      <c r="Y48" s="253">
        <v>12</v>
      </c>
      <c r="Z48" s="97"/>
      <c r="AA48" s="98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100"/>
      <c r="AM48" s="76"/>
    </row>
    <row r="49" spans="1:39" s="71" customFormat="1" x14ac:dyDescent="0.35">
      <c r="A49" s="171"/>
      <c r="B49" s="72" t="s">
        <v>39</v>
      </c>
      <c r="C49" s="95">
        <v>618</v>
      </c>
      <c r="D49" s="96">
        <v>706</v>
      </c>
      <c r="E49" s="96">
        <v>749</v>
      </c>
      <c r="F49" s="96">
        <v>574</v>
      </c>
      <c r="G49" s="96">
        <v>477</v>
      </c>
      <c r="H49" s="96">
        <v>532</v>
      </c>
      <c r="I49" s="96">
        <v>382</v>
      </c>
      <c r="J49" s="96">
        <v>355</v>
      </c>
      <c r="K49" s="96">
        <v>434</v>
      </c>
      <c r="L49" s="96">
        <v>557</v>
      </c>
      <c r="M49" s="96">
        <v>369</v>
      </c>
      <c r="N49" s="97">
        <v>636</v>
      </c>
      <c r="O49" s="95">
        <v>762</v>
      </c>
      <c r="P49" s="96">
        <v>891</v>
      </c>
      <c r="Q49" s="96">
        <v>737</v>
      </c>
      <c r="R49" s="96">
        <v>583</v>
      </c>
      <c r="S49" s="96">
        <v>404</v>
      </c>
      <c r="T49" s="96">
        <v>389</v>
      </c>
      <c r="U49" s="228">
        <v>370</v>
      </c>
      <c r="V49" s="228">
        <v>378</v>
      </c>
      <c r="W49" s="228">
        <v>406</v>
      </c>
      <c r="X49" s="228">
        <v>422</v>
      </c>
      <c r="Y49" s="228">
        <v>434</v>
      </c>
      <c r="Z49" s="97"/>
      <c r="AA49" s="98">
        <f t="shared" si="21"/>
        <v>144</v>
      </c>
      <c r="AB49" s="99">
        <f t="shared" si="21"/>
        <v>185</v>
      </c>
      <c r="AC49" s="99">
        <f t="shared" si="21"/>
        <v>-12</v>
      </c>
      <c r="AD49" s="99">
        <f t="shared" si="21"/>
        <v>9</v>
      </c>
      <c r="AE49" s="99">
        <f t="shared" si="21"/>
        <v>-73</v>
      </c>
      <c r="AF49" s="99">
        <f t="shared" si="21"/>
        <v>-143</v>
      </c>
      <c r="AG49" s="99">
        <f t="shared" si="21"/>
        <v>-12</v>
      </c>
      <c r="AH49" s="99">
        <f t="shared" si="21"/>
        <v>23</v>
      </c>
      <c r="AI49" s="99">
        <f t="shared" si="21"/>
        <v>-28</v>
      </c>
      <c r="AJ49" s="99">
        <f t="shared" si="21"/>
        <v>-135</v>
      </c>
      <c r="AK49" s="99">
        <f t="shared" si="21"/>
        <v>65</v>
      </c>
      <c r="AL49" s="100"/>
      <c r="AM49" s="76">
        <f>IF(ISERROR(GETPIVOTDATA("VALUE",'CRS WK pvt'!$I$2,"DT_FILE",AM$8,"CD_CO",AM$6,"TRIM_CAT",TRIM(B49),"TRIM_LINE",A42))=TRUE,0,GETPIVOTDATA("VALUE",'CRS WK pvt'!$I$2,"DT_FILE",AM$8,"CD_CO",AM$6,"TRIM_CAT",TRIM(B49),"TRIM_LINE",A42))</f>
        <v>495</v>
      </c>
    </row>
    <row r="50" spans="1:39" s="71" customFormat="1" x14ac:dyDescent="0.35">
      <c r="A50" s="171"/>
      <c r="B50" s="72" t="s">
        <v>40</v>
      </c>
      <c r="C50" s="95">
        <v>24</v>
      </c>
      <c r="D50" s="96">
        <v>40</v>
      </c>
      <c r="E50" s="96">
        <v>55</v>
      </c>
      <c r="F50" s="96">
        <v>21</v>
      </c>
      <c r="G50" s="96">
        <v>20</v>
      </c>
      <c r="H50" s="96">
        <v>23</v>
      </c>
      <c r="I50" s="96">
        <v>18</v>
      </c>
      <c r="J50" s="96">
        <v>12</v>
      </c>
      <c r="K50" s="96">
        <v>11</v>
      </c>
      <c r="L50" s="96">
        <v>21</v>
      </c>
      <c r="M50" s="96">
        <v>17</v>
      </c>
      <c r="N50" s="97">
        <v>25</v>
      </c>
      <c r="O50" s="95">
        <v>37</v>
      </c>
      <c r="P50" s="96">
        <v>37</v>
      </c>
      <c r="Q50" s="96">
        <v>43</v>
      </c>
      <c r="R50" s="96">
        <v>27</v>
      </c>
      <c r="S50" s="96">
        <v>24</v>
      </c>
      <c r="T50" s="96">
        <v>24</v>
      </c>
      <c r="U50" s="228">
        <v>9</v>
      </c>
      <c r="V50" s="228">
        <v>12</v>
      </c>
      <c r="W50" s="228">
        <v>11</v>
      </c>
      <c r="X50" s="228">
        <v>16</v>
      </c>
      <c r="Y50" s="228">
        <v>21</v>
      </c>
      <c r="Z50" s="97"/>
      <c r="AA50" s="98">
        <f t="shared" si="21"/>
        <v>13</v>
      </c>
      <c r="AB50" s="99">
        <f t="shared" si="21"/>
        <v>-3</v>
      </c>
      <c r="AC50" s="99">
        <f t="shared" si="21"/>
        <v>-12</v>
      </c>
      <c r="AD50" s="99">
        <f t="shared" si="21"/>
        <v>6</v>
      </c>
      <c r="AE50" s="99">
        <f t="shared" si="21"/>
        <v>4</v>
      </c>
      <c r="AF50" s="99">
        <f t="shared" si="21"/>
        <v>1</v>
      </c>
      <c r="AG50" s="99">
        <f t="shared" si="21"/>
        <v>-9</v>
      </c>
      <c r="AH50" s="99">
        <f t="shared" si="21"/>
        <v>0</v>
      </c>
      <c r="AI50" s="99">
        <f t="shared" si="21"/>
        <v>0</v>
      </c>
      <c r="AJ50" s="99">
        <f t="shared" si="21"/>
        <v>-5</v>
      </c>
      <c r="AK50" s="99">
        <f t="shared" si="21"/>
        <v>4</v>
      </c>
      <c r="AL50" s="100"/>
      <c r="AM50" s="76">
        <f>IF(ISERROR(GETPIVOTDATA("VALUE",'CRS WK pvt'!$I$2,"DT_FILE",AM$8,"CD_CO",AM$6,"TRIM_CAT",TRIM(B50),"TRIM_LINE",A42))=TRUE,0,GETPIVOTDATA("VALUE",'CRS WK pvt'!$I$2,"DT_FILE",AM$8,"CD_CO",AM$6,"TRIM_CAT",TRIM(B50),"TRIM_LINE",A42))</f>
        <v>22</v>
      </c>
    </row>
    <row r="51" spans="1:39" s="71" customFormat="1" x14ac:dyDescent="0.35">
      <c r="A51" s="171"/>
      <c r="B51" s="72" t="s">
        <v>41</v>
      </c>
      <c r="C51" s="95">
        <v>1</v>
      </c>
      <c r="D51" s="96">
        <v>4</v>
      </c>
      <c r="E51" s="96">
        <v>5</v>
      </c>
      <c r="F51" s="96">
        <v>3</v>
      </c>
      <c r="G51" s="96">
        <v>3</v>
      </c>
      <c r="H51" s="96">
        <v>3</v>
      </c>
      <c r="I51" s="96"/>
      <c r="J51" s="96"/>
      <c r="K51" s="96"/>
      <c r="L51" s="96">
        <v>2</v>
      </c>
      <c r="M51" s="96">
        <v>4</v>
      </c>
      <c r="N51" s="97">
        <v>2</v>
      </c>
      <c r="O51" s="95">
        <v>5</v>
      </c>
      <c r="P51" s="96">
        <v>10</v>
      </c>
      <c r="Q51" s="96">
        <v>7</v>
      </c>
      <c r="R51" s="96">
        <v>5</v>
      </c>
      <c r="S51" s="96">
        <v>5</v>
      </c>
      <c r="T51" s="96">
        <v>7</v>
      </c>
      <c r="U51" s="228">
        <v>0</v>
      </c>
      <c r="V51" s="228">
        <v>4</v>
      </c>
      <c r="W51" s="228">
        <v>2</v>
      </c>
      <c r="X51" s="228">
        <v>1</v>
      </c>
      <c r="Y51" s="228">
        <v>0</v>
      </c>
      <c r="Z51" s="97"/>
      <c r="AA51" s="98">
        <f t="shared" si="21"/>
        <v>4</v>
      </c>
      <c r="AB51" s="99">
        <f t="shared" si="21"/>
        <v>6</v>
      </c>
      <c r="AC51" s="99">
        <f t="shared" si="21"/>
        <v>2</v>
      </c>
      <c r="AD51" s="99">
        <f t="shared" si="21"/>
        <v>2</v>
      </c>
      <c r="AE51" s="99">
        <f t="shared" si="21"/>
        <v>2</v>
      </c>
      <c r="AF51" s="99">
        <f t="shared" si="21"/>
        <v>4</v>
      </c>
      <c r="AG51" s="99">
        <f t="shared" si="21"/>
        <v>0</v>
      </c>
      <c r="AH51" s="99">
        <f t="shared" si="21"/>
        <v>4</v>
      </c>
      <c r="AI51" s="99">
        <f t="shared" si="21"/>
        <v>2</v>
      </c>
      <c r="AJ51" s="99">
        <f t="shared" si="21"/>
        <v>-1</v>
      </c>
      <c r="AK51" s="99">
        <f t="shared" si="21"/>
        <v>-4</v>
      </c>
      <c r="AL51" s="100"/>
      <c r="AM51" s="76">
        <f>IF(ISERROR(GETPIVOTDATA("VALUE",'CRS WK pvt'!$I$2,"DT_FILE",AM$8,"CD_CO",AM$6,"TRIM_CAT",TRIM(B51),"TRIM_LINE",A42))=TRUE,0,GETPIVOTDATA("VALUE",'CRS WK pvt'!$I$2,"DT_FILE",AM$8,"CD_CO",AM$6,"TRIM_CAT",TRIM(B51),"TRIM_LINE",A42))</f>
        <v>3</v>
      </c>
    </row>
    <row r="52" spans="1:39" s="87" customFormat="1" x14ac:dyDescent="0.35">
      <c r="A52" s="172"/>
      <c r="B52" s="72" t="s">
        <v>42</v>
      </c>
      <c r="C52" s="159">
        <f>SUM(C43:C51)</f>
        <v>5822</v>
      </c>
      <c r="D52" s="160">
        <f t="shared" ref="D52:V52" si="22">SUM(D43:D51)</f>
        <v>7149</v>
      </c>
      <c r="E52" s="160">
        <f t="shared" si="22"/>
        <v>7246</v>
      </c>
      <c r="F52" s="160">
        <f t="shared" si="22"/>
        <v>6145</v>
      </c>
      <c r="G52" s="160">
        <f t="shared" si="22"/>
        <v>5969</v>
      </c>
      <c r="H52" s="160">
        <f t="shared" si="22"/>
        <v>5419</v>
      </c>
      <c r="I52" s="160">
        <f t="shared" si="22"/>
        <v>4461</v>
      </c>
      <c r="J52" s="160">
        <f t="shared" si="22"/>
        <v>4332</v>
      </c>
      <c r="K52" s="160">
        <f t="shared" si="22"/>
        <v>4275</v>
      </c>
      <c r="L52" s="160">
        <f t="shared" si="22"/>
        <v>4801</v>
      </c>
      <c r="M52" s="160">
        <f t="shared" si="22"/>
        <v>4333</v>
      </c>
      <c r="N52" s="161">
        <f t="shared" si="22"/>
        <v>5278</v>
      </c>
      <c r="O52" s="159">
        <f t="shared" si="22"/>
        <v>6561</v>
      </c>
      <c r="P52" s="160">
        <f t="shared" si="22"/>
        <v>7306</v>
      </c>
      <c r="Q52" s="160">
        <f t="shared" si="22"/>
        <v>5647</v>
      </c>
      <c r="R52" s="160">
        <f t="shared" si="22"/>
        <v>5162</v>
      </c>
      <c r="S52" s="160">
        <f t="shared" si="22"/>
        <v>5262</v>
      </c>
      <c r="T52" s="160">
        <f t="shared" si="22"/>
        <v>3860</v>
      </c>
      <c r="U52" s="160">
        <f t="shared" si="22"/>
        <v>3811</v>
      </c>
      <c r="V52" s="160">
        <f t="shared" si="22"/>
        <v>3904</v>
      </c>
      <c r="W52" s="160">
        <f>SUM(W43+W46+W49+W50+W51)</f>
        <v>3959</v>
      </c>
      <c r="X52" s="160">
        <f>SUM(X43+X46+X49+X50+X51)</f>
        <v>3904</v>
      </c>
      <c r="Y52" s="160">
        <v>3384</v>
      </c>
      <c r="Z52" s="161"/>
      <c r="AA52" s="101">
        <f>SUM(AA43:AA51)</f>
        <v>739</v>
      </c>
      <c r="AB52" s="162">
        <f t="shared" ref="AB52" si="23">SUM(AB43:AB51)</f>
        <v>157</v>
      </c>
      <c r="AC52" s="162">
        <f t="shared" ref="AC52:AH52" si="24">SUM(AC43:AC51)</f>
        <v>-1599</v>
      </c>
      <c r="AD52" s="162">
        <f t="shared" si="24"/>
        <v>-983</v>
      </c>
      <c r="AE52" s="162">
        <f t="shared" si="24"/>
        <v>-707</v>
      </c>
      <c r="AF52" s="162">
        <f t="shared" si="24"/>
        <v>-1559</v>
      </c>
      <c r="AG52" s="162">
        <f t="shared" si="24"/>
        <v>-650</v>
      </c>
      <c r="AH52" s="162">
        <f t="shared" si="24"/>
        <v>-428</v>
      </c>
      <c r="AI52" s="162">
        <f t="shared" ref="AI52:AJ52" si="25">SUM(AI43:AI51)</f>
        <v>-316</v>
      </c>
      <c r="AJ52" s="162">
        <f t="shared" si="25"/>
        <v>-897</v>
      </c>
      <c r="AK52" s="162">
        <f t="shared" ref="AK52" si="26">SUM(AK43:AK51)</f>
        <v>-949</v>
      </c>
      <c r="AL52" s="163"/>
      <c r="AM52" s="101">
        <f t="shared" ref="AM52" si="27">SUM(AM43:AM51)</f>
        <v>3895</v>
      </c>
    </row>
    <row r="53" spans="1:39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105"/>
      <c r="AA53" s="106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8"/>
      <c r="AM53" s="106"/>
    </row>
    <row r="54" spans="1:39" s="71" customFormat="1" x14ac:dyDescent="0.35">
      <c r="A54" s="171"/>
      <c r="B54" s="72" t="s">
        <v>37</v>
      </c>
      <c r="C54" s="95">
        <v>9254</v>
      </c>
      <c r="D54" s="96">
        <v>9742</v>
      </c>
      <c r="E54" s="96">
        <v>10235</v>
      </c>
      <c r="F54" s="96">
        <v>11043</v>
      </c>
      <c r="G54" s="96">
        <v>11456</v>
      </c>
      <c r="H54" s="96">
        <v>11464</v>
      </c>
      <c r="I54" s="96">
        <v>11210</v>
      </c>
      <c r="J54" s="96">
        <v>10614</v>
      </c>
      <c r="K54" s="96">
        <v>10004</v>
      </c>
      <c r="L54" s="96">
        <v>10217</v>
      </c>
      <c r="M54" s="96">
        <v>9183</v>
      </c>
      <c r="N54" s="97">
        <v>8745</v>
      </c>
      <c r="O54" s="95">
        <v>9452</v>
      </c>
      <c r="P54" s="96">
        <v>10995</v>
      </c>
      <c r="Q54" s="96">
        <v>12352</v>
      </c>
      <c r="R54" s="96">
        <v>12983</v>
      </c>
      <c r="S54" s="96">
        <v>13285</v>
      </c>
      <c r="T54" s="96">
        <v>13769</v>
      </c>
      <c r="U54" s="228">
        <v>13520</v>
      </c>
      <c r="V54" s="228">
        <v>13117</v>
      </c>
      <c r="W54" s="228">
        <v>12716</v>
      </c>
      <c r="X54" s="228">
        <v>12597</v>
      </c>
      <c r="Y54" s="228">
        <v>11398</v>
      </c>
      <c r="Z54" s="97"/>
      <c r="AA54" s="98">
        <f t="shared" ref="AA54:AK62" si="28">O54-C54</f>
        <v>198</v>
      </c>
      <c r="AB54" s="99">
        <f t="shared" si="28"/>
        <v>1253</v>
      </c>
      <c r="AC54" s="99">
        <f t="shared" si="28"/>
        <v>2117</v>
      </c>
      <c r="AD54" s="99">
        <f t="shared" si="28"/>
        <v>1940</v>
      </c>
      <c r="AE54" s="99">
        <f t="shared" si="28"/>
        <v>1829</v>
      </c>
      <c r="AF54" s="99">
        <f t="shared" si="28"/>
        <v>2305</v>
      </c>
      <c r="AG54" s="99">
        <f t="shared" si="28"/>
        <v>2310</v>
      </c>
      <c r="AH54" s="99">
        <f t="shared" si="28"/>
        <v>2503</v>
      </c>
      <c r="AI54" s="99">
        <f t="shared" si="28"/>
        <v>2712</v>
      </c>
      <c r="AJ54" s="99">
        <f t="shared" si="28"/>
        <v>2380</v>
      </c>
      <c r="AK54" s="99">
        <f t="shared" si="28"/>
        <v>2215</v>
      </c>
      <c r="AL54" s="100"/>
      <c r="AM54" s="76">
        <f>IF(ISERROR(GETPIVOTDATA("VALUE",'CRS WK pvt'!$I$2,"DT_FILE",AM$8,"CD_CO",AM$6,"TRIM_CAT",TRIM(B54),"TRIM_LINE",A53))=TRUE,0,GETPIVOTDATA("VALUE",'CRS WK pvt'!$I$2,"DT_FILE",AM$8,"CD_CO",AM$6,"TRIM_CAT",TRIM(B54),"TRIM_LINE",A53))</f>
        <v>11449</v>
      </c>
    </row>
    <row r="55" spans="1:39" s="71" customFormat="1" x14ac:dyDescent="0.35">
      <c r="A55" s="171"/>
      <c r="B55" s="254" t="s">
        <v>400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12609</v>
      </c>
      <c r="X55" s="253">
        <f>X54-X56</f>
        <v>12494</v>
      </c>
      <c r="Y55" s="253">
        <f>Y54-Y56</f>
        <v>11299</v>
      </c>
      <c r="Z55" s="97"/>
      <c r="AA55" s="98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100"/>
      <c r="AM55" s="76"/>
    </row>
    <row r="56" spans="1:39" s="71" customFormat="1" x14ac:dyDescent="0.35">
      <c r="A56" s="171"/>
      <c r="B56" s="254" t="s">
        <v>401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107</v>
      </c>
      <c r="X56" s="253">
        <v>103</v>
      </c>
      <c r="Y56" s="253">
        <v>99</v>
      </c>
      <c r="Z56" s="97"/>
      <c r="AA56" s="98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100"/>
      <c r="AM56" s="76"/>
    </row>
    <row r="57" spans="1:39" s="71" customFormat="1" x14ac:dyDescent="0.35">
      <c r="A57" s="171"/>
      <c r="B57" s="72" t="s">
        <v>38</v>
      </c>
      <c r="C57" s="95">
        <v>2809</v>
      </c>
      <c r="D57" s="96">
        <v>2784</v>
      </c>
      <c r="E57" s="96">
        <v>2840</v>
      </c>
      <c r="F57" s="96">
        <v>2952</v>
      </c>
      <c r="G57" s="96">
        <v>3112</v>
      </c>
      <c r="H57" s="96">
        <v>3654</v>
      </c>
      <c r="I57" s="96">
        <v>3685</v>
      </c>
      <c r="J57" s="96">
        <v>3606</v>
      </c>
      <c r="K57" s="96">
        <v>3614</v>
      </c>
      <c r="L57" s="96">
        <v>3575</v>
      </c>
      <c r="M57" s="96">
        <v>3028</v>
      </c>
      <c r="N57" s="97">
        <v>2867</v>
      </c>
      <c r="O57" s="95">
        <v>2914</v>
      </c>
      <c r="P57" s="96">
        <v>3017</v>
      </c>
      <c r="Q57" s="96">
        <v>3109</v>
      </c>
      <c r="R57" s="96">
        <v>3180</v>
      </c>
      <c r="S57" s="96">
        <v>3501</v>
      </c>
      <c r="T57" s="96">
        <v>3910</v>
      </c>
      <c r="U57" s="228">
        <v>4095</v>
      </c>
      <c r="V57" s="228">
        <v>4089</v>
      </c>
      <c r="W57" s="228">
        <v>4411</v>
      </c>
      <c r="X57" s="228">
        <v>4426</v>
      </c>
      <c r="Y57" s="228">
        <v>3835</v>
      </c>
      <c r="Z57" s="97"/>
      <c r="AA57" s="98">
        <f t="shared" si="28"/>
        <v>105</v>
      </c>
      <c r="AB57" s="99">
        <f t="shared" si="28"/>
        <v>233</v>
      </c>
      <c r="AC57" s="99">
        <f t="shared" si="28"/>
        <v>269</v>
      </c>
      <c r="AD57" s="99">
        <f t="shared" si="28"/>
        <v>228</v>
      </c>
      <c r="AE57" s="99">
        <f t="shared" si="28"/>
        <v>389</v>
      </c>
      <c r="AF57" s="99">
        <f t="shared" si="28"/>
        <v>256</v>
      </c>
      <c r="AG57" s="99">
        <f t="shared" si="28"/>
        <v>410</v>
      </c>
      <c r="AH57" s="99">
        <f t="shared" si="28"/>
        <v>483</v>
      </c>
      <c r="AI57" s="99">
        <f t="shared" si="28"/>
        <v>797</v>
      </c>
      <c r="AJ57" s="99">
        <f t="shared" si="28"/>
        <v>851</v>
      </c>
      <c r="AK57" s="99">
        <f t="shared" si="28"/>
        <v>807</v>
      </c>
      <c r="AL57" s="100"/>
      <c r="AM57" s="76">
        <f>IF(ISERROR(GETPIVOTDATA("VALUE",'CRS WK pvt'!$I$2,"DT_FILE",AM$8,"CD_CO",AM$6,"TRIM_CAT",TRIM(B57),"TRIM_LINE",A53))=TRUE,0,GETPIVOTDATA("VALUE",'CRS WK pvt'!$I$2,"DT_FILE",AM$8,"CD_CO",AM$6,"TRIM_CAT",TRIM(B57),"TRIM_LINE",A53))</f>
        <v>3845</v>
      </c>
    </row>
    <row r="58" spans="1:39" s="71" customFormat="1" x14ac:dyDescent="0.35">
      <c r="A58" s="171"/>
      <c r="B58" s="254" t="s">
        <v>400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4361</v>
      </c>
      <c r="X58" s="253">
        <f>X57-X59</f>
        <v>4382</v>
      </c>
      <c r="Y58" s="253">
        <f>Y57-Y59</f>
        <v>3798</v>
      </c>
      <c r="Z58" s="97"/>
      <c r="AA58" s="98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100"/>
      <c r="AM58" s="76"/>
    </row>
    <row r="59" spans="1:39" s="71" customFormat="1" x14ac:dyDescent="0.35">
      <c r="A59" s="171"/>
      <c r="B59" s="254" t="s">
        <v>401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50</v>
      </c>
      <c r="X59" s="253">
        <v>44</v>
      </c>
      <c r="Y59" s="253">
        <v>37</v>
      </c>
      <c r="Z59" s="97"/>
      <c r="AA59" s="98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100"/>
      <c r="AM59" s="76"/>
    </row>
    <row r="60" spans="1:39" s="71" customFormat="1" x14ac:dyDescent="0.35">
      <c r="A60" s="171"/>
      <c r="B60" s="72" t="s">
        <v>39</v>
      </c>
      <c r="C60" s="95">
        <v>645</v>
      </c>
      <c r="D60" s="96">
        <v>675</v>
      </c>
      <c r="E60" s="96">
        <v>745</v>
      </c>
      <c r="F60" s="96">
        <v>848</v>
      </c>
      <c r="G60" s="96">
        <v>827</v>
      </c>
      <c r="H60" s="96">
        <v>794</v>
      </c>
      <c r="I60" s="96">
        <v>846</v>
      </c>
      <c r="J60" s="96">
        <v>791</v>
      </c>
      <c r="K60" s="96">
        <v>769</v>
      </c>
      <c r="L60" s="96">
        <v>753</v>
      </c>
      <c r="M60" s="96">
        <v>683</v>
      </c>
      <c r="N60" s="97">
        <v>611</v>
      </c>
      <c r="O60" s="95">
        <v>705</v>
      </c>
      <c r="P60" s="96">
        <v>1105</v>
      </c>
      <c r="Q60" s="96">
        <v>1365</v>
      </c>
      <c r="R60" s="96">
        <v>1477</v>
      </c>
      <c r="S60" s="96">
        <v>1401</v>
      </c>
      <c r="T60" s="96">
        <v>1371</v>
      </c>
      <c r="U60" s="228">
        <v>1306</v>
      </c>
      <c r="V60" s="228">
        <v>1238</v>
      </c>
      <c r="W60" s="228">
        <v>1191</v>
      </c>
      <c r="X60" s="228">
        <v>1102</v>
      </c>
      <c r="Y60" s="228">
        <v>1011</v>
      </c>
      <c r="Z60" s="97"/>
      <c r="AA60" s="98">
        <f t="shared" si="28"/>
        <v>60</v>
      </c>
      <c r="AB60" s="99">
        <f t="shared" si="28"/>
        <v>430</v>
      </c>
      <c r="AC60" s="99">
        <f t="shared" si="28"/>
        <v>620</v>
      </c>
      <c r="AD60" s="99">
        <f t="shared" si="28"/>
        <v>629</v>
      </c>
      <c r="AE60" s="99">
        <f t="shared" si="28"/>
        <v>574</v>
      </c>
      <c r="AF60" s="99">
        <f t="shared" si="28"/>
        <v>577</v>
      </c>
      <c r="AG60" s="99">
        <f t="shared" si="28"/>
        <v>460</v>
      </c>
      <c r="AH60" s="99">
        <f t="shared" si="28"/>
        <v>447</v>
      </c>
      <c r="AI60" s="99">
        <f t="shared" si="28"/>
        <v>422</v>
      </c>
      <c r="AJ60" s="99">
        <f t="shared" si="28"/>
        <v>349</v>
      </c>
      <c r="AK60" s="99">
        <f t="shared" si="28"/>
        <v>328</v>
      </c>
      <c r="AL60" s="100"/>
      <c r="AM60" s="76">
        <f>IF(ISERROR(GETPIVOTDATA("VALUE",'CRS WK pvt'!$I$2,"DT_FILE",AM$8,"CD_CO",AM$6,"TRIM_CAT",TRIM(B60),"TRIM_LINE",A53))=TRUE,0,GETPIVOTDATA("VALUE",'CRS WK pvt'!$I$2,"DT_FILE",AM$8,"CD_CO",AM$6,"TRIM_CAT",TRIM(B60),"TRIM_LINE",A53))</f>
        <v>1008</v>
      </c>
    </row>
    <row r="61" spans="1:39" s="71" customFormat="1" x14ac:dyDescent="0.35">
      <c r="A61" s="171"/>
      <c r="B61" s="72" t="s">
        <v>40</v>
      </c>
      <c r="C61" s="95">
        <v>29</v>
      </c>
      <c r="D61" s="96">
        <v>16</v>
      </c>
      <c r="E61" s="96">
        <v>15</v>
      </c>
      <c r="F61" s="96">
        <v>43</v>
      </c>
      <c r="G61" s="96">
        <v>29</v>
      </c>
      <c r="H61" s="96">
        <v>32</v>
      </c>
      <c r="I61" s="96">
        <v>32</v>
      </c>
      <c r="J61" s="96">
        <v>24</v>
      </c>
      <c r="K61" s="96">
        <v>21</v>
      </c>
      <c r="L61" s="96">
        <v>21</v>
      </c>
      <c r="M61" s="96">
        <v>17</v>
      </c>
      <c r="N61" s="97">
        <v>15</v>
      </c>
      <c r="O61" s="95">
        <v>19</v>
      </c>
      <c r="P61" s="96">
        <v>29</v>
      </c>
      <c r="Q61" s="96">
        <v>37</v>
      </c>
      <c r="R61" s="96">
        <v>52</v>
      </c>
      <c r="S61" s="96">
        <v>52</v>
      </c>
      <c r="T61" s="96">
        <v>41</v>
      </c>
      <c r="U61" s="228">
        <v>49</v>
      </c>
      <c r="V61" s="228">
        <v>40</v>
      </c>
      <c r="W61" s="228">
        <v>39</v>
      </c>
      <c r="X61" s="228">
        <v>23</v>
      </c>
      <c r="Y61" s="228">
        <v>20</v>
      </c>
      <c r="Z61" s="97"/>
      <c r="AA61" s="98">
        <f t="shared" si="28"/>
        <v>-10</v>
      </c>
      <c r="AB61" s="99">
        <f t="shared" si="28"/>
        <v>13</v>
      </c>
      <c r="AC61" s="99">
        <f t="shared" si="28"/>
        <v>22</v>
      </c>
      <c r="AD61" s="99">
        <f t="shared" si="28"/>
        <v>9</v>
      </c>
      <c r="AE61" s="99">
        <f t="shared" si="28"/>
        <v>23</v>
      </c>
      <c r="AF61" s="99">
        <f t="shared" si="28"/>
        <v>9</v>
      </c>
      <c r="AG61" s="99">
        <f t="shared" si="28"/>
        <v>17</v>
      </c>
      <c r="AH61" s="99">
        <f t="shared" si="28"/>
        <v>16</v>
      </c>
      <c r="AI61" s="99">
        <f t="shared" si="28"/>
        <v>18</v>
      </c>
      <c r="AJ61" s="99">
        <f t="shared" si="28"/>
        <v>2</v>
      </c>
      <c r="AK61" s="99">
        <f t="shared" si="28"/>
        <v>3</v>
      </c>
      <c r="AL61" s="100"/>
      <c r="AM61" s="76">
        <f>IF(ISERROR(GETPIVOTDATA("VALUE",'CRS WK pvt'!$I$2,"DT_FILE",AM$8,"CD_CO",AM$6,"TRIM_CAT",TRIM(B61),"TRIM_LINE",A53))=TRUE,0,GETPIVOTDATA("VALUE",'CRS WK pvt'!$I$2,"DT_FILE",AM$8,"CD_CO",AM$6,"TRIM_CAT",TRIM(B61),"TRIM_LINE",A53))</f>
        <v>21</v>
      </c>
    </row>
    <row r="62" spans="1:39" s="71" customFormat="1" x14ac:dyDescent="0.35">
      <c r="A62" s="171"/>
      <c r="B62" s="72" t="s">
        <v>41</v>
      </c>
      <c r="C62" s="95">
        <v>2</v>
      </c>
      <c r="D62" s="96">
        <v>2</v>
      </c>
      <c r="E62" s="96">
        <v>3</v>
      </c>
      <c r="F62" s="96">
        <v>3</v>
      </c>
      <c r="G62" s="96">
        <v>3</v>
      </c>
      <c r="H62" s="96">
        <v>2</v>
      </c>
      <c r="I62" s="96">
        <v>2</v>
      </c>
      <c r="J62" s="96">
        <v>2</v>
      </c>
      <c r="K62" s="96">
        <v>2</v>
      </c>
      <c r="L62" s="96">
        <v>2</v>
      </c>
      <c r="M62" s="96">
        <v>4</v>
      </c>
      <c r="N62" s="97">
        <v>4</v>
      </c>
      <c r="O62" s="95">
        <v>5</v>
      </c>
      <c r="P62" s="96">
        <v>3</v>
      </c>
      <c r="Q62" s="96">
        <v>5</v>
      </c>
      <c r="R62" s="96">
        <v>6</v>
      </c>
      <c r="S62" s="96">
        <v>5</v>
      </c>
      <c r="T62" s="96">
        <v>5</v>
      </c>
      <c r="U62" s="228">
        <v>7</v>
      </c>
      <c r="V62" s="228">
        <v>5</v>
      </c>
      <c r="W62" s="228">
        <v>6</v>
      </c>
      <c r="X62" s="228">
        <v>4</v>
      </c>
      <c r="Y62" s="228">
        <v>3</v>
      </c>
      <c r="Z62" s="97"/>
      <c r="AA62" s="98">
        <f t="shared" si="28"/>
        <v>3</v>
      </c>
      <c r="AB62" s="99">
        <f t="shared" si="28"/>
        <v>1</v>
      </c>
      <c r="AC62" s="99">
        <f t="shared" si="28"/>
        <v>2</v>
      </c>
      <c r="AD62" s="99">
        <f t="shared" si="28"/>
        <v>3</v>
      </c>
      <c r="AE62" s="99">
        <f t="shared" si="28"/>
        <v>2</v>
      </c>
      <c r="AF62" s="99">
        <f t="shared" si="28"/>
        <v>3</v>
      </c>
      <c r="AG62" s="99">
        <f t="shared" si="28"/>
        <v>5</v>
      </c>
      <c r="AH62" s="99">
        <f t="shared" si="28"/>
        <v>3</v>
      </c>
      <c r="AI62" s="99">
        <f t="shared" si="28"/>
        <v>4</v>
      </c>
      <c r="AJ62" s="99">
        <f t="shared" si="28"/>
        <v>2</v>
      </c>
      <c r="AK62" s="99">
        <f t="shared" si="28"/>
        <v>-1</v>
      </c>
      <c r="AL62" s="100"/>
      <c r="AM62" s="76">
        <f>IF(ISERROR(GETPIVOTDATA("VALUE",'CRS WK pvt'!$I$2,"DT_FILE",AM$8,"CD_CO",AM$6,"TRIM_CAT",TRIM(B62),"TRIM_LINE",A53))=TRUE,0,GETPIVOTDATA("VALUE",'CRS WK pvt'!$I$2,"DT_FILE",AM$8,"CD_CO",AM$6,"TRIM_CAT",TRIM(B62),"TRIM_LINE",A53))</f>
        <v>3</v>
      </c>
    </row>
    <row r="63" spans="1:39" s="87" customFormat="1" ht="15" thickBot="1" x14ac:dyDescent="0.4">
      <c r="A63" s="172"/>
      <c r="B63" s="80" t="s">
        <v>42</v>
      </c>
      <c r="C63" s="81">
        <f t="shared" ref="C63:V63" si="29">SUM(C54:C62)</f>
        <v>12739</v>
      </c>
      <c r="D63" s="82">
        <f t="shared" si="29"/>
        <v>13219</v>
      </c>
      <c r="E63" s="82">
        <f t="shared" si="29"/>
        <v>13838</v>
      </c>
      <c r="F63" s="82">
        <f t="shared" si="29"/>
        <v>14889</v>
      </c>
      <c r="G63" s="82">
        <f t="shared" si="29"/>
        <v>15427</v>
      </c>
      <c r="H63" s="82">
        <f t="shared" si="29"/>
        <v>15946</v>
      </c>
      <c r="I63" s="82">
        <f t="shared" si="29"/>
        <v>15775</v>
      </c>
      <c r="J63" s="82">
        <f t="shared" si="29"/>
        <v>15037</v>
      </c>
      <c r="K63" s="82">
        <f t="shared" si="29"/>
        <v>14410</v>
      </c>
      <c r="L63" s="82">
        <f t="shared" si="29"/>
        <v>14568</v>
      </c>
      <c r="M63" s="82">
        <f t="shared" si="29"/>
        <v>12915</v>
      </c>
      <c r="N63" s="83">
        <f t="shared" si="29"/>
        <v>12242</v>
      </c>
      <c r="O63" s="81">
        <f t="shared" si="29"/>
        <v>13095</v>
      </c>
      <c r="P63" s="82">
        <f t="shared" si="29"/>
        <v>15149</v>
      </c>
      <c r="Q63" s="82">
        <f t="shared" si="29"/>
        <v>16868</v>
      </c>
      <c r="R63" s="82">
        <f t="shared" si="29"/>
        <v>17698</v>
      </c>
      <c r="S63" s="82">
        <f t="shared" si="29"/>
        <v>18244</v>
      </c>
      <c r="T63" s="82">
        <f t="shared" si="29"/>
        <v>19096</v>
      </c>
      <c r="U63" s="82">
        <f t="shared" si="29"/>
        <v>18977</v>
      </c>
      <c r="V63" s="82">
        <f t="shared" si="29"/>
        <v>18489</v>
      </c>
      <c r="W63" s="82">
        <f>SUM(W54+W57+W60+W61+W62)</f>
        <v>18363</v>
      </c>
      <c r="X63" s="82">
        <f>SUM(X54+X57+X60+X61+X62)</f>
        <v>18152</v>
      </c>
      <c r="Y63" s="82">
        <v>16267</v>
      </c>
      <c r="Z63" s="83"/>
      <c r="AA63" s="84">
        <f t="shared" ref="AA63" si="30">SUM(AA54:AA62)</f>
        <v>356</v>
      </c>
      <c r="AB63" s="85">
        <f t="shared" ref="AB63" si="31">SUM(AB54:AB62)</f>
        <v>1930</v>
      </c>
      <c r="AC63" s="85">
        <f t="shared" ref="AC63:AH63" si="32">SUM(AC54:AC62)</f>
        <v>3030</v>
      </c>
      <c r="AD63" s="85">
        <f t="shared" si="32"/>
        <v>2809</v>
      </c>
      <c r="AE63" s="85">
        <f t="shared" si="32"/>
        <v>2817</v>
      </c>
      <c r="AF63" s="85">
        <f t="shared" si="32"/>
        <v>3150</v>
      </c>
      <c r="AG63" s="85">
        <f t="shared" si="32"/>
        <v>3202</v>
      </c>
      <c r="AH63" s="85">
        <f t="shared" si="32"/>
        <v>3452</v>
      </c>
      <c r="AI63" s="85">
        <f t="shared" ref="AI63:AJ63" si="33">SUM(AI54:AI62)</f>
        <v>3953</v>
      </c>
      <c r="AJ63" s="85">
        <f t="shared" si="33"/>
        <v>3584</v>
      </c>
      <c r="AK63" s="85">
        <f t="shared" ref="AK63" si="34">SUM(AK54:AK62)</f>
        <v>3352</v>
      </c>
      <c r="AL63" s="86"/>
      <c r="AM63" s="84">
        <f>SUM(AM54:AM62)</f>
        <v>16326</v>
      </c>
    </row>
    <row r="64" spans="1:39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111"/>
      <c r="AA64" s="112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4"/>
      <c r="AM64" s="112"/>
    </row>
    <row r="65" spans="1:39" s="47" customFormat="1" x14ac:dyDescent="0.35">
      <c r="A65" s="171"/>
      <c r="B65" s="48" t="s">
        <v>37</v>
      </c>
      <c r="C65" s="49">
        <v>4408366.7</v>
      </c>
      <c r="D65" s="50">
        <v>4409306.03</v>
      </c>
      <c r="E65" s="50">
        <v>2949749.4</v>
      </c>
      <c r="F65" s="50">
        <v>1801620.88</v>
      </c>
      <c r="G65" s="50">
        <v>1327579.26</v>
      </c>
      <c r="H65" s="50">
        <v>892090.93</v>
      </c>
      <c r="I65" s="50">
        <v>850248.92</v>
      </c>
      <c r="J65" s="50">
        <v>798701.14</v>
      </c>
      <c r="K65" s="50">
        <v>953588.6</v>
      </c>
      <c r="L65" s="50">
        <v>1559230.68</v>
      </c>
      <c r="M65" s="50">
        <v>2629734.4500000002</v>
      </c>
      <c r="N65" s="51">
        <v>3500600.26</v>
      </c>
      <c r="O65" s="49">
        <v>3873290.32</v>
      </c>
      <c r="P65" s="50">
        <v>3485587</v>
      </c>
      <c r="Q65" s="50">
        <v>2947908</v>
      </c>
      <c r="R65" s="50">
        <v>2187755</v>
      </c>
      <c r="S65" s="50">
        <v>1006192</v>
      </c>
      <c r="T65" s="50">
        <v>853467</v>
      </c>
      <c r="U65" s="232">
        <v>801771</v>
      </c>
      <c r="V65" s="232">
        <v>868576</v>
      </c>
      <c r="W65" s="232">
        <v>907634</v>
      </c>
      <c r="X65" s="232">
        <v>1537622</v>
      </c>
      <c r="Y65" s="232">
        <v>2540970</v>
      </c>
      <c r="Z65" s="51"/>
      <c r="AA65" s="52">
        <f t="shared" ref="AA65:AK73" si="35">O65-C65</f>
        <v>-535076.38000000035</v>
      </c>
      <c r="AB65" s="53">
        <f t="shared" si="35"/>
        <v>-923719.03000000026</v>
      </c>
      <c r="AC65" s="53">
        <f t="shared" si="35"/>
        <v>-1841.3999999999069</v>
      </c>
      <c r="AD65" s="53">
        <f t="shared" si="35"/>
        <v>386134.12000000011</v>
      </c>
      <c r="AE65" s="53">
        <f t="shared" si="35"/>
        <v>-321387.26</v>
      </c>
      <c r="AF65" s="53">
        <f t="shared" si="35"/>
        <v>-38623.930000000051</v>
      </c>
      <c r="AG65" s="53">
        <f t="shared" si="35"/>
        <v>-48477.920000000042</v>
      </c>
      <c r="AH65" s="53">
        <f t="shared" si="35"/>
        <v>69874.859999999986</v>
      </c>
      <c r="AI65" s="53">
        <f t="shared" si="35"/>
        <v>-45954.599999999977</v>
      </c>
      <c r="AJ65" s="53">
        <f t="shared" si="35"/>
        <v>-21608.679999999935</v>
      </c>
      <c r="AK65" s="53">
        <f t="shared" si="35"/>
        <v>-88764.450000000186</v>
      </c>
      <c r="AL65" s="54"/>
      <c r="AM65" s="76">
        <f>IF(ISERROR(GETPIVOTDATA("VALUE",'CRS WK pvt'!$I$2,"DT_FILE",AM$8,"CD_CO",AM$6,"TRIM_CAT",TRIM(B65),"TRIM_LINE",A64))=TRUE,0,GETPIVOTDATA("VALUE",'CRS WK pvt'!$I$2,"DT_FILE",AM$8,"CD_CO",AM$6,"TRIM_CAT",TRIM(B65),"TRIM_LINE",A64))</f>
        <v>3166633</v>
      </c>
    </row>
    <row r="66" spans="1:39" s="47" customFormat="1" x14ac:dyDescent="0.35">
      <c r="A66" s="171"/>
      <c r="B66" s="254" t="s">
        <v>400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896807.64</v>
      </c>
      <c r="X66" s="256">
        <f>X65-X67</f>
        <v>1520049.58</v>
      </c>
      <c r="Y66" s="256">
        <f>Y65-Y67</f>
        <v>2513005.7200000002</v>
      </c>
      <c r="Z66" s="51"/>
      <c r="AA66" s="52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4"/>
      <c r="AM66" s="76"/>
    </row>
    <row r="67" spans="1:39" s="47" customFormat="1" x14ac:dyDescent="0.35">
      <c r="A67" s="171"/>
      <c r="B67" s="254" t="s">
        <v>401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10826.36</v>
      </c>
      <c r="X67" s="256">
        <v>17572.419999999998</v>
      </c>
      <c r="Y67" s="256">
        <v>27964.28</v>
      </c>
      <c r="Z67" s="51"/>
      <c r="AA67" s="52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4"/>
      <c r="AM67" s="76"/>
    </row>
    <row r="68" spans="1:39" s="47" customFormat="1" x14ac:dyDescent="0.35">
      <c r="A68" s="171"/>
      <c r="B68" s="48" t="s">
        <v>38</v>
      </c>
      <c r="C68" s="49">
        <v>715211.76</v>
      </c>
      <c r="D68" s="50">
        <v>664487.85</v>
      </c>
      <c r="E68" s="50">
        <v>581587.53</v>
      </c>
      <c r="F68" s="50">
        <v>311759.46999999997</v>
      </c>
      <c r="G68" s="50">
        <v>234018.38</v>
      </c>
      <c r="H68" s="50">
        <v>143289.51999999999</v>
      </c>
      <c r="I68" s="50">
        <v>143821.51999999999</v>
      </c>
      <c r="J68" s="50">
        <v>149027.85999999999</v>
      </c>
      <c r="K68" s="50">
        <v>167480.14000000001</v>
      </c>
      <c r="L68" s="50">
        <v>247646.1</v>
      </c>
      <c r="M68" s="50">
        <v>483439.44</v>
      </c>
      <c r="N68" s="51">
        <v>556937.03</v>
      </c>
      <c r="O68" s="49">
        <v>594509.42000000004</v>
      </c>
      <c r="P68" s="50">
        <v>513405</v>
      </c>
      <c r="Q68" s="50">
        <v>470942</v>
      </c>
      <c r="R68" s="50">
        <v>317311</v>
      </c>
      <c r="S68" s="50">
        <v>172695</v>
      </c>
      <c r="T68" s="50">
        <v>129658</v>
      </c>
      <c r="U68" s="232">
        <v>138679</v>
      </c>
      <c r="V68" s="232">
        <v>128439</v>
      </c>
      <c r="W68" s="232">
        <v>158978</v>
      </c>
      <c r="X68" s="232">
        <v>256027</v>
      </c>
      <c r="Y68" s="232">
        <v>471727</v>
      </c>
      <c r="Z68" s="51"/>
      <c r="AA68" s="52">
        <f t="shared" si="35"/>
        <v>-120702.33999999997</v>
      </c>
      <c r="AB68" s="53">
        <f t="shared" si="35"/>
        <v>-151082.84999999998</v>
      </c>
      <c r="AC68" s="53">
        <f t="shared" si="35"/>
        <v>-110645.53000000003</v>
      </c>
      <c r="AD68" s="53">
        <f t="shared" si="35"/>
        <v>5551.5300000000279</v>
      </c>
      <c r="AE68" s="53">
        <f t="shared" si="35"/>
        <v>-61323.380000000005</v>
      </c>
      <c r="AF68" s="53">
        <f t="shared" si="35"/>
        <v>-13631.51999999999</v>
      </c>
      <c r="AG68" s="53">
        <f t="shared" si="35"/>
        <v>-5142.5199999999895</v>
      </c>
      <c r="AH68" s="53">
        <f t="shared" si="35"/>
        <v>-20588.859999999986</v>
      </c>
      <c r="AI68" s="53">
        <f t="shared" si="35"/>
        <v>-8502.140000000014</v>
      </c>
      <c r="AJ68" s="53">
        <f t="shared" si="35"/>
        <v>8380.8999999999942</v>
      </c>
      <c r="AK68" s="53">
        <f t="shared" si="35"/>
        <v>-11712.440000000002</v>
      </c>
      <c r="AL68" s="54"/>
      <c r="AM68" s="76">
        <f>IF(ISERROR(GETPIVOTDATA("VALUE",'CRS WK pvt'!$I$2,"DT_FILE",AM$8,"CD_CO",AM$6,"TRIM_CAT",TRIM(B68),"TRIM_LINE",A64))=TRUE,0,GETPIVOTDATA("VALUE",'CRS WK pvt'!$I$2,"DT_FILE",AM$8,"CD_CO",AM$6,"TRIM_CAT",TRIM(B68),"TRIM_LINE",A64))</f>
        <v>564940</v>
      </c>
    </row>
    <row r="69" spans="1:39" s="47" customFormat="1" x14ac:dyDescent="0.35">
      <c r="A69" s="171"/>
      <c r="B69" s="254" t="s">
        <v>400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156522.67000000001</v>
      </c>
      <c r="X69" s="256">
        <f>X68-X70</f>
        <v>251060.36</v>
      </c>
      <c r="Y69" s="256">
        <f>Y68-Y70</f>
        <v>464349.06</v>
      </c>
      <c r="Z69" s="51"/>
      <c r="AA69" s="52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4"/>
      <c r="AM69" s="76"/>
    </row>
    <row r="70" spans="1:39" s="47" customFormat="1" x14ac:dyDescent="0.35">
      <c r="A70" s="171"/>
      <c r="B70" s="254" t="s">
        <v>401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2455.33</v>
      </c>
      <c r="X70" s="256">
        <v>4966.6400000000003</v>
      </c>
      <c r="Y70" s="256">
        <v>7377.94</v>
      </c>
      <c r="Z70" s="51"/>
      <c r="AA70" s="52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4"/>
      <c r="AM70" s="76"/>
    </row>
    <row r="71" spans="1:39" s="47" customFormat="1" x14ac:dyDescent="0.35">
      <c r="A71" s="171"/>
      <c r="B71" s="48" t="s">
        <v>39</v>
      </c>
      <c r="C71" s="49">
        <v>1060297.27</v>
      </c>
      <c r="D71" s="50">
        <v>1045960.9</v>
      </c>
      <c r="E71" s="50">
        <v>577912.6</v>
      </c>
      <c r="F71" s="50">
        <v>345320.16</v>
      </c>
      <c r="G71" s="50">
        <v>236003.34</v>
      </c>
      <c r="H71" s="50">
        <v>174691.13</v>
      </c>
      <c r="I71" s="50">
        <v>147929.17000000001</v>
      </c>
      <c r="J71" s="50">
        <v>149706.4</v>
      </c>
      <c r="K71" s="50">
        <v>200372.79</v>
      </c>
      <c r="L71" s="50">
        <v>430826.26</v>
      </c>
      <c r="M71" s="50">
        <v>585576.52</v>
      </c>
      <c r="N71" s="51">
        <v>1035168.98</v>
      </c>
      <c r="O71" s="49">
        <v>880387.18</v>
      </c>
      <c r="P71" s="50">
        <v>1186732</v>
      </c>
      <c r="Q71" s="50">
        <v>719045</v>
      </c>
      <c r="R71" s="50">
        <v>453129</v>
      </c>
      <c r="S71" s="50">
        <v>240701</v>
      </c>
      <c r="T71" s="50">
        <v>148759</v>
      </c>
      <c r="U71" s="232">
        <v>138876</v>
      </c>
      <c r="V71" s="232">
        <v>154864</v>
      </c>
      <c r="W71" s="232">
        <v>186354</v>
      </c>
      <c r="X71" s="232">
        <v>351596</v>
      </c>
      <c r="Y71" s="232">
        <v>745313</v>
      </c>
      <c r="Z71" s="51"/>
      <c r="AA71" s="52">
        <f t="shared" si="35"/>
        <v>-179910.08999999997</v>
      </c>
      <c r="AB71" s="53">
        <f t="shared" si="35"/>
        <v>140771.09999999998</v>
      </c>
      <c r="AC71" s="53">
        <f t="shared" si="35"/>
        <v>141132.40000000002</v>
      </c>
      <c r="AD71" s="53">
        <f t="shared" si="35"/>
        <v>107808.84000000003</v>
      </c>
      <c r="AE71" s="53">
        <f t="shared" si="35"/>
        <v>4697.6600000000035</v>
      </c>
      <c r="AF71" s="53">
        <f t="shared" si="35"/>
        <v>-25932.130000000005</v>
      </c>
      <c r="AG71" s="53">
        <f t="shared" si="35"/>
        <v>-9053.1700000000128</v>
      </c>
      <c r="AH71" s="53">
        <f t="shared" si="35"/>
        <v>5157.6000000000058</v>
      </c>
      <c r="AI71" s="53">
        <f t="shared" si="35"/>
        <v>-14018.790000000008</v>
      </c>
      <c r="AJ71" s="53">
        <f t="shared" si="35"/>
        <v>-79230.260000000009</v>
      </c>
      <c r="AK71" s="53">
        <f t="shared" si="35"/>
        <v>159736.47999999998</v>
      </c>
      <c r="AL71" s="54"/>
      <c r="AM71" s="76">
        <f>IF(ISERROR(GETPIVOTDATA("VALUE",'CRS WK pvt'!$I$2,"DT_FILE",AM$8,"CD_CO",AM$6,"TRIM_CAT",TRIM(B71),"TRIM_LINE",A64))=TRUE,0,GETPIVOTDATA("VALUE",'CRS WK pvt'!$I$2,"DT_FILE",AM$8,"CD_CO",AM$6,"TRIM_CAT",TRIM(B71),"TRIM_LINE",A64))</f>
        <v>1106157</v>
      </c>
    </row>
    <row r="72" spans="1:39" s="47" customFormat="1" x14ac:dyDescent="0.35">
      <c r="A72" s="171"/>
      <c r="B72" s="48" t="s">
        <v>40</v>
      </c>
      <c r="C72" s="49">
        <v>810477.57</v>
      </c>
      <c r="D72" s="50">
        <v>699505.29</v>
      </c>
      <c r="E72" s="50">
        <v>288612.27</v>
      </c>
      <c r="F72" s="50">
        <v>163532.53</v>
      </c>
      <c r="G72" s="50">
        <v>99445</v>
      </c>
      <c r="H72" s="50">
        <v>158106.79</v>
      </c>
      <c r="I72" s="50">
        <v>97115.97</v>
      </c>
      <c r="J72" s="50">
        <v>41914.78</v>
      </c>
      <c r="K72" s="50">
        <v>77519.06</v>
      </c>
      <c r="L72" s="50">
        <v>314862.31</v>
      </c>
      <c r="M72" s="50">
        <v>311458.63</v>
      </c>
      <c r="N72" s="51">
        <v>446819.98</v>
      </c>
      <c r="O72" s="49">
        <v>404567.31</v>
      </c>
      <c r="P72" s="50">
        <v>452627</v>
      </c>
      <c r="Q72" s="50">
        <v>336805</v>
      </c>
      <c r="R72" s="50">
        <v>185151</v>
      </c>
      <c r="S72" s="50">
        <v>60669</v>
      </c>
      <c r="T72" s="50">
        <v>60917</v>
      </c>
      <c r="U72" s="232">
        <v>33644</v>
      </c>
      <c r="V72" s="232">
        <v>38987</v>
      </c>
      <c r="W72" s="232">
        <v>181188</v>
      </c>
      <c r="X72" s="232">
        <v>157456</v>
      </c>
      <c r="Y72" s="232">
        <v>378287</v>
      </c>
      <c r="Z72" s="51"/>
      <c r="AA72" s="52">
        <f t="shared" si="35"/>
        <v>-405910.25999999995</v>
      </c>
      <c r="AB72" s="53">
        <f t="shared" si="35"/>
        <v>-246878.29000000004</v>
      </c>
      <c r="AC72" s="53">
        <f t="shared" si="35"/>
        <v>48192.729999999981</v>
      </c>
      <c r="AD72" s="53">
        <f t="shared" si="35"/>
        <v>21618.47</v>
      </c>
      <c r="AE72" s="53">
        <f t="shared" si="35"/>
        <v>-38776</v>
      </c>
      <c r="AF72" s="53">
        <f t="shared" si="35"/>
        <v>-97189.790000000008</v>
      </c>
      <c r="AG72" s="53">
        <f t="shared" si="35"/>
        <v>-63471.97</v>
      </c>
      <c r="AH72" s="53">
        <f t="shared" si="35"/>
        <v>-2927.7799999999988</v>
      </c>
      <c r="AI72" s="53">
        <f t="shared" si="35"/>
        <v>103668.94</v>
      </c>
      <c r="AJ72" s="53">
        <f t="shared" si="35"/>
        <v>-157406.31</v>
      </c>
      <c r="AK72" s="53">
        <f t="shared" si="35"/>
        <v>66828.37</v>
      </c>
      <c r="AL72" s="54"/>
      <c r="AM72" s="76">
        <f>IF(ISERROR(GETPIVOTDATA("VALUE",'CRS WK pvt'!$I$2,"DT_FILE",AM$8,"CD_CO",AM$6,"TRIM_CAT",TRIM(B72),"TRIM_LINE",A64))=TRUE,0,GETPIVOTDATA("VALUE",'CRS WK pvt'!$I$2,"DT_FILE",AM$8,"CD_CO",AM$6,"TRIM_CAT",TRIM(B72),"TRIM_LINE",A64))</f>
        <v>490774</v>
      </c>
    </row>
    <row r="73" spans="1:39" s="47" customFormat="1" x14ac:dyDescent="0.35">
      <c r="A73" s="171"/>
      <c r="B73" s="48" t="s">
        <v>41</v>
      </c>
      <c r="C73" s="49">
        <v>164886.22</v>
      </c>
      <c r="D73" s="50">
        <v>186237.98</v>
      </c>
      <c r="E73" s="50">
        <v>319584.59999999998</v>
      </c>
      <c r="F73" s="50">
        <v>66965.539999999994</v>
      </c>
      <c r="G73" s="50">
        <v>129777.41</v>
      </c>
      <c r="H73" s="50">
        <v>18708.580000000002</v>
      </c>
      <c r="I73" s="50">
        <v>42048.98</v>
      </c>
      <c r="J73" s="50">
        <v>10519.76</v>
      </c>
      <c r="K73" s="50">
        <v>127933.34</v>
      </c>
      <c r="L73" s="50">
        <v>72718.03</v>
      </c>
      <c r="M73" s="50">
        <v>45181.279999999999</v>
      </c>
      <c r="N73" s="51">
        <v>121320.44</v>
      </c>
      <c r="O73" s="49">
        <v>212963.63</v>
      </c>
      <c r="P73" s="50">
        <v>281301</v>
      </c>
      <c r="Q73" s="50">
        <v>173507</v>
      </c>
      <c r="R73" s="50">
        <v>159205</v>
      </c>
      <c r="S73" s="50">
        <v>169070</v>
      </c>
      <c r="T73" s="50">
        <v>88642</v>
      </c>
      <c r="U73" s="232">
        <v>83283</v>
      </c>
      <c r="V73" s="232">
        <v>107603</v>
      </c>
      <c r="W73" s="232">
        <v>72548</v>
      </c>
      <c r="X73" s="232">
        <v>134831</v>
      </c>
      <c r="Y73" s="232">
        <v>149412</v>
      </c>
      <c r="Z73" s="51"/>
      <c r="AA73" s="52">
        <f t="shared" si="35"/>
        <v>48077.41</v>
      </c>
      <c r="AB73" s="53">
        <f t="shared" si="35"/>
        <v>95063.01999999999</v>
      </c>
      <c r="AC73" s="53">
        <f t="shared" si="35"/>
        <v>-146077.59999999998</v>
      </c>
      <c r="AD73" s="53">
        <f t="shared" si="35"/>
        <v>92239.46</v>
      </c>
      <c r="AE73" s="53">
        <f t="shared" si="35"/>
        <v>39292.589999999997</v>
      </c>
      <c r="AF73" s="53">
        <f t="shared" si="35"/>
        <v>69933.42</v>
      </c>
      <c r="AG73" s="53">
        <f t="shared" si="35"/>
        <v>41234.019999999997</v>
      </c>
      <c r="AH73" s="53">
        <f t="shared" si="35"/>
        <v>97083.24</v>
      </c>
      <c r="AI73" s="53">
        <f t="shared" si="35"/>
        <v>-55385.34</v>
      </c>
      <c r="AJ73" s="53">
        <f t="shared" si="35"/>
        <v>62112.97</v>
      </c>
      <c r="AK73" s="53">
        <f t="shared" si="35"/>
        <v>104230.72</v>
      </c>
      <c r="AL73" s="54"/>
      <c r="AM73" s="76">
        <f>IF(ISERROR(GETPIVOTDATA("VALUE",'CRS WK pvt'!$I$2,"DT_FILE",AM$8,"CD_CO",AM$6,"TRIM_CAT",TRIM(B73),"TRIM_LINE",A64))=TRUE,0,GETPIVOTDATA("VALUE",'CRS WK pvt'!$I$2,"DT_FILE",AM$8,"CD_CO",AM$6,"TRIM_CAT",TRIM(B73),"TRIM_LINE",A64))</f>
        <v>554508</v>
      </c>
    </row>
    <row r="74" spans="1:39" s="152" customFormat="1" x14ac:dyDescent="0.35">
      <c r="A74" s="172"/>
      <c r="B74" s="48" t="s">
        <v>42</v>
      </c>
      <c r="C74" s="164">
        <f t="shared" ref="C74:V74" si="36">SUM(C65:C73)</f>
        <v>7159239.5200000005</v>
      </c>
      <c r="D74" s="165">
        <f t="shared" si="36"/>
        <v>7005498.0500000007</v>
      </c>
      <c r="E74" s="165">
        <f t="shared" si="36"/>
        <v>4717446.3999999994</v>
      </c>
      <c r="F74" s="165">
        <f t="shared" si="36"/>
        <v>2689198.5799999996</v>
      </c>
      <c r="G74" s="165">
        <f t="shared" si="36"/>
        <v>2026823.3900000001</v>
      </c>
      <c r="H74" s="165">
        <f t="shared" si="36"/>
        <v>1386886.9500000002</v>
      </c>
      <c r="I74" s="165">
        <f t="shared" si="36"/>
        <v>1281164.56</v>
      </c>
      <c r="J74" s="165">
        <f t="shared" si="36"/>
        <v>1149869.94</v>
      </c>
      <c r="K74" s="165">
        <f t="shared" si="36"/>
        <v>1526893.9300000002</v>
      </c>
      <c r="L74" s="165">
        <f t="shared" si="36"/>
        <v>2625283.38</v>
      </c>
      <c r="M74" s="165">
        <f t="shared" si="36"/>
        <v>4055390.32</v>
      </c>
      <c r="N74" s="166">
        <f t="shared" si="36"/>
        <v>5660846.6900000004</v>
      </c>
      <c r="O74" s="164">
        <f t="shared" si="36"/>
        <v>5965717.8599999994</v>
      </c>
      <c r="P74" s="165">
        <f t="shared" si="36"/>
        <v>5919652</v>
      </c>
      <c r="Q74" s="165">
        <f t="shared" si="36"/>
        <v>4648207</v>
      </c>
      <c r="R74" s="165">
        <f t="shared" si="36"/>
        <v>3302551</v>
      </c>
      <c r="S74" s="165">
        <f t="shared" si="36"/>
        <v>1649327</v>
      </c>
      <c r="T74" s="165">
        <f t="shared" si="36"/>
        <v>1281443</v>
      </c>
      <c r="U74" s="165">
        <f t="shared" si="36"/>
        <v>1196253</v>
      </c>
      <c r="V74" s="165">
        <f t="shared" si="36"/>
        <v>1298469</v>
      </c>
      <c r="W74" s="165">
        <f>SUM(W65+W68+W71+W72+W73)</f>
        <v>1506702</v>
      </c>
      <c r="X74" s="165">
        <f>SUM(X65+X68+X71+X72+X73)</f>
        <v>2437532</v>
      </c>
      <c r="Y74" s="165">
        <v>4285709</v>
      </c>
      <c r="Z74" s="166"/>
      <c r="AA74" s="55">
        <f>SUM(AA65:AA73)</f>
        <v>-1193521.6600000004</v>
      </c>
      <c r="AB74" s="167">
        <f t="shared" ref="AB74:AD74" si="37">SUM(AB65:AB73)</f>
        <v>-1085846.0500000003</v>
      </c>
      <c r="AC74" s="167">
        <f t="shared" si="37"/>
        <v>-69239.399999999907</v>
      </c>
      <c r="AD74" s="167">
        <f t="shared" si="37"/>
        <v>613352.42000000016</v>
      </c>
      <c r="AE74" s="167">
        <f t="shared" ref="AE74:AF74" si="38">SUM(AE65:AE73)</f>
        <v>-377496.39</v>
      </c>
      <c r="AF74" s="167">
        <f t="shared" si="38"/>
        <v>-105443.95000000006</v>
      </c>
      <c r="AG74" s="167">
        <f t="shared" ref="AG74:AH74" si="39">SUM(AG65:AG73)</f>
        <v>-84911.560000000056</v>
      </c>
      <c r="AH74" s="167">
        <f t="shared" si="39"/>
        <v>148599.06</v>
      </c>
      <c r="AI74" s="167">
        <f t="shared" ref="AI74:AJ74" si="40">SUM(AI65:AI73)</f>
        <v>-20191.929999999993</v>
      </c>
      <c r="AJ74" s="167">
        <f t="shared" si="40"/>
        <v>-187751.37999999995</v>
      </c>
      <c r="AK74" s="167">
        <f t="shared" ref="AK74" si="41">SUM(AK65:AK73)</f>
        <v>230318.67999999979</v>
      </c>
      <c r="AL74" s="168"/>
      <c r="AM74" s="55">
        <f>SUM(AM65:AM73)</f>
        <v>5883012</v>
      </c>
    </row>
    <row r="75" spans="1:39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59"/>
      <c r="AA75" s="60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2"/>
      <c r="AM75" s="60"/>
    </row>
    <row r="76" spans="1:39" s="47" customFormat="1" x14ac:dyDescent="0.35">
      <c r="A76" s="171"/>
      <c r="B76" s="48" t="s">
        <v>37</v>
      </c>
      <c r="C76" s="49">
        <v>2218073.6800000002</v>
      </c>
      <c r="D76" s="50">
        <v>2702108.08</v>
      </c>
      <c r="E76" s="50">
        <v>2639332.23</v>
      </c>
      <c r="F76" s="50">
        <v>1848660.28</v>
      </c>
      <c r="G76" s="50">
        <v>1154899.3600000001</v>
      </c>
      <c r="H76" s="50">
        <v>732567.9</v>
      </c>
      <c r="I76" s="50">
        <v>509409.61</v>
      </c>
      <c r="J76" s="50">
        <v>453777.43</v>
      </c>
      <c r="K76" s="50">
        <v>423061.69</v>
      </c>
      <c r="L76" s="50">
        <v>508452.06</v>
      </c>
      <c r="M76" s="50">
        <v>916544.92</v>
      </c>
      <c r="N76" s="51">
        <v>1632334.24</v>
      </c>
      <c r="O76" s="49">
        <v>2177262.0699999998</v>
      </c>
      <c r="P76" s="50">
        <v>2591441</v>
      </c>
      <c r="Q76" s="50">
        <v>2177907</v>
      </c>
      <c r="R76" s="50">
        <v>2000706</v>
      </c>
      <c r="S76" s="50">
        <v>1403302</v>
      </c>
      <c r="T76" s="50">
        <v>707296</v>
      </c>
      <c r="U76" s="232">
        <v>570653</v>
      </c>
      <c r="V76" s="232">
        <v>507079</v>
      </c>
      <c r="W76" s="232">
        <v>513880</v>
      </c>
      <c r="X76" s="232">
        <v>570281</v>
      </c>
      <c r="Y76" s="232">
        <v>885704</v>
      </c>
      <c r="Z76" s="51"/>
      <c r="AA76" s="52">
        <f t="shared" ref="AA76:AK84" si="42">O76-C76</f>
        <v>-40811.610000000335</v>
      </c>
      <c r="AB76" s="53">
        <f t="shared" si="42"/>
        <v>-110667.08000000007</v>
      </c>
      <c r="AC76" s="53">
        <f t="shared" si="42"/>
        <v>-461425.23</v>
      </c>
      <c r="AD76" s="53">
        <f t="shared" si="42"/>
        <v>152045.71999999997</v>
      </c>
      <c r="AE76" s="53">
        <f t="shared" si="42"/>
        <v>248402.6399999999</v>
      </c>
      <c r="AF76" s="53">
        <f t="shared" si="42"/>
        <v>-25271.900000000023</v>
      </c>
      <c r="AG76" s="53">
        <f t="shared" si="42"/>
        <v>61243.390000000014</v>
      </c>
      <c r="AH76" s="53">
        <f t="shared" si="42"/>
        <v>53301.570000000007</v>
      </c>
      <c r="AI76" s="53">
        <f t="shared" si="42"/>
        <v>90818.31</v>
      </c>
      <c r="AJ76" s="53">
        <f t="shared" si="42"/>
        <v>61828.94</v>
      </c>
      <c r="AK76" s="53">
        <f t="shared" si="42"/>
        <v>-30840.920000000042</v>
      </c>
      <c r="AL76" s="54"/>
      <c r="AM76" s="76">
        <f>IF(ISERROR(GETPIVOTDATA("VALUE",'CRS WK pvt'!$I$2,"DT_FILE",AM$8,"CD_CO",AM$6,"TRIM_CAT",TRIM(B76),"TRIM_LINE",A75))=TRUE,0,GETPIVOTDATA("VALUE",'CRS WK pvt'!$I$2,"DT_FILE",AM$8,"CD_CO",AM$6,"TRIM_CAT",TRIM(B76),"TRIM_LINE",A75))</f>
        <v>1176761</v>
      </c>
    </row>
    <row r="77" spans="1:39" s="47" customFormat="1" x14ac:dyDescent="0.35">
      <c r="A77" s="171"/>
      <c r="B77" s="254" t="s">
        <v>400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510420.87</v>
      </c>
      <c r="X77" s="256">
        <f>X76-X78</f>
        <v>565906.06999999995</v>
      </c>
      <c r="Y77" s="256">
        <f>Y76-Y78</f>
        <v>878312.08</v>
      </c>
      <c r="Z77" s="51"/>
      <c r="AA77" s="52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4"/>
      <c r="AM77" s="76"/>
    </row>
    <row r="78" spans="1:39" s="47" customFormat="1" x14ac:dyDescent="0.35">
      <c r="A78" s="171"/>
      <c r="B78" s="254" t="s">
        <v>401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3459.13</v>
      </c>
      <c r="X78" s="256">
        <v>4374.93</v>
      </c>
      <c r="Y78" s="256">
        <v>7391.92</v>
      </c>
      <c r="Z78" s="51"/>
      <c r="AA78" s="52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4"/>
      <c r="AM78" s="76"/>
    </row>
    <row r="79" spans="1:39" s="47" customFormat="1" x14ac:dyDescent="0.35">
      <c r="A79" s="171"/>
      <c r="B79" s="48" t="s">
        <v>38</v>
      </c>
      <c r="C79" s="49">
        <v>466359.18</v>
      </c>
      <c r="D79" s="50">
        <v>567199.13</v>
      </c>
      <c r="E79" s="50">
        <v>530819.51</v>
      </c>
      <c r="F79" s="50">
        <v>441667.35</v>
      </c>
      <c r="G79" s="50">
        <v>296046.98</v>
      </c>
      <c r="H79" s="50">
        <v>186155.63</v>
      </c>
      <c r="I79" s="50">
        <v>112139.78</v>
      </c>
      <c r="J79" s="50">
        <v>113902.01</v>
      </c>
      <c r="K79" s="50">
        <v>113932.71</v>
      </c>
      <c r="L79" s="50">
        <v>128892.47</v>
      </c>
      <c r="M79" s="50">
        <v>198661.94</v>
      </c>
      <c r="N79" s="51">
        <v>408835.39</v>
      </c>
      <c r="O79" s="49">
        <v>451703.35</v>
      </c>
      <c r="P79" s="50">
        <v>502106</v>
      </c>
      <c r="Q79" s="50">
        <v>403351</v>
      </c>
      <c r="R79" s="50">
        <v>368597</v>
      </c>
      <c r="S79" s="50">
        <v>270724</v>
      </c>
      <c r="T79" s="50">
        <v>153588</v>
      </c>
      <c r="U79" s="232">
        <v>115392</v>
      </c>
      <c r="V79" s="232">
        <v>120055</v>
      </c>
      <c r="W79" s="232">
        <v>117455</v>
      </c>
      <c r="X79" s="232">
        <v>138839</v>
      </c>
      <c r="Y79" s="232">
        <v>206245</v>
      </c>
      <c r="Z79" s="51"/>
      <c r="AA79" s="52">
        <f t="shared" si="42"/>
        <v>-14655.830000000016</v>
      </c>
      <c r="AB79" s="53">
        <f t="shared" si="42"/>
        <v>-65093.130000000005</v>
      </c>
      <c r="AC79" s="53">
        <f t="shared" si="42"/>
        <v>-127468.51000000001</v>
      </c>
      <c r="AD79" s="53">
        <f t="shared" si="42"/>
        <v>-73070.349999999977</v>
      </c>
      <c r="AE79" s="53">
        <f t="shared" si="42"/>
        <v>-25322.979999999981</v>
      </c>
      <c r="AF79" s="53">
        <f t="shared" si="42"/>
        <v>-32567.630000000005</v>
      </c>
      <c r="AG79" s="53">
        <f t="shared" si="42"/>
        <v>3252.2200000000012</v>
      </c>
      <c r="AH79" s="53">
        <f t="shared" si="42"/>
        <v>6152.9900000000052</v>
      </c>
      <c r="AI79" s="53">
        <f t="shared" si="42"/>
        <v>3522.2899999999936</v>
      </c>
      <c r="AJ79" s="53">
        <f t="shared" si="42"/>
        <v>9946.5299999999988</v>
      </c>
      <c r="AK79" s="53">
        <f t="shared" si="42"/>
        <v>7583.0599999999977</v>
      </c>
      <c r="AL79" s="54"/>
      <c r="AM79" s="76">
        <f>IF(ISERROR(GETPIVOTDATA("VALUE",'CRS WK pvt'!$I$2,"DT_FILE",AM$8,"CD_CO",AM$6,"TRIM_CAT",TRIM(B79),"TRIM_LINE",A75))=TRUE,0,GETPIVOTDATA("VALUE",'CRS WK pvt'!$I$2,"DT_FILE",AM$8,"CD_CO",AM$6,"TRIM_CAT",TRIM(B79),"TRIM_LINE",A75))</f>
        <v>267075</v>
      </c>
    </row>
    <row r="80" spans="1:39" s="47" customFormat="1" x14ac:dyDescent="0.35">
      <c r="A80" s="171"/>
      <c r="B80" s="254" t="s">
        <v>400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116217.85</v>
      </c>
      <c r="X80" s="256">
        <f>X79-X81</f>
        <v>137289.88</v>
      </c>
      <c r="Y80" s="256">
        <f>Y79-Y81</f>
        <v>203334.2</v>
      </c>
      <c r="Z80" s="51"/>
      <c r="AA80" s="52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4"/>
      <c r="AM80" s="76"/>
    </row>
    <row r="81" spans="1:39" s="47" customFormat="1" x14ac:dyDescent="0.35">
      <c r="A81" s="171"/>
      <c r="B81" s="254" t="s">
        <v>401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1237.1500000000001</v>
      </c>
      <c r="X81" s="256">
        <v>1549.12</v>
      </c>
      <c r="Y81" s="256">
        <v>2910.8</v>
      </c>
      <c r="Z81" s="51"/>
      <c r="AA81" s="52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4"/>
      <c r="AM81" s="76"/>
    </row>
    <row r="82" spans="1:39" s="47" customFormat="1" x14ac:dyDescent="0.35">
      <c r="A82" s="171"/>
      <c r="B82" s="48" t="s">
        <v>39</v>
      </c>
      <c r="C82" s="49">
        <v>315212.65999999997</v>
      </c>
      <c r="D82" s="50">
        <v>406900.4</v>
      </c>
      <c r="E82" s="50">
        <v>419093.34</v>
      </c>
      <c r="F82" s="50">
        <v>278005.14</v>
      </c>
      <c r="G82" s="50">
        <v>167665.54999999999</v>
      </c>
      <c r="H82" s="50">
        <v>102040.07</v>
      </c>
      <c r="I82" s="50">
        <v>90019.07</v>
      </c>
      <c r="J82" s="50">
        <v>66558.75</v>
      </c>
      <c r="K82" s="50">
        <v>72424.88</v>
      </c>
      <c r="L82" s="50">
        <v>89038.46</v>
      </c>
      <c r="M82" s="50">
        <v>129836.15</v>
      </c>
      <c r="N82" s="51">
        <v>253629.68</v>
      </c>
      <c r="O82" s="49">
        <v>489282.86</v>
      </c>
      <c r="P82" s="50">
        <v>558399</v>
      </c>
      <c r="Q82" s="50">
        <v>494500</v>
      </c>
      <c r="R82" s="50">
        <v>391998</v>
      </c>
      <c r="S82" s="50">
        <v>206919</v>
      </c>
      <c r="T82" s="50">
        <v>178811</v>
      </c>
      <c r="U82" s="232">
        <v>79638</v>
      </c>
      <c r="V82" s="232">
        <v>75343</v>
      </c>
      <c r="W82" s="232">
        <v>80890</v>
      </c>
      <c r="X82" s="232">
        <v>81105</v>
      </c>
      <c r="Y82" s="232">
        <v>151295</v>
      </c>
      <c r="Z82" s="51"/>
      <c r="AA82" s="52">
        <f t="shared" si="42"/>
        <v>174070.2</v>
      </c>
      <c r="AB82" s="53">
        <f t="shared" si="42"/>
        <v>151498.59999999998</v>
      </c>
      <c r="AC82" s="53">
        <f t="shared" si="42"/>
        <v>75406.659999999974</v>
      </c>
      <c r="AD82" s="53">
        <f t="shared" si="42"/>
        <v>113992.85999999999</v>
      </c>
      <c r="AE82" s="53">
        <f t="shared" si="42"/>
        <v>39253.450000000012</v>
      </c>
      <c r="AF82" s="53">
        <f t="shared" si="42"/>
        <v>76770.929999999993</v>
      </c>
      <c r="AG82" s="53">
        <f t="shared" si="42"/>
        <v>-10381.070000000007</v>
      </c>
      <c r="AH82" s="53">
        <f t="shared" si="42"/>
        <v>8784.25</v>
      </c>
      <c r="AI82" s="53">
        <f t="shared" si="42"/>
        <v>8465.1199999999953</v>
      </c>
      <c r="AJ82" s="53">
        <f t="shared" si="42"/>
        <v>-7933.4600000000064</v>
      </c>
      <c r="AK82" s="53">
        <f t="shared" si="42"/>
        <v>21458.850000000006</v>
      </c>
      <c r="AL82" s="54"/>
      <c r="AM82" s="76">
        <f>IF(ISERROR(GETPIVOTDATA("VALUE",'CRS WK pvt'!$I$2,"DT_FILE",AM$8,"CD_CO",AM$6,"TRIM_CAT",TRIM(B82),"TRIM_LINE",A75))=TRUE,0,GETPIVOTDATA("VALUE",'CRS WK pvt'!$I$2,"DT_FILE",AM$8,"CD_CO",AM$6,"TRIM_CAT",TRIM(B82),"TRIM_LINE",A75))</f>
        <v>228335</v>
      </c>
    </row>
    <row r="83" spans="1:39" s="47" customFormat="1" x14ac:dyDescent="0.35">
      <c r="A83" s="171"/>
      <c r="B83" s="48" t="s">
        <v>40</v>
      </c>
      <c r="C83" s="49">
        <v>213292.71</v>
      </c>
      <c r="D83" s="50">
        <v>196599.15</v>
      </c>
      <c r="E83" s="50">
        <v>335365.34999999998</v>
      </c>
      <c r="F83" s="50">
        <v>170488.44</v>
      </c>
      <c r="G83" s="50">
        <v>86010.23</v>
      </c>
      <c r="H83" s="50">
        <v>41858.6</v>
      </c>
      <c r="I83" s="50">
        <v>141485.06</v>
      </c>
      <c r="J83" s="50">
        <v>18714.27</v>
      </c>
      <c r="K83" s="50">
        <v>17514.04</v>
      </c>
      <c r="L83" s="50">
        <v>24228.639999999999</v>
      </c>
      <c r="M83" s="50">
        <v>143098.92000000001</v>
      </c>
      <c r="N83" s="51">
        <v>94006.36</v>
      </c>
      <c r="O83" s="49">
        <v>215933.23</v>
      </c>
      <c r="P83" s="50">
        <v>194504</v>
      </c>
      <c r="Q83" s="50">
        <v>180308</v>
      </c>
      <c r="R83" s="50">
        <v>145473</v>
      </c>
      <c r="S83" s="50">
        <v>71640</v>
      </c>
      <c r="T83" s="50">
        <v>31014</v>
      </c>
      <c r="U83" s="232">
        <v>30084</v>
      </c>
      <c r="V83" s="232">
        <v>16506</v>
      </c>
      <c r="W83" s="232">
        <v>16260</v>
      </c>
      <c r="X83" s="232">
        <v>116585</v>
      </c>
      <c r="Y83" s="232">
        <v>39313</v>
      </c>
      <c r="Z83" s="51"/>
      <c r="AA83" s="52">
        <f t="shared" si="42"/>
        <v>2640.5200000000186</v>
      </c>
      <c r="AB83" s="53">
        <f t="shared" si="42"/>
        <v>-2095.1499999999942</v>
      </c>
      <c r="AC83" s="53">
        <f t="shared" si="42"/>
        <v>-155057.34999999998</v>
      </c>
      <c r="AD83" s="53">
        <f t="shared" si="42"/>
        <v>-25015.440000000002</v>
      </c>
      <c r="AE83" s="53">
        <f t="shared" si="42"/>
        <v>-14370.229999999996</v>
      </c>
      <c r="AF83" s="53">
        <f t="shared" si="42"/>
        <v>-10844.599999999999</v>
      </c>
      <c r="AG83" s="53">
        <f t="shared" si="42"/>
        <v>-111401.06</v>
      </c>
      <c r="AH83" s="53">
        <f t="shared" si="42"/>
        <v>-2208.2700000000004</v>
      </c>
      <c r="AI83" s="53">
        <f t="shared" si="42"/>
        <v>-1254.0400000000009</v>
      </c>
      <c r="AJ83" s="53">
        <f t="shared" si="42"/>
        <v>92356.36</v>
      </c>
      <c r="AK83" s="53">
        <f t="shared" si="42"/>
        <v>-103785.92000000001</v>
      </c>
      <c r="AL83" s="54"/>
      <c r="AM83" s="76">
        <f>IF(ISERROR(GETPIVOTDATA("VALUE",'CRS WK pvt'!$I$2,"DT_FILE",AM$8,"CD_CO",AM$6,"TRIM_CAT",TRIM(B83),"TRIM_LINE",A75))=TRUE,0,GETPIVOTDATA("VALUE",'CRS WK pvt'!$I$2,"DT_FILE",AM$8,"CD_CO",AM$6,"TRIM_CAT",TRIM(B83),"TRIM_LINE",A75))</f>
        <v>75146</v>
      </c>
    </row>
    <row r="84" spans="1:39" s="47" customFormat="1" x14ac:dyDescent="0.35">
      <c r="A84" s="171"/>
      <c r="B84" s="48" t="s">
        <v>41</v>
      </c>
      <c r="C84" s="49">
        <v>54905.47</v>
      </c>
      <c r="D84" s="50">
        <v>73185.759999999995</v>
      </c>
      <c r="E84" s="50">
        <v>55643.01</v>
      </c>
      <c r="F84" s="50">
        <v>63297.51</v>
      </c>
      <c r="G84" s="50">
        <v>29099.01</v>
      </c>
      <c r="H84" s="50">
        <v>48047.78</v>
      </c>
      <c r="I84" s="50">
        <v>8128.58</v>
      </c>
      <c r="J84" s="50">
        <v>823.46</v>
      </c>
      <c r="K84" s="50">
        <v>0</v>
      </c>
      <c r="L84" s="50">
        <v>56724.89</v>
      </c>
      <c r="M84" s="50">
        <v>10097.83</v>
      </c>
      <c r="N84" s="51">
        <v>11419.15</v>
      </c>
      <c r="O84" s="49">
        <v>55229</v>
      </c>
      <c r="P84" s="50">
        <v>22718</v>
      </c>
      <c r="Q84" s="50">
        <v>21021</v>
      </c>
      <c r="R84" s="50">
        <v>20373</v>
      </c>
      <c r="S84" s="50">
        <v>28993</v>
      </c>
      <c r="T84" s="50">
        <v>60414</v>
      </c>
      <c r="U84" s="232">
        <v>10759</v>
      </c>
      <c r="V84" s="232">
        <v>38733</v>
      </c>
      <c r="W84" s="232">
        <v>30496</v>
      </c>
      <c r="X84" s="232">
        <v>14296</v>
      </c>
      <c r="Y84" s="232">
        <v>44523</v>
      </c>
      <c r="Z84" s="51"/>
      <c r="AA84" s="52">
        <f t="shared" si="42"/>
        <v>323.52999999999884</v>
      </c>
      <c r="AB84" s="53">
        <f t="shared" si="42"/>
        <v>-50467.759999999995</v>
      </c>
      <c r="AC84" s="53">
        <f t="shared" si="42"/>
        <v>-34622.01</v>
      </c>
      <c r="AD84" s="53">
        <f t="shared" si="42"/>
        <v>-42924.51</v>
      </c>
      <c r="AE84" s="53">
        <f t="shared" si="42"/>
        <v>-106.0099999999984</v>
      </c>
      <c r="AF84" s="53">
        <f t="shared" si="42"/>
        <v>12366.220000000001</v>
      </c>
      <c r="AG84" s="53">
        <f t="shared" si="42"/>
        <v>2630.42</v>
      </c>
      <c r="AH84" s="53">
        <f t="shared" si="42"/>
        <v>37909.54</v>
      </c>
      <c r="AI84" s="53">
        <f t="shared" si="42"/>
        <v>30496</v>
      </c>
      <c r="AJ84" s="53">
        <f t="shared" si="42"/>
        <v>-42428.89</v>
      </c>
      <c r="AK84" s="53">
        <f t="shared" si="42"/>
        <v>34425.17</v>
      </c>
      <c r="AL84" s="54"/>
      <c r="AM84" s="76">
        <f>IF(ISERROR(GETPIVOTDATA("VALUE",'CRS WK pvt'!$I$2,"DT_FILE",AM$8,"CD_CO",AM$6,"TRIM_CAT",TRIM(B84),"TRIM_LINE",A75))=TRUE,0,GETPIVOTDATA("VALUE",'CRS WK pvt'!$I$2,"DT_FILE",AM$8,"CD_CO",AM$6,"TRIM_CAT",TRIM(B84),"TRIM_LINE",A75))</f>
        <v>60093</v>
      </c>
    </row>
    <row r="85" spans="1:39" s="152" customFormat="1" x14ac:dyDescent="0.35">
      <c r="A85" s="172"/>
      <c r="B85" s="48" t="s">
        <v>42</v>
      </c>
      <c r="C85" s="164">
        <f>SUM(C76:C84)</f>
        <v>3267843.7000000007</v>
      </c>
      <c r="D85" s="165">
        <f t="shared" ref="D85:P85" si="43">SUM(D76:D84)</f>
        <v>3945992.5199999996</v>
      </c>
      <c r="E85" s="165">
        <f t="shared" si="43"/>
        <v>3980253.44</v>
      </c>
      <c r="F85" s="165">
        <f t="shared" si="43"/>
        <v>2802118.7199999997</v>
      </c>
      <c r="G85" s="165">
        <f t="shared" si="43"/>
        <v>1733721.1300000001</v>
      </c>
      <c r="H85" s="165">
        <f t="shared" si="43"/>
        <v>1110669.9800000002</v>
      </c>
      <c r="I85" s="165">
        <f t="shared" si="43"/>
        <v>861182.1</v>
      </c>
      <c r="J85" s="165">
        <f t="shared" si="43"/>
        <v>653775.91999999993</v>
      </c>
      <c r="K85" s="165">
        <f t="shared" si="43"/>
        <v>626933.32000000007</v>
      </c>
      <c r="L85" s="165">
        <f t="shared" si="43"/>
        <v>807336.52</v>
      </c>
      <c r="M85" s="165">
        <f t="shared" si="43"/>
        <v>1398239.76</v>
      </c>
      <c r="N85" s="166">
        <f t="shared" si="43"/>
        <v>2400224.8199999998</v>
      </c>
      <c r="O85" s="164">
        <f t="shared" si="43"/>
        <v>3389410.51</v>
      </c>
      <c r="P85" s="165">
        <f t="shared" si="43"/>
        <v>3869168</v>
      </c>
      <c r="Q85" s="165">
        <f t="shared" ref="Q85:V85" si="44">SUM(Q76:Q84)</f>
        <v>3277087</v>
      </c>
      <c r="R85" s="165">
        <f t="shared" si="44"/>
        <v>2927147</v>
      </c>
      <c r="S85" s="165">
        <f t="shared" si="44"/>
        <v>1981578</v>
      </c>
      <c r="T85" s="165">
        <f t="shared" si="44"/>
        <v>1131123</v>
      </c>
      <c r="U85" s="165">
        <f t="shared" si="44"/>
        <v>806526</v>
      </c>
      <c r="V85" s="165">
        <f t="shared" si="44"/>
        <v>757716</v>
      </c>
      <c r="W85" s="165">
        <f>SUM(W76+W79+W82+W83+W84)</f>
        <v>758981</v>
      </c>
      <c r="X85" s="165">
        <f>SUM(X76+X79+X82+X83+X84)</f>
        <v>921106</v>
      </c>
      <c r="Y85" s="165">
        <v>1327080</v>
      </c>
      <c r="Z85" s="166"/>
      <c r="AA85" s="55">
        <f>SUM(AA76:AA84)</f>
        <v>121566.80999999968</v>
      </c>
      <c r="AB85" s="167">
        <f t="shared" ref="AB85:AD85" si="45">SUM(AB76:AB84)</f>
        <v>-76824.520000000091</v>
      </c>
      <c r="AC85" s="167">
        <f t="shared" si="45"/>
        <v>-703166.44</v>
      </c>
      <c r="AD85" s="167">
        <f t="shared" si="45"/>
        <v>125028.27999999997</v>
      </c>
      <c r="AE85" s="167">
        <f t="shared" ref="AE85:AF85" si="46">SUM(AE76:AE84)</f>
        <v>247856.86999999994</v>
      </c>
      <c r="AF85" s="167">
        <f t="shared" si="46"/>
        <v>20453.019999999968</v>
      </c>
      <c r="AG85" s="167">
        <f t="shared" ref="AG85:AH85" si="47">SUM(AG76:AG84)</f>
        <v>-54656.099999999991</v>
      </c>
      <c r="AH85" s="167">
        <f t="shared" si="47"/>
        <v>103940.08000000002</v>
      </c>
      <c r="AI85" s="167">
        <f t="shared" ref="AI85:AJ85" si="48">SUM(AI76:AI84)</f>
        <v>132047.67999999999</v>
      </c>
      <c r="AJ85" s="167">
        <f t="shared" si="48"/>
        <v>113769.48</v>
      </c>
      <c r="AK85" s="167">
        <f t="shared" ref="AK85" si="49">SUM(AK76:AK84)</f>
        <v>-71159.760000000053</v>
      </c>
      <c r="AL85" s="168"/>
      <c r="AM85" s="55">
        <f t="shared" ref="AM85" si="50">SUM(AM76:AM84)</f>
        <v>1807410</v>
      </c>
    </row>
    <row r="86" spans="1:39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59"/>
      <c r="AA86" s="60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2"/>
      <c r="AM86" s="60"/>
    </row>
    <row r="87" spans="1:39" s="47" customFormat="1" x14ac:dyDescent="0.35">
      <c r="A87" s="171"/>
      <c r="B87" s="48" t="s">
        <v>37</v>
      </c>
      <c r="C87" s="49">
        <v>7604220.9199999999</v>
      </c>
      <c r="D87" s="50">
        <v>8362655.3200000003</v>
      </c>
      <c r="E87" s="50">
        <v>8869896.2200000007</v>
      </c>
      <c r="F87" s="50">
        <v>9500629.9100000001</v>
      </c>
      <c r="G87" s="50">
        <v>9663703.0299999993</v>
      </c>
      <c r="H87" s="50">
        <v>9050261.3599999994</v>
      </c>
      <c r="I87" s="50">
        <v>8368213.3799999999</v>
      </c>
      <c r="J87" s="50">
        <v>7668299.3200000003</v>
      </c>
      <c r="K87" s="50">
        <v>7212970.6699999999</v>
      </c>
      <c r="L87" s="50">
        <v>7145788.3399999999</v>
      </c>
      <c r="M87" s="50">
        <v>6865816.5999999996</v>
      </c>
      <c r="N87" s="51">
        <v>6981404.7999999998</v>
      </c>
      <c r="O87" s="49">
        <v>7719670.5099999998</v>
      </c>
      <c r="P87" s="50">
        <v>8842137</v>
      </c>
      <c r="Q87" s="50">
        <v>10107761</v>
      </c>
      <c r="R87" s="50">
        <v>11015038</v>
      </c>
      <c r="S87" s="50">
        <v>11657104</v>
      </c>
      <c r="T87" s="50">
        <v>12002063</v>
      </c>
      <c r="U87" s="232">
        <v>11725621</v>
      </c>
      <c r="V87" s="232">
        <v>11364221</v>
      </c>
      <c r="W87" s="232">
        <v>11044513</v>
      </c>
      <c r="X87" s="232">
        <v>10881210</v>
      </c>
      <c r="Y87" s="232">
        <v>10564449</v>
      </c>
      <c r="Z87" s="51"/>
      <c r="AA87" s="52">
        <f t="shared" ref="AA87:AK95" si="51">O87-C87</f>
        <v>115449.58999999985</v>
      </c>
      <c r="AB87" s="53">
        <f t="shared" si="51"/>
        <v>479481.6799999997</v>
      </c>
      <c r="AC87" s="53">
        <f t="shared" si="51"/>
        <v>1237864.7799999993</v>
      </c>
      <c r="AD87" s="53">
        <f t="shared" si="51"/>
        <v>1514408.0899999999</v>
      </c>
      <c r="AE87" s="53">
        <f t="shared" si="51"/>
        <v>1993400.9700000007</v>
      </c>
      <c r="AF87" s="53">
        <f t="shared" si="51"/>
        <v>2951801.6400000006</v>
      </c>
      <c r="AG87" s="53">
        <f t="shared" si="51"/>
        <v>3357407.62</v>
      </c>
      <c r="AH87" s="53">
        <f t="shared" si="51"/>
        <v>3695921.6799999997</v>
      </c>
      <c r="AI87" s="53">
        <f t="shared" si="51"/>
        <v>3831542.33</v>
      </c>
      <c r="AJ87" s="53">
        <f t="shared" si="51"/>
        <v>3735421.66</v>
      </c>
      <c r="AK87" s="53">
        <f t="shared" si="51"/>
        <v>3698632.4000000004</v>
      </c>
      <c r="AL87" s="54"/>
      <c r="AM87" s="76">
        <f>IF(ISERROR(GETPIVOTDATA("VALUE",'CRS WK pvt'!$I$2,"DT_FILE",AM$8,"CD_CO",AM$6,"TRIM_CAT",TRIM(B87),"TRIM_LINE",A86))=TRUE,0,GETPIVOTDATA("VALUE",'CRS WK pvt'!$I$2,"DT_FILE",AM$8,"CD_CO",AM$6,"TRIM_CAT",TRIM(B87),"TRIM_LINE",A86))</f>
        <v>10619394</v>
      </c>
    </row>
    <row r="88" spans="1:39" s="47" customFormat="1" x14ac:dyDescent="0.35">
      <c r="A88" s="171"/>
      <c r="B88" s="254" t="s">
        <v>400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10989127.98</v>
      </c>
      <c r="X88" s="256">
        <f>X87-X89</f>
        <v>10825595.84</v>
      </c>
      <c r="Y88" s="256">
        <f>Y87-Y89</f>
        <v>10516627.529999999</v>
      </c>
      <c r="Z88" s="51"/>
      <c r="AA88" s="52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4"/>
      <c r="AM88" s="76"/>
    </row>
    <row r="89" spans="1:39" s="47" customFormat="1" x14ac:dyDescent="0.35">
      <c r="A89" s="171"/>
      <c r="B89" s="254" t="s">
        <v>401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55385.02</v>
      </c>
      <c r="X89" s="256">
        <v>55614.16</v>
      </c>
      <c r="Y89" s="256">
        <v>47821.47</v>
      </c>
      <c r="Z89" s="51"/>
      <c r="AA89" s="52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4"/>
      <c r="AM89" s="76"/>
    </row>
    <row r="90" spans="1:39" s="47" customFormat="1" x14ac:dyDescent="0.35">
      <c r="A90" s="171"/>
      <c r="B90" s="48" t="s">
        <v>38</v>
      </c>
      <c r="C90" s="49">
        <v>3688809.93</v>
      </c>
      <c r="D90" s="50">
        <v>3819601.44</v>
      </c>
      <c r="E90" s="50">
        <v>3949861</v>
      </c>
      <c r="F90" s="50">
        <v>4078255.26</v>
      </c>
      <c r="G90" s="50">
        <v>4200198.25</v>
      </c>
      <c r="H90" s="50">
        <v>4156164.78</v>
      </c>
      <c r="I90" s="50">
        <v>4115447.12</v>
      </c>
      <c r="J90" s="50">
        <v>4028123.9</v>
      </c>
      <c r="K90" s="50">
        <v>3997618.1</v>
      </c>
      <c r="L90" s="50">
        <v>4005271.03</v>
      </c>
      <c r="M90" s="50">
        <v>3860664.88</v>
      </c>
      <c r="N90" s="51">
        <v>3874018.33</v>
      </c>
      <c r="O90" s="49">
        <v>4071074.18</v>
      </c>
      <c r="P90" s="50">
        <v>4313614</v>
      </c>
      <c r="Q90" s="50">
        <v>4548752</v>
      </c>
      <c r="R90" s="50">
        <v>4705144</v>
      </c>
      <c r="S90" s="50">
        <v>5117662</v>
      </c>
      <c r="T90" s="50">
        <v>5229884</v>
      </c>
      <c r="U90" s="232">
        <v>5310205</v>
      </c>
      <c r="V90" s="232">
        <v>5248361</v>
      </c>
      <c r="W90" s="232">
        <v>5337153</v>
      </c>
      <c r="X90" s="232">
        <v>5278678</v>
      </c>
      <c r="Y90" s="232">
        <v>5152956</v>
      </c>
      <c r="Z90" s="51"/>
      <c r="AA90" s="52">
        <f t="shared" si="51"/>
        <v>382264.25</v>
      </c>
      <c r="AB90" s="53">
        <f t="shared" si="51"/>
        <v>494012.56000000006</v>
      </c>
      <c r="AC90" s="53">
        <f t="shared" si="51"/>
        <v>598891</v>
      </c>
      <c r="AD90" s="53">
        <f t="shared" si="51"/>
        <v>626888.74000000022</v>
      </c>
      <c r="AE90" s="53">
        <f t="shared" si="51"/>
        <v>917463.75</v>
      </c>
      <c r="AF90" s="53">
        <f t="shared" si="51"/>
        <v>1073719.2200000002</v>
      </c>
      <c r="AG90" s="53">
        <f t="shared" si="51"/>
        <v>1194757.8799999999</v>
      </c>
      <c r="AH90" s="53">
        <f t="shared" si="51"/>
        <v>1220237.1000000001</v>
      </c>
      <c r="AI90" s="53">
        <f t="shared" si="51"/>
        <v>1339534.8999999999</v>
      </c>
      <c r="AJ90" s="53">
        <f t="shared" si="51"/>
        <v>1273406.9700000002</v>
      </c>
      <c r="AK90" s="53">
        <f t="shared" si="51"/>
        <v>1292291.1200000001</v>
      </c>
      <c r="AL90" s="54"/>
      <c r="AM90" s="76">
        <f>IF(ISERROR(GETPIVOTDATA("VALUE",'CRS WK pvt'!$I$2,"DT_FILE",AM$8,"CD_CO",AM$6,"TRIM_CAT",TRIM(B90),"TRIM_LINE",A86))=TRUE,0,GETPIVOTDATA("VALUE",'CRS WK pvt'!$I$2,"DT_FILE",AM$8,"CD_CO",AM$6,"TRIM_CAT",TRIM(B90),"TRIM_LINE",A86))</f>
        <v>5190712</v>
      </c>
    </row>
    <row r="91" spans="1:39" s="47" customFormat="1" x14ac:dyDescent="0.35">
      <c r="A91" s="171"/>
      <c r="B91" s="254" t="s">
        <v>400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5287197.71</v>
      </c>
      <c r="X91" s="256">
        <f>X90-X92</f>
        <v>5228438.45</v>
      </c>
      <c r="Y91" s="256">
        <f>Y90-Y92</f>
        <v>5103057.0199999996</v>
      </c>
      <c r="Z91" s="51"/>
      <c r="AA91" s="52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4"/>
      <c r="AM91" s="76"/>
    </row>
    <row r="92" spans="1:39" s="47" customFormat="1" x14ac:dyDescent="0.35">
      <c r="A92" s="171"/>
      <c r="B92" s="254" t="s">
        <v>401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49955.29</v>
      </c>
      <c r="X92" s="256">
        <v>50239.55</v>
      </c>
      <c r="Y92" s="256">
        <v>49898.98</v>
      </c>
      <c r="Z92" s="51"/>
      <c r="AA92" s="52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4"/>
      <c r="AM92" s="76"/>
    </row>
    <row r="93" spans="1:39" s="47" customFormat="1" x14ac:dyDescent="0.35">
      <c r="A93" s="171"/>
      <c r="B93" s="48" t="s">
        <v>39</v>
      </c>
      <c r="C93" s="49">
        <v>216742.04</v>
      </c>
      <c r="D93" s="50">
        <v>245241.16</v>
      </c>
      <c r="E93" s="50">
        <v>307297.82</v>
      </c>
      <c r="F93" s="50">
        <v>389648.33</v>
      </c>
      <c r="G93" s="50">
        <v>344340.38</v>
      </c>
      <c r="H93" s="50">
        <v>274426.74</v>
      </c>
      <c r="I93" s="50">
        <v>234066.06</v>
      </c>
      <c r="J93" s="50">
        <v>197470.54</v>
      </c>
      <c r="K93" s="50">
        <v>184737.7</v>
      </c>
      <c r="L93" s="50">
        <v>182245.8</v>
      </c>
      <c r="M93" s="50">
        <v>165478.91</v>
      </c>
      <c r="N93" s="51">
        <v>175152.56</v>
      </c>
      <c r="O93" s="49">
        <v>229821.72</v>
      </c>
      <c r="P93" s="50">
        <v>554331</v>
      </c>
      <c r="Q93" s="50">
        <v>859170</v>
      </c>
      <c r="R93" s="50">
        <v>1035602</v>
      </c>
      <c r="S93" s="50">
        <v>1076550</v>
      </c>
      <c r="T93" s="50">
        <v>1014629</v>
      </c>
      <c r="U93" s="232">
        <v>1020669</v>
      </c>
      <c r="V93" s="232">
        <v>931005</v>
      </c>
      <c r="W93" s="232">
        <v>805008</v>
      </c>
      <c r="X93" s="232">
        <v>740409</v>
      </c>
      <c r="Y93" s="232">
        <v>679434</v>
      </c>
      <c r="Z93" s="51"/>
      <c r="AA93" s="52">
        <f t="shared" si="51"/>
        <v>13079.679999999993</v>
      </c>
      <c r="AB93" s="53">
        <f t="shared" si="51"/>
        <v>309089.83999999997</v>
      </c>
      <c r="AC93" s="53">
        <f t="shared" si="51"/>
        <v>551872.17999999993</v>
      </c>
      <c r="AD93" s="53">
        <f t="shared" si="51"/>
        <v>645953.66999999993</v>
      </c>
      <c r="AE93" s="53">
        <f t="shared" si="51"/>
        <v>732209.62</v>
      </c>
      <c r="AF93" s="53">
        <f t="shared" si="51"/>
        <v>740202.26</v>
      </c>
      <c r="AG93" s="53">
        <f t="shared" si="51"/>
        <v>786602.94</v>
      </c>
      <c r="AH93" s="53">
        <f t="shared" si="51"/>
        <v>733534.46</v>
      </c>
      <c r="AI93" s="53">
        <f t="shared" si="51"/>
        <v>620270.30000000005</v>
      </c>
      <c r="AJ93" s="53">
        <f t="shared" si="51"/>
        <v>558163.19999999995</v>
      </c>
      <c r="AK93" s="53">
        <f t="shared" si="51"/>
        <v>513955.08999999997</v>
      </c>
      <c r="AL93" s="54"/>
      <c r="AM93" s="76">
        <f>IF(ISERROR(GETPIVOTDATA("VALUE",'CRS WK pvt'!$I$2,"DT_FILE",AM$8,"CD_CO",AM$6,"TRIM_CAT",TRIM(B93),"TRIM_LINE",A86))=TRUE,0,GETPIVOTDATA("VALUE",'CRS WK pvt'!$I$2,"DT_FILE",AM$8,"CD_CO",AM$6,"TRIM_CAT",TRIM(B93),"TRIM_LINE",A86))</f>
        <v>679586</v>
      </c>
    </row>
    <row r="94" spans="1:39" s="47" customFormat="1" x14ac:dyDescent="0.35">
      <c r="A94" s="171"/>
      <c r="B94" s="48" t="s">
        <v>40</v>
      </c>
      <c r="C94" s="49">
        <v>283739.5</v>
      </c>
      <c r="D94" s="50">
        <v>158796.78</v>
      </c>
      <c r="E94" s="50">
        <v>190173.95</v>
      </c>
      <c r="F94" s="50">
        <v>400873.98</v>
      </c>
      <c r="G94" s="50">
        <v>400850.82</v>
      </c>
      <c r="H94" s="50">
        <v>389781.41</v>
      </c>
      <c r="I94" s="50">
        <v>318343.18</v>
      </c>
      <c r="J94" s="50">
        <v>390759.99</v>
      </c>
      <c r="K94" s="50">
        <v>346111.9</v>
      </c>
      <c r="L94" s="50">
        <v>343203.65</v>
      </c>
      <c r="M94" s="50">
        <v>183594.06</v>
      </c>
      <c r="N94" s="51">
        <v>177902.49</v>
      </c>
      <c r="O94" s="49">
        <v>180242.51</v>
      </c>
      <c r="P94" s="50">
        <v>307538</v>
      </c>
      <c r="Q94" s="50">
        <v>391109</v>
      </c>
      <c r="R94" s="50">
        <v>483644</v>
      </c>
      <c r="S94" s="50">
        <v>412856</v>
      </c>
      <c r="T94" s="50">
        <v>357888</v>
      </c>
      <c r="U94" s="232">
        <v>330542</v>
      </c>
      <c r="V94" s="232">
        <v>204445</v>
      </c>
      <c r="W94" s="232">
        <v>199620</v>
      </c>
      <c r="X94" s="232">
        <v>166217</v>
      </c>
      <c r="Y94" s="232">
        <v>239687</v>
      </c>
      <c r="Z94" s="51"/>
      <c r="AA94" s="52">
        <f t="shared" si="51"/>
        <v>-103496.98999999999</v>
      </c>
      <c r="AB94" s="53">
        <f t="shared" si="51"/>
        <v>148741.22</v>
      </c>
      <c r="AC94" s="53">
        <f t="shared" si="51"/>
        <v>200935.05</v>
      </c>
      <c r="AD94" s="53">
        <f t="shared" si="51"/>
        <v>82770.020000000019</v>
      </c>
      <c r="AE94" s="53">
        <f t="shared" si="51"/>
        <v>12005.179999999993</v>
      </c>
      <c r="AF94" s="53">
        <f t="shared" si="51"/>
        <v>-31893.409999999974</v>
      </c>
      <c r="AG94" s="53">
        <f t="shared" si="51"/>
        <v>12198.820000000007</v>
      </c>
      <c r="AH94" s="53">
        <f t="shared" si="51"/>
        <v>-186314.99</v>
      </c>
      <c r="AI94" s="53">
        <f t="shared" si="51"/>
        <v>-146491.90000000002</v>
      </c>
      <c r="AJ94" s="53">
        <f t="shared" si="51"/>
        <v>-176986.65000000002</v>
      </c>
      <c r="AK94" s="53">
        <f t="shared" si="51"/>
        <v>56092.94</v>
      </c>
      <c r="AL94" s="54"/>
      <c r="AM94" s="76">
        <f>IF(ISERROR(GETPIVOTDATA("VALUE",'CRS WK pvt'!$I$2,"DT_FILE",AM$8,"CD_CO",AM$6,"TRIM_CAT",TRIM(B94),"TRIM_LINE",A86))=TRUE,0,GETPIVOTDATA("VALUE",'CRS WK pvt'!$I$2,"DT_FILE",AM$8,"CD_CO",AM$6,"TRIM_CAT",TRIM(B94),"TRIM_LINE",A86))</f>
        <v>228255</v>
      </c>
    </row>
    <row r="95" spans="1:39" s="47" customFormat="1" x14ac:dyDescent="0.35">
      <c r="A95" s="171"/>
      <c r="B95" s="48" t="s">
        <v>41</v>
      </c>
      <c r="C95" s="49">
        <v>392.25</v>
      </c>
      <c r="D95" s="50">
        <v>25297.72</v>
      </c>
      <c r="E95" s="50">
        <v>83879.31</v>
      </c>
      <c r="F95" s="50">
        <v>87575.17</v>
      </c>
      <c r="G95" s="50">
        <v>116250.64</v>
      </c>
      <c r="H95" s="50">
        <v>45336.22</v>
      </c>
      <c r="I95" s="50">
        <v>47776.22</v>
      </c>
      <c r="J95" s="50">
        <v>52774.99</v>
      </c>
      <c r="K95" s="50">
        <v>45680.92</v>
      </c>
      <c r="L95" s="50">
        <v>40443.58</v>
      </c>
      <c r="M95" s="50">
        <v>83388.5</v>
      </c>
      <c r="N95" s="51">
        <v>80112.66</v>
      </c>
      <c r="O95" s="49">
        <v>74320.67</v>
      </c>
      <c r="P95" s="50">
        <v>46612</v>
      </c>
      <c r="Q95" s="50">
        <v>46319</v>
      </c>
      <c r="R95" s="50">
        <v>47662</v>
      </c>
      <c r="S95" s="50">
        <v>43792</v>
      </c>
      <c r="T95" s="50">
        <v>179198</v>
      </c>
      <c r="U95" s="232">
        <v>179109</v>
      </c>
      <c r="V95" s="232">
        <v>175527</v>
      </c>
      <c r="W95" s="232">
        <v>189318</v>
      </c>
      <c r="X95" s="232">
        <v>168129</v>
      </c>
      <c r="Y95" s="232">
        <v>169083</v>
      </c>
      <c r="Z95" s="51"/>
      <c r="AA95" s="52">
        <f t="shared" si="51"/>
        <v>73928.42</v>
      </c>
      <c r="AB95" s="53">
        <f t="shared" si="51"/>
        <v>21314.28</v>
      </c>
      <c r="AC95" s="53">
        <f t="shared" si="51"/>
        <v>-37560.31</v>
      </c>
      <c r="AD95" s="53">
        <f t="shared" si="51"/>
        <v>-39913.17</v>
      </c>
      <c r="AE95" s="53">
        <f t="shared" si="51"/>
        <v>-72458.64</v>
      </c>
      <c r="AF95" s="53">
        <f t="shared" si="51"/>
        <v>133861.78</v>
      </c>
      <c r="AG95" s="53">
        <f t="shared" si="51"/>
        <v>131332.78</v>
      </c>
      <c r="AH95" s="53">
        <f t="shared" si="51"/>
        <v>122752.01000000001</v>
      </c>
      <c r="AI95" s="53">
        <f t="shared" si="51"/>
        <v>143637.08000000002</v>
      </c>
      <c r="AJ95" s="53">
        <f t="shared" si="51"/>
        <v>127685.42</v>
      </c>
      <c r="AK95" s="53">
        <f t="shared" si="51"/>
        <v>85694.5</v>
      </c>
      <c r="AL95" s="54"/>
      <c r="AM95" s="76">
        <f>IF(ISERROR(GETPIVOTDATA("VALUE",'CRS WK pvt'!$I$2,"DT_FILE",AM$8,"CD_CO",AM$6,"TRIM_CAT",TRIM(B95),"TRIM_LINE",A86))=TRUE,0,GETPIVOTDATA("VALUE",'CRS WK pvt'!$I$2,"DT_FILE",AM$8,"CD_CO",AM$6,"TRIM_CAT",TRIM(B95),"TRIM_LINE",A86))</f>
        <v>169083</v>
      </c>
    </row>
    <row r="96" spans="1:39" s="152" customFormat="1" x14ac:dyDescent="0.35">
      <c r="A96" s="172"/>
      <c r="B96" s="48" t="s">
        <v>42</v>
      </c>
      <c r="C96" s="164">
        <f t="shared" ref="C96:P96" si="52">SUM(C87:C95)</f>
        <v>11793904.639999999</v>
      </c>
      <c r="D96" s="165">
        <f t="shared" si="52"/>
        <v>12611592.42</v>
      </c>
      <c r="E96" s="165">
        <f t="shared" si="52"/>
        <v>13401108.300000001</v>
      </c>
      <c r="F96" s="165">
        <f t="shared" si="52"/>
        <v>14456982.65</v>
      </c>
      <c r="G96" s="165">
        <f t="shared" si="52"/>
        <v>14725343.120000001</v>
      </c>
      <c r="H96" s="165">
        <f t="shared" si="52"/>
        <v>13915970.51</v>
      </c>
      <c r="I96" s="165">
        <f t="shared" si="52"/>
        <v>13083845.960000001</v>
      </c>
      <c r="J96" s="165">
        <f t="shared" si="52"/>
        <v>12337428.74</v>
      </c>
      <c r="K96" s="165">
        <f t="shared" si="52"/>
        <v>11787119.289999999</v>
      </c>
      <c r="L96" s="165">
        <f t="shared" si="52"/>
        <v>11716952.4</v>
      </c>
      <c r="M96" s="165">
        <f t="shared" si="52"/>
        <v>11158942.950000001</v>
      </c>
      <c r="N96" s="166">
        <f t="shared" si="52"/>
        <v>11288590.84</v>
      </c>
      <c r="O96" s="164">
        <f t="shared" si="52"/>
        <v>12275129.59</v>
      </c>
      <c r="P96" s="165">
        <f t="shared" si="52"/>
        <v>14064232</v>
      </c>
      <c r="Q96" s="165">
        <f t="shared" ref="Q96:AA96" si="53">SUM(Q87:Q95)</f>
        <v>15953111</v>
      </c>
      <c r="R96" s="165">
        <f t="shared" si="53"/>
        <v>17287090</v>
      </c>
      <c r="S96" s="165">
        <f t="shared" si="53"/>
        <v>18307964</v>
      </c>
      <c r="T96" s="165">
        <f t="shared" si="53"/>
        <v>18783662</v>
      </c>
      <c r="U96" s="165">
        <f t="shared" si="53"/>
        <v>18566146</v>
      </c>
      <c r="V96" s="165">
        <f t="shared" si="53"/>
        <v>17923559</v>
      </c>
      <c r="W96" s="165">
        <f>SUM(W87+W90+W93+W94+W95)</f>
        <v>17575612</v>
      </c>
      <c r="X96" s="165">
        <f>SUM(X87+X90+X93+X94+X95)</f>
        <v>17234643</v>
      </c>
      <c r="Y96" s="165">
        <v>16805609</v>
      </c>
      <c r="Z96" s="166"/>
      <c r="AA96" s="55">
        <f t="shared" si="53"/>
        <v>481224.94999999984</v>
      </c>
      <c r="AB96" s="167">
        <f t="shared" ref="AB96:AD96" si="54">SUM(AB87:AB95)</f>
        <v>1452639.5799999996</v>
      </c>
      <c r="AC96" s="167">
        <f t="shared" si="54"/>
        <v>2552002.6999999988</v>
      </c>
      <c r="AD96" s="167">
        <f t="shared" si="54"/>
        <v>2830107.35</v>
      </c>
      <c r="AE96" s="167">
        <f t="shared" ref="AE96:AF96" si="55">SUM(AE87:AE95)</f>
        <v>3582620.8800000008</v>
      </c>
      <c r="AF96" s="167">
        <f t="shared" si="55"/>
        <v>4867691.4900000012</v>
      </c>
      <c r="AG96" s="167">
        <f t="shared" ref="AG96:AH96" si="56">SUM(AG87:AG95)</f>
        <v>5482300.04</v>
      </c>
      <c r="AH96" s="167">
        <f t="shared" si="56"/>
        <v>5586130.2599999988</v>
      </c>
      <c r="AI96" s="167">
        <f t="shared" ref="AI96:AJ96" si="57">SUM(AI87:AI95)</f>
        <v>5788492.71</v>
      </c>
      <c r="AJ96" s="167">
        <f t="shared" si="57"/>
        <v>5517690.6000000006</v>
      </c>
      <c r="AK96" s="167">
        <f t="shared" ref="AK96" si="58">SUM(AK87:AK95)</f>
        <v>5646666.0500000007</v>
      </c>
      <c r="AL96" s="168"/>
      <c r="AM96" s="55">
        <f>SUM(AM87:AM95)</f>
        <v>16887030</v>
      </c>
    </row>
    <row r="97" spans="1:39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59"/>
      <c r="AA97" s="60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2"/>
      <c r="AM97" s="60"/>
    </row>
    <row r="98" spans="1:39" s="47" customFormat="1" x14ac:dyDescent="0.35">
      <c r="A98" s="171"/>
      <c r="B98" s="48" t="s">
        <v>37</v>
      </c>
      <c r="C98" s="49">
        <v>14230661.300000001</v>
      </c>
      <c r="D98" s="50">
        <v>15474069.43</v>
      </c>
      <c r="E98" s="50">
        <v>14458977.85</v>
      </c>
      <c r="F98" s="50">
        <v>13150911.07</v>
      </c>
      <c r="G98" s="50">
        <v>12146181.65</v>
      </c>
      <c r="H98" s="50">
        <v>10674920.189999999</v>
      </c>
      <c r="I98" s="50">
        <v>9727871.9100000001</v>
      </c>
      <c r="J98" s="50">
        <v>8920777.8900000006</v>
      </c>
      <c r="K98" s="50">
        <v>8589620.9600000009</v>
      </c>
      <c r="L98" s="50">
        <v>9213471.0800000001</v>
      </c>
      <c r="M98" s="50">
        <v>10412095.970000001</v>
      </c>
      <c r="N98" s="51">
        <v>12114339.300000001</v>
      </c>
      <c r="O98" s="49">
        <v>13770222.9</v>
      </c>
      <c r="P98" s="50">
        <v>14919165</v>
      </c>
      <c r="Q98" s="50">
        <v>15233576</v>
      </c>
      <c r="R98" s="50">
        <v>15203499</v>
      </c>
      <c r="S98" s="50">
        <v>14066598</v>
      </c>
      <c r="T98" s="50">
        <v>13562826</v>
      </c>
      <c r="U98" s="232">
        <v>13098045</v>
      </c>
      <c r="V98" s="232">
        <v>12739876</v>
      </c>
      <c r="W98" s="232">
        <v>12466027</v>
      </c>
      <c r="X98" s="232">
        <v>12989113</v>
      </c>
      <c r="Y98" s="232">
        <v>13991123</v>
      </c>
      <c r="Z98" s="51"/>
      <c r="AA98" s="52">
        <f t="shared" ref="AA98:AK106" si="59">O98-C98</f>
        <v>-460438.40000000037</v>
      </c>
      <c r="AB98" s="53">
        <f t="shared" si="59"/>
        <v>-554904.4299999997</v>
      </c>
      <c r="AC98" s="53">
        <f t="shared" si="59"/>
        <v>774598.15000000037</v>
      </c>
      <c r="AD98" s="53">
        <f t="shared" si="59"/>
        <v>2052587.9299999997</v>
      </c>
      <c r="AE98" s="53">
        <f t="shared" si="59"/>
        <v>1920416.3499999996</v>
      </c>
      <c r="AF98" s="53">
        <f t="shared" si="59"/>
        <v>2887905.8100000005</v>
      </c>
      <c r="AG98" s="53">
        <f t="shared" si="59"/>
        <v>3370173.09</v>
      </c>
      <c r="AH98" s="53">
        <f t="shared" si="59"/>
        <v>3819098.1099999994</v>
      </c>
      <c r="AI98" s="53">
        <f t="shared" si="59"/>
        <v>3876406.0399999991</v>
      </c>
      <c r="AJ98" s="53">
        <f t="shared" si="59"/>
        <v>3775641.92</v>
      </c>
      <c r="AK98" s="53">
        <f t="shared" si="59"/>
        <v>3579027.0299999993</v>
      </c>
      <c r="AL98" s="54"/>
      <c r="AM98" s="76">
        <f>IF(ISERROR(GETPIVOTDATA("VALUE",'CRS WK pvt'!$I$2,"DT_FILE",AM$8,"CD_CO",AM$6,"TRIM_CAT",TRIM(B98),"TRIM_LINE",A97))=TRUE,0,GETPIVOTDATA("VALUE",'CRS WK pvt'!$I$2,"DT_FILE",AM$8,"CD_CO",AM$6,"TRIM_CAT",TRIM(B98),"TRIM_LINE",A97))</f>
        <v>14962788</v>
      </c>
    </row>
    <row r="99" spans="1:39" s="47" customFormat="1" x14ac:dyDescent="0.35">
      <c r="A99" s="171"/>
      <c r="B99" s="254" t="s">
        <v>400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12396356.49</v>
      </c>
      <c r="X99" s="256">
        <f>X98-X100</f>
        <v>12911551.49</v>
      </c>
      <c r="Y99" s="256">
        <f>Y98-Y100</f>
        <v>13907945.33</v>
      </c>
      <c r="Z99" s="51"/>
      <c r="AA99" s="52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4"/>
      <c r="AM99" s="76"/>
    </row>
    <row r="100" spans="1:39" s="47" customFormat="1" x14ac:dyDescent="0.35">
      <c r="A100" s="171"/>
      <c r="B100" s="254" t="s">
        <v>401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69670.509999999995</v>
      </c>
      <c r="X100" s="256">
        <v>77561.509999999995</v>
      </c>
      <c r="Y100" s="256">
        <v>83177.67</v>
      </c>
      <c r="Z100" s="51"/>
      <c r="AA100" s="52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4"/>
      <c r="AM100" s="76"/>
    </row>
    <row r="101" spans="1:39" s="47" customFormat="1" x14ac:dyDescent="0.35">
      <c r="A101" s="171"/>
      <c r="B101" s="48" t="s">
        <v>38</v>
      </c>
      <c r="C101" s="49">
        <v>4870380.87</v>
      </c>
      <c r="D101" s="50">
        <v>5051288.42</v>
      </c>
      <c r="E101" s="50">
        <v>5062268.04</v>
      </c>
      <c r="F101" s="50">
        <v>4831682.08</v>
      </c>
      <c r="G101" s="50">
        <v>4730263.6100000003</v>
      </c>
      <c r="H101" s="50">
        <v>4485609.93</v>
      </c>
      <c r="I101" s="50">
        <v>4371408.42</v>
      </c>
      <c r="J101" s="50">
        <v>4291053.7699999996</v>
      </c>
      <c r="K101" s="50">
        <v>4279030.95</v>
      </c>
      <c r="L101" s="50">
        <v>4381809.5999999996</v>
      </c>
      <c r="M101" s="50">
        <v>4542766.26</v>
      </c>
      <c r="N101" s="51">
        <v>4839790.75</v>
      </c>
      <c r="O101" s="49">
        <v>5117286.95</v>
      </c>
      <c r="P101" s="50">
        <v>5329126</v>
      </c>
      <c r="Q101" s="50">
        <v>5423045</v>
      </c>
      <c r="R101" s="50">
        <v>5391052</v>
      </c>
      <c r="S101" s="50">
        <v>5561080</v>
      </c>
      <c r="T101" s="50">
        <v>5513129</v>
      </c>
      <c r="U101" s="232">
        <v>5564276</v>
      </c>
      <c r="V101" s="232">
        <v>5496855</v>
      </c>
      <c r="W101" s="232">
        <v>5613586</v>
      </c>
      <c r="X101" s="232">
        <v>5673544</v>
      </c>
      <c r="Y101" s="232">
        <v>5830928</v>
      </c>
      <c r="Z101" s="51"/>
      <c r="AA101" s="52">
        <f t="shared" si="59"/>
        <v>246906.08000000007</v>
      </c>
      <c r="AB101" s="53">
        <f t="shared" si="59"/>
        <v>277837.58000000007</v>
      </c>
      <c r="AC101" s="53">
        <f t="shared" si="59"/>
        <v>360776.95999999996</v>
      </c>
      <c r="AD101" s="53">
        <f t="shared" si="59"/>
        <v>559369.91999999993</v>
      </c>
      <c r="AE101" s="53">
        <f t="shared" si="59"/>
        <v>830816.38999999966</v>
      </c>
      <c r="AF101" s="53">
        <f t="shared" si="59"/>
        <v>1027519.0700000003</v>
      </c>
      <c r="AG101" s="53">
        <f t="shared" si="59"/>
        <v>1192867.58</v>
      </c>
      <c r="AH101" s="53">
        <f t="shared" si="59"/>
        <v>1205801.2300000004</v>
      </c>
      <c r="AI101" s="53">
        <f t="shared" si="59"/>
        <v>1334555.0499999998</v>
      </c>
      <c r="AJ101" s="53">
        <f t="shared" si="59"/>
        <v>1291734.4000000004</v>
      </c>
      <c r="AK101" s="53">
        <f t="shared" si="59"/>
        <v>1288161.7400000002</v>
      </c>
      <c r="AL101" s="54"/>
      <c r="AM101" s="76">
        <f>IF(ISERROR(GETPIVOTDATA("VALUE",'CRS WK pvt'!$I$2,"DT_FILE",AM$8,"CD_CO",AM$6,"TRIM_CAT",TRIM(B101),"TRIM_LINE",A97))=TRUE,0,GETPIVOTDATA("VALUE",'CRS WK pvt'!$I$2,"DT_FILE",AM$8,"CD_CO",AM$6,"TRIM_CAT",TRIM(B101),"TRIM_LINE",A97))</f>
        <v>6022727</v>
      </c>
    </row>
    <row r="102" spans="1:39" s="47" customFormat="1" x14ac:dyDescent="0.35">
      <c r="A102" s="171"/>
      <c r="B102" s="254" t="s">
        <v>400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5559938.2300000004</v>
      </c>
      <c r="X102" s="256">
        <f>X101-X103</f>
        <v>5616788.6900000004</v>
      </c>
      <c r="Y102" s="256">
        <f>Y101-Y103</f>
        <v>5770740.2800000003</v>
      </c>
      <c r="Z102" s="51"/>
      <c r="AA102" s="52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4"/>
      <c r="AM102" s="76"/>
    </row>
    <row r="103" spans="1:39" s="47" customFormat="1" x14ac:dyDescent="0.35">
      <c r="A103" s="171"/>
      <c r="B103" s="254" t="s">
        <v>401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53647.77</v>
      </c>
      <c r="X103" s="256">
        <v>56755.31</v>
      </c>
      <c r="Y103" s="256">
        <v>60187.72</v>
      </c>
      <c r="Z103" s="51"/>
      <c r="AA103" s="52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4"/>
      <c r="AM103" s="76"/>
    </row>
    <row r="104" spans="1:39" s="47" customFormat="1" x14ac:dyDescent="0.35">
      <c r="A104" s="171"/>
      <c r="B104" s="48" t="s">
        <v>39</v>
      </c>
      <c r="C104" s="49">
        <v>1592251.97</v>
      </c>
      <c r="D104" s="50">
        <v>1698102.46</v>
      </c>
      <c r="E104" s="50">
        <v>1304303.76</v>
      </c>
      <c r="F104" s="50">
        <v>1012973.63</v>
      </c>
      <c r="G104" s="50">
        <v>748009.27</v>
      </c>
      <c r="H104" s="50">
        <v>551157.93999999994</v>
      </c>
      <c r="I104" s="50">
        <v>472014.3</v>
      </c>
      <c r="J104" s="50">
        <v>413735.69</v>
      </c>
      <c r="K104" s="50">
        <v>457535.37</v>
      </c>
      <c r="L104" s="50">
        <v>702110.52</v>
      </c>
      <c r="M104" s="50">
        <v>880891.58</v>
      </c>
      <c r="N104" s="51">
        <v>1463951.22</v>
      </c>
      <c r="O104" s="49">
        <v>1599491.76</v>
      </c>
      <c r="P104" s="50">
        <v>2299463</v>
      </c>
      <c r="Q104" s="50">
        <v>2072714</v>
      </c>
      <c r="R104" s="50">
        <v>1880729</v>
      </c>
      <c r="S104" s="50">
        <v>1524170</v>
      </c>
      <c r="T104" s="50">
        <v>1342199</v>
      </c>
      <c r="U104" s="232">
        <v>1239184</v>
      </c>
      <c r="V104" s="232">
        <v>1161212</v>
      </c>
      <c r="W104" s="232">
        <v>1072251</v>
      </c>
      <c r="X104" s="232">
        <v>1173109</v>
      </c>
      <c r="Y104" s="232">
        <v>1576041</v>
      </c>
      <c r="Z104" s="51"/>
      <c r="AA104" s="52">
        <f t="shared" si="59"/>
        <v>7239.7900000000373</v>
      </c>
      <c r="AB104" s="53">
        <f t="shared" si="59"/>
        <v>601360.54</v>
      </c>
      <c r="AC104" s="53">
        <f t="shared" si="59"/>
        <v>768410.24</v>
      </c>
      <c r="AD104" s="53">
        <f t="shared" si="59"/>
        <v>867755.37</v>
      </c>
      <c r="AE104" s="53">
        <f t="shared" si="59"/>
        <v>776160.73</v>
      </c>
      <c r="AF104" s="53">
        <f t="shared" si="59"/>
        <v>791041.06</v>
      </c>
      <c r="AG104" s="53">
        <f t="shared" si="59"/>
        <v>767169.7</v>
      </c>
      <c r="AH104" s="53">
        <f t="shared" si="59"/>
        <v>747476.31</v>
      </c>
      <c r="AI104" s="53">
        <f t="shared" si="59"/>
        <v>614715.63</v>
      </c>
      <c r="AJ104" s="53">
        <f t="shared" si="59"/>
        <v>470998.48</v>
      </c>
      <c r="AK104" s="53">
        <f t="shared" si="59"/>
        <v>695149.42</v>
      </c>
      <c r="AL104" s="54"/>
      <c r="AM104" s="76">
        <f>IF(ISERROR(GETPIVOTDATA("VALUE",'CRS WK pvt'!$I$2,"DT_FILE",AM$8,"CD_CO",AM$6,"TRIM_CAT",TRIM(B104),"TRIM_LINE",A97))=TRUE,0,GETPIVOTDATA("VALUE",'CRS WK pvt'!$I$2,"DT_FILE",AM$8,"CD_CO",AM$6,"TRIM_CAT",TRIM(B104),"TRIM_LINE",A97))</f>
        <v>2014078</v>
      </c>
    </row>
    <row r="105" spans="1:39" s="47" customFormat="1" x14ac:dyDescent="0.35">
      <c r="A105" s="171"/>
      <c r="B105" s="48" t="s">
        <v>40</v>
      </c>
      <c r="C105" s="49">
        <v>1307509.78</v>
      </c>
      <c r="D105" s="50">
        <v>1054901.22</v>
      </c>
      <c r="E105" s="50">
        <v>814151.57</v>
      </c>
      <c r="F105" s="50">
        <v>734894.95</v>
      </c>
      <c r="G105" s="50">
        <v>586306.05000000005</v>
      </c>
      <c r="H105" s="50">
        <v>589746.80000000005</v>
      </c>
      <c r="I105" s="50">
        <v>556944.21</v>
      </c>
      <c r="J105" s="50">
        <v>451389.04</v>
      </c>
      <c r="K105" s="50">
        <v>441145</v>
      </c>
      <c r="L105" s="50">
        <v>682294.6</v>
      </c>
      <c r="M105" s="50">
        <v>638151.61</v>
      </c>
      <c r="N105" s="51">
        <v>718728.83</v>
      </c>
      <c r="O105" s="49">
        <v>800743.05</v>
      </c>
      <c r="P105" s="50">
        <v>954670</v>
      </c>
      <c r="Q105" s="50">
        <v>908222</v>
      </c>
      <c r="R105" s="50">
        <v>814267</v>
      </c>
      <c r="S105" s="50">
        <v>545165</v>
      </c>
      <c r="T105" s="50">
        <v>449819</v>
      </c>
      <c r="U105" s="232">
        <v>394271</v>
      </c>
      <c r="V105" s="232">
        <v>259938</v>
      </c>
      <c r="W105" s="232">
        <v>397068</v>
      </c>
      <c r="X105" s="232">
        <v>440258</v>
      </c>
      <c r="Y105" s="232">
        <v>657287</v>
      </c>
      <c r="Z105" s="51"/>
      <c r="AA105" s="52">
        <f t="shared" si="59"/>
        <v>-506766.73</v>
      </c>
      <c r="AB105" s="53">
        <f t="shared" si="59"/>
        <v>-100231.21999999997</v>
      </c>
      <c r="AC105" s="53">
        <f t="shared" si="59"/>
        <v>94070.430000000051</v>
      </c>
      <c r="AD105" s="53">
        <f t="shared" si="59"/>
        <v>79372.050000000047</v>
      </c>
      <c r="AE105" s="53">
        <f t="shared" si="59"/>
        <v>-41141.050000000047</v>
      </c>
      <c r="AF105" s="53">
        <f t="shared" si="59"/>
        <v>-139927.80000000005</v>
      </c>
      <c r="AG105" s="53">
        <f t="shared" si="59"/>
        <v>-162673.20999999996</v>
      </c>
      <c r="AH105" s="53">
        <f t="shared" si="59"/>
        <v>-191451.03999999998</v>
      </c>
      <c r="AI105" s="53">
        <f t="shared" si="59"/>
        <v>-44077</v>
      </c>
      <c r="AJ105" s="53">
        <f t="shared" si="59"/>
        <v>-242036.59999999998</v>
      </c>
      <c r="AK105" s="53">
        <f t="shared" si="59"/>
        <v>19135.390000000014</v>
      </c>
      <c r="AL105" s="54"/>
      <c r="AM105" s="76">
        <f>IF(ISERROR(GETPIVOTDATA("VALUE",'CRS WK pvt'!$I$2,"DT_FILE",AM$8,"CD_CO",AM$6,"TRIM_CAT",TRIM(B105),"TRIM_LINE",A97))=TRUE,0,GETPIVOTDATA("VALUE",'CRS WK pvt'!$I$2,"DT_FILE",AM$8,"CD_CO",AM$6,"TRIM_CAT",TRIM(B105),"TRIM_LINE",A97))</f>
        <v>794176</v>
      </c>
    </row>
    <row r="106" spans="1:39" s="47" customFormat="1" x14ac:dyDescent="0.35">
      <c r="A106" s="171"/>
      <c r="B106" s="48" t="s">
        <v>41</v>
      </c>
      <c r="C106" s="49">
        <v>220183.94</v>
      </c>
      <c r="D106" s="50">
        <v>284721.46000000002</v>
      </c>
      <c r="E106" s="50">
        <v>459106.92</v>
      </c>
      <c r="F106" s="50">
        <v>217838.22</v>
      </c>
      <c r="G106" s="50">
        <v>275127.06</v>
      </c>
      <c r="H106" s="50">
        <v>112092.58</v>
      </c>
      <c r="I106" s="50">
        <v>97953.78</v>
      </c>
      <c r="J106" s="50">
        <v>64118.21</v>
      </c>
      <c r="K106" s="50">
        <v>173614.26</v>
      </c>
      <c r="L106" s="50">
        <v>169886.5</v>
      </c>
      <c r="M106" s="50">
        <v>138667.60999999999</v>
      </c>
      <c r="N106" s="51">
        <v>212852.25</v>
      </c>
      <c r="O106" s="49">
        <v>342513.3</v>
      </c>
      <c r="P106" s="50">
        <v>350633</v>
      </c>
      <c r="Q106" s="50">
        <v>240847</v>
      </c>
      <c r="R106" s="50">
        <v>227240</v>
      </c>
      <c r="S106" s="50">
        <v>241854</v>
      </c>
      <c r="T106" s="50">
        <v>328254</v>
      </c>
      <c r="U106" s="232">
        <v>273151</v>
      </c>
      <c r="V106" s="232">
        <v>321862</v>
      </c>
      <c r="W106" s="232">
        <v>292362</v>
      </c>
      <c r="X106" s="232">
        <v>317255</v>
      </c>
      <c r="Y106" s="232">
        <v>363019</v>
      </c>
      <c r="Z106" s="51"/>
      <c r="AA106" s="52">
        <f t="shared" si="59"/>
        <v>122329.35999999999</v>
      </c>
      <c r="AB106" s="53">
        <f t="shared" si="59"/>
        <v>65911.539999999979</v>
      </c>
      <c r="AC106" s="53">
        <f t="shared" si="59"/>
        <v>-218259.91999999998</v>
      </c>
      <c r="AD106" s="53">
        <f t="shared" si="59"/>
        <v>9401.7799999999988</v>
      </c>
      <c r="AE106" s="53">
        <f t="shared" si="59"/>
        <v>-33273.06</v>
      </c>
      <c r="AF106" s="53">
        <f t="shared" si="59"/>
        <v>216161.41999999998</v>
      </c>
      <c r="AG106" s="53">
        <f t="shared" si="59"/>
        <v>175197.22</v>
      </c>
      <c r="AH106" s="53">
        <f t="shared" si="59"/>
        <v>257743.79</v>
      </c>
      <c r="AI106" s="53">
        <f t="shared" si="59"/>
        <v>118747.73999999999</v>
      </c>
      <c r="AJ106" s="53">
        <f t="shared" si="59"/>
        <v>147368.5</v>
      </c>
      <c r="AK106" s="53">
        <f t="shared" si="59"/>
        <v>224351.39</v>
      </c>
      <c r="AL106" s="54"/>
      <c r="AM106" s="76">
        <f>IF(ISERROR(GETPIVOTDATA("VALUE",'CRS WK pvt'!$I$2,"DT_FILE",AM$8,"CD_CO",AM$6,"TRIM_CAT",TRIM(B106),"TRIM_LINE",A97))=TRUE,0,GETPIVOTDATA("VALUE",'CRS WK pvt'!$I$2,"DT_FILE",AM$8,"CD_CO",AM$6,"TRIM_CAT",TRIM(B106),"TRIM_LINE",A97))</f>
        <v>783684</v>
      </c>
    </row>
    <row r="107" spans="1:39" s="152" customFormat="1" ht="15" thickBot="1" x14ac:dyDescent="0.4">
      <c r="A107" s="172"/>
      <c r="B107" s="63" t="s">
        <v>42</v>
      </c>
      <c r="C107" s="147">
        <f t="shared" ref="C107:V107" si="60">SUM(C98:C106)</f>
        <v>22220987.860000003</v>
      </c>
      <c r="D107" s="148">
        <f t="shared" si="60"/>
        <v>23563082.990000002</v>
      </c>
      <c r="E107" s="148">
        <f t="shared" si="60"/>
        <v>22098808.140000004</v>
      </c>
      <c r="F107" s="148">
        <f t="shared" si="60"/>
        <v>19948299.949999996</v>
      </c>
      <c r="G107" s="148">
        <f t="shared" si="60"/>
        <v>18485887.640000001</v>
      </c>
      <c r="H107" s="148">
        <f t="shared" si="60"/>
        <v>16413527.439999999</v>
      </c>
      <c r="I107" s="148">
        <f t="shared" si="60"/>
        <v>15226192.619999999</v>
      </c>
      <c r="J107" s="148">
        <f t="shared" si="60"/>
        <v>14141074.6</v>
      </c>
      <c r="K107" s="148">
        <f t="shared" si="60"/>
        <v>13940946.539999999</v>
      </c>
      <c r="L107" s="148">
        <f t="shared" si="60"/>
        <v>15149572.299999999</v>
      </c>
      <c r="M107" s="148">
        <f t="shared" si="60"/>
        <v>16612573.029999999</v>
      </c>
      <c r="N107" s="149">
        <f t="shared" si="60"/>
        <v>19349662.349999998</v>
      </c>
      <c r="O107" s="147">
        <f t="shared" si="60"/>
        <v>21630257.960000005</v>
      </c>
      <c r="P107" s="148">
        <f t="shared" si="60"/>
        <v>23853057</v>
      </c>
      <c r="Q107" s="148">
        <f t="shared" si="60"/>
        <v>23878404</v>
      </c>
      <c r="R107" s="148">
        <f t="shared" si="60"/>
        <v>23516787</v>
      </c>
      <c r="S107" s="148">
        <f t="shared" si="60"/>
        <v>21938867</v>
      </c>
      <c r="T107" s="148">
        <f t="shared" si="60"/>
        <v>21196227</v>
      </c>
      <c r="U107" s="148">
        <f t="shared" si="60"/>
        <v>20568927</v>
      </c>
      <c r="V107" s="148">
        <f t="shared" si="60"/>
        <v>19979743</v>
      </c>
      <c r="W107" s="148">
        <f>SUM(W98+W101+W104+W105+W106)</f>
        <v>19841294</v>
      </c>
      <c r="X107" s="148">
        <f>SUM(X98+X101+X104+X105+X106)</f>
        <v>20593279</v>
      </c>
      <c r="Y107" s="148">
        <v>22418398</v>
      </c>
      <c r="Z107" s="149"/>
      <c r="AA107" s="45">
        <f>SUM(AA98:AA106)</f>
        <v>-590729.90000000026</v>
      </c>
      <c r="AB107" s="150">
        <f t="shared" ref="AB107:AD107" si="61">SUM(AB98:AB106)</f>
        <v>289974.01000000042</v>
      </c>
      <c r="AC107" s="150">
        <f t="shared" si="61"/>
        <v>1779595.8600000003</v>
      </c>
      <c r="AD107" s="150">
        <f t="shared" si="61"/>
        <v>3568487.0499999993</v>
      </c>
      <c r="AE107" s="150">
        <f t="shared" ref="AE107:AF107" si="62">SUM(AE98:AE106)</f>
        <v>3452979.3599999989</v>
      </c>
      <c r="AF107" s="150">
        <f t="shared" si="62"/>
        <v>4782699.5600000015</v>
      </c>
      <c r="AG107" s="150">
        <f t="shared" ref="AG107:AH107" si="63">SUM(AG98:AG106)</f>
        <v>5342734.38</v>
      </c>
      <c r="AH107" s="150">
        <f t="shared" si="63"/>
        <v>5838668.4000000004</v>
      </c>
      <c r="AI107" s="150">
        <f t="shared" ref="AI107:AJ107" si="64">SUM(AI98:AI106)</f>
        <v>5900347.459999999</v>
      </c>
      <c r="AJ107" s="150">
        <f t="shared" si="64"/>
        <v>5443706.7000000011</v>
      </c>
      <c r="AK107" s="150">
        <f t="shared" ref="AK107" si="65">SUM(AK98:AK106)</f>
        <v>5805824.9699999988</v>
      </c>
      <c r="AL107" s="151"/>
      <c r="AM107" s="45">
        <f>SUM(AM98:AM106)</f>
        <v>24577453</v>
      </c>
    </row>
    <row r="108" spans="1:39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91"/>
      <c r="AA108" s="92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4"/>
      <c r="AM108" s="92"/>
    </row>
    <row r="109" spans="1:39" s="71" customFormat="1" x14ac:dyDescent="0.35">
      <c r="A109" s="171"/>
      <c r="B109" s="72" t="s">
        <v>37</v>
      </c>
      <c r="C109" s="95">
        <v>22112155</v>
      </c>
      <c r="D109" s="96">
        <v>14657923</v>
      </c>
      <c r="E109" s="96">
        <v>9052086</v>
      </c>
      <c r="F109" s="96">
        <v>5063435</v>
      </c>
      <c r="G109" s="96">
        <v>3525288</v>
      </c>
      <c r="H109" s="96">
        <v>3046548</v>
      </c>
      <c r="I109" s="96">
        <v>3223241</v>
      </c>
      <c r="J109" s="96">
        <v>4922550</v>
      </c>
      <c r="K109" s="96">
        <v>8910355</v>
      </c>
      <c r="L109" s="96">
        <v>20409593</v>
      </c>
      <c r="M109" s="96">
        <v>24414341</v>
      </c>
      <c r="N109" s="97">
        <v>21667070</v>
      </c>
      <c r="O109" s="95">
        <v>19287257</v>
      </c>
      <c r="P109" s="96">
        <v>16696011</v>
      </c>
      <c r="Q109" s="96">
        <v>12025517</v>
      </c>
      <c r="R109" s="96">
        <v>5754386</v>
      </c>
      <c r="S109" s="96">
        <v>3956706</v>
      </c>
      <c r="T109" s="96">
        <v>3093160</v>
      </c>
      <c r="U109" s="228">
        <v>3708871</v>
      </c>
      <c r="V109" s="228">
        <v>4772063</v>
      </c>
      <c r="W109" s="228">
        <v>8580190</v>
      </c>
      <c r="X109" s="228">
        <v>16660754</v>
      </c>
      <c r="Y109" s="228">
        <v>24303938</v>
      </c>
      <c r="Z109" s="97"/>
      <c r="AA109" s="98">
        <f t="shared" ref="AA109:AK113" si="66">O109-C109</f>
        <v>-2824898</v>
      </c>
      <c r="AB109" s="99">
        <f t="shared" si="66"/>
        <v>2038088</v>
      </c>
      <c r="AC109" s="99">
        <f t="shared" si="66"/>
        <v>2973431</v>
      </c>
      <c r="AD109" s="99">
        <f t="shared" si="66"/>
        <v>690951</v>
      </c>
      <c r="AE109" s="99">
        <f t="shared" si="66"/>
        <v>431418</v>
      </c>
      <c r="AF109" s="99">
        <f t="shared" si="66"/>
        <v>46612</v>
      </c>
      <c r="AG109" s="99">
        <f t="shared" si="66"/>
        <v>485630</v>
      </c>
      <c r="AH109" s="99">
        <f t="shared" si="66"/>
        <v>-150487</v>
      </c>
      <c r="AI109" s="99">
        <f t="shared" si="66"/>
        <v>-330165</v>
      </c>
      <c r="AJ109" s="99">
        <f t="shared" si="66"/>
        <v>-3748839</v>
      </c>
      <c r="AK109" s="99">
        <f t="shared" si="66"/>
        <v>-110403</v>
      </c>
      <c r="AL109" s="100"/>
      <c r="AM109" s="98">
        <f>IF(ISERROR(GETPIVOTDATA("VALUE",'CRS WK pvt'!$I$2,"DT_FILE",AM$8,"CD_CO",AM$6,"TRIM_CAT",TRIM(B109),"TRIM_LINE",A108))=TRUE,0,GETPIVOTDATA("VALUE",'CRS WK pvt'!$I$2,"DT_FILE",AM$8,"CD_CO",AM$6,"TRIM_CAT",TRIM(B109),"TRIM_LINE",A108))</f>
        <v>7561411</v>
      </c>
    </row>
    <row r="110" spans="1:39" s="71" customFormat="1" x14ac:dyDescent="0.35">
      <c r="A110" s="171"/>
      <c r="B110" s="72" t="s">
        <v>38</v>
      </c>
      <c r="C110" s="95">
        <v>1506282</v>
      </c>
      <c r="D110" s="96">
        <v>1196996</v>
      </c>
      <c r="E110" s="96">
        <v>603602</v>
      </c>
      <c r="F110" s="96">
        <v>373151</v>
      </c>
      <c r="G110" s="96">
        <v>219842</v>
      </c>
      <c r="H110" s="96">
        <v>176776</v>
      </c>
      <c r="I110" s="96">
        <v>189984</v>
      </c>
      <c r="J110" s="96">
        <v>296935</v>
      </c>
      <c r="K110" s="96">
        <v>565396</v>
      </c>
      <c r="L110" s="96">
        <v>1501179</v>
      </c>
      <c r="M110" s="96">
        <v>1593477</v>
      </c>
      <c r="N110" s="97">
        <v>1457461</v>
      </c>
      <c r="O110" s="95">
        <v>1259335</v>
      </c>
      <c r="P110" s="96">
        <v>1214922</v>
      </c>
      <c r="Q110" s="96">
        <v>723771</v>
      </c>
      <c r="R110" s="96">
        <v>386870</v>
      </c>
      <c r="S110" s="96">
        <v>265206</v>
      </c>
      <c r="T110" s="96">
        <v>185111</v>
      </c>
      <c r="U110" s="228">
        <v>214146</v>
      </c>
      <c r="V110" s="228">
        <v>296295</v>
      </c>
      <c r="W110" s="228">
        <v>628827</v>
      </c>
      <c r="X110" s="228">
        <v>1336530</v>
      </c>
      <c r="Y110" s="228">
        <v>1819916</v>
      </c>
      <c r="Z110" s="97"/>
      <c r="AA110" s="98">
        <f t="shared" si="66"/>
        <v>-246947</v>
      </c>
      <c r="AB110" s="99">
        <f t="shared" si="66"/>
        <v>17926</v>
      </c>
      <c r="AC110" s="99">
        <f t="shared" si="66"/>
        <v>120169</v>
      </c>
      <c r="AD110" s="99">
        <f t="shared" si="66"/>
        <v>13719</v>
      </c>
      <c r="AE110" s="99">
        <f t="shared" si="66"/>
        <v>45364</v>
      </c>
      <c r="AF110" s="99">
        <f t="shared" si="66"/>
        <v>8335</v>
      </c>
      <c r="AG110" s="99">
        <f t="shared" si="66"/>
        <v>24162</v>
      </c>
      <c r="AH110" s="99">
        <f t="shared" si="66"/>
        <v>-640</v>
      </c>
      <c r="AI110" s="99">
        <f t="shared" si="66"/>
        <v>63431</v>
      </c>
      <c r="AJ110" s="99">
        <f t="shared" si="66"/>
        <v>-164649</v>
      </c>
      <c r="AK110" s="99">
        <f t="shared" si="66"/>
        <v>226439</v>
      </c>
      <c r="AL110" s="100"/>
      <c r="AM110" s="98">
        <f>IF(ISERROR(GETPIVOTDATA("VALUE",'CRS WK pvt'!$I$2,"DT_FILE",AM$8,"CD_CO",AM$6,"TRIM_CAT",TRIM(B110),"TRIM_LINE",A108))=TRUE,0,GETPIVOTDATA("VALUE",'CRS WK pvt'!$I$2,"DT_FILE",AM$8,"CD_CO",AM$6,"TRIM_CAT",TRIM(B110),"TRIM_LINE",A108))</f>
        <v>613833</v>
      </c>
    </row>
    <row r="111" spans="1:39" s="71" customFormat="1" x14ac:dyDescent="0.35">
      <c r="A111" s="171"/>
      <c r="B111" s="72" t="s">
        <v>39</v>
      </c>
      <c r="C111" s="95">
        <v>6757319</v>
      </c>
      <c r="D111" s="96">
        <v>4219968</v>
      </c>
      <c r="E111" s="96">
        <v>2822502</v>
      </c>
      <c r="F111" s="96">
        <v>1657327</v>
      </c>
      <c r="G111" s="96">
        <v>1316723</v>
      </c>
      <c r="H111" s="96">
        <v>1277065</v>
      </c>
      <c r="I111" s="96">
        <v>1181558</v>
      </c>
      <c r="J111" s="96">
        <v>1870709</v>
      </c>
      <c r="K111" s="96">
        <v>2585365</v>
      </c>
      <c r="L111" s="96">
        <v>9405758</v>
      </c>
      <c r="M111" s="96">
        <v>7011240</v>
      </c>
      <c r="N111" s="97">
        <v>6347688</v>
      </c>
      <c r="O111" s="95">
        <v>5252285</v>
      </c>
      <c r="P111" s="96">
        <v>4342733</v>
      </c>
      <c r="Q111" s="96">
        <v>3121649</v>
      </c>
      <c r="R111" s="96">
        <v>1403670</v>
      </c>
      <c r="S111" s="96">
        <v>1159580</v>
      </c>
      <c r="T111" s="96">
        <v>1016270</v>
      </c>
      <c r="U111" s="228">
        <v>1211909</v>
      </c>
      <c r="V111" s="228">
        <v>1499688</v>
      </c>
      <c r="W111" s="228">
        <v>2509867</v>
      </c>
      <c r="X111" s="228">
        <v>4821212</v>
      </c>
      <c r="Y111" s="228">
        <v>7282842</v>
      </c>
      <c r="Z111" s="97"/>
      <c r="AA111" s="98">
        <f t="shared" si="66"/>
        <v>-1505034</v>
      </c>
      <c r="AB111" s="99">
        <f t="shared" si="66"/>
        <v>122765</v>
      </c>
      <c r="AC111" s="99">
        <f t="shared" si="66"/>
        <v>299147</v>
      </c>
      <c r="AD111" s="99">
        <f t="shared" si="66"/>
        <v>-253657</v>
      </c>
      <c r="AE111" s="99">
        <f t="shared" si="66"/>
        <v>-157143</v>
      </c>
      <c r="AF111" s="99">
        <f t="shared" si="66"/>
        <v>-260795</v>
      </c>
      <c r="AG111" s="99">
        <f t="shared" si="66"/>
        <v>30351</v>
      </c>
      <c r="AH111" s="99">
        <f t="shared" si="66"/>
        <v>-371021</v>
      </c>
      <c r="AI111" s="99">
        <f t="shared" si="66"/>
        <v>-75498</v>
      </c>
      <c r="AJ111" s="99">
        <f t="shared" si="66"/>
        <v>-4584546</v>
      </c>
      <c r="AK111" s="99">
        <f t="shared" si="66"/>
        <v>271602</v>
      </c>
      <c r="AL111" s="100"/>
      <c r="AM111" s="98">
        <f>IF(ISERROR(GETPIVOTDATA("VALUE",'CRS WK pvt'!$I$2,"DT_FILE",AM$8,"CD_CO",AM$6,"TRIM_CAT",TRIM(B111),"TRIM_LINE",A108))=TRUE,0,GETPIVOTDATA("VALUE",'CRS WK pvt'!$I$2,"DT_FILE",AM$8,"CD_CO",AM$6,"TRIM_CAT",TRIM(B111),"TRIM_LINE",A108))</f>
        <v>1883404</v>
      </c>
    </row>
    <row r="112" spans="1:39" s="71" customFormat="1" x14ac:dyDescent="0.35">
      <c r="A112" s="171"/>
      <c r="B112" s="72" t="s">
        <v>40</v>
      </c>
      <c r="C112" s="95">
        <v>12394212</v>
      </c>
      <c r="D112" s="96">
        <v>2978694</v>
      </c>
      <c r="E112" s="96">
        <v>2016243</v>
      </c>
      <c r="F112" s="96">
        <v>2579717</v>
      </c>
      <c r="G112" s="96">
        <v>910956</v>
      </c>
      <c r="H112" s="96">
        <v>762246</v>
      </c>
      <c r="I112" s="96">
        <v>780546</v>
      </c>
      <c r="J112" s="96">
        <v>1188681</v>
      </c>
      <c r="K112" s="96">
        <v>1952898</v>
      </c>
      <c r="L112" s="96">
        <v>3742572</v>
      </c>
      <c r="M112" s="96">
        <v>4696866</v>
      </c>
      <c r="N112" s="97">
        <v>3914615</v>
      </c>
      <c r="O112" s="95">
        <v>3518703</v>
      </c>
      <c r="P112" s="96">
        <v>2868480</v>
      </c>
      <c r="Q112" s="96">
        <v>2186930</v>
      </c>
      <c r="R112" s="96">
        <v>1009392</v>
      </c>
      <c r="S112" s="96">
        <v>664786</v>
      </c>
      <c r="T112" s="96">
        <v>515601</v>
      </c>
      <c r="U112" s="228">
        <v>680201</v>
      </c>
      <c r="V112" s="228">
        <v>1358662</v>
      </c>
      <c r="W112" s="228">
        <v>1734667</v>
      </c>
      <c r="X112" s="228">
        <v>3008199</v>
      </c>
      <c r="Y112" s="228">
        <v>4053060</v>
      </c>
      <c r="Z112" s="97"/>
      <c r="AA112" s="98">
        <f t="shared" si="66"/>
        <v>-8875509</v>
      </c>
      <c r="AB112" s="99">
        <f t="shared" si="66"/>
        <v>-110214</v>
      </c>
      <c r="AC112" s="99">
        <f t="shared" si="66"/>
        <v>170687</v>
      </c>
      <c r="AD112" s="99">
        <f t="shared" si="66"/>
        <v>-1570325</v>
      </c>
      <c r="AE112" s="99">
        <f t="shared" si="66"/>
        <v>-246170</v>
      </c>
      <c r="AF112" s="99">
        <f t="shared" si="66"/>
        <v>-246645</v>
      </c>
      <c r="AG112" s="99">
        <f t="shared" si="66"/>
        <v>-100345</v>
      </c>
      <c r="AH112" s="99">
        <f t="shared" si="66"/>
        <v>169981</v>
      </c>
      <c r="AI112" s="99">
        <f t="shared" si="66"/>
        <v>-218231</v>
      </c>
      <c r="AJ112" s="99">
        <f t="shared" si="66"/>
        <v>-734373</v>
      </c>
      <c r="AK112" s="99">
        <f t="shared" si="66"/>
        <v>-643806</v>
      </c>
      <c r="AL112" s="100"/>
      <c r="AM112" s="98">
        <f>IF(ISERROR(GETPIVOTDATA("VALUE",'CRS WK pvt'!$I$2,"DT_FILE",AM$8,"CD_CO",AM$6,"TRIM_CAT",TRIM(B112),"TRIM_LINE",A108))=TRUE,0,GETPIVOTDATA("VALUE",'CRS WK pvt'!$I$2,"DT_FILE",AM$8,"CD_CO",AM$6,"TRIM_CAT",TRIM(B112),"TRIM_LINE",A108))</f>
        <v>1078413</v>
      </c>
    </row>
    <row r="113" spans="1:39" s="71" customFormat="1" x14ac:dyDescent="0.35">
      <c r="A113" s="171"/>
      <c r="B113" s="72" t="s">
        <v>41</v>
      </c>
      <c r="C113" s="95">
        <v>5883306</v>
      </c>
      <c r="D113" s="96">
        <v>3490149</v>
      </c>
      <c r="E113" s="96">
        <v>2881384</v>
      </c>
      <c r="F113" s="96">
        <v>2848123</v>
      </c>
      <c r="G113" s="96">
        <v>2248611</v>
      </c>
      <c r="H113" s="96">
        <v>3243627</v>
      </c>
      <c r="I113" s="96">
        <v>2563234</v>
      </c>
      <c r="J113" s="96">
        <v>2851864</v>
      </c>
      <c r="K113" s="96">
        <v>2975602</v>
      </c>
      <c r="L113" s="96">
        <v>4496047</v>
      </c>
      <c r="M113" s="96">
        <v>4026959</v>
      </c>
      <c r="N113" s="97">
        <v>3842162</v>
      </c>
      <c r="O113" s="95">
        <v>3854248</v>
      </c>
      <c r="P113" s="96">
        <v>3082088</v>
      </c>
      <c r="Q113" s="96">
        <v>3046935</v>
      </c>
      <c r="R113" s="96">
        <v>2570561</v>
      </c>
      <c r="S113" s="96">
        <v>2329569</v>
      </c>
      <c r="T113" s="96">
        <v>2571052</v>
      </c>
      <c r="U113" s="228">
        <v>2904284</v>
      </c>
      <c r="V113" s="228">
        <v>2602248</v>
      </c>
      <c r="W113" s="228">
        <v>3131540</v>
      </c>
      <c r="X113" s="228">
        <v>3560082</v>
      </c>
      <c r="Y113" s="228">
        <v>4072030</v>
      </c>
      <c r="Z113" s="97"/>
      <c r="AA113" s="98">
        <f t="shared" si="66"/>
        <v>-2029058</v>
      </c>
      <c r="AB113" s="99">
        <f t="shared" si="66"/>
        <v>-408061</v>
      </c>
      <c r="AC113" s="99">
        <f t="shared" si="66"/>
        <v>165551</v>
      </c>
      <c r="AD113" s="99">
        <f t="shared" si="66"/>
        <v>-277562</v>
      </c>
      <c r="AE113" s="99">
        <f t="shared" si="66"/>
        <v>80958</v>
      </c>
      <c r="AF113" s="99">
        <f t="shared" si="66"/>
        <v>-672575</v>
      </c>
      <c r="AG113" s="99">
        <f t="shared" si="66"/>
        <v>341050</v>
      </c>
      <c r="AH113" s="99">
        <f t="shared" si="66"/>
        <v>-249616</v>
      </c>
      <c r="AI113" s="99">
        <f t="shared" si="66"/>
        <v>155938</v>
      </c>
      <c r="AJ113" s="99">
        <f t="shared" si="66"/>
        <v>-935965</v>
      </c>
      <c r="AK113" s="99">
        <f t="shared" si="66"/>
        <v>45071</v>
      </c>
      <c r="AL113" s="100"/>
      <c r="AM113" s="98">
        <f>IF(ISERROR(GETPIVOTDATA("VALUE",'CRS WK pvt'!$I$2,"DT_FILE",AM$8,"CD_CO",AM$6,"TRIM_CAT",TRIM(B113),"TRIM_LINE",A108))=TRUE,0,GETPIVOTDATA("VALUE",'CRS WK pvt'!$I$2,"DT_FILE",AM$8,"CD_CO",AM$6,"TRIM_CAT",TRIM(B113),"TRIM_LINE",A108))</f>
        <v>2930981</v>
      </c>
    </row>
    <row r="114" spans="1:39" s="87" customFormat="1" x14ac:dyDescent="0.35">
      <c r="A114" s="172"/>
      <c r="B114" s="72" t="s">
        <v>42</v>
      </c>
      <c r="C114" s="159">
        <f>SUM(C109:C113)</f>
        <v>48653274</v>
      </c>
      <c r="D114" s="160">
        <f t="shared" ref="D114:X114" si="67">SUM(D109:D113)</f>
        <v>26543730</v>
      </c>
      <c r="E114" s="160">
        <f t="shared" si="67"/>
        <v>17375817</v>
      </c>
      <c r="F114" s="160">
        <f t="shared" si="67"/>
        <v>12521753</v>
      </c>
      <c r="G114" s="160">
        <f t="shared" si="67"/>
        <v>8221420</v>
      </c>
      <c r="H114" s="160">
        <f t="shared" si="67"/>
        <v>8506262</v>
      </c>
      <c r="I114" s="160">
        <f t="shared" si="67"/>
        <v>7938563</v>
      </c>
      <c r="J114" s="160">
        <f t="shared" si="67"/>
        <v>11130739</v>
      </c>
      <c r="K114" s="160">
        <f t="shared" si="67"/>
        <v>16989616</v>
      </c>
      <c r="L114" s="160">
        <f t="shared" si="67"/>
        <v>39555149</v>
      </c>
      <c r="M114" s="160">
        <f t="shared" si="67"/>
        <v>41742883</v>
      </c>
      <c r="N114" s="161">
        <f t="shared" si="67"/>
        <v>37228996</v>
      </c>
      <c r="O114" s="159">
        <f t="shared" si="67"/>
        <v>33171828</v>
      </c>
      <c r="P114" s="160">
        <f t="shared" si="67"/>
        <v>28204234</v>
      </c>
      <c r="Q114" s="160">
        <f t="shared" si="67"/>
        <v>21104802</v>
      </c>
      <c r="R114" s="160">
        <f t="shared" si="67"/>
        <v>11124879</v>
      </c>
      <c r="S114" s="160">
        <f t="shared" si="67"/>
        <v>8375847</v>
      </c>
      <c r="T114" s="160">
        <f t="shared" si="67"/>
        <v>7381194</v>
      </c>
      <c r="U114" s="160">
        <f t="shared" si="67"/>
        <v>8719411</v>
      </c>
      <c r="V114" s="160">
        <f t="shared" si="67"/>
        <v>10528956</v>
      </c>
      <c r="W114" s="160">
        <f t="shared" si="67"/>
        <v>16585091</v>
      </c>
      <c r="X114" s="160">
        <f t="shared" si="67"/>
        <v>29386777</v>
      </c>
      <c r="Y114" s="160">
        <v>41531786</v>
      </c>
      <c r="Z114" s="161"/>
      <c r="AA114" s="101">
        <f t="shared" ref="AA114:AA121" si="68">SUM(AA109:AA113)</f>
        <v>-15481446</v>
      </c>
      <c r="AB114" s="162">
        <f t="shared" ref="AB114:AD114" si="69">SUM(AB109:AB113)</f>
        <v>1660504</v>
      </c>
      <c r="AC114" s="162">
        <f t="shared" si="69"/>
        <v>3728985</v>
      </c>
      <c r="AD114" s="162">
        <f t="shared" si="69"/>
        <v>-1396874</v>
      </c>
      <c r="AE114" s="162">
        <f t="shared" ref="AE114:AF114" si="70">SUM(AE109:AE113)</f>
        <v>154427</v>
      </c>
      <c r="AF114" s="162">
        <f t="shared" si="70"/>
        <v>-1125068</v>
      </c>
      <c r="AG114" s="162">
        <f t="shared" ref="AG114:AH114" si="71">SUM(AG109:AG113)</f>
        <v>780848</v>
      </c>
      <c r="AH114" s="162">
        <f t="shared" si="71"/>
        <v>-601783</v>
      </c>
      <c r="AI114" s="162">
        <f t="shared" ref="AI114:AJ114" si="72">SUM(AI109:AI113)</f>
        <v>-404525</v>
      </c>
      <c r="AJ114" s="162">
        <f t="shared" si="72"/>
        <v>-10168372</v>
      </c>
      <c r="AK114" s="162">
        <f t="shared" ref="AK114" si="73">SUM(AK109:AK113)</f>
        <v>-211097</v>
      </c>
      <c r="AL114" s="163"/>
      <c r="AM114" s="101">
        <f t="shared" ref="AM114" si="74">SUM(AM109:AM113)</f>
        <v>14068042</v>
      </c>
    </row>
    <row r="115" spans="1:39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59"/>
      <c r="AA115" s="60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2"/>
      <c r="AM115" s="60"/>
    </row>
    <row r="116" spans="1:39" s="47" customFormat="1" x14ac:dyDescent="0.35">
      <c r="A116" s="171"/>
      <c r="B116" s="48" t="s">
        <v>37</v>
      </c>
      <c r="C116" s="115">
        <v>30702981.98</v>
      </c>
      <c r="D116" s="116">
        <v>20915102.18</v>
      </c>
      <c r="E116" s="116">
        <v>12818009.539999999</v>
      </c>
      <c r="F116" s="116">
        <v>7182974.4400000004</v>
      </c>
      <c r="G116" s="116">
        <v>5413449.71</v>
      </c>
      <c r="H116" s="116">
        <v>4804286.76</v>
      </c>
      <c r="I116" s="116">
        <v>4994305.29</v>
      </c>
      <c r="J116" s="116">
        <v>6758875.46</v>
      </c>
      <c r="K116" s="116">
        <v>11653674.58</v>
      </c>
      <c r="L116" s="116">
        <v>27095398.449999999</v>
      </c>
      <c r="M116" s="116">
        <v>32186590.370000001</v>
      </c>
      <c r="N116" s="117">
        <v>28527865.84</v>
      </c>
      <c r="O116" s="115">
        <v>25638380.550000001</v>
      </c>
      <c r="P116" s="116">
        <v>22595622.219999999</v>
      </c>
      <c r="Q116" s="116">
        <v>15314798.789999999</v>
      </c>
      <c r="R116" s="116">
        <v>7118118.1900000004</v>
      </c>
      <c r="S116" s="116">
        <v>5471669.6699999999</v>
      </c>
      <c r="T116" s="116">
        <v>4349038.0999999996</v>
      </c>
      <c r="U116" s="236">
        <v>5030251.59</v>
      </c>
      <c r="V116" s="236">
        <v>5796204</v>
      </c>
      <c r="W116" s="236">
        <v>10759591.65</v>
      </c>
      <c r="X116" s="236">
        <v>23831588.510000002</v>
      </c>
      <c r="Y116" s="236">
        <v>33959488</v>
      </c>
      <c r="Z116" s="117"/>
      <c r="AA116" s="44">
        <f t="shared" ref="AA116:AK120" si="75">O116-C116</f>
        <v>-5064601.43</v>
      </c>
      <c r="AB116" s="118">
        <f t="shared" si="75"/>
        <v>1680520.0399999991</v>
      </c>
      <c r="AC116" s="118">
        <f t="shared" si="75"/>
        <v>2496789.25</v>
      </c>
      <c r="AD116" s="118">
        <f t="shared" si="75"/>
        <v>-64856.25</v>
      </c>
      <c r="AE116" s="118">
        <f t="shared" si="75"/>
        <v>58219.959999999963</v>
      </c>
      <c r="AF116" s="118">
        <f t="shared" si="75"/>
        <v>-455248.66000000015</v>
      </c>
      <c r="AG116" s="118">
        <f t="shared" si="75"/>
        <v>35946.299999999814</v>
      </c>
      <c r="AH116" s="118">
        <f t="shared" si="75"/>
        <v>-962671.46</v>
      </c>
      <c r="AI116" s="118">
        <f t="shared" si="75"/>
        <v>-894082.9299999997</v>
      </c>
      <c r="AJ116" s="118">
        <f t="shared" si="75"/>
        <v>-3263809.9399999976</v>
      </c>
      <c r="AK116" s="118">
        <f t="shared" si="75"/>
        <v>1772897.629999999</v>
      </c>
      <c r="AL116" s="119"/>
      <c r="AM116" s="44">
        <f>IF(ISERROR(GETPIVOTDATA("VALUE",'CRS WK pvt'!$I$2,"DT_FILE",AM$8,"CD_CO",AM$6,"TRIM_CAT",TRIM(B116),"TRIM_LINE",A115))=TRUE,0,GETPIVOTDATA("VALUE",'CRS WK pvt'!$I$2,"DT_FILE",AM$8,"CD_CO",AM$6,"TRIM_CAT",TRIM(B116),"TRIM_LINE",A115))</f>
        <v>10466256</v>
      </c>
    </row>
    <row r="117" spans="1:39" s="47" customFormat="1" x14ac:dyDescent="0.35">
      <c r="A117" s="171"/>
      <c r="B117" s="48" t="s">
        <v>38</v>
      </c>
      <c r="C117" s="115">
        <v>2063227.4</v>
      </c>
      <c r="D117" s="116">
        <v>1680233.87</v>
      </c>
      <c r="E117" s="116">
        <v>840222.9</v>
      </c>
      <c r="F117" s="116">
        <v>524021.85</v>
      </c>
      <c r="G117" s="116">
        <v>339485.13</v>
      </c>
      <c r="H117" s="116">
        <v>285280.13</v>
      </c>
      <c r="I117" s="116">
        <v>298560.64000000001</v>
      </c>
      <c r="J117" s="116">
        <v>407794.43</v>
      </c>
      <c r="K117" s="116">
        <v>729741.89</v>
      </c>
      <c r="L117" s="116">
        <v>1966991.48</v>
      </c>
      <c r="M117" s="116">
        <v>2080994.7</v>
      </c>
      <c r="N117" s="117">
        <v>1902099.4</v>
      </c>
      <c r="O117" s="115">
        <v>1661249.13</v>
      </c>
      <c r="P117" s="116">
        <v>1631758.86</v>
      </c>
      <c r="Q117" s="116">
        <v>921631.55</v>
      </c>
      <c r="R117" s="116">
        <v>482182.73</v>
      </c>
      <c r="S117" s="116">
        <v>369160.32</v>
      </c>
      <c r="T117" s="116">
        <v>268606.28000000003</v>
      </c>
      <c r="U117" s="236">
        <v>301465.18</v>
      </c>
      <c r="V117" s="236">
        <v>364201</v>
      </c>
      <c r="W117" s="236">
        <v>778776.55</v>
      </c>
      <c r="X117" s="236">
        <v>1889760.94</v>
      </c>
      <c r="Y117" s="236">
        <v>2531634</v>
      </c>
      <c r="Z117" s="117"/>
      <c r="AA117" s="44">
        <f t="shared" si="75"/>
        <v>-401978.27</v>
      </c>
      <c r="AB117" s="118">
        <f t="shared" si="75"/>
        <v>-48475.010000000009</v>
      </c>
      <c r="AC117" s="118">
        <f t="shared" si="75"/>
        <v>81408.650000000023</v>
      </c>
      <c r="AD117" s="118">
        <f t="shared" si="75"/>
        <v>-41839.119999999995</v>
      </c>
      <c r="AE117" s="118">
        <f t="shared" si="75"/>
        <v>29675.190000000002</v>
      </c>
      <c r="AF117" s="118">
        <f t="shared" si="75"/>
        <v>-16673.849999999977</v>
      </c>
      <c r="AG117" s="118">
        <f t="shared" si="75"/>
        <v>2904.539999999979</v>
      </c>
      <c r="AH117" s="118">
        <f t="shared" si="75"/>
        <v>-43593.429999999993</v>
      </c>
      <c r="AI117" s="118">
        <f t="shared" si="75"/>
        <v>49034.660000000033</v>
      </c>
      <c r="AJ117" s="118">
        <f t="shared" si="75"/>
        <v>-77230.540000000037</v>
      </c>
      <c r="AK117" s="118">
        <f t="shared" si="75"/>
        <v>450639.30000000005</v>
      </c>
      <c r="AL117" s="119"/>
      <c r="AM117" s="44">
        <f>IF(ISERROR(GETPIVOTDATA("VALUE",'CRS WK pvt'!$I$2,"DT_FILE",AM$8,"CD_CO",AM$6,"TRIM_CAT",TRIM(B117),"TRIM_LINE",A115))=TRUE,0,GETPIVOTDATA("VALUE",'CRS WK pvt'!$I$2,"DT_FILE",AM$8,"CD_CO",AM$6,"TRIM_CAT",TRIM(B117),"TRIM_LINE",A115))</f>
        <v>843280</v>
      </c>
    </row>
    <row r="118" spans="1:39" s="47" customFormat="1" x14ac:dyDescent="0.35">
      <c r="A118" s="171"/>
      <c r="B118" s="48" t="s">
        <v>39</v>
      </c>
      <c r="C118" s="115">
        <v>7157800.0499999998</v>
      </c>
      <c r="D118" s="116">
        <v>4502206.74</v>
      </c>
      <c r="E118" s="116">
        <v>2800113.03</v>
      </c>
      <c r="F118" s="116">
        <v>1544427.1</v>
      </c>
      <c r="G118" s="116">
        <v>1250294.2</v>
      </c>
      <c r="H118" s="116">
        <v>1186598.77</v>
      </c>
      <c r="I118" s="116">
        <v>1096944.79</v>
      </c>
      <c r="J118" s="116">
        <v>1538216.44</v>
      </c>
      <c r="K118" s="116">
        <v>2425302.92</v>
      </c>
      <c r="L118" s="116">
        <v>9486047.3200000003</v>
      </c>
      <c r="M118" s="116">
        <v>7065931.4800000004</v>
      </c>
      <c r="N118" s="117">
        <v>6392978.4800000004</v>
      </c>
      <c r="O118" s="115">
        <v>5309321.67</v>
      </c>
      <c r="P118" s="116">
        <v>4430606.01</v>
      </c>
      <c r="Q118" s="116">
        <v>2974905.77</v>
      </c>
      <c r="R118" s="116">
        <v>1214032.42</v>
      </c>
      <c r="S118" s="116">
        <v>1025827.79</v>
      </c>
      <c r="T118" s="116">
        <v>861584.6</v>
      </c>
      <c r="U118" s="236">
        <v>998694.73</v>
      </c>
      <c r="V118" s="236">
        <v>1179950</v>
      </c>
      <c r="W118" s="236">
        <v>2200174.94</v>
      </c>
      <c r="X118" s="236">
        <v>4882409.12</v>
      </c>
      <c r="Y118" s="236">
        <v>7315155</v>
      </c>
      <c r="Z118" s="117"/>
      <c r="AA118" s="44">
        <f t="shared" si="75"/>
        <v>-1848478.38</v>
      </c>
      <c r="AB118" s="118">
        <f t="shared" si="75"/>
        <v>-71600.730000000447</v>
      </c>
      <c r="AC118" s="118">
        <f t="shared" si="75"/>
        <v>174792.74000000022</v>
      </c>
      <c r="AD118" s="118">
        <f t="shared" si="75"/>
        <v>-330394.68000000017</v>
      </c>
      <c r="AE118" s="118">
        <f t="shared" si="75"/>
        <v>-224466.40999999992</v>
      </c>
      <c r="AF118" s="118">
        <f t="shared" si="75"/>
        <v>-325014.17000000004</v>
      </c>
      <c r="AG118" s="118">
        <f t="shared" si="75"/>
        <v>-98250.060000000056</v>
      </c>
      <c r="AH118" s="118">
        <f t="shared" si="75"/>
        <v>-358266.43999999994</v>
      </c>
      <c r="AI118" s="118">
        <f t="shared" si="75"/>
        <v>-225127.97999999998</v>
      </c>
      <c r="AJ118" s="118">
        <f t="shared" si="75"/>
        <v>-4603638.2</v>
      </c>
      <c r="AK118" s="118">
        <f t="shared" si="75"/>
        <v>249223.51999999955</v>
      </c>
      <c r="AL118" s="119"/>
      <c r="AM118" s="44">
        <f>IF(ISERROR(GETPIVOTDATA("VALUE",'CRS WK pvt'!$I$2,"DT_FILE",AM$8,"CD_CO",AM$6,"TRIM_CAT",TRIM(B118),"TRIM_LINE",A115))=TRUE,0,GETPIVOTDATA("VALUE",'CRS WK pvt'!$I$2,"DT_FILE",AM$8,"CD_CO",AM$6,"TRIM_CAT",TRIM(B118),"TRIM_LINE",A115))</f>
        <v>1877615</v>
      </c>
    </row>
    <row r="119" spans="1:39" s="47" customFormat="1" x14ac:dyDescent="0.35">
      <c r="A119" s="171"/>
      <c r="B119" s="48" t="s">
        <v>40</v>
      </c>
      <c r="C119" s="115">
        <v>6838850.2800000003</v>
      </c>
      <c r="D119" s="116">
        <v>2078460.05</v>
      </c>
      <c r="E119" s="116">
        <v>1327294.81</v>
      </c>
      <c r="F119" s="116">
        <v>1350865.6</v>
      </c>
      <c r="G119" s="116">
        <v>566217.87</v>
      </c>
      <c r="H119" s="116">
        <v>453421.5</v>
      </c>
      <c r="I119" s="116">
        <v>426919.2</v>
      </c>
      <c r="J119" s="116">
        <v>658308.48</v>
      </c>
      <c r="K119" s="116">
        <v>1164826.24</v>
      </c>
      <c r="L119" s="116">
        <v>2360744.09</v>
      </c>
      <c r="M119" s="116">
        <v>2864321</v>
      </c>
      <c r="N119" s="117">
        <v>2512291.59</v>
      </c>
      <c r="O119" s="115">
        <v>2302968.17</v>
      </c>
      <c r="P119" s="116">
        <v>1788675.73</v>
      </c>
      <c r="Q119" s="116">
        <v>1307482.96</v>
      </c>
      <c r="R119" s="116">
        <v>533062.31999999995</v>
      </c>
      <c r="S119" s="116">
        <v>331663.77</v>
      </c>
      <c r="T119" s="116">
        <v>257608.6</v>
      </c>
      <c r="U119" s="236">
        <v>345240.34</v>
      </c>
      <c r="V119" s="236">
        <v>647328</v>
      </c>
      <c r="W119" s="236">
        <v>968623.66</v>
      </c>
      <c r="X119" s="236">
        <v>1925070.62</v>
      </c>
      <c r="Y119" s="236">
        <v>2708941</v>
      </c>
      <c r="Z119" s="117"/>
      <c r="AA119" s="44">
        <f t="shared" si="75"/>
        <v>-4535882.1100000003</v>
      </c>
      <c r="AB119" s="118">
        <f t="shared" si="75"/>
        <v>-289784.32000000007</v>
      </c>
      <c r="AC119" s="118">
        <f t="shared" si="75"/>
        <v>-19811.850000000093</v>
      </c>
      <c r="AD119" s="118">
        <f t="shared" si="75"/>
        <v>-817803.28000000014</v>
      </c>
      <c r="AE119" s="118">
        <f t="shared" si="75"/>
        <v>-234554.09999999998</v>
      </c>
      <c r="AF119" s="118">
        <f t="shared" si="75"/>
        <v>-195812.9</v>
      </c>
      <c r="AG119" s="118">
        <f t="shared" si="75"/>
        <v>-81678.859999999986</v>
      </c>
      <c r="AH119" s="118">
        <f t="shared" si="75"/>
        <v>-10980.479999999981</v>
      </c>
      <c r="AI119" s="118">
        <f t="shared" si="75"/>
        <v>-196202.57999999996</v>
      </c>
      <c r="AJ119" s="118">
        <f t="shared" si="75"/>
        <v>-435673.46999999974</v>
      </c>
      <c r="AK119" s="118">
        <f t="shared" si="75"/>
        <v>-155380</v>
      </c>
      <c r="AL119" s="119"/>
      <c r="AM119" s="44">
        <f>IF(ISERROR(GETPIVOTDATA("VALUE",'CRS WK pvt'!$I$2,"DT_FILE",AM$8,"CD_CO",AM$6,"TRIM_CAT",TRIM(B119),"TRIM_LINE",A115))=TRUE,0,GETPIVOTDATA("VALUE",'CRS WK pvt'!$I$2,"DT_FILE",AM$8,"CD_CO",AM$6,"TRIM_CAT",TRIM(B119),"TRIM_LINE",A115))</f>
        <v>680810</v>
      </c>
    </row>
    <row r="120" spans="1:39" s="47" customFormat="1" x14ac:dyDescent="0.35">
      <c r="A120" s="171"/>
      <c r="B120" s="48" t="s">
        <v>41</v>
      </c>
      <c r="C120" s="115">
        <v>3762025.66</v>
      </c>
      <c r="D120" s="116">
        <v>1653639.88</v>
      </c>
      <c r="E120" s="116">
        <v>1209935.4099999999</v>
      </c>
      <c r="F120" s="116">
        <v>1081284.02</v>
      </c>
      <c r="G120" s="116">
        <v>782809.59</v>
      </c>
      <c r="H120" s="116">
        <v>904426.95</v>
      </c>
      <c r="I120" s="116">
        <v>823881.53</v>
      </c>
      <c r="J120" s="116">
        <v>1054995</v>
      </c>
      <c r="K120" s="116">
        <v>1025378.5</v>
      </c>
      <c r="L120" s="116">
        <v>1696099.28</v>
      </c>
      <c r="M120" s="116">
        <v>1796338.55</v>
      </c>
      <c r="N120" s="117">
        <v>1633914.02</v>
      </c>
      <c r="O120" s="115">
        <v>1552071.46</v>
      </c>
      <c r="P120" s="116">
        <v>1203522.1499999999</v>
      </c>
      <c r="Q120" s="116">
        <v>1216447.52</v>
      </c>
      <c r="R120" s="116">
        <v>823192</v>
      </c>
      <c r="S120" s="116">
        <v>732108.01</v>
      </c>
      <c r="T120" s="116">
        <v>703601.06</v>
      </c>
      <c r="U120" s="236">
        <v>794968.94</v>
      </c>
      <c r="V120" s="236">
        <v>770364</v>
      </c>
      <c r="W120" s="236">
        <v>992178.47</v>
      </c>
      <c r="X120" s="236">
        <v>1381955.49</v>
      </c>
      <c r="Y120" s="236">
        <v>1816583</v>
      </c>
      <c r="Z120" s="117"/>
      <c r="AA120" s="44">
        <f t="shared" si="75"/>
        <v>-2209954.2000000002</v>
      </c>
      <c r="AB120" s="118">
        <f t="shared" si="75"/>
        <v>-450117.73</v>
      </c>
      <c r="AC120" s="118">
        <f t="shared" si="75"/>
        <v>6512.1100000001024</v>
      </c>
      <c r="AD120" s="118">
        <f t="shared" si="75"/>
        <v>-258092.02000000002</v>
      </c>
      <c r="AE120" s="118">
        <f t="shared" si="75"/>
        <v>-50701.579999999958</v>
      </c>
      <c r="AF120" s="118">
        <f t="shared" si="75"/>
        <v>-200825.8899999999</v>
      </c>
      <c r="AG120" s="118">
        <f t="shared" si="75"/>
        <v>-28912.590000000084</v>
      </c>
      <c r="AH120" s="118">
        <f t="shared" si="75"/>
        <v>-284631</v>
      </c>
      <c r="AI120" s="118">
        <f t="shared" si="75"/>
        <v>-33200.030000000028</v>
      </c>
      <c r="AJ120" s="118">
        <f t="shared" si="75"/>
        <v>-314143.79000000004</v>
      </c>
      <c r="AK120" s="118">
        <f t="shared" si="75"/>
        <v>20244.449999999953</v>
      </c>
      <c r="AL120" s="119"/>
      <c r="AM120" s="44">
        <f>IF(ISERROR(GETPIVOTDATA("VALUE",'CRS WK pvt'!$I$2,"DT_FILE",AM$8,"CD_CO",AM$6,"TRIM_CAT",TRIM(B120),"TRIM_LINE",A115))=TRUE,0,GETPIVOTDATA("VALUE",'CRS WK pvt'!$I$2,"DT_FILE",AM$8,"CD_CO",AM$6,"TRIM_CAT",TRIM(B120),"TRIM_LINE",A115))</f>
        <v>1159355</v>
      </c>
    </row>
    <row r="121" spans="1:39" s="152" customFormat="1" x14ac:dyDescent="0.35">
      <c r="A121" s="172"/>
      <c r="B121" s="48" t="s">
        <v>42</v>
      </c>
      <c r="C121" s="153">
        <f>SUM(C116:C120)</f>
        <v>50524885.370000005</v>
      </c>
      <c r="D121" s="154">
        <f t="shared" ref="D121:AM128" si="76">SUM(D116:D120)</f>
        <v>30829642.719999999</v>
      </c>
      <c r="E121" s="154">
        <f t="shared" si="76"/>
        <v>18995575.689999998</v>
      </c>
      <c r="F121" s="154">
        <f t="shared" si="76"/>
        <v>11683573.01</v>
      </c>
      <c r="G121" s="154">
        <f t="shared" si="76"/>
        <v>8352256.5</v>
      </c>
      <c r="H121" s="154">
        <f t="shared" si="76"/>
        <v>7634014.1100000003</v>
      </c>
      <c r="I121" s="154">
        <f t="shared" si="76"/>
        <v>7640611.4500000002</v>
      </c>
      <c r="J121" s="154">
        <f t="shared" si="76"/>
        <v>10418189.810000001</v>
      </c>
      <c r="K121" s="154">
        <f t="shared" si="76"/>
        <v>16998924.130000003</v>
      </c>
      <c r="L121" s="154">
        <f t="shared" si="76"/>
        <v>42605280.620000005</v>
      </c>
      <c r="M121" s="154">
        <f t="shared" si="76"/>
        <v>45994176.099999994</v>
      </c>
      <c r="N121" s="156">
        <f t="shared" si="76"/>
        <v>40969149.330000006</v>
      </c>
      <c r="O121" s="153">
        <f t="shared" si="76"/>
        <v>36463990.980000004</v>
      </c>
      <c r="P121" s="154">
        <f t="shared" si="76"/>
        <v>31650184.969999995</v>
      </c>
      <c r="Q121" s="160">
        <f t="shared" si="76"/>
        <v>21735266.59</v>
      </c>
      <c r="R121" s="160">
        <f t="shared" si="76"/>
        <v>10170587.66</v>
      </c>
      <c r="S121" s="160">
        <f t="shared" si="76"/>
        <v>7930429.5600000005</v>
      </c>
      <c r="T121" s="160">
        <f t="shared" si="76"/>
        <v>6440438.6399999987</v>
      </c>
      <c r="U121" s="160">
        <f t="shared" si="76"/>
        <v>7470620.7799999993</v>
      </c>
      <c r="V121" s="160">
        <f t="shared" si="76"/>
        <v>8758047</v>
      </c>
      <c r="W121" s="160">
        <f t="shared" si="76"/>
        <v>15699345.270000001</v>
      </c>
      <c r="X121" s="160">
        <f t="shared" si="76"/>
        <v>33910784.680000007</v>
      </c>
      <c r="Y121" s="160">
        <v>48331801</v>
      </c>
      <c r="Z121" s="156"/>
      <c r="AA121" s="155">
        <f t="shared" si="68"/>
        <v>-14060894.390000001</v>
      </c>
      <c r="AB121" s="157">
        <f t="shared" ref="AB121:AD121" si="77">SUM(AB116:AB120)</f>
        <v>820542.2499999986</v>
      </c>
      <c r="AC121" s="157">
        <f t="shared" si="77"/>
        <v>2739690.9000000004</v>
      </c>
      <c r="AD121" s="157">
        <f t="shared" si="77"/>
        <v>-1512985.3500000003</v>
      </c>
      <c r="AE121" s="157">
        <f t="shared" ref="AE121:AF121" si="78">SUM(AE116:AE120)</f>
        <v>-421826.93999999989</v>
      </c>
      <c r="AF121" s="157">
        <f t="shared" si="78"/>
        <v>-1193575.4700000002</v>
      </c>
      <c r="AG121" s="157">
        <f t="shared" ref="AG121:AH121" si="79">SUM(AG116:AG120)</f>
        <v>-169990.67000000033</v>
      </c>
      <c r="AH121" s="157">
        <f t="shared" si="79"/>
        <v>-1660142.8099999998</v>
      </c>
      <c r="AI121" s="157">
        <f t="shared" ref="AI121:AJ121" si="80">SUM(AI116:AI120)</f>
        <v>-1299578.8599999996</v>
      </c>
      <c r="AJ121" s="157">
        <f t="shared" si="80"/>
        <v>-8694495.9399999976</v>
      </c>
      <c r="AK121" s="157">
        <f t="shared" ref="AK121" si="81">SUM(AK116:AK120)</f>
        <v>2337624.8999999985</v>
      </c>
      <c r="AL121" s="158"/>
      <c r="AM121" s="155">
        <f t="shared" si="76"/>
        <v>15027316</v>
      </c>
    </row>
    <row r="122" spans="1:39" s="47" customFormat="1" x14ac:dyDescent="0.35">
      <c r="A122" s="171">
        <f>+A115+1</f>
        <v>12</v>
      </c>
      <c r="B122" s="56" t="s">
        <v>318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59"/>
      <c r="AA122" s="60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2"/>
      <c r="AM122" s="60"/>
    </row>
    <row r="123" spans="1:39" s="47" customFormat="1" x14ac:dyDescent="0.35">
      <c r="A123" s="171"/>
      <c r="B123" s="48" t="s">
        <v>37</v>
      </c>
      <c r="C123" s="190">
        <v>4062.28</v>
      </c>
      <c r="D123" s="191">
        <v>3667.44</v>
      </c>
      <c r="E123" s="191">
        <v>2551.04</v>
      </c>
      <c r="F123" s="191">
        <v>1671.94</v>
      </c>
      <c r="G123" s="191">
        <v>1010.62</v>
      </c>
      <c r="H123" s="191">
        <v>990.47</v>
      </c>
      <c r="I123" s="191">
        <v>1151.82</v>
      </c>
      <c r="J123" s="191">
        <v>1877.68</v>
      </c>
      <c r="K123" s="191">
        <v>5654.75</v>
      </c>
      <c r="L123" s="191">
        <v>21323.33</v>
      </c>
      <c r="M123" s="191">
        <v>38320.699999999997</v>
      </c>
      <c r="N123" s="192">
        <v>84949.41</v>
      </c>
      <c r="O123" s="190">
        <v>274471.37</v>
      </c>
      <c r="P123" s="191">
        <v>242724.66</v>
      </c>
      <c r="Q123" s="116">
        <v>160858.01</v>
      </c>
      <c r="R123" s="116">
        <v>69699.98</v>
      </c>
      <c r="S123" s="116">
        <v>44539.5</v>
      </c>
      <c r="T123" s="116">
        <v>33883.93</v>
      </c>
      <c r="U123" s="236">
        <v>36182.31</v>
      </c>
      <c r="V123" s="236">
        <v>52375</v>
      </c>
      <c r="W123" s="236">
        <v>107163.38</v>
      </c>
      <c r="X123" s="236">
        <v>188765.05</v>
      </c>
      <c r="Y123" s="236">
        <v>291502</v>
      </c>
      <c r="Z123" s="117"/>
      <c r="AA123" s="191">
        <f t="shared" ref="AA123:AA127" si="82">O123-C123</f>
        <v>270409.08999999997</v>
      </c>
      <c r="AB123" s="118">
        <f t="shared" ref="AB123:AK127" si="83">P123-D123</f>
        <v>239057.22</v>
      </c>
      <c r="AC123" s="118">
        <f t="shared" si="83"/>
        <v>158306.97</v>
      </c>
      <c r="AD123" s="118">
        <f t="shared" si="83"/>
        <v>68028.039999999994</v>
      </c>
      <c r="AE123" s="118">
        <f t="shared" si="83"/>
        <v>43528.88</v>
      </c>
      <c r="AF123" s="118">
        <f t="shared" si="83"/>
        <v>32893.46</v>
      </c>
      <c r="AG123" s="118">
        <f t="shared" si="83"/>
        <v>35030.49</v>
      </c>
      <c r="AH123" s="118">
        <f t="shared" si="83"/>
        <v>50497.32</v>
      </c>
      <c r="AI123" s="118">
        <f t="shared" si="83"/>
        <v>101508.63</v>
      </c>
      <c r="AJ123" s="118">
        <f t="shared" si="83"/>
        <v>167441.71999999997</v>
      </c>
      <c r="AK123" s="118">
        <f t="shared" si="83"/>
        <v>253181.3</v>
      </c>
      <c r="AL123" s="119"/>
      <c r="AM123" s="44">
        <f>IF(ISERROR(GETPIVOTDATA("VALUE",'CRS WK pvt'!$I$2,"DT_FILE",AM$8,"CD_CO",AM$6,"TRIM_CAT",TRIM(B123),"TRIM_LINE",A122))=TRUE,0,GETPIVOTDATA("VALUE",'CRS WK pvt'!$I$2,"DT_FILE",AM$8,"CD_CO",AM$6,"TRIM_CAT",TRIM(B123),"TRIM_LINE",A122))</f>
        <v>91506</v>
      </c>
    </row>
    <row r="124" spans="1:39" s="47" customFormat="1" x14ac:dyDescent="0.35">
      <c r="A124" s="171"/>
      <c r="B124" s="48" t="s">
        <v>38</v>
      </c>
      <c r="C124" s="190">
        <v>1570.7</v>
      </c>
      <c r="D124" s="191">
        <v>1485.33</v>
      </c>
      <c r="E124" s="191">
        <v>868.77</v>
      </c>
      <c r="F124" s="191">
        <v>939.98</v>
      </c>
      <c r="G124" s="191">
        <v>412.71</v>
      </c>
      <c r="H124" s="191">
        <v>358.16</v>
      </c>
      <c r="I124" s="191">
        <v>906.35</v>
      </c>
      <c r="J124" s="191">
        <v>701.48</v>
      </c>
      <c r="K124" s="191">
        <v>2265.6999999999998</v>
      </c>
      <c r="L124" s="191">
        <v>7681.58</v>
      </c>
      <c r="M124" s="191">
        <v>11184.32</v>
      </c>
      <c r="N124" s="192">
        <v>20656.560000000001</v>
      </c>
      <c r="O124" s="190">
        <v>34191.769999999997</v>
      </c>
      <c r="P124" s="191">
        <v>33035.24</v>
      </c>
      <c r="Q124" s="116">
        <v>14589.53</v>
      </c>
      <c r="R124" s="116">
        <v>8268.41</v>
      </c>
      <c r="S124" s="116">
        <v>5614.72</v>
      </c>
      <c r="T124" s="116">
        <v>4216.8100000000004</v>
      </c>
      <c r="U124" s="236">
        <v>4291.6099999999997</v>
      </c>
      <c r="V124" s="236">
        <v>6083</v>
      </c>
      <c r="W124" s="236">
        <v>14118.13</v>
      </c>
      <c r="X124" s="236">
        <v>23617.88</v>
      </c>
      <c r="Y124" s="236">
        <v>37984</v>
      </c>
      <c r="Z124" s="117"/>
      <c r="AA124" s="191">
        <f t="shared" si="82"/>
        <v>32621.069999999996</v>
      </c>
      <c r="AB124" s="118">
        <f t="shared" si="83"/>
        <v>31549.909999999996</v>
      </c>
      <c r="AC124" s="118">
        <f t="shared" si="83"/>
        <v>13720.76</v>
      </c>
      <c r="AD124" s="118">
        <f t="shared" si="83"/>
        <v>7328.43</v>
      </c>
      <c r="AE124" s="118">
        <f t="shared" si="83"/>
        <v>5202.01</v>
      </c>
      <c r="AF124" s="118">
        <f t="shared" si="83"/>
        <v>3858.6500000000005</v>
      </c>
      <c r="AG124" s="118">
        <f t="shared" si="83"/>
        <v>3385.2599999999998</v>
      </c>
      <c r="AH124" s="118">
        <f t="shared" si="83"/>
        <v>5381.52</v>
      </c>
      <c r="AI124" s="118">
        <f t="shared" si="83"/>
        <v>11852.43</v>
      </c>
      <c r="AJ124" s="118">
        <f t="shared" si="83"/>
        <v>15936.300000000001</v>
      </c>
      <c r="AK124" s="118">
        <f t="shared" si="83"/>
        <v>26799.68</v>
      </c>
      <c r="AL124" s="119"/>
      <c r="AM124" s="44">
        <f>IF(ISERROR(GETPIVOTDATA("VALUE",'CRS WK pvt'!$I$2,"DT_FILE",AM$8,"CD_CO",AM$6,"TRIM_CAT",TRIM(B124),"TRIM_LINE",A122))=TRUE,0,GETPIVOTDATA("VALUE",'CRS WK pvt'!$I$2,"DT_FILE",AM$8,"CD_CO",AM$6,"TRIM_CAT",TRIM(B124),"TRIM_LINE",A122))</f>
        <v>15471</v>
      </c>
    </row>
    <row r="125" spans="1:39" s="47" customFormat="1" x14ac:dyDescent="0.35">
      <c r="A125" s="171"/>
      <c r="B125" s="48" t="s">
        <v>39</v>
      </c>
      <c r="C125" s="190">
        <v>814.78</v>
      </c>
      <c r="D125" s="191">
        <v>391.25</v>
      </c>
      <c r="E125" s="191">
        <v>121.8</v>
      </c>
      <c r="F125" s="191">
        <v>16.920000000000002</v>
      </c>
      <c r="G125" s="191">
        <v>3.4</v>
      </c>
      <c r="H125" s="191">
        <v>2.72</v>
      </c>
      <c r="I125" s="191">
        <v>543.83000000000004</v>
      </c>
      <c r="J125" s="191">
        <v>534.94000000000005</v>
      </c>
      <c r="K125" s="191">
        <v>1498.74</v>
      </c>
      <c r="L125" s="191">
        <v>3556.77</v>
      </c>
      <c r="M125" s="191">
        <v>17894.599999999999</v>
      </c>
      <c r="N125" s="192">
        <v>42180.74</v>
      </c>
      <c r="O125" s="190">
        <v>120845.96</v>
      </c>
      <c r="P125" s="191">
        <v>99105.19</v>
      </c>
      <c r="Q125" s="116">
        <v>71509.98</v>
      </c>
      <c r="R125" s="116">
        <v>38468.910000000003</v>
      </c>
      <c r="S125" s="116">
        <v>38130.29</v>
      </c>
      <c r="T125" s="116">
        <v>35725.86</v>
      </c>
      <c r="U125" s="236">
        <v>40073.89</v>
      </c>
      <c r="V125" s="236">
        <v>49142</v>
      </c>
      <c r="W125" s="236">
        <v>75613.55</v>
      </c>
      <c r="X125" s="236">
        <v>130195.86</v>
      </c>
      <c r="Y125" s="236">
        <v>180911</v>
      </c>
      <c r="Z125" s="117"/>
      <c r="AA125" s="191">
        <f t="shared" si="82"/>
        <v>120031.18000000001</v>
      </c>
      <c r="AB125" s="118">
        <f t="shared" si="83"/>
        <v>98713.94</v>
      </c>
      <c r="AC125" s="118">
        <f t="shared" si="83"/>
        <v>71388.179999999993</v>
      </c>
      <c r="AD125" s="118">
        <f t="shared" si="83"/>
        <v>38451.990000000005</v>
      </c>
      <c r="AE125" s="118">
        <f t="shared" si="83"/>
        <v>38126.89</v>
      </c>
      <c r="AF125" s="118">
        <f t="shared" si="83"/>
        <v>35723.14</v>
      </c>
      <c r="AG125" s="118">
        <f t="shared" si="83"/>
        <v>39530.06</v>
      </c>
      <c r="AH125" s="118">
        <f t="shared" si="83"/>
        <v>48607.06</v>
      </c>
      <c r="AI125" s="118">
        <f t="shared" si="83"/>
        <v>74114.81</v>
      </c>
      <c r="AJ125" s="118">
        <f t="shared" si="83"/>
        <v>126639.09</v>
      </c>
      <c r="AK125" s="118">
        <f t="shared" si="83"/>
        <v>163016.4</v>
      </c>
      <c r="AL125" s="119"/>
      <c r="AM125" s="44">
        <f>IF(ISERROR(GETPIVOTDATA("VALUE",'CRS WK pvt'!$I$2,"DT_FILE",AM$8,"CD_CO",AM$6,"TRIM_CAT",TRIM(B125),"TRIM_LINE",A122))=TRUE,0,GETPIVOTDATA("VALUE",'CRS WK pvt'!$I$2,"DT_FILE",AM$8,"CD_CO",AM$6,"TRIM_CAT",TRIM(B125),"TRIM_LINE",A122))</f>
        <v>51736</v>
      </c>
    </row>
    <row r="126" spans="1:39" s="47" customFormat="1" x14ac:dyDescent="0.35">
      <c r="A126" s="171"/>
      <c r="B126" s="48" t="s">
        <v>40</v>
      </c>
      <c r="C126" s="190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>
        <v>1386.05</v>
      </c>
      <c r="N126" s="192">
        <v>5783.94</v>
      </c>
      <c r="O126" s="190">
        <v>29221.05</v>
      </c>
      <c r="P126" s="191">
        <v>19844.400000000001</v>
      </c>
      <c r="Q126" s="116">
        <v>20247.05</v>
      </c>
      <c r="R126" s="116">
        <v>6481.69</v>
      </c>
      <c r="S126" s="116">
        <v>9477.19</v>
      </c>
      <c r="T126" s="116">
        <v>6791.9</v>
      </c>
      <c r="U126" s="236">
        <v>11704.4</v>
      </c>
      <c r="V126" s="236">
        <v>8020</v>
      </c>
      <c r="W126" s="236">
        <v>25966.11</v>
      </c>
      <c r="X126" s="236">
        <v>45509.57</v>
      </c>
      <c r="Y126" s="236">
        <v>53520</v>
      </c>
      <c r="Z126" s="117"/>
      <c r="AA126" s="191">
        <f t="shared" si="82"/>
        <v>29221.05</v>
      </c>
      <c r="AB126" s="118">
        <f t="shared" si="83"/>
        <v>19844.400000000001</v>
      </c>
      <c r="AC126" s="118">
        <f t="shared" si="83"/>
        <v>20247.05</v>
      </c>
      <c r="AD126" s="118">
        <f t="shared" si="83"/>
        <v>6481.69</v>
      </c>
      <c r="AE126" s="118">
        <f t="shared" si="83"/>
        <v>9477.19</v>
      </c>
      <c r="AF126" s="118">
        <f t="shared" si="83"/>
        <v>6791.9</v>
      </c>
      <c r="AG126" s="118">
        <f t="shared" si="83"/>
        <v>11704.4</v>
      </c>
      <c r="AH126" s="118">
        <f t="shared" si="83"/>
        <v>8020</v>
      </c>
      <c r="AI126" s="118">
        <f t="shared" si="83"/>
        <v>25966.11</v>
      </c>
      <c r="AJ126" s="118">
        <f t="shared" si="83"/>
        <v>45509.57</v>
      </c>
      <c r="AK126" s="118">
        <f t="shared" si="83"/>
        <v>52133.95</v>
      </c>
      <c r="AL126" s="119"/>
      <c r="AM126" s="44">
        <f>IF(ISERROR(GETPIVOTDATA("VALUE",'CRS WK pvt'!$I$2,"DT_FILE",AM$8,"CD_CO",AM$6,"TRIM_CAT",TRIM(B126),"TRIM_LINE",A122))=TRUE,0,GETPIVOTDATA("VALUE",'CRS WK pvt'!$I$2,"DT_FILE",AM$8,"CD_CO",AM$6,"TRIM_CAT",TRIM(B126),"TRIM_LINE",A122))</f>
        <v>4973</v>
      </c>
    </row>
    <row r="127" spans="1:39" s="47" customFormat="1" x14ac:dyDescent="0.35">
      <c r="A127" s="171"/>
      <c r="B127" s="48" t="s">
        <v>41</v>
      </c>
      <c r="C127" s="190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2"/>
      <c r="O127" s="190">
        <v>0</v>
      </c>
      <c r="P127" s="191">
        <v>0</v>
      </c>
      <c r="Q127" s="116">
        <v>0</v>
      </c>
      <c r="R127" s="116">
        <v>0</v>
      </c>
      <c r="S127" s="116">
        <v>0</v>
      </c>
      <c r="T127" s="116">
        <v>54.64</v>
      </c>
      <c r="U127" s="236">
        <v>545.88</v>
      </c>
      <c r="V127" s="236">
        <v>1366</v>
      </c>
      <c r="W127" s="236">
        <v>6611.62</v>
      </c>
      <c r="X127" s="236">
        <v>11932.54</v>
      </c>
      <c r="Y127" s="236">
        <v>21871</v>
      </c>
      <c r="Z127" s="117"/>
      <c r="AA127" s="191">
        <f t="shared" si="82"/>
        <v>0</v>
      </c>
      <c r="AB127" s="118">
        <f t="shared" si="83"/>
        <v>0</v>
      </c>
      <c r="AC127" s="118">
        <f t="shared" si="83"/>
        <v>0</v>
      </c>
      <c r="AD127" s="118">
        <f t="shared" si="83"/>
        <v>0</v>
      </c>
      <c r="AE127" s="118">
        <f t="shared" si="83"/>
        <v>0</v>
      </c>
      <c r="AF127" s="118">
        <f t="shared" si="83"/>
        <v>54.64</v>
      </c>
      <c r="AG127" s="118">
        <f t="shared" si="83"/>
        <v>545.88</v>
      </c>
      <c r="AH127" s="118">
        <f t="shared" si="83"/>
        <v>1366</v>
      </c>
      <c r="AI127" s="118">
        <f t="shared" si="83"/>
        <v>6611.62</v>
      </c>
      <c r="AJ127" s="118">
        <f t="shared" si="83"/>
        <v>11932.54</v>
      </c>
      <c r="AK127" s="118">
        <f t="shared" si="83"/>
        <v>21871</v>
      </c>
      <c r="AL127" s="119"/>
      <c r="AM127" s="44">
        <f>IF(ISERROR(GETPIVOTDATA("VALUE",'CRS WK pvt'!$I$2,"DT_FILE",AM$8,"CD_CO",AM$6,"TRIM_CAT",TRIM(B127),"TRIM_LINE",A122))=TRUE,0,GETPIVOTDATA("VALUE",'CRS WK pvt'!$I$2,"DT_FILE",AM$8,"CD_CO",AM$6,"TRIM_CAT",TRIM(B127),"TRIM_LINE",A122))</f>
        <v>10203</v>
      </c>
    </row>
    <row r="128" spans="1:39" s="152" customFormat="1" x14ac:dyDescent="0.35">
      <c r="A128" s="172"/>
      <c r="B128" s="48" t="s">
        <v>42</v>
      </c>
      <c r="C128" s="153">
        <f>SUM(C123:C127)</f>
        <v>6447.76</v>
      </c>
      <c r="D128" s="154">
        <f t="shared" ref="D128:X128" si="84">SUM(D123:D127)</f>
        <v>5544.02</v>
      </c>
      <c r="E128" s="154">
        <f t="shared" si="84"/>
        <v>3541.61</v>
      </c>
      <c r="F128" s="154">
        <f t="shared" si="84"/>
        <v>2628.84</v>
      </c>
      <c r="G128" s="154">
        <f t="shared" si="84"/>
        <v>1426.73</v>
      </c>
      <c r="H128" s="154">
        <f t="shared" si="84"/>
        <v>1351.3500000000001</v>
      </c>
      <c r="I128" s="154">
        <f t="shared" si="84"/>
        <v>2602</v>
      </c>
      <c r="J128" s="154">
        <f t="shared" si="84"/>
        <v>3114.1</v>
      </c>
      <c r="K128" s="154">
        <f t="shared" si="84"/>
        <v>9419.19</v>
      </c>
      <c r="L128" s="154">
        <f t="shared" si="84"/>
        <v>32561.680000000004</v>
      </c>
      <c r="M128" s="154">
        <f t="shared" si="84"/>
        <v>68785.67</v>
      </c>
      <c r="N128" s="156">
        <f t="shared" si="84"/>
        <v>153570.65</v>
      </c>
      <c r="O128" s="153">
        <f t="shared" si="84"/>
        <v>458730.15</v>
      </c>
      <c r="P128" s="154">
        <f t="shared" si="84"/>
        <v>394709.49000000005</v>
      </c>
      <c r="Q128" s="160">
        <f t="shared" si="84"/>
        <v>267204.57</v>
      </c>
      <c r="R128" s="160">
        <f t="shared" si="84"/>
        <v>122918.99</v>
      </c>
      <c r="S128" s="160">
        <f t="shared" si="84"/>
        <v>97761.700000000012</v>
      </c>
      <c r="T128" s="160">
        <f t="shared" si="84"/>
        <v>80673.14</v>
      </c>
      <c r="U128" s="160">
        <f t="shared" si="84"/>
        <v>92798.09</v>
      </c>
      <c r="V128" s="160">
        <f t="shared" si="84"/>
        <v>116986</v>
      </c>
      <c r="W128" s="160">
        <f t="shared" si="84"/>
        <v>229472.78999999998</v>
      </c>
      <c r="X128" s="160">
        <f t="shared" si="84"/>
        <v>400020.89999999997</v>
      </c>
      <c r="Y128" s="160">
        <v>585788</v>
      </c>
      <c r="Z128" s="156"/>
      <c r="AA128" s="155">
        <f t="shared" ref="AA128:AA146" si="85">SUM(AA123:AA127)</f>
        <v>452282.38999999996</v>
      </c>
      <c r="AB128" s="157">
        <f t="shared" ref="AB128:AD128" si="86">SUM(AB123:AB127)</f>
        <v>389165.47000000003</v>
      </c>
      <c r="AC128" s="157">
        <f t="shared" si="86"/>
        <v>263662.96000000002</v>
      </c>
      <c r="AD128" s="157">
        <f t="shared" si="86"/>
        <v>120290.15000000001</v>
      </c>
      <c r="AE128" s="157">
        <f t="shared" ref="AE128:AF128" si="87">SUM(AE123:AE127)</f>
        <v>96334.97</v>
      </c>
      <c r="AF128" s="157">
        <f t="shared" si="87"/>
        <v>79321.789999999994</v>
      </c>
      <c r="AG128" s="157">
        <f t="shared" ref="AG128:AH128" si="88">SUM(AG123:AG127)</f>
        <v>90196.09</v>
      </c>
      <c r="AH128" s="157">
        <f t="shared" si="88"/>
        <v>113871.9</v>
      </c>
      <c r="AI128" s="157">
        <f t="shared" ref="AI128:AJ128" si="89">SUM(AI123:AI127)</f>
        <v>220053.59999999998</v>
      </c>
      <c r="AJ128" s="157">
        <f t="shared" si="89"/>
        <v>367459.22</v>
      </c>
      <c r="AK128" s="157">
        <f t="shared" ref="AK128" si="90">SUM(AK123:AK127)</f>
        <v>517002.33</v>
      </c>
      <c r="AL128" s="158"/>
      <c r="AM128" s="155">
        <f t="shared" si="76"/>
        <v>173889</v>
      </c>
    </row>
    <row r="129" spans="1:39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59"/>
      <c r="AA129" s="60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2"/>
      <c r="AM129" s="60"/>
    </row>
    <row r="130" spans="1:39" s="47" customFormat="1" x14ac:dyDescent="0.35">
      <c r="A130" s="171"/>
      <c r="B130" s="48" t="s">
        <v>37</v>
      </c>
      <c r="C130" s="115">
        <f>C116+C123</f>
        <v>30707044.260000002</v>
      </c>
      <c r="D130" s="116">
        <f t="shared" ref="D130:Q130" si="91">D116+D123</f>
        <v>20918769.620000001</v>
      </c>
      <c r="E130" s="116">
        <f t="shared" si="91"/>
        <v>12820560.579999998</v>
      </c>
      <c r="F130" s="116">
        <f t="shared" si="91"/>
        <v>7184646.3800000008</v>
      </c>
      <c r="G130" s="116">
        <f t="shared" si="91"/>
        <v>5414460.3300000001</v>
      </c>
      <c r="H130" s="116">
        <f t="shared" si="91"/>
        <v>4805277.2299999995</v>
      </c>
      <c r="I130" s="116">
        <f t="shared" si="91"/>
        <v>4995457.1100000003</v>
      </c>
      <c r="J130" s="116">
        <f t="shared" si="91"/>
        <v>6760753.1399999997</v>
      </c>
      <c r="K130" s="116">
        <f t="shared" si="91"/>
        <v>11659329.33</v>
      </c>
      <c r="L130" s="116">
        <f t="shared" si="91"/>
        <v>27116721.779999997</v>
      </c>
      <c r="M130" s="116">
        <f t="shared" si="91"/>
        <v>32224911.07</v>
      </c>
      <c r="N130" s="117">
        <f t="shared" si="91"/>
        <v>28612815.25</v>
      </c>
      <c r="O130" s="115">
        <f t="shared" si="91"/>
        <v>25912851.920000002</v>
      </c>
      <c r="P130" s="116">
        <f t="shared" si="91"/>
        <v>22838346.879999999</v>
      </c>
      <c r="Q130" s="116">
        <f t="shared" si="91"/>
        <v>15475656.799999999</v>
      </c>
      <c r="R130" s="116">
        <f t="shared" ref="R130:S130" si="92">R116+R123</f>
        <v>7187818.1700000009</v>
      </c>
      <c r="S130" s="116">
        <f t="shared" si="92"/>
        <v>5516209.1699999999</v>
      </c>
      <c r="T130" s="116">
        <f t="shared" ref="T130:U130" si="93">T116+T123</f>
        <v>4382922.0299999993</v>
      </c>
      <c r="U130" s="116">
        <f t="shared" si="93"/>
        <v>5066433.8999999994</v>
      </c>
      <c r="V130" s="116">
        <f t="shared" ref="V130:W130" si="94">V116+V123</f>
        <v>5848579</v>
      </c>
      <c r="W130" s="116">
        <f t="shared" si="94"/>
        <v>10866755.030000001</v>
      </c>
      <c r="X130" s="116">
        <f t="shared" ref="X130" si="95">X116+X123</f>
        <v>24020353.560000002</v>
      </c>
      <c r="Y130" s="116">
        <v>34250990</v>
      </c>
      <c r="Z130" s="117"/>
      <c r="AA130" s="44">
        <f t="shared" ref="AA130:AK138" si="96">O130-C130</f>
        <v>-4794192.34</v>
      </c>
      <c r="AB130" s="118">
        <f t="shared" si="96"/>
        <v>1919577.2599999979</v>
      </c>
      <c r="AC130" s="118">
        <f t="shared" si="96"/>
        <v>2655096.2200000007</v>
      </c>
      <c r="AD130" s="118">
        <f t="shared" si="96"/>
        <v>3171.7900000000373</v>
      </c>
      <c r="AE130" s="118">
        <f t="shared" si="96"/>
        <v>101748.83999999985</v>
      </c>
      <c r="AF130" s="118">
        <f t="shared" si="96"/>
        <v>-422355.20000000019</v>
      </c>
      <c r="AG130" s="118">
        <f t="shared" si="96"/>
        <v>70976.789999999106</v>
      </c>
      <c r="AH130" s="118">
        <f t="shared" si="96"/>
        <v>-912174.13999999966</v>
      </c>
      <c r="AI130" s="118">
        <f t="shared" si="96"/>
        <v>-792574.29999999888</v>
      </c>
      <c r="AJ130" s="118">
        <f t="shared" si="96"/>
        <v>-3096368.2199999951</v>
      </c>
      <c r="AK130" s="118">
        <f t="shared" si="96"/>
        <v>2026078.9299999997</v>
      </c>
      <c r="AL130" s="119"/>
      <c r="AM130" s="76">
        <f t="shared" ref="AM130" si="97">AM116+AM123</f>
        <v>10557762</v>
      </c>
    </row>
    <row r="131" spans="1:39" s="47" customFormat="1" x14ac:dyDescent="0.35">
      <c r="A131" s="171"/>
      <c r="B131" s="254" t="s">
        <v>400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23590520.210000001</v>
      </c>
      <c r="Y131" s="256">
        <f>Y130-Y132</f>
        <v>33636440.990000002</v>
      </c>
      <c r="Z131" s="117"/>
      <c r="AA131" s="44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9"/>
      <c r="AM131" s="76"/>
    </row>
    <row r="132" spans="1:39" s="47" customFormat="1" x14ac:dyDescent="0.35">
      <c r="A132" s="171"/>
      <c r="B132" s="254" t="s">
        <v>401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429833.35</v>
      </c>
      <c r="Y132" s="256">
        <f>327668.81+286880.2</f>
        <v>614549.01</v>
      </c>
      <c r="Z132" s="117"/>
      <c r="AA132" s="44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9"/>
      <c r="AM132" s="76"/>
    </row>
    <row r="133" spans="1:39" s="47" customFormat="1" x14ac:dyDescent="0.35">
      <c r="A133" s="171"/>
      <c r="B133" s="48" t="s">
        <v>38</v>
      </c>
      <c r="C133" s="115">
        <f t="shared" ref="C133:P133" si="98">C117+C124</f>
        <v>2064798.0999999999</v>
      </c>
      <c r="D133" s="116">
        <f t="shared" si="98"/>
        <v>1681719.2000000002</v>
      </c>
      <c r="E133" s="116">
        <f t="shared" si="98"/>
        <v>841091.67</v>
      </c>
      <c r="F133" s="116">
        <f t="shared" si="98"/>
        <v>524961.82999999996</v>
      </c>
      <c r="G133" s="116">
        <f t="shared" si="98"/>
        <v>339897.84</v>
      </c>
      <c r="H133" s="116">
        <f t="shared" si="98"/>
        <v>285638.28999999998</v>
      </c>
      <c r="I133" s="116">
        <f t="shared" si="98"/>
        <v>299466.99</v>
      </c>
      <c r="J133" s="116">
        <f t="shared" si="98"/>
        <v>408495.91</v>
      </c>
      <c r="K133" s="116">
        <f t="shared" si="98"/>
        <v>732007.59</v>
      </c>
      <c r="L133" s="116">
        <f t="shared" si="98"/>
        <v>1974673.06</v>
      </c>
      <c r="M133" s="116">
        <f t="shared" si="98"/>
        <v>2092179.02</v>
      </c>
      <c r="N133" s="117">
        <f t="shared" si="98"/>
        <v>1922755.96</v>
      </c>
      <c r="O133" s="115">
        <f t="shared" si="98"/>
        <v>1695440.9</v>
      </c>
      <c r="P133" s="116">
        <f t="shared" si="98"/>
        <v>1664794.1</v>
      </c>
      <c r="Q133" s="116">
        <f>Q117+Q124</f>
        <v>936221.08000000007</v>
      </c>
      <c r="R133" s="116">
        <f t="shared" ref="R133:S133" si="99">R117+R124</f>
        <v>490451.13999999996</v>
      </c>
      <c r="S133" s="116">
        <f t="shared" si="99"/>
        <v>374775.03999999998</v>
      </c>
      <c r="T133" s="116">
        <f t="shared" ref="T133:U133" si="100">T117+T124</f>
        <v>272823.09000000003</v>
      </c>
      <c r="U133" s="116">
        <f t="shared" si="100"/>
        <v>305756.78999999998</v>
      </c>
      <c r="V133" s="116">
        <f t="shared" ref="V133:W133" si="101">V117+V124</f>
        <v>370284</v>
      </c>
      <c r="W133" s="116">
        <f t="shared" si="101"/>
        <v>792894.68</v>
      </c>
      <c r="X133" s="116">
        <f t="shared" ref="X133" si="102">X117+X124</f>
        <v>1913378.8199999998</v>
      </c>
      <c r="Y133" s="116">
        <v>2569618</v>
      </c>
      <c r="Z133" s="117"/>
      <c r="AA133" s="44">
        <f t="shared" si="96"/>
        <v>-369357.19999999995</v>
      </c>
      <c r="AB133" s="118">
        <f t="shared" si="96"/>
        <v>-16925.100000000093</v>
      </c>
      <c r="AC133" s="118">
        <f t="shared" si="96"/>
        <v>95129.410000000033</v>
      </c>
      <c r="AD133" s="118">
        <f t="shared" si="96"/>
        <v>-34510.69</v>
      </c>
      <c r="AE133" s="118">
        <f t="shared" si="96"/>
        <v>34877.199999999953</v>
      </c>
      <c r="AF133" s="118">
        <f t="shared" si="96"/>
        <v>-12815.199999999953</v>
      </c>
      <c r="AG133" s="118">
        <f t="shared" si="96"/>
        <v>6289.7999999999884</v>
      </c>
      <c r="AH133" s="118">
        <f t="shared" si="96"/>
        <v>-38211.909999999974</v>
      </c>
      <c r="AI133" s="118">
        <f t="shared" si="96"/>
        <v>60887.090000000084</v>
      </c>
      <c r="AJ133" s="118">
        <f t="shared" si="96"/>
        <v>-61294.240000000224</v>
      </c>
      <c r="AK133" s="118">
        <f t="shared" si="96"/>
        <v>477438.98</v>
      </c>
      <c r="AL133" s="119"/>
      <c r="AM133" s="76">
        <f>AM117+AM124</f>
        <v>858751</v>
      </c>
    </row>
    <row r="134" spans="1:39" s="47" customFormat="1" x14ac:dyDescent="0.35">
      <c r="A134" s="171"/>
      <c r="B134" s="254" t="s">
        <v>400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1856033.7099999997</v>
      </c>
      <c r="Y134" s="256">
        <f>Y133-Y135</f>
        <v>2491144.62</v>
      </c>
      <c r="Z134" s="117"/>
      <c r="AA134" s="44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9"/>
      <c r="AM134" s="76"/>
    </row>
    <row r="135" spans="1:39" s="47" customFormat="1" x14ac:dyDescent="0.35">
      <c r="A135" s="171"/>
      <c r="B135" s="254" t="s">
        <v>401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57345.11</v>
      </c>
      <c r="Y135" s="256">
        <f>41610.85+36862.53</f>
        <v>78473.38</v>
      </c>
      <c r="Z135" s="117"/>
      <c r="AA135" s="44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9"/>
      <c r="AM135" s="76"/>
    </row>
    <row r="136" spans="1:39" s="47" customFormat="1" x14ac:dyDescent="0.35">
      <c r="A136" s="171"/>
      <c r="B136" s="48" t="s">
        <v>39</v>
      </c>
      <c r="C136" s="115">
        <f t="shared" ref="C136:P136" si="103">C118+C125</f>
        <v>7158614.8300000001</v>
      </c>
      <c r="D136" s="116">
        <f t="shared" si="103"/>
        <v>4502597.99</v>
      </c>
      <c r="E136" s="116">
        <f t="shared" si="103"/>
        <v>2800234.8299999996</v>
      </c>
      <c r="F136" s="116">
        <f t="shared" si="103"/>
        <v>1544444.02</v>
      </c>
      <c r="G136" s="116">
        <f t="shared" si="103"/>
        <v>1250297.5999999999</v>
      </c>
      <c r="H136" s="116">
        <f t="shared" si="103"/>
        <v>1186601.49</v>
      </c>
      <c r="I136" s="116">
        <f t="shared" si="103"/>
        <v>1097488.6200000001</v>
      </c>
      <c r="J136" s="116">
        <f t="shared" si="103"/>
        <v>1538751.38</v>
      </c>
      <c r="K136" s="116">
        <f t="shared" si="103"/>
        <v>2426801.66</v>
      </c>
      <c r="L136" s="116">
        <f t="shared" si="103"/>
        <v>9489604.0899999999</v>
      </c>
      <c r="M136" s="116">
        <f t="shared" si="103"/>
        <v>7083826.0800000001</v>
      </c>
      <c r="N136" s="117">
        <f t="shared" si="103"/>
        <v>6435159.2200000007</v>
      </c>
      <c r="O136" s="115">
        <f t="shared" si="103"/>
        <v>5430167.6299999999</v>
      </c>
      <c r="P136" s="116">
        <f t="shared" si="103"/>
        <v>4529711.2</v>
      </c>
      <c r="Q136" s="116">
        <f>Q118+Q125</f>
        <v>3046415.75</v>
      </c>
      <c r="R136" s="116">
        <f t="shared" ref="R136:S136" si="104">R118+R125</f>
        <v>1252501.3299999998</v>
      </c>
      <c r="S136" s="116">
        <f t="shared" si="104"/>
        <v>1063958.08</v>
      </c>
      <c r="T136" s="116">
        <f t="shared" ref="T136:U136" si="105">T118+T125</f>
        <v>897310.46</v>
      </c>
      <c r="U136" s="116">
        <f t="shared" si="105"/>
        <v>1038768.62</v>
      </c>
      <c r="V136" s="116">
        <f t="shared" ref="V136:W136" si="106">V118+V125</f>
        <v>1229092</v>
      </c>
      <c r="W136" s="116">
        <f t="shared" si="106"/>
        <v>2275788.4899999998</v>
      </c>
      <c r="X136" s="116">
        <f t="shared" ref="X136" si="107">X118+X125</f>
        <v>5012604.9800000004</v>
      </c>
      <c r="Y136" s="116">
        <v>7496066</v>
      </c>
      <c r="Z136" s="117"/>
      <c r="AA136" s="44">
        <f t="shared" si="96"/>
        <v>-1728447.2000000002</v>
      </c>
      <c r="AB136" s="118">
        <f t="shared" si="96"/>
        <v>27113.209999999963</v>
      </c>
      <c r="AC136" s="118">
        <f t="shared" si="96"/>
        <v>246180.92000000039</v>
      </c>
      <c r="AD136" s="118">
        <f t="shared" si="96"/>
        <v>-291942.69000000018</v>
      </c>
      <c r="AE136" s="118">
        <f t="shared" si="96"/>
        <v>-186339.51999999979</v>
      </c>
      <c r="AF136" s="118">
        <f t="shared" si="96"/>
        <v>-289291.03000000003</v>
      </c>
      <c r="AG136" s="118">
        <f t="shared" si="96"/>
        <v>-58720.000000000116</v>
      </c>
      <c r="AH136" s="118">
        <f t="shared" si="96"/>
        <v>-309659.37999999989</v>
      </c>
      <c r="AI136" s="118">
        <f t="shared" si="96"/>
        <v>-151013.17000000039</v>
      </c>
      <c r="AJ136" s="118">
        <f t="shared" si="96"/>
        <v>-4476999.1099999994</v>
      </c>
      <c r="AK136" s="118">
        <f t="shared" si="96"/>
        <v>412239.91999999993</v>
      </c>
      <c r="AL136" s="119"/>
      <c r="AM136" s="76">
        <f>AM118+AM125</f>
        <v>1929351</v>
      </c>
    </row>
    <row r="137" spans="1:39" s="47" customFormat="1" x14ac:dyDescent="0.35">
      <c r="A137" s="171"/>
      <c r="B137" s="48" t="s">
        <v>40</v>
      </c>
      <c r="C137" s="115">
        <f t="shared" ref="C137:Q137" si="108">C119+C126</f>
        <v>6838850.2800000003</v>
      </c>
      <c r="D137" s="116">
        <f t="shared" si="108"/>
        <v>2078460.05</v>
      </c>
      <c r="E137" s="116">
        <f t="shared" si="108"/>
        <v>1327294.81</v>
      </c>
      <c r="F137" s="116">
        <f t="shared" si="108"/>
        <v>1350865.6</v>
      </c>
      <c r="G137" s="116">
        <f t="shared" si="108"/>
        <v>566217.87</v>
      </c>
      <c r="H137" s="116">
        <f t="shared" si="108"/>
        <v>453421.5</v>
      </c>
      <c r="I137" s="116">
        <f t="shared" si="108"/>
        <v>426919.2</v>
      </c>
      <c r="J137" s="116">
        <f t="shared" si="108"/>
        <v>658308.48</v>
      </c>
      <c r="K137" s="116">
        <f t="shared" si="108"/>
        <v>1164826.24</v>
      </c>
      <c r="L137" s="116">
        <f t="shared" si="108"/>
        <v>2360744.09</v>
      </c>
      <c r="M137" s="116">
        <f t="shared" si="108"/>
        <v>2865707.05</v>
      </c>
      <c r="N137" s="117">
        <f t="shared" si="108"/>
        <v>2518075.5299999998</v>
      </c>
      <c r="O137" s="115">
        <f t="shared" si="108"/>
        <v>2332189.2199999997</v>
      </c>
      <c r="P137" s="116">
        <f t="shared" si="108"/>
        <v>1808520.13</v>
      </c>
      <c r="Q137" s="116">
        <f t="shared" si="108"/>
        <v>1327730.01</v>
      </c>
      <c r="R137" s="116">
        <f t="shared" ref="R137:S137" si="109">R119+R126</f>
        <v>539544.00999999989</v>
      </c>
      <c r="S137" s="116">
        <f t="shared" si="109"/>
        <v>341140.96</v>
      </c>
      <c r="T137" s="116">
        <f t="shared" ref="T137:U137" si="110">T119+T126</f>
        <v>264400.5</v>
      </c>
      <c r="U137" s="116">
        <f t="shared" si="110"/>
        <v>356944.74000000005</v>
      </c>
      <c r="V137" s="116">
        <f t="shared" ref="V137:W137" si="111">V119+V126</f>
        <v>655348</v>
      </c>
      <c r="W137" s="116">
        <f t="shared" si="111"/>
        <v>994589.77</v>
      </c>
      <c r="X137" s="116">
        <f t="shared" ref="X137" si="112">X119+X126</f>
        <v>1970580.1900000002</v>
      </c>
      <c r="Y137" s="116">
        <v>2762461</v>
      </c>
      <c r="Z137" s="117"/>
      <c r="AA137" s="44">
        <f t="shared" si="96"/>
        <v>-4506661.0600000005</v>
      </c>
      <c r="AB137" s="118">
        <f t="shared" si="96"/>
        <v>-269939.92000000016</v>
      </c>
      <c r="AC137" s="118">
        <f t="shared" si="96"/>
        <v>435.19999999995343</v>
      </c>
      <c r="AD137" s="118">
        <f t="shared" si="96"/>
        <v>-811321.5900000002</v>
      </c>
      <c r="AE137" s="118">
        <f t="shared" si="96"/>
        <v>-225076.90999999997</v>
      </c>
      <c r="AF137" s="118">
        <f t="shared" si="96"/>
        <v>-189021</v>
      </c>
      <c r="AG137" s="118">
        <f t="shared" si="96"/>
        <v>-69974.459999999963</v>
      </c>
      <c r="AH137" s="118">
        <f t="shared" si="96"/>
        <v>-2960.4799999999814</v>
      </c>
      <c r="AI137" s="118">
        <f t="shared" si="96"/>
        <v>-170236.46999999997</v>
      </c>
      <c r="AJ137" s="118">
        <f t="shared" si="96"/>
        <v>-390163.89999999967</v>
      </c>
      <c r="AK137" s="118">
        <f t="shared" si="96"/>
        <v>-103246.04999999981</v>
      </c>
      <c r="AL137" s="119"/>
      <c r="AM137" s="76">
        <f>AM119+AM126</f>
        <v>685783</v>
      </c>
    </row>
    <row r="138" spans="1:39" s="47" customFormat="1" x14ac:dyDescent="0.35">
      <c r="A138" s="171"/>
      <c r="B138" s="48" t="s">
        <v>41</v>
      </c>
      <c r="C138" s="115">
        <f t="shared" ref="C138:Q138" si="113">C120+C127</f>
        <v>3762025.66</v>
      </c>
      <c r="D138" s="116">
        <f t="shared" si="113"/>
        <v>1653639.88</v>
      </c>
      <c r="E138" s="116">
        <f t="shared" si="113"/>
        <v>1209935.4099999999</v>
      </c>
      <c r="F138" s="116">
        <f t="shared" si="113"/>
        <v>1081284.02</v>
      </c>
      <c r="G138" s="116">
        <f t="shared" si="113"/>
        <v>782809.59</v>
      </c>
      <c r="H138" s="116">
        <f t="shared" si="113"/>
        <v>904426.95</v>
      </c>
      <c r="I138" s="116">
        <f t="shared" si="113"/>
        <v>823881.53</v>
      </c>
      <c r="J138" s="116">
        <f t="shared" si="113"/>
        <v>1054995</v>
      </c>
      <c r="K138" s="116">
        <f t="shared" si="113"/>
        <v>1025378.5</v>
      </c>
      <c r="L138" s="116">
        <f t="shared" si="113"/>
        <v>1696099.28</v>
      </c>
      <c r="M138" s="116">
        <f t="shared" si="113"/>
        <v>1796338.55</v>
      </c>
      <c r="N138" s="117">
        <f t="shared" si="113"/>
        <v>1633914.02</v>
      </c>
      <c r="O138" s="115">
        <f t="shared" si="113"/>
        <v>1552071.46</v>
      </c>
      <c r="P138" s="116">
        <f t="shared" si="113"/>
        <v>1203522.1499999999</v>
      </c>
      <c r="Q138" s="116">
        <f t="shared" si="113"/>
        <v>1216447.52</v>
      </c>
      <c r="R138" s="116">
        <f t="shared" ref="R138:S138" si="114">R120+R127</f>
        <v>823192</v>
      </c>
      <c r="S138" s="116">
        <f t="shared" si="114"/>
        <v>732108.01</v>
      </c>
      <c r="T138" s="116">
        <f t="shared" ref="T138:U138" si="115">T120+T127</f>
        <v>703655.70000000007</v>
      </c>
      <c r="U138" s="116">
        <f t="shared" si="115"/>
        <v>795514.82</v>
      </c>
      <c r="V138" s="116">
        <f t="shared" ref="V138:W138" si="116">V120+V127</f>
        <v>771730</v>
      </c>
      <c r="W138" s="116">
        <f t="shared" si="116"/>
        <v>998790.09</v>
      </c>
      <c r="X138" s="116">
        <f t="shared" ref="X138" si="117">X120+X127</f>
        <v>1393888.03</v>
      </c>
      <c r="Y138" s="116">
        <v>1838454</v>
      </c>
      <c r="Z138" s="117"/>
      <c r="AA138" s="44">
        <f t="shared" si="96"/>
        <v>-2209954.2000000002</v>
      </c>
      <c r="AB138" s="118">
        <f t="shared" si="96"/>
        <v>-450117.73</v>
      </c>
      <c r="AC138" s="118">
        <f t="shared" si="96"/>
        <v>6512.1100000001024</v>
      </c>
      <c r="AD138" s="118">
        <f t="shared" si="96"/>
        <v>-258092.02000000002</v>
      </c>
      <c r="AE138" s="118">
        <f t="shared" si="96"/>
        <v>-50701.579999999958</v>
      </c>
      <c r="AF138" s="118">
        <f t="shared" si="96"/>
        <v>-200771.24999999988</v>
      </c>
      <c r="AG138" s="118">
        <f t="shared" si="96"/>
        <v>-28366.710000000079</v>
      </c>
      <c r="AH138" s="118">
        <f t="shared" si="96"/>
        <v>-283265</v>
      </c>
      <c r="AI138" s="118">
        <f t="shared" si="96"/>
        <v>-26588.410000000033</v>
      </c>
      <c r="AJ138" s="118">
        <f t="shared" si="96"/>
        <v>-302211.25</v>
      </c>
      <c r="AK138" s="118">
        <f t="shared" si="96"/>
        <v>42115.449999999953</v>
      </c>
      <c r="AL138" s="119"/>
      <c r="AM138" s="76">
        <f>AM120+AM127</f>
        <v>1169558</v>
      </c>
    </row>
    <row r="139" spans="1:39" s="152" customFormat="1" ht="15" thickBot="1" x14ac:dyDescent="0.4">
      <c r="A139" s="172"/>
      <c r="B139" s="63" t="s">
        <v>42</v>
      </c>
      <c r="C139" s="147">
        <f>SUM(C130:C138)</f>
        <v>50531333.13000001</v>
      </c>
      <c r="D139" s="148">
        <f t="shared" ref="D139:U139" si="118">SUM(D130:D138)</f>
        <v>30835186.740000002</v>
      </c>
      <c r="E139" s="148">
        <f t="shared" si="118"/>
        <v>18999117.299999997</v>
      </c>
      <c r="F139" s="148">
        <f t="shared" si="118"/>
        <v>11686201.85</v>
      </c>
      <c r="G139" s="148">
        <f t="shared" si="118"/>
        <v>8353683.2299999995</v>
      </c>
      <c r="H139" s="148">
        <f t="shared" si="118"/>
        <v>7635365.46</v>
      </c>
      <c r="I139" s="148">
        <f t="shared" si="118"/>
        <v>7643213.4500000011</v>
      </c>
      <c r="J139" s="148">
        <f t="shared" si="118"/>
        <v>10421303.91</v>
      </c>
      <c r="K139" s="148">
        <f t="shared" si="118"/>
        <v>17008343.32</v>
      </c>
      <c r="L139" s="148">
        <f t="shared" si="118"/>
        <v>42637842.299999997</v>
      </c>
      <c r="M139" s="148">
        <f t="shared" si="118"/>
        <v>46062961.769999996</v>
      </c>
      <c r="N139" s="149">
        <f t="shared" si="118"/>
        <v>41122719.980000004</v>
      </c>
      <c r="O139" s="147">
        <f t="shared" si="118"/>
        <v>36922721.130000003</v>
      </c>
      <c r="P139" s="148">
        <f t="shared" si="118"/>
        <v>32044894.459999997</v>
      </c>
      <c r="Q139" s="148">
        <f t="shared" si="118"/>
        <v>22002471.16</v>
      </c>
      <c r="R139" s="148">
        <f t="shared" si="118"/>
        <v>10293506.65</v>
      </c>
      <c r="S139" s="148">
        <f t="shared" si="118"/>
        <v>8028191.2599999998</v>
      </c>
      <c r="T139" s="148">
        <f t="shared" si="118"/>
        <v>6521111.7799999993</v>
      </c>
      <c r="U139" s="148">
        <f t="shared" si="118"/>
        <v>7563418.8700000001</v>
      </c>
      <c r="V139" s="148">
        <f t="shared" ref="V139" si="119">SUM(V130:V138)</f>
        <v>8875033</v>
      </c>
      <c r="W139" s="148">
        <f>SUM(W130+W133+W136+W137+W138)</f>
        <v>15928818.060000001</v>
      </c>
      <c r="X139" s="148">
        <f>SUM(X130+X133+X136+X137+X138)</f>
        <v>34310805.580000006</v>
      </c>
      <c r="Y139" s="148">
        <v>48917589</v>
      </c>
      <c r="Z139" s="149"/>
      <c r="AA139" s="45">
        <f>SUM(AA130:AA138)</f>
        <v>-13608612</v>
      </c>
      <c r="AB139" s="150">
        <f t="shared" ref="AB139:AD139" si="120">SUM(AB130:AB138)</f>
        <v>1209707.7199999976</v>
      </c>
      <c r="AC139" s="150">
        <f t="shared" si="120"/>
        <v>3003353.8600000013</v>
      </c>
      <c r="AD139" s="150">
        <f t="shared" si="120"/>
        <v>-1392695.2000000004</v>
      </c>
      <c r="AE139" s="150">
        <f t="shared" ref="AE139:AF139" si="121">SUM(AE130:AE138)</f>
        <v>-325491.96999999991</v>
      </c>
      <c r="AF139" s="150">
        <f t="shared" si="121"/>
        <v>-1114253.6800000002</v>
      </c>
      <c r="AG139" s="150">
        <f t="shared" ref="AG139:AH139" si="122">SUM(AG130:AG138)</f>
        <v>-79794.580000001064</v>
      </c>
      <c r="AH139" s="150">
        <f t="shared" si="122"/>
        <v>-1546270.9099999995</v>
      </c>
      <c r="AI139" s="150">
        <f t="shared" ref="AI139:AJ139" si="123">SUM(AI130:AI138)</f>
        <v>-1079525.2599999993</v>
      </c>
      <c r="AJ139" s="150">
        <f t="shared" si="123"/>
        <v>-8327036.7199999942</v>
      </c>
      <c r="AK139" s="150">
        <f t="shared" ref="AK139" si="124">SUM(AK130:AK138)</f>
        <v>2854627.2299999995</v>
      </c>
      <c r="AL139" s="151"/>
      <c r="AM139" s="45">
        <f>SUM(AM130:AM138)</f>
        <v>15201205</v>
      </c>
    </row>
    <row r="140" spans="1:39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111"/>
      <c r="AA140" s="112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4"/>
      <c r="AM140" s="112"/>
    </row>
    <row r="141" spans="1:39" s="47" customFormat="1" x14ac:dyDescent="0.35">
      <c r="A141" s="171"/>
      <c r="B141" s="48" t="s">
        <v>37</v>
      </c>
      <c r="C141" s="115">
        <v>26709287.260000002</v>
      </c>
      <c r="D141" s="116">
        <v>23353729.27</v>
      </c>
      <c r="E141" s="116">
        <v>17750565.609999999</v>
      </c>
      <c r="F141" s="44">
        <v>12205518</v>
      </c>
      <c r="G141" s="116">
        <v>10219939.470000001</v>
      </c>
      <c r="H141" s="116">
        <v>8991462.3699999992</v>
      </c>
      <c r="I141" s="116">
        <v>8011081.4900000002</v>
      </c>
      <c r="J141" s="116">
        <v>8877662.4499999993</v>
      </c>
      <c r="K141" s="116">
        <v>9757450.0199999996</v>
      </c>
      <c r="L141" s="116">
        <v>18861925.059999999</v>
      </c>
      <c r="M141" s="116">
        <v>24890809.73</v>
      </c>
      <c r="N141" s="117">
        <v>23523478.050000001</v>
      </c>
      <c r="O141" s="115">
        <v>24591579.73</v>
      </c>
      <c r="P141" s="116">
        <v>20786600.41</v>
      </c>
      <c r="Q141" s="116">
        <v>17869416.699999999</v>
      </c>
      <c r="R141" s="116">
        <v>12442045.939999999</v>
      </c>
      <c r="S141" s="116">
        <v>9198487.4000000004</v>
      </c>
      <c r="T141" s="116">
        <v>8304319.2800000003</v>
      </c>
      <c r="U141" s="236">
        <v>7858335.1600000001</v>
      </c>
      <c r="V141" s="236">
        <v>8057637</v>
      </c>
      <c r="W141" s="236">
        <v>9930780.0600000005</v>
      </c>
      <c r="X141" s="236">
        <v>17815173.890000001</v>
      </c>
      <c r="Y141" s="236">
        <v>22537607</v>
      </c>
      <c r="Z141" s="117"/>
      <c r="AA141" s="44">
        <f t="shared" ref="AA141:AK145" si="125">O141-C141</f>
        <v>-2117707.5300000012</v>
      </c>
      <c r="AB141" s="118">
        <f t="shared" si="125"/>
        <v>-2567128.8599999994</v>
      </c>
      <c r="AC141" s="118">
        <f t="shared" si="125"/>
        <v>118851.08999999985</v>
      </c>
      <c r="AD141" s="118">
        <f t="shared" si="125"/>
        <v>236527.93999999948</v>
      </c>
      <c r="AE141" s="118">
        <f t="shared" si="125"/>
        <v>-1021452.0700000003</v>
      </c>
      <c r="AF141" s="118">
        <f t="shared" si="125"/>
        <v>-687143.08999999892</v>
      </c>
      <c r="AG141" s="118">
        <f t="shared" si="125"/>
        <v>-152746.33000000007</v>
      </c>
      <c r="AH141" s="118">
        <f t="shared" si="125"/>
        <v>-820025.44999999925</v>
      </c>
      <c r="AI141" s="118">
        <f t="shared" si="125"/>
        <v>173330.04000000097</v>
      </c>
      <c r="AJ141" s="118">
        <f t="shared" si="125"/>
        <v>-1046751.1699999981</v>
      </c>
      <c r="AK141" s="118">
        <f t="shared" si="125"/>
        <v>-2353202.7300000004</v>
      </c>
      <c r="AL141" s="119"/>
      <c r="AM141" s="76">
        <f>IF(ISERROR(GETPIVOTDATA("VALUE",'CRS WK pvt'!$I$2,"DT_FILE",AM$8,"CD_CO",AM$6,"TRIM_CAT",TRIM(B141),"TRIM_LINE",A140))=TRUE,0,GETPIVOTDATA("VALUE",'CRS WK pvt'!$I$2,"DT_FILE",AM$8,"CD_CO",AM$6,"TRIM_CAT",TRIM(B141),"TRIM_LINE",A140))</f>
        <v>6430286</v>
      </c>
    </row>
    <row r="142" spans="1:39" s="47" customFormat="1" x14ac:dyDescent="0.35">
      <c r="A142" s="171"/>
      <c r="B142" s="48" t="s">
        <v>38</v>
      </c>
      <c r="C142" s="115">
        <v>1113009.23</v>
      </c>
      <c r="D142" s="116">
        <v>1079739.75</v>
      </c>
      <c r="E142" s="116">
        <v>779053.37</v>
      </c>
      <c r="F142" s="44">
        <v>722786.06</v>
      </c>
      <c r="G142" s="116">
        <v>500686.05</v>
      </c>
      <c r="H142" s="116">
        <v>424680.06</v>
      </c>
      <c r="I142" s="116">
        <v>400897.62</v>
      </c>
      <c r="J142" s="116">
        <v>404672.98</v>
      </c>
      <c r="K142" s="116">
        <v>380488.66</v>
      </c>
      <c r="L142" s="116">
        <v>534674.61</v>
      </c>
      <c r="M142" s="116">
        <v>1364857.41</v>
      </c>
      <c r="N142" s="117">
        <v>1011564.12</v>
      </c>
      <c r="O142" s="115">
        <v>983515.14</v>
      </c>
      <c r="P142" s="116">
        <v>903007.04</v>
      </c>
      <c r="Q142" s="116">
        <v>748334.49</v>
      </c>
      <c r="R142" s="116">
        <v>581615.1</v>
      </c>
      <c r="S142" s="116">
        <v>461713.32</v>
      </c>
      <c r="T142" s="116">
        <v>355690.31</v>
      </c>
      <c r="U142" s="236">
        <v>328432.25</v>
      </c>
      <c r="V142" s="236">
        <v>321020</v>
      </c>
      <c r="W142" s="236">
        <v>361036.75</v>
      </c>
      <c r="X142" s="236">
        <v>659799.53</v>
      </c>
      <c r="Y142" s="236">
        <v>1098154</v>
      </c>
      <c r="Z142" s="117"/>
      <c r="AA142" s="44">
        <f t="shared" si="125"/>
        <v>-129494.08999999997</v>
      </c>
      <c r="AB142" s="118">
        <f t="shared" si="125"/>
        <v>-176732.70999999996</v>
      </c>
      <c r="AC142" s="118">
        <f t="shared" si="125"/>
        <v>-30718.880000000005</v>
      </c>
      <c r="AD142" s="118">
        <f t="shared" si="125"/>
        <v>-141170.96000000008</v>
      </c>
      <c r="AE142" s="118">
        <f t="shared" si="125"/>
        <v>-38972.729999999981</v>
      </c>
      <c r="AF142" s="118">
        <f t="shared" si="125"/>
        <v>-68989.75</v>
      </c>
      <c r="AG142" s="118">
        <f t="shared" si="125"/>
        <v>-72465.37</v>
      </c>
      <c r="AH142" s="118">
        <f t="shared" si="125"/>
        <v>-83652.979999999981</v>
      </c>
      <c r="AI142" s="118">
        <f t="shared" si="125"/>
        <v>-19451.909999999974</v>
      </c>
      <c r="AJ142" s="118">
        <f t="shared" si="125"/>
        <v>125124.92000000004</v>
      </c>
      <c r="AK142" s="118">
        <f t="shared" si="125"/>
        <v>-266703.40999999992</v>
      </c>
      <c r="AL142" s="119"/>
      <c r="AM142" s="76">
        <f>IF(ISERROR(GETPIVOTDATA("VALUE",'CRS WK pvt'!$I$2,"DT_FILE",AM$8,"CD_CO",AM$6,"TRIM_CAT",TRIM(B142),"TRIM_LINE",A140))=TRUE,0,GETPIVOTDATA("VALUE",'CRS WK pvt'!$I$2,"DT_FILE",AM$8,"CD_CO",AM$6,"TRIM_CAT",TRIM(B142),"TRIM_LINE",A140))</f>
        <v>186015</v>
      </c>
    </row>
    <row r="143" spans="1:39" s="47" customFormat="1" x14ac:dyDescent="0.35">
      <c r="A143" s="171"/>
      <c r="B143" s="48" t="s">
        <v>39</v>
      </c>
      <c r="C143" s="115">
        <v>7262917.3700000001</v>
      </c>
      <c r="D143" s="116">
        <v>6257780.2199999997</v>
      </c>
      <c r="E143" s="116">
        <v>4749002.7699999996</v>
      </c>
      <c r="F143" s="44">
        <v>2473881.52</v>
      </c>
      <c r="G143" s="116">
        <v>1922878.6</v>
      </c>
      <c r="H143" s="116">
        <v>1532890.29</v>
      </c>
      <c r="I143" s="116">
        <v>1290683.56</v>
      </c>
      <c r="J143" s="116">
        <v>1536238.63</v>
      </c>
      <c r="K143" s="116">
        <v>1587989.51</v>
      </c>
      <c r="L143" s="116">
        <v>3408579.46</v>
      </c>
      <c r="M143" s="116">
        <v>6661560.3799999999</v>
      </c>
      <c r="N143" s="117">
        <v>5662212.7300000004</v>
      </c>
      <c r="O143" s="115">
        <v>6482498.3899999997</v>
      </c>
      <c r="P143" s="116">
        <v>4290432.8600000003</v>
      </c>
      <c r="Q143" s="116">
        <v>4049673.06</v>
      </c>
      <c r="R143" s="116">
        <v>2737715.78</v>
      </c>
      <c r="S143" s="116">
        <v>1667046.73</v>
      </c>
      <c r="T143" s="116">
        <v>1161519.45</v>
      </c>
      <c r="U143" s="236">
        <v>1131578.54</v>
      </c>
      <c r="V143" s="236">
        <v>1084537</v>
      </c>
      <c r="W143" s="236">
        <v>1517772.23</v>
      </c>
      <c r="X143" s="236">
        <v>2931194.48</v>
      </c>
      <c r="Y143" s="236">
        <v>4691292</v>
      </c>
      <c r="Z143" s="117"/>
      <c r="AA143" s="44">
        <f t="shared" si="125"/>
        <v>-780418.98000000045</v>
      </c>
      <c r="AB143" s="118">
        <f t="shared" si="125"/>
        <v>-1967347.3599999994</v>
      </c>
      <c r="AC143" s="118">
        <f t="shared" si="125"/>
        <v>-699329.7099999995</v>
      </c>
      <c r="AD143" s="118">
        <f t="shared" si="125"/>
        <v>263834.25999999978</v>
      </c>
      <c r="AE143" s="118">
        <f t="shared" si="125"/>
        <v>-255831.87000000011</v>
      </c>
      <c r="AF143" s="118">
        <f t="shared" si="125"/>
        <v>-371370.84000000008</v>
      </c>
      <c r="AG143" s="118">
        <f t="shared" si="125"/>
        <v>-159105.02000000002</v>
      </c>
      <c r="AH143" s="118">
        <f t="shared" si="125"/>
        <v>-451701.62999999989</v>
      </c>
      <c r="AI143" s="118">
        <f t="shared" si="125"/>
        <v>-70217.280000000028</v>
      </c>
      <c r="AJ143" s="118">
        <f t="shared" si="125"/>
        <v>-477384.98</v>
      </c>
      <c r="AK143" s="118">
        <f t="shared" si="125"/>
        <v>-1970268.38</v>
      </c>
      <c r="AL143" s="119"/>
      <c r="AM143" s="76">
        <f>IF(ISERROR(GETPIVOTDATA("VALUE",'CRS WK pvt'!$I$2,"DT_FILE",AM$8,"CD_CO",AM$6,"TRIM_CAT",TRIM(B143),"TRIM_LINE",A140))=TRUE,0,GETPIVOTDATA("VALUE",'CRS WK pvt'!$I$2,"DT_FILE",AM$8,"CD_CO",AM$6,"TRIM_CAT",TRIM(B143),"TRIM_LINE",A140))</f>
        <v>1309258</v>
      </c>
    </row>
    <row r="144" spans="1:39" s="47" customFormat="1" x14ac:dyDescent="0.35">
      <c r="A144" s="171"/>
      <c r="B144" s="48" t="s">
        <v>40</v>
      </c>
      <c r="C144" s="115">
        <v>2915692.04</v>
      </c>
      <c r="D144" s="116">
        <v>3246239.97</v>
      </c>
      <c r="E144" s="116">
        <v>2302821.11</v>
      </c>
      <c r="F144" s="44">
        <v>1100333.48</v>
      </c>
      <c r="G144" s="116">
        <v>781671.08</v>
      </c>
      <c r="H144" s="116">
        <v>538470.56000000006</v>
      </c>
      <c r="I144" s="116">
        <v>429422.83</v>
      </c>
      <c r="J144" s="116">
        <v>530368.46</v>
      </c>
      <c r="K144" s="116">
        <v>628044.47</v>
      </c>
      <c r="L144" s="116">
        <v>1203021.6599999999</v>
      </c>
      <c r="M144" s="116">
        <v>2837963.07</v>
      </c>
      <c r="N144" s="117">
        <v>2225156.15</v>
      </c>
      <c r="O144" s="115">
        <v>2774600.92</v>
      </c>
      <c r="P144" s="116">
        <v>1616486.3999999999</v>
      </c>
      <c r="Q144" s="116">
        <v>1587910.36</v>
      </c>
      <c r="R144" s="116">
        <v>1366562.39</v>
      </c>
      <c r="S144" s="116">
        <v>666744.04</v>
      </c>
      <c r="T144" s="116">
        <v>350786.01</v>
      </c>
      <c r="U144" s="236">
        <v>319066.88</v>
      </c>
      <c r="V144" s="236">
        <v>356853</v>
      </c>
      <c r="W144" s="236">
        <v>517927.08</v>
      </c>
      <c r="X144" s="236">
        <v>1163186.19</v>
      </c>
      <c r="Y144" s="236">
        <v>1734924</v>
      </c>
      <c r="Z144" s="117"/>
      <c r="AA144" s="44">
        <f t="shared" si="125"/>
        <v>-141091.12000000011</v>
      </c>
      <c r="AB144" s="118">
        <f t="shared" si="125"/>
        <v>-1629753.5700000003</v>
      </c>
      <c r="AC144" s="118">
        <f t="shared" si="125"/>
        <v>-714910.74999999977</v>
      </c>
      <c r="AD144" s="118">
        <f t="shared" si="125"/>
        <v>266228.90999999992</v>
      </c>
      <c r="AE144" s="118">
        <f t="shared" si="125"/>
        <v>-114927.03999999992</v>
      </c>
      <c r="AF144" s="118">
        <f t="shared" si="125"/>
        <v>-187684.55000000005</v>
      </c>
      <c r="AG144" s="118">
        <f t="shared" si="125"/>
        <v>-110355.95000000001</v>
      </c>
      <c r="AH144" s="118">
        <f t="shared" si="125"/>
        <v>-173515.45999999996</v>
      </c>
      <c r="AI144" s="118">
        <f t="shared" si="125"/>
        <v>-110117.38999999996</v>
      </c>
      <c r="AJ144" s="118">
        <f t="shared" si="125"/>
        <v>-39835.469999999972</v>
      </c>
      <c r="AK144" s="118">
        <f t="shared" si="125"/>
        <v>-1103039.0699999998</v>
      </c>
      <c r="AL144" s="119"/>
      <c r="AM144" s="76">
        <f>IF(ISERROR(GETPIVOTDATA("VALUE",'CRS WK pvt'!$I$2,"DT_FILE",AM$8,"CD_CO",AM$6,"TRIM_CAT",TRIM(B144),"TRIM_LINE",A140))=TRUE,0,GETPIVOTDATA("VALUE",'CRS WK pvt'!$I$2,"DT_FILE",AM$8,"CD_CO",AM$6,"TRIM_CAT",TRIM(B144),"TRIM_LINE",A140))</f>
        <v>418385</v>
      </c>
    </row>
    <row r="145" spans="1:39" s="47" customFormat="1" x14ac:dyDescent="0.35">
      <c r="A145" s="171"/>
      <c r="B145" s="48" t="s">
        <v>41</v>
      </c>
      <c r="C145" s="115">
        <v>2291023.0699999998</v>
      </c>
      <c r="D145" s="116">
        <v>1739457.07</v>
      </c>
      <c r="E145" s="116">
        <v>1323151.3799999999</v>
      </c>
      <c r="F145" s="44">
        <v>1153389.01</v>
      </c>
      <c r="G145" s="116">
        <v>980325.59</v>
      </c>
      <c r="H145" s="116">
        <v>735549.52</v>
      </c>
      <c r="I145" s="116">
        <v>795050.01</v>
      </c>
      <c r="J145" s="116">
        <v>760735.03</v>
      </c>
      <c r="K145" s="116">
        <v>861636.04</v>
      </c>
      <c r="L145" s="116">
        <v>1104704.2</v>
      </c>
      <c r="M145" s="116">
        <v>1631230.53</v>
      </c>
      <c r="N145" s="117">
        <v>1373069.45</v>
      </c>
      <c r="O145" s="115">
        <v>1696234.99</v>
      </c>
      <c r="P145" s="116">
        <v>1299899.08</v>
      </c>
      <c r="Q145" s="116">
        <v>1027420.03</v>
      </c>
      <c r="R145" s="116">
        <v>1217735.82</v>
      </c>
      <c r="S145" s="116">
        <v>859166.05</v>
      </c>
      <c r="T145" s="116">
        <v>728189.21</v>
      </c>
      <c r="U145" s="236">
        <v>623502.71</v>
      </c>
      <c r="V145" s="236">
        <v>685804</v>
      </c>
      <c r="W145" s="236">
        <v>813648.14</v>
      </c>
      <c r="X145" s="236">
        <v>1140580.55</v>
      </c>
      <c r="Y145" s="236">
        <v>1418733</v>
      </c>
      <c r="Z145" s="117"/>
      <c r="AA145" s="44">
        <f t="shared" si="125"/>
        <v>-594788.07999999984</v>
      </c>
      <c r="AB145" s="118">
        <f t="shared" si="125"/>
        <v>-439557.99</v>
      </c>
      <c r="AC145" s="118">
        <f t="shared" si="125"/>
        <v>-295731.34999999986</v>
      </c>
      <c r="AD145" s="118">
        <f t="shared" si="125"/>
        <v>64346.810000000056</v>
      </c>
      <c r="AE145" s="118">
        <f t="shared" si="125"/>
        <v>-121159.53999999992</v>
      </c>
      <c r="AF145" s="118">
        <f t="shared" si="125"/>
        <v>-7360.3100000000559</v>
      </c>
      <c r="AG145" s="118">
        <f t="shared" si="125"/>
        <v>-171547.30000000005</v>
      </c>
      <c r="AH145" s="118">
        <f t="shared" si="125"/>
        <v>-74931.030000000028</v>
      </c>
      <c r="AI145" s="118">
        <f t="shared" si="125"/>
        <v>-47987.900000000023</v>
      </c>
      <c r="AJ145" s="118">
        <f t="shared" si="125"/>
        <v>35876.350000000093</v>
      </c>
      <c r="AK145" s="118">
        <f t="shared" si="125"/>
        <v>-212497.53000000003</v>
      </c>
      <c r="AL145" s="119"/>
      <c r="AM145" s="76">
        <f>IF(ISERROR(GETPIVOTDATA("VALUE",'CRS WK pvt'!$I$2,"DT_FILE",AM$8,"CD_CO",AM$6,"TRIM_CAT",TRIM(B145),"TRIM_LINE",A140))=TRUE,0,GETPIVOTDATA("VALUE",'CRS WK pvt'!$I$2,"DT_FILE",AM$8,"CD_CO",AM$6,"TRIM_CAT",TRIM(B145),"TRIM_LINE",A140))</f>
        <v>293383</v>
      </c>
    </row>
    <row r="146" spans="1:39" s="152" customFormat="1" x14ac:dyDescent="0.35">
      <c r="A146" s="172"/>
      <c r="B146" s="48" t="s">
        <v>42</v>
      </c>
      <c r="C146" s="153">
        <f>SUM(C141:C145)</f>
        <v>40291928.969999999</v>
      </c>
      <c r="D146" s="154">
        <f t="shared" ref="D146:AM160" si="126">SUM(D141:D145)</f>
        <v>35676946.280000001</v>
      </c>
      <c r="E146" s="154">
        <f t="shared" si="126"/>
        <v>26904594.239999998</v>
      </c>
      <c r="F146" s="155">
        <f t="shared" si="126"/>
        <v>17655908.07</v>
      </c>
      <c r="G146" s="154">
        <f t="shared" si="126"/>
        <v>14405500.790000001</v>
      </c>
      <c r="H146" s="154">
        <f t="shared" si="126"/>
        <v>12223052.799999999</v>
      </c>
      <c r="I146" s="154">
        <f t="shared" si="126"/>
        <v>10927135.51</v>
      </c>
      <c r="J146" s="154">
        <f t="shared" si="126"/>
        <v>12109677.549999999</v>
      </c>
      <c r="K146" s="154">
        <f t="shared" si="126"/>
        <v>13215608.699999999</v>
      </c>
      <c r="L146" s="154">
        <f t="shared" si="126"/>
        <v>25112904.989999998</v>
      </c>
      <c r="M146" s="154">
        <f t="shared" si="126"/>
        <v>37386421.119999997</v>
      </c>
      <c r="N146" s="156">
        <f t="shared" si="126"/>
        <v>33795480.5</v>
      </c>
      <c r="O146" s="153">
        <f t="shared" si="126"/>
        <v>36528429.170000002</v>
      </c>
      <c r="P146" s="154">
        <f t="shared" si="126"/>
        <v>28896425.789999999</v>
      </c>
      <c r="Q146" s="154">
        <f t="shared" si="126"/>
        <v>25282754.639999997</v>
      </c>
      <c r="R146" s="154">
        <f t="shared" si="126"/>
        <v>18345675.029999997</v>
      </c>
      <c r="S146" s="154">
        <f t="shared" si="126"/>
        <v>12853157.540000003</v>
      </c>
      <c r="T146" s="154">
        <f t="shared" si="126"/>
        <v>10900504.259999998</v>
      </c>
      <c r="U146" s="154">
        <f t="shared" si="126"/>
        <v>10260915.539999999</v>
      </c>
      <c r="V146" s="154">
        <f t="shared" si="126"/>
        <v>10505851</v>
      </c>
      <c r="W146" s="154">
        <f t="shared" si="126"/>
        <v>13141164.260000002</v>
      </c>
      <c r="X146" s="154">
        <f t="shared" si="126"/>
        <v>23709934.640000004</v>
      </c>
      <c r="Y146" s="154">
        <v>31480710</v>
      </c>
      <c r="Z146" s="156"/>
      <c r="AA146" s="155">
        <f t="shared" si="85"/>
        <v>-3763499.8000000017</v>
      </c>
      <c r="AB146" s="157">
        <f t="shared" ref="AB146:AD146" si="127">SUM(AB141:AB145)</f>
        <v>-6780520.4899999993</v>
      </c>
      <c r="AC146" s="157">
        <f t="shared" si="127"/>
        <v>-1621839.5999999994</v>
      </c>
      <c r="AD146" s="157">
        <f t="shared" si="127"/>
        <v>689766.95999999915</v>
      </c>
      <c r="AE146" s="157">
        <f t="shared" ref="AE146:AF146" si="128">SUM(AE141:AE145)</f>
        <v>-1552343.2500000005</v>
      </c>
      <c r="AF146" s="157">
        <f t="shared" si="128"/>
        <v>-1322548.5399999991</v>
      </c>
      <c r="AG146" s="157">
        <f t="shared" ref="AG146:AH146" si="129">SUM(AG141:AG145)</f>
        <v>-666219.9700000002</v>
      </c>
      <c r="AH146" s="157">
        <f t="shared" si="129"/>
        <v>-1603826.5499999991</v>
      </c>
      <c r="AI146" s="157">
        <f t="shared" ref="AI146:AJ146" si="130">SUM(AI141:AI145)</f>
        <v>-74444.439999999013</v>
      </c>
      <c r="AJ146" s="157">
        <f t="shared" si="130"/>
        <v>-1402970.349999998</v>
      </c>
      <c r="AK146" s="157">
        <f t="shared" ref="AK146" si="131">SUM(AK141:AK145)</f>
        <v>-5905711.1200000001</v>
      </c>
      <c r="AL146" s="158"/>
      <c r="AM146" s="55">
        <f t="shared" si="126"/>
        <v>8637327</v>
      </c>
    </row>
    <row r="147" spans="1:39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105"/>
      <c r="AA147" s="106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8"/>
      <c r="AM147" s="106"/>
    </row>
    <row r="148" spans="1:39" s="71" customFormat="1" x14ac:dyDescent="0.35">
      <c r="A148" s="171"/>
      <c r="B148" s="72" t="s">
        <v>37</v>
      </c>
      <c r="C148" s="121">
        <v>149543</v>
      </c>
      <c r="D148" s="122">
        <v>153220</v>
      </c>
      <c r="E148" s="122">
        <v>155275</v>
      </c>
      <c r="F148" s="43">
        <v>142022</v>
      </c>
      <c r="G148" s="122">
        <v>151543</v>
      </c>
      <c r="H148" s="122">
        <v>148485</v>
      </c>
      <c r="I148" s="122">
        <v>142909</v>
      </c>
      <c r="J148" s="122">
        <v>161854</v>
      </c>
      <c r="K148" s="122">
        <v>142467</v>
      </c>
      <c r="L148" s="122">
        <v>161426</v>
      </c>
      <c r="M148" s="122">
        <v>163374</v>
      </c>
      <c r="N148" s="123">
        <v>149817</v>
      </c>
      <c r="O148" s="121">
        <v>166136</v>
      </c>
      <c r="P148" s="122">
        <v>159619</v>
      </c>
      <c r="Q148" s="122">
        <v>159804</v>
      </c>
      <c r="R148" s="122">
        <v>160848</v>
      </c>
      <c r="S148" s="122">
        <v>156131</v>
      </c>
      <c r="T148" s="122">
        <v>156137</v>
      </c>
      <c r="U148" s="237">
        <v>154592</v>
      </c>
      <c r="V148" s="237">
        <v>151416</v>
      </c>
      <c r="W148" s="237">
        <v>150112</v>
      </c>
      <c r="X148" s="237">
        <v>165582</v>
      </c>
      <c r="Y148" s="237">
        <v>145017</v>
      </c>
      <c r="Z148" s="123"/>
      <c r="AA148" s="43">
        <f t="shared" ref="AA148:AK152" si="132">O148-C148</f>
        <v>16593</v>
      </c>
      <c r="AB148" s="124">
        <f t="shared" si="132"/>
        <v>6399</v>
      </c>
      <c r="AC148" s="124">
        <f t="shared" si="132"/>
        <v>4529</v>
      </c>
      <c r="AD148" s="124">
        <f t="shared" si="132"/>
        <v>18826</v>
      </c>
      <c r="AE148" s="124">
        <f t="shared" si="132"/>
        <v>4588</v>
      </c>
      <c r="AF148" s="124">
        <f t="shared" si="132"/>
        <v>7652</v>
      </c>
      <c r="AG148" s="124">
        <f t="shared" si="132"/>
        <v>11683</v>
      </c>
      <c r="AH148" s="124">
        <f t="shared" si="132"/>
        <v>-10438</v>
      </c>
      <c r="AI148" s="124">
        <f t="shared" si="132"/>
        <v>7645</v>
      </c>
      <c r="AJ148" s="124">
        <f t="shared" si="132"/>
        <v>4156</v>
      </c>
      <c r="AK148" s="124">
        <f t="shared" si="132"/>
        <v>-18357</v>
      </c>
      <c r="AL148" s="125"/>
      <c r="AM148" s="76">
        <f>IF(ISERROR(GETPIVOTDATA("VALUE",'CRS WK pvt'!$I$2,"DT_FILE",AM$8,"CD_CO",AM$6,"TRIM_CAT",TRIM(B148),"TRIM_LINE",A147))=TRUE,0,GETPIVOTDATA("VALUE",'CRS WK pvt'!$I$2,"DT_FILE",AM$8,"CD_CO",AM$6,"TRIM_CAT",TRIM(B148),"TRIM_LINE",A147))</f>
        <v>38362</v>
      </c>
    </row>
    <row r="149" spans="1:39" s="71" customFormat="1" x14ac:dyDescent="0.35">
      <c r="A149" s="171"/>
      <c r="B149" s="72" t="s">
        <v>38</v>
      </c>
      <c r="C149" s="121">
        <v>7741</v>
      </c>
      <c r="D149" s="122">
        <v>7916</v>
      </c>
      <c r="E149" s="122">
        <v>7333</v>
      </c>
      <c r="F149" s="43">
        <v>7582</v>
      </c>
      <c r="G149" s="122">
        <v>6006</v>
      </c>
      <c r="H149" s="122">
        <v>5795</v>
      </c>
      <c r="I149" s="122">
        <v>5791</v>
      </c>
      <c r="J149" s="122">
        <v>6414</v>
      </c>
      <c r="K149" s="122">
        <v>5609</v>
      </c>
      <c r="L149" s="122">
        <v>5831</v>
      </c>
      <c r="M149" s="122">
        <v>9622</v>
      </c>
      <c r="N149" s="123">
        <v>7568</v>
      </c>
      <c r="O149" s="121">
        <v>7803</v>
      </c>
      <c r="P149" s="122">
        <v>8286</v>
      </c>
      <c r="Q149" s="122">
        <v>7632</v>
      </c>
      <c r="R149" s="122">
        <v>7177</v>
      </c>
      <c r="S149" s="122">
        <v>6256</v>
      </c>
      <c r="T149" s="122">
        <v>5926</v>
      </c>
      <c r="U149" s="237">
        <v>6162</v>
      </c>
      <c r="V149" s="237">
        <v>6122</v>
      </c>
      <c r="W149" s="237">
        <v>6099</v>
      </c>
      <c r="X149" s="237">
        <v>7373</v>
      </c>
      <c r="Y149" s="237">
        <v>8720</v>
      </c>
      <c r="Z149" s="123"/>
      <c r="AA149" s="43">
        <f t="shared" si="132"/>
        <v>62</v>
      </c>
      <c r="AB149" s="124">
        <f t="shared" si="132"/>
        <v>370</v>
      </c>
      <c r="AC149" s="124">
        <f t="shared" si="132"/>
        <v>299</v>
      </c>
      <c r="AD149" s="124">
        <f t="shared" si="132"/>
        <v>-405</v>
      </c>
      <c r="AE149" s="124">
        <f t="shared" si="132"/>
        <v>250</v>
      </c>
      <c r="AF149" s="124">
        <f t="shared" si="132"/>
        <v>131</v>
      </c>
      <c r="AG149" s="124">
        <f t="shared" si="132"/>
        <v>371</v>
      </c>
      <c r="AH149" s="124">
        <f t="shared" si="132"/>
        <v>-292</v>
      </c>
      <c r="AI149" s="124">
        <f t="shared" si="132"/>
        <v>490</v>
      </c>
      <c r="AJ149" s="124">
        <f t="shared" si="132"/>
        <v>1542</v>
      </c>
      <c r="AK149" s="124">
        <f t="shared" si="132"/>
        <v>-902</v>
      </c>
      <c r="AL149" s="125"/>
      <c r="AM149" s="76">
        <f>IF(ISERROR(GETPIVOTDATA("VALUE",'CRS WK pvt'!$I$2,"DT_FILE",AM$8,"CD_CO",AM$6,"TRIM_CAT",TRIM(B149),"TRIM_LINE",A147))=TRUE,0,GETPIVOTDATA("VALUE",'CRS WK pvt'!$I$2,"DT_FILE",AM$8,"CD_CO",AM$6,"TRIM_CAT",TRIM(B149),"TRIM_LINE",A147))</f>
        <v>1546</v>
      </c>
    </row>
    <row r="150" spans="1:39" s="71" customFormat="1" x14ac:dyDescent="0.35">
      <c r="A150" s="171"/>
      <c r="B150" s="72" t="s">
        <v>39</v>
      </c>
      <c r="C150" s="121">
        <v>15205</v>
      </c>
      <c r="D150" s="122">
        <v>15163</v>
      </c>
      <c r="E150" s="122">
        <v>17265</v>
      </c>
      <c r="F150" s="43">
        <v>14079</v>
      </c>
      <c r="G150" s="122">
        <v>15316</v>
      </c>
      <c r="H150" s="122">
        <v>15499</v>
      </c>
      <c r="I150" s="122">
        <v>13716</v>
      </c>
      <c r="J150" s="122">
        <v>16113</v>
      </c>
      <c r="K150" s="122">
        <v>13187</v>
      </c>
      <c r="L150" s="122">
        <v>15347</v>
      </c>
      <c r="M150" s="122">
        <v>18183</v>
      </c>
      <c r="N150" s="123">
        <v>14312</v>
      </c>
      <c r="O150" s="121">
        <v>17104</v>
      </c>
      <c r="P150" s="122">
        <v>13810</v>
      </c>
      <c r="Q150" s="122">
        <v>15522</v>
      </c>
      <c r="R150" s="122">
        <v>16126</v>
      </c>
      <c r="S150" s="122">
        <v>16689</v>
      </c>
      <c r="T150" s="122">
        <v>15312</v>
      </c>
      <c r="U150" s="237">
        <v>15581</v>
      </c>
      <c r="V150" s="237">
        <v>14623</v>
      </c>
      <c r="W150" s="237">
        <v>14440</v>
      </c>
      <c r="X150" s="237">
        <v>15638</v>
      </c>
      <c r="Y150" s="237">
        <v>14619</v>
      </c>
      <c r="Z150" s="123"/>
      <c r="AA150" s="43">
        <f t="shared" si="132"/>
        <v>1899</v>
      </c>
      <c r="AB150" s="124">
        <f t="shared" si="132"/>
        <v>-1353</v>
      </c>
      <c r="AC150" s="124">
        <f t="shared" si="132"/>
        <v>-1743</v>
      </c>
      <c r="AD150" s="124">
        <f t="shared" si="132"/>
        <v>2047</v>
      </c>
      <c r="AE150" s="124">
        <f t="shared" si="132"/>
        <v>1373</v>
      </c>
      <c r="AF150" s="124">
        <f t="shared" si="132"/>
        <v>-187</v>
      </c>
      <c r="AG150" s="124">
        <f t="shared" si="132"/>
        <v>1865</v>
      </c>
      <c r="AH150" s="124">
        <f t="shared" si="132"/>
        <v>-1490</v>
      </c>
      <c r="AI150" s="124">
        <f t="shared" si="132"/>
        <v>1253</v>
      </c>
      <c r="AJ150" s="124">
        <f t="shared" si="132"/>
        <v>291</v>
      </c>
      <c r="AK150" s="124">
        <f t="shared" si="132"/>
        <v>-3564</v>
      </c>
      <c r="AL150" s="125"/>
      <c r="AM150" s="76">
        <f>IF(ISERROR(GETPIVOTDATA("VALUE",'CRS WK pvt'!$I$2,"DT_FILE",AM$8,"CD_CO",AM$6,"TRIM_CAT",TRIM(B150),"TRIM_LINE",A147))=TRUE,0,GETPIVOTDATA("VALUE",'CRS WK pvt'!$I$2,"DT_FILE",AM$8,"CD_CO",AM$6,"TRIM_CAT",TRIM(B150),"TRIM_LINE",A147))</f>
        <v>3588</v>
      </c>
    </row>
    <row r="151" spans="1:39" s="71" customFormat="1" x14ac:dyDescent="0.35">
      <c r="A151" s="171"/>
      <c r="B151" s="72" t="s">
        <v>40</v>
      </c>
      <c r="C151" s="121">
        <v>659</v>
      </c>
      <c r="D151" s="122">
        <v>737</v>
      </c>
      <c r="E151" s="122">
        <v>760</v>
      </c>
      <c r="F151" s="43">
        <v>585</v>
      </c>
      <c r="G151" s="122">
        <v>626</v>
      </c>
      <c r="H151" s="122">
        <v>668</v>
      </c>
      <c r="I151" s="122">
        <v>596</v>
      </c>
      <c r="J151" s="122">
        <v>671</v>
      </c>
      <c r="K151" s="122">
        <v>512</v>
      </c>
      <c r="L151" s="122">
        <v>594</v>
      </c>
      <c r="M151" s="122">
        <v>769</v>
      </c>
      <c r="N151" s="123">
        <v>586</v>
      </c>
      <c r="O151" s="121">
        <v>736</v>
      </c>
      <c r="P151" s="122">
        <v>513</v>
      </c>
      <c r="Q151" s="122">
        <v>605</v>
      </c>
      <c r="R151" s="122">
        <v>693</v>
      </c>
      <c r="S151" s="122">
        <v>694</v>
      </c>
      <c r="T151" s="122">
        <v>527</v>
      </c>
      <c r="U151" s="237">
        <v>573</v>
      </c>
      <c r="V151" s="237">
        <v>505</v>
      </c>
      <c r="W151" s="237">
        <v>485</v>
      </c>
      <c r="X151" s="237">
        <v>556</v>
      </c>
      <c r="Y151" s="237">
        <v>513</v>
      </c>
      <c r="Z151" s="123"/>
      <c r="AA151" s="43">
        <f t="shared" si="132"/>
        <v>77</v>
      </c>
      <c r="AB151" s="124">
        <f t="shared" si="132"/>
        <v>-224</v>
      </c>
      <c r="AC151" s="124">
        <f t="shared" si="132"/>
        <v>-155</v>
      </c>
      <c r="AD151" s="124">
        <f t="shared" si="132"/>
        <v>108</v>
      </c>
      <c r="AE151" s="124">
        <f t="shared" si="132"/>
        <v>68</v>
      </c>
      <c r="AF151" s="124">
        <f t="shared" si="132"/>
        <v>-141</v>
      </c>
      <c r="AG151" s="124">
        <f t="shared" si="132"/>
        <v>-23</v>
      </c>
      <c r="AH151" s="124">
        <f t="shared" si="132"/>
        <v>-166</v>
      </c>
      <c r="AI151" s="124">
        <f t="shared" si="132"/>
        <v>-27</v>
      </c>
      <c r="AJ151" s="124">
        <f t="shared" si="132"/>
        <v>-38</v>
      </c>
      <c r="AK151" s="124">
        <f t="shared" si="132"/>
        <v>-256</v>
      </c>
      <c r="AL151" s="125"/>
      <c r="AM151" s="76">
        <f>IF(ISERROR(GETPIVOTDATA("VALUE",'CRS WK pvt'!$I$2,"DT_FILE",AM$8,"CD_CO",AM$6,"TRIM_CAT",TRIM(B151),"TRIM_LINE",A147))=TRUE,0,GETPIVOTDATA("VALUE",'CRS WK pvt'!$I$2,"DT_FILE",AM$8,"CD_CO",AM$6,"TRIM_CAT",TRIM(B151),"TRIM_LINE",A147))</f>
        <v>103</v>
      </c>
    </row>
    <row r="152" spans="1:39" s="71" customFormat="1" x14ac:dyDescent="0.35">
      <c r="A152" s="171"/>
      <c r="B152" s="72" t="s">
        <v>41</v>
      </c>
      <c r="C152" s="121">
        <v>135</v>
      </c>
      <c r="D152" s="122">
        <v>152</v>
      </c>
      <c r="E152" s="122">
        <v>156</v>
      </c>
      <c r="F152" s="43">
        <v>127</v>
      </c>
      <c r="G152" s="122">
        <v>160</v>
      </c>
      <c r="H152" s="122">
        <v>144</v>
      </c>
      <c r="I152" s="122">
        <v>111</v>
      </c>
      <c r="J152" s="122">
        <v>149</v>
      </c>
      <c r="K152" s="122">
        <v>115</v>
      </c>
      <c r="L152" s="122">
        <v>137</v>
      </c>
      <c r="M152" s="122">
        <v>171</v>
      </c>
      <c r="N152" s="123">
        <v>129</v>
      </c>
      <c r="O152" s="121">
        <v>181</v>
      </c>
      <c r="P152" s="122">
        <v>126</v>
      </c>
      <c r="Q152" s="122">
        <v>151</v>
      </c>
      <c r="R152" s="122">
        <v>162</v>
      </c>
      <c r="S152" s="122">
        <v>180</v>
      </c>
      <c r="T152" s="122">
        <v>116</v>
      </c>
      <c r="U152" s="237">
        <v>128</v>
      </c>
      <c r="V152" s="237">
        <v>122</v>
      </c>
      <c r="W152" s="237">
        <v>146</v>
      </c>
      <c r="X152" s="237">
        <v>132</v>
      </c>
      <c r="Y152" s="237">
        <v>112</v>
      </c>
      <c r="Z152" s="123"/>
      <c r="AA152" s="43">
        <f t="shared" si="132"/>
        <v>46</v>
      </c>
      <c r="AB152" s="124">
        <f t="shared" si="132"/>
        <v>-26</v>
      </c>
      <c r="AC152" s="124">
        <f t="shared" si="132"/>
        <v>-5</v>
      </c>
      <c r="AD152" s="124">
        <f t="shared" si="132"/>
        <v>35</v>
      </c>
      <c r="AE152" s="124">
        <f t="shared" si="132"/>
        <v>20</v>
      </c>
      <c r="AF152" s="124">
        <f t="shared" si="132"/>
        <v>-28</v>
      </c>
      <c r="AG152" s="124">
        <f t="shared" si="132"/>
        <v>17</v>
      </c>
      <c r="AH152" s="124">
        <f t="shared" si="132"/>
        <v>-27</v>
      </c>
      <c r="AI152" s="124">
        <f t="shared" si="132"/>
        <v>31</v>
      </c>
      <c r="AJ152" s="124">
        <f t="shared" si="132"/>
        <v>-5</v>
      </c>
      <c r="AK152" s="124">
        <f t="shared" si="132"/>
        <v>-59</v>
      </c>
      <c r="AL152" s="125"/>
      <c r="AM152" s="76">
        <f>IF(ISERROR(GETPIVOTDATA("VALUE",'CRS WK pvt'!$I$2,"DT_FILE",AM$8,"CD_CO",AM$6,"TRIM_CAT",TRIM(B152),"TRIM_LINE",A147))=TRUE,0,GETPIVOTDATA("VALUE",'CRS WK pvt'!$I$2,"DT_FILE",AM$8,"CD_CO",AM$6,"TRIM_CAT",TRIM(B152),"TRIM_LINE",A147))</f>
        <v>26</v>
      </c>
    </row>
    <row r="153" spans="1:39" s="87" customFormat="1" ht="15" thickBot="1" x14ac:dyDescent="0.4">
      <c r="A153" s="172"/>
      <c r="B153" s="80" t="s">
        <v>42</v>
      </c>
      <c r="C153" s="81">
        <f>SUM(C148:C152)</f>
        <v>173283</v>
      </c>
      <c r="D153" s="82">
        <f t="shared" ref="D153:AA160" si="133">SUM(D148:D152)</f>
        <v>177188</v>
      </c>
      <c r="E153" s="82">
        <f t="shared" si="133"/>
        <v>180789</v>
      </c>
      <c r="F153" s="84">
        <f t="shared" si="133"/>
        <v>164395</v>
      </c>
      <c r="G153" s="82">
        <f t="shared" si="133"/>
        <v>173651</v>
      </c>
      <c r="H153" s="82">
        <f t="shared" si="133"/>
        <v>170591</v>
      </c>
      <c r="I153" s="82">
        <f t="shared" si="133"/>
        <v>163123</v>
      </c>
      <c r="J153" s="82">
        <f t="shared" si="133"/>
        <v>185201</v>
      </c>
      <c r="K153" s="82">
        <f t="shared" si="133"/>
        <v>161890</v>
      </c>
      <c r="L153" s="82">
        <f t="shared" si="133"/>
        <v>183335</v>
      </c>
      <c r="M153" s="82">
        <f t="shared" si="133"/>
        <v>192119</v>
      </c>
      <c r="N153" s="83">
        <f t="shared" si="133"/>
        <v>172412</v>
      </c>
      <c r="O153" s="81">
        <f t="shared" si="133"/>
        <v>191960</v>
      </c>
      <c r="P153" s="82">
        <f t="shared" si="133"/>
        <v>182354</v>
      </c>
      <c r="Q153" s="82">
        <f t="shared" si="133"/>
        <v>183714</v>
      </c>
      <c r="R153" s="82">
        <f t="shared" si="133"/>
        <v>185006</v>
      </c>
      <c r="S153" s="82">
        <f t="shared" si="133"/>
        <v>179950</v>
      </c>
      <c r="T153" s="82">
        <f t="shared" si="133"/>
        <v>178018</v>
      </c>
      <c r="U153" s="82">
        <f t="shared" si="133"/>
        <v>177036</v>
      </c>
      <c r="V153" s="82">
        <f t="shared" si="133"/>
        <v>172788</v>
      </c>
      <c r="W153" s="82">
        <f t="shared" si="133"/>
        <v>171282</v>
      </c>
      <c r="X153" s="82">
        <f t="shared" si="133"/>
        <v>189281</v>
      </c>
      <c r="Y153" s="82">
        <v>168981</v>
      </c>
      <c r="Z153" s="83"/>
      <c r="AA153" s="84">
        <f t="shared" si="133"/>
        <v>18677</v>
      </c>
      <c r="AB153" s="85">
        <f t="shared" ref="AB153:AD153" si="134">SUM(AB148:AB152)</f>
        <v>5166</v>
      </c>
      <c r="AC153" s="85">
        <f t="shared" si="134"/>
        <v>2925</v>
      </c>
      <c r="AD153" s="85">
        <f t="shared" si="134"/>
        <v>20611</v>
      </c>
      <c r="AE153" s="85">
        <f t="shared" ref="AE153:AF153" si="135">SUM(AE148:AE152)</f>
        <v>6299</v>
      </c>
      <c r="AF153" s="85">
        <f t="shared" si="135"/>
        <v>7427</v>
      </c>
      <c r="AG153" s="85">
        <f t="shared" ref="AG153:AH153" si="136">SUM(AG148:AG152)</f>
        <v>13913</v>
      </c>
      <c r="AH153" s="85">
        <f t="shared" si="136"/>
        <v>-12413</v>
      </c>
      <c r="AI153" s="85">
        <f t="shared" ref="AI153:AJ153" si="137">SUM(AI148:AI152)</f>
        <v>9392</v>
      </c>
      <c r="AJ153" s="85">
        <f t="shared" si="137"/>
        <v>5946</v>
      </c>
      <c r="AK153" s="85">
        <f t="shared" ref="AK153" si="138">SUM(AK148:AK152)</f>
        <v>-23138</v>
      </c>
      <c r="AL153" s="86"/>
      <c r="AM153" s="84">
        <f t="shared" si="126"/>
        <v>43625</v>
      </c>
    </row>
    <row r="154" spans="1:39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111"/>
      <c r="AA154" s="112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4"/>
      <c r="AM154" s="112"/>
    </row>
    <row r="155" spans="1:39" s="47" customFormat="1" x14ac:dyDescent="0.35">
      <c r="A155" s="171"/>
      <c r="B155" s="48" t="s">
        <v>37</v>
      </c>
      <c r="C155" s="115">
        <f t="shared" ref="C155:O155" si="139">C130-C141</f>
        <v>3997757</v>
      </c>
      <c r="D155" s="116">
        <f t="shared" si="139"/>
        <v>-2434959.6499999985</v>
      </c>
      <c r="E155" s="116">
        <f t="shared" si="139"/>
        <v>-4930005.0300000012</v>
      </c>
      <c r="F155" s="44">
        <f t="shared" si="139"/>
        <v>-5020871.6199999992</v>
      </c>
      <c r="G155" s="116">
        <f t="shared" si="139"/>
        <v>-4805479.1400000006</v>
      </c>
      <c r="H155" s="116">
        <f t="shared" si="139"/>
        <v>-4186185.1399999997</v>
      </c>
      <c r="I155" s="116">
        <f t="shared" si="139"/>
        <v>-3015624.38</v>
      </c>
      <c r="J155" s="116">
        <f t="shared" si="139"/>
        <v>-2116909.3099999996</v>
      </c>
      <c r="K155" s="116">
        <f t="shared" si="139"/>
        <v>1901879.3100000005</v>
      </c>
      <c r="L155" s="116">
        <f t="shared" si="139"/>
        <v>8254796.7199999988</v>
      </c>
      <c r="M155" s="116">
        <f t="shared" si="139"/>
        <v>7334101.3399999999</v>
      </c>
      <c r="N155" s="117">
        <f t="shared" si="139"/>
        <v>5089337.1999999993</v>
      </c>
      <c r="O155" s="115">
        <f t="shared" si="139"/>
        <v>1321272.1900000013</v>
      </c>
      <c r="P155" s="116">
        <f t="shared" ref="P155:R155" si="140">P130-P141</f>
        <v>2051746.4699999988</v>
      </c>
      <c r="Q155" s="116">
        <f t="shared" si="140"/>
        <v>-2393759.9000000004</v>
      </c>
      <c r="R155" s="116">
        <f t="shared" si="140"/>
        <v>-5254227.7699999986</v>
      </c>
      <c r="S155" s="116">
        <f t="shared" ref="S155:T155" si="141">S130-S141</f>
        <v>-3682278.2300000004</v>
      </c>
      <c r="T155" s="116">
        <f t="shared" si="141"/>
        <v>-3921397.2500000009</v>
      </c>
      <c r="U155" s="116">
        <f t="shared" ref="U155:V155" si="142">U130-U141</f>
        <v>-2791901.2600000007</v>
      </c>
      <c r="V155" s="116">
        <f t="shared" si="142"/>
        <v>-2209058</v>
      </c>
      <c r="W155" s="116">
        <f t="shared" ref="W155" si="143">W130-W141</f>
        <v>935974.97000000067</v>
      </c>
      <c r="X155" s="236">
        <v>9288416</v>
      </c>
      <c r="Y155" s="236">
        <v>11713383</v>
      </c>
      <c r="Z155" s="117"/>
      <c r="AA155" s="44">
        <f t="shared" ref="AA155:AK159" si="144">O155-C155</f>
        <v>-2676484.8099999987</v>
      </c>
      <c r="AB155" s="118">
        <f t="shared" si="144"/>
        <v>4486706.1199999973</v>
      </c>
      <c r="AC155" s="118">
        <f t="shared" si="144"/>
        <v>2536245.1300000008</v>
      </c>
      <c r="AD155" s="118">
        <f t="shared" si="144"/>
        <v>-233356.14999999944</v>
      </c>
      <c r="AE155" s="118">
        <f t="shared" si="144"/>
        <v>1123200.9100000001</v>
      </c>
      <c r="AF155" s="118">
        <f t="shared" si="144"/>
        <v>264787.88999999873</v>
      </c>
      <c r="AG155" s="118">
        <f t="shared" si="144"/>
        <v>223723.11999999918</v>
      </c>
      <c r="AH155" s="118">
        <f t="shared" si="144"/>
        <v>-92148.69000000041</v>
      </c>
      <c r="AI155" s="118">
        <f t="shared" si="144"/>
        <v>-965904.33999999985</v>
      </c>
      <c r="AJ155" s="118">
        <f t="shared" si="144"/>
        <v>1033619.2800000012</v>
      </c>
      <c r="AK155" s="118">
        <f t="shared" si="144"/>
        <v>4379281.66</v>
      </c>
      <c r="AL155" s="119"/>
      <c r="AM155" s="44">
        <f t="shared" ref="AM155" si="145">AM130-AM141</f>
        <v>4127476</v>
      </c>
    </row>
    <row r="156" spans="1:39" s="47" customFormat="1" x14ac:dyDescent="0.35">
      <c r="A156" s="171"/>
      <c r="B156" s="48" t="s">
        <v>38</v>
      </c>
      <c r="C156" s="115">
        <f t="shared" ref="C156:O156" si="146">C133-C142</f>
        <v>951788.86999999988</v>
      </c>
      <c r="D156" s="116">
        <f t="shared" si="146"/>
        <v>601979.45000000019</v>
      </c>
      <c r="E156" s="116">
        <f t="shared" si="146"/>
        <v>62038.300000000047</v>
      </c>
      <c r="F156" s="44">
        <f t="shared" si="146"/>
        <v>-197824.2300000001</v>
      </c>
      <c r="G156" s="116">
        <f t="shared" si="146"/>
        <v>-160788.20999999996</v>
      </c>
      <c r="H156" s="116">
        <f t="shared" si="146"/>
        <v>-139041.77000000002</v>
      </c>
      <c r="I156" s="116">
        <f t="shared" si="146"/>
        <v>-101430.63</v>
      </c>
      <c r="J156" s="116">
        <f t="shared" si="146"/>
        <v>3822.929999999993</v>
      </c>
      <c r="K156" s="116">
        <f t="shared" si="146"/>
        <v>351518.93</v>
      </c>
      <c r="L156" s="116">
        <f t="shared" si="146"/>
        <v>1439998.4500000002</v>
      </c>
      <c r="M156" s="116">
        <f t="shared" si="146"/>
        <v>727321.6100000001</v>
      </c>
      <c r="N156" s="117">
        <f t="shared" si="146"/>
        <v>911191.84</v>
      </c>
      <c r="O156" s="115">
        <f t="shared" si="146"/>
        <v>711925.75999999989</v>
      </c>
      <c r="P156" s="116">
        <f t="shared" ref="P156:R156" si="147">P133-P142</f>
        <v>761787.06</v>
      </c>
      <c r="Q156" s="116">
        <f t="shared" si="147"/>
        <v>187886.59000000008</v>
      </c>
      <c r="R156" s="116">
        <f t="shared" si="147"/>
        <v>-91163.960000000021</v>
      </c>
      <c r="S156" s="116">
        <f t="shared" ref="S156:T156" si="148">S133-S142</f>
        <v>-86938.280000000028</v>
      </c>
      <c r="T156" s="116">
        <f t="shared" si="148"/>
        <v>-82867.219999999972</v>
      </c>
      <c r="U156" s="116">
        <f t="shared" ref="U156:V156" si="149">U133-U142</f>
        <v>-22675.460000000021</v>
      </c>
      <c r="V156" s="116">
        <f t="shared" si="149"/>
        <v>49264</v>
      </c>
      <c r="W156" s="116">
        <f t="shared" ref="W156" si="150">W133-W142</f>
        <v>431857.93000000005</v>
      </c>
      <c r="X156" s="236">
        <v>1303764</v>
      </c>
      <c r="Y156" s="236">
        <v>1471464</v>
      </c>
      <c r="Z156" s="117"/>
      <c r="AA156" s="44">
        <f t="shared" si="144"/>
        <v>-239863.11</v>
      </c>
      <c r="AB156" s="118">
        <f t="shared" si="144"/>
        <v>159807.60999999987</v>
      </c>
      <c r="AC156" s="118">
        <f t="shared" si="144"/>
        <v>125848.29000000004</v>
      </c>
      <c r="AD156" s="118">
        <f t="shared" si="144"/>
        <v>106660.27000000008</v>
      </c>
      <c r="AE156" s="118">
        <f t="shared" si="144"/>
        <v>73849.929999999935</v>
      </c>
      <c r="AF156" s="118">
        <f t="shared" si="144"/>
        <v>56174.550000000047</v>
      </c>
      <c r="AG156" s="118">
        <f t="shared" si="144"/>
        <v>78755.169999999984</v>
      </c>
      <c r="AH156" s="118">
        <f t="shared" si="144"/>
        <v>45441.070000000007</v>
      </c>
      <c r="AI156" s="118">
        <f t="shared" si="144"/>
        <v>80339.000000000058</v>
      </c>
      <c r="AJ156" s="118">
        <f t="shared" si="144"/>
        <v>-136234.45000000019</v>
      </c>
      <c r="AK156" s="118">
        <f t="shared" si="144"/>
        <v>744142.3899999999</v>
      </c>
      <c r="AL156" s="119"/>
      <c r="AM156" s="44">
        <f t="shared" ref="AM156" si="151">AM133-AM142</f>
        <v>672736</v>
      </c>
    </row>
    <row r="157" spans="1:39" s="47" customFormat="1" x14ac:dyDescent="0.35">
      <c r="A157" s="171"/>
      <c r="B157" s="48" t="s">
        <v>39</v>
      </c>
      <c r="C157" s="115">
        <f t="shared" ref="C157:O159" si="152">C136-C143</f>
        <v>-104302.54000000004</v>
      </c>
      <c r="D157" s="116">
        <f t="shared" si="152"/>
        <v>-1755182.2299999995</v>
      </c>
      <c r="E157" s="116">
        <f t="shared" si="152"/>
        <v>-1948767.94</v>
      </c>
      <c r="F157" s="44">
        <f t="shared" si="152"/>
        <v>-929437.5</v>
      </c>
      <c r="G157" s="116">
        <f t="shared" si="152"/>
        <v>-672581.00000000023</v>
      </c>
      <c r="H157" s="116">
        <f t="shared" si="152"/>
        <v>-346288.80000000005</v>
      </c>
      <c r="I157" s="116">
        <f t="shared" si="152"/>
        <v>-193194.93999999994</v>
      </c>
      <c r="J157" s="116">
        <f t="shared" si="152"/>
        <v>2512.75</v>
      </c>
      <c r="K157" s="116">
        <f t="shared" si="152"/>
        <v>838812.15000000014</v>
      </c>
      <c r="L157" s="116">
        <f t="shared" si="152"/>
        <v>6081024.6299999999</v>
      </c>
      <c r="M157" s="116">
        <f t="shared" si="152"/>
        <v>422265.70000000019</v>
      </c>
      <c r="N157" s="117">
        <f t="shared" si="152"/>
        <v>772946.49000000022</v>
      </c>
      <c r="O157" s="115">
        <f t="shared" si="152"/>
        <v>-1052330.7599999998</v>
      </c>
      <c r="P157" s="116">
        <f t="shared" ref="P157:R157" si="153">P136-P143</f>
        <v>239278.33999999985</v>
      </c>
      <c r="Q157" s="116">
        <f t="shared" si="153"/>
        <v>-1003257.31</v>
      </c>
      <c r="R157" s="116">
        <f t="shared" si="153"/>
        <v>-1485214.45</v>
      </c>
      <c r="S157" s="116">
        <f t="shared" ref="S157:T157" si="154">S136-S143</f>
        <v>-603088.64999999991</v>
      </c>
      <c r="T157" s="116">
        <f t="shared" si="154"/>
        <v>-264208.99</v>
      </c>
      <c r="U157" s="116">
        <f t="shared" ref="U157:V157" si="155">U136-U143</f>
        <v>-92809.920000000042</v>
      </c>
      <c r="V157" s="116">
        <f t="shared" si="155"/>
        <v>144555</v>
      </c>
      <c r="W157" s="116">
        <f t="shared" ref="W157" si="156">W136-W143</f>
        <v>758016.25999999978</v>
      </c>
      <c r="X157" s="236">
        <v>2097352</v>
      </c>
      <c r="Y157" s="236">
        <v>2804774</v>
      </c>
      <c r="Z157" s="117"/>
      <c r="AA157" s="44">
        <f t="shared" si="144"/>
        <v>-948028.21999999974</v>
      </c>
      <c r="AB157" s="118">
        <f t="shared" si="144"/>
        <v>1994460.5699999994</v>
      </c>
      <c r="AC157" s="118">
        <f t="shared" si="144"/>
        <v>945510.62999999989</v>
      </c>
      <c r="AD157" s="118">
        <f t="shared" si="144"/>
        <v>-555776.94999999995</v>
      </c>
      <c r="AE157" s="118">
        <f t="shared" si="144"/>
        <v>69492.350000000326</v>
      </c>
      <c r="AF157" s="118">
        <f t="shared" si="144"/>
        <v>82079.810000000056</v>
      </c>
      <c r="AG157" s="118">
        <f t="shared" si="144"/>
        <v>100385.0199999999</v>
      </c>
      <c r="AH157" s="118">
        <f t="shared" si="144"/>
        <v>142042.25</v>
      </c>
      <c r="AI157" s="118">
        <f t="shared" si="144"/>
        <v>-80795.890000000363</v>
      </c>
      <c r="AJ157" s="118">
        <f t="shared" si="144"/>
        <v>-3983672.63</v>
      </c>
      <c r="AK157" s="118">
        <f t="shared" si="144"/>
        <v>2382508.2999999998</v>
      </c>
      <c r="AL157" s="119"/>
      <c r="AM157" s="44">
        <f t="shared" ref="AM157" si="157">AM136-AM143</f>
        <v>620093</v>
      </c>
    </row>
    <row r="158" spans="1:39" s="47" customFormat="1" x14ac:dyDescent="0.35">
      <c r="A158" s="171"/>
      <c r="B158" s="48" t="s">
        <v>40</v>
      </c>
      <c r="C158" s="115">
        <f t="shared" si="152"/>
        <v>3923158.24</v>
      </c>
      <c r="D158" s="116">
        <f t="shared" si="152"/>
        <v>-1167779.9200000002</v>
      </c>
      <c r="E158" s="116">
        <f t="shared" si="152"/>
        <v>-975526.29999999981</v>
      </c>
      <c r="F158" s="44">
        <f t="shared" si="152"/>
        <v>250532.12000000011</v>
      </c>
      <c r="G158" s="116">
        <f t="shared" si="152"/>
        <v>-215453.20999999996</v>
      </c>
      <c r="H158" s="116">
        <f t="shared" si="152"/>
        <v>-85049.060000000056</v>
      </c>
      <c r="I158" s="116">
        <f t="shared" si="152"/>
        <v>-2503.6300000000047</v>
      </c>
      <c r="J158" s="116">
        <f t="shared" si="152"/>
        <v>127940.02000000002</v>
      </c>
      <c r="K158" s="116">
        <f t="shared" si="152"/>
        <v>536781.77</v>
      </c>
      <c r="L158" s="116">
        <f t="shared" si="152"/>
        <v>1157722.43</v>
      </c>
      <c r="M158" s="116">
        <f t="shared" si="152"/>
        <v>27743.979999999981</v>
      </c>
      <c r="N158" s="117">
        <f t="shared" si="152"/>
        <v>292919.37999999989</v>
      </c>
      <c r="O158" s="115">
        <f t="shared" si="152"/>
        <v>-442411.70000000019</v>
      </c>
      <c r="P158" s="116">
        <f t="shared" ref="P158:R158" si="158">P137-P144</f>
        <v>192033.72999999998</v>
      </c>
      <c r="Q158" s="116">
        <f t="shared" si="158"/>
        <v>-260180.35000000009</v>
      </c>
      <c r="R158" s="116">
        <f t="shared" si="158"/>
        <v>-827018.38</v>
      </c>
      <c r="S158" s="116">
        <f t="shared" ref="S158:T158" si="159">S137-S144</f>
        <v>-325603.08</v>
      </c>
      <c r="T158" s="116">
        <f t="shared" si="159"/>
        <v>-86385.510000000009</v>
      </c>
      <c r="U158" s="116">
        <f t="shared" ref="U158:V158" si="160">U137-U144</f>
        <v>37877.860000000044</v>
      </c>
      <c r="V158" s="116">
        <f t="shared" si="160"/>
        <v>298495</v>
      </c>
      <c r="W158" s="116">
        <f t="shared" ref="W158" si="161">W137-W144</f>
        <v>476662.69</v>
      </c>
      <c r="X158" s="236">
        <v>910787</v>
      </c>
      <c r="Y158" s="236">
        <v>1027537</v>
      </c>
      <c r="Z158" s="117"/>
      <c r="AA158" s="44">
        <f t="shared" si="144"/>
        <v>-4365569.9400000004</v>
      </c>
      <c r="AB158" s="118">
        <f t="shared" si="144"/>
        <v>1359813.6500000001</v>
      </c>
      <c r="AC158" s="118">
        <f t="shared" si="144"/>
        <v>715345.94999999972</v>
      </c>
      <c r="AD158" s="118">
        <f t="shared" si="144"/>
        <v>-1077550.5</v>
      </c>
      <c r="AE158" s="118">
        <f t="shared" si="144"/>
        <v>-110149.87000000005</v>
      </c>
      <c r="AF158" s="118">
        <f t="shared" si="144"/>
        <v>-1336.4499999999534</v>
      </c>
      <c r="AG158" s="118">
        <f t="shared" si="144"/>
        <v>40381.490000000049</v>
      </c>
      <c r="AH158" s="118">
        <f t="shared" si="144"/>
        <v>170554.97999999998</v>
      </c>
      <c r="AI158" s="118">
        <f t="shared" si="144"/>
        <v>-60119.080000000016</v>
      </c>
      <c r="AJ158" s="118">
        <f t="shared" si="144"/>
        <v>-246935.42999999993</v>
      </c>
      <c r="AK158" s="118">
        <f t="shared" si="144"/>
        <v>999793.02</v>
      </c>
      <c r="AL158" s="119"/>
      <c r="AM158" s="44">
        <f t="shared" ref="AM158" si="162">AM137-AM144</f>
        <v>267398</v>
      </c>
    </row>
    <row r="159" spans="1:39" s="47" customFormat="1" x14ac:dyDescent="0.35">
      <c r="A159" s="171"/>
      <c r="B159" s="48" t="s">
        <v>41</v>
      </c>
      <c r="C159" s="115">
        <f t="shared" si="152"/>
        <v>1471002.5900000003</v>
      </c>
      <c r="D159" s="116">
        <f t="shared" si="152"/>
        <v>-85817.190000000177</v>
      </c>
      <c r="E159" s="116">
        <f t="shared" si="152"/>
        <v>-113215.96999999997</v>
      </c>
      <c r="F159" s="44">
        <f t="shared" si="152"/>
        <v>-72104.989999999991</v>
      </c>
      <c r="G159" s="116">
        <f t="shared" si="152"/>
        <v>-197516</v>
      </c>
      <c r="H159" s="116">
        <f t="shared" si="152"/>
        <v>168877.42999999993</v>
      </c>
      <c r="I159" s="116">
        <f t="shared" si="152"/>
        <v>28831.520000000019</v>
      </c>
      <c r="J159" s="116">
        <f t="shared" si="152"/>
        <v>294259.96999999997</v>
      </c>
      <c r="K159" s="116">
        <f t="shared" si="152"/>
        <v>163742.45999999996</v>
      </c>
      <c r="L159" s="116">
        <f t="shared" si="152"/>
        <v>591395.08000000007</v>
      </c>
      <c r="M159" s="116">
        <f t="shared" si="152"/>
        <v>165108.02000000002</v>
      </c>
      <c r="N159" s="117">
        <f t="shared" si="152"/>
        <v>260844.57000000007</v>
      </c>
      <c r="O159" s="115">
        <f t="shared" si="152"/>
        <v>-144163.53000000003</v>
      </c>
      <c r="P159" s="116">
        <f t="shared" ref="P159:R159" si="163">P138-P145</f>
        <v>-96376.930000000168</v>
      </c>
      <c r="Q159" s="116">
        <f t="shared" si="163"/>
        <v>189027.49</v>
      </c>
      <c r="R159" s="116">
        <f t="shared" si="163"/>
        <v>-394543.82000000007</v>
      </c>
      <c r="S159" s="116">
        <f t="shared" ref="S159:T159" si="164">S138-S145</f>
        <v>-127058.04000000004</v>
      </c>
      <c r="T159" s="116">
        <f t="shared" si="164"/>
        <v>-24533.509999999893</v>
      </c>
      <c r="U159" s="116">
        <f t="shared" ref="U159:V159" si="165">U138-U145</f>
        <v>172012.11</v>
      </c>
      <c r="V159" s="116">
        <f t="shared" si="165"/>
        <v>85926</v>
      </c>
      <c r="W159" s="116">
        <f t="shared" ref="W159" si="166">W138-W145</f>
        <v>185141.94999999995</v>
      </c>
      <c r="X159" s="236">
        <v>410977</v>
      </c>
      <c r="Y159" s="236">
        <v>419721</v>
      </c>
      <c r="Z159" s="117"/>
      <c r="AA159" s="44">
        <f t="shared" si="144"/>
        <v>-1615166.1200000003</v>
      </c>
      <c r="AB159" s="118">
        <f t="shared" si="144"/>
        <v>-10559.739999999991</v>
      </c>
      <c r="AC159" s="118">
        <f t="shared" si="144"/>
        <v>302243.45999999996</v>
      </c>
      <c r="AD159" s="118">
        <f t="shared" si="144"/>
        <v>-322438.83000000007</v>
      </c>
      <c r="AE159" s="118">
        <f t="shared" si="144"/>
        <v>70457.959999999963</v>
      </c>
      <c r="AF159" s="118">
        <f t="shared" si="144"/>
        <v>-193410.93999999983</v>
      </c>
      <c r="AG159" s="118">
        <f t="shared" si="144"/>
        <v>143180.58999999997</v>
      </c>
      <c r="AH159" s="118">
        <f t="shared" si="144"/>
        <v>-208333.96999999997</v>
      </c>
      <c r="AI159" s="118">
        <f t="shared" si="144"/>
        <v>21399.489999999991</v>
      </c>
      <c r="AJ159" s="118">
        <f t="shared" si="144"/>
        <v>-180418.08000000007</v>
      </c>
      <c r="AK159" s="118">
        <f t="shared" si="144"/>
        <v>254612.97999999998</v>
      </c>
      <c r="AL159" s="119"/>
      <c r="AM159" s="44">
        <f t="shared" ref="AM159" si="167">AM138-AM145</f>
        <v>876175</v>
      </c>
    </row>
    <row r="160" spans="1:39" s="152" customFormat="1" ht="15" thickBot="1" x14ac:dyDescent="0.4">
      <c r="A160" s="172"/>
      <c r="B160" s="63" t="s">
        <v>42</v>
      </c>
      <c r="C160" s="147">
        <f>SUM(C155:C159)</f>
        <v>10239404.16</v>
      </c>
      <c r="D160" s="148">
        <f t="shared" ref="D160:U160" si="168">SUM(D155:D159)</f>
        <v>-4841759.5399999982</v>
      </c>
      <c r="E160" s="148">
        <f t="shared" si="168"/>
        <v>-7905476.9400000013</v>
      </c>
      <c r="F160" s="45">
        <f t="shared" si="168"/>
        <v>-5969706.2199999997</v>
      </c>
      <c r="G160" s="148">
        <f t="shared" si="168"/>
        <v>-6051817.5600000005</v>
      </c>
      <c r="H160" s="148">
        <f t="shared" si="168"/>
        <v>-4587687.34</v>
      </c>
      <c r="I160" s="148">
        <f t="shared" si="168"/>
        <v>-3283922.0599999996</v>
      </c>
      <c r="J160" s="148">
        <f t="shared" si="168"/>
        <v>-1688373.6399999994</v>
      </c>
      <c r="K160" s="148">
        <f t="shared" si="168"/>
        <v>3792734.6200000006</v>
      </c>
      <c r="L160" s="148">
        <f t="shared" si="168"/>
        <v>17524937.309999995</v>
      </c>
      <c r="M160" s="148">
        <f t="shared" si="168"/>
        <v>8676540.6500000004</v>
      </c>
      <c r="N160" s="149">
        <f t="shared" si="168"/>
        <v>7327239.4799999995</v>
      </c>
      <c r="O160" s="147">
        <f t="shared" si="168"/>
        <v>394291.96000000113</v>
      </c>
      <c r="P160" s="148">
        <f t="shared" si="168"/>
        <v>3148468.6699999985</v>
      </c>
      <c r="Q160" s="148">
        <f t="shared" si="168"/>
        <v>-3280283.4800000004</v>
      </c>
      <c r="R160" s="148">
        <f t="shared" si="168"/>
        <v>-8052168.379999999</v>
      </c>
      <c r="S160" s="148">
        <f t="shared" si="168"/>
        <v>-4824966.28</v>
      </c>
      <c r="T160" s="148">
        <f t="shared" si="168"/>
        <v>-4379392.4800000004</v>
      </c>
      <c r="U160" s="148">
        <f t="shared" si="168"/>
        <v>-2697496.6700000009</v>
      </c>
      <c r="V160" s="148">
        <f t="shared" ref="V160:X160" si="169">SUM(V155:V159)</f>
        <v>-1630818</v>
      </c>
      <c r="W160" s="148">
        <f t="shared" si="169"/>
        <v>2787653.8000000007</v>
      </c>
      <c r="X160" s="148">
        <f t="shared" si="169"/>
        <v>14011296</v>
      </c>
      <c r="Y160" s="148">
        <v>17436879</v>
      </c>
      <c r="Z160" s="149"/>
      <c r="AA160" s="45">
        <f t="shared" si="133"/>
        <v>-9845112.1999999993</v>
      </c>
      <c r="AB160" s="150">
        <f t="shared" ref="AB160:AD160" si="170">SUM(AB155:AB159)</f>
        <v>7990228.2099999962</v>
      </c>
      <c r="AC160" s="150">
        <f t="shared" si="170"/>
        <v>4625193.46</v>
      </c>
      <c r="AD160" s="150">
        <f t="shared" si="170"/>
        <v>-2082462.1599999995</v>
      </c>
      <c r="AE160" s="150">
        <f t="shared" ref="AE160:AF160" si="171">SUM(AE155:AE159)</f>
        <v>1226851.2800000003</v>
      </c>
      <c r="AF160" s="150">
        <f t="shared" si="171"/>
        <v>208294.85999999905</v>
      </c>
      <c r="AG160" s="150">
        <f t="shared" ref="AG160:AH160" si="172">SUM(AG155:AG159)</f>
        <v>586425.38999999908</v>
      </c>
      <c r="AH160" s="150">
        <f t="shared" si="172"/>
        <v>57555.639999999607</v>
      </c>
      <c r="AI160" s="150">
        <f t="shared" ref="AI160:AJ160" si="173">SUM(AI155:AI159)</f>
        <v>-1005080.8200000003</v>
      </c>
      <c r="AJ160" s="150">
        <f t="shared" si="173"/>
        <v>-3513641.3099999987</v>
      </c>
      <c r="AK160" s="150">
        <f t="shared" ref="AK160" si="174">SUM(AK155:AK159)</f>
        <v>8760338.3499999996</v>
      </c>
      <c r="AL160" s="151"/>
      <c r="AM160" s="45">
        <f t="shared" si="126"/>
        <v>6563878</v>
      </c>
    </row>
    <row r="161" spans="1:39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91"/>
      <c r="AA161" s="92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4"/>
      <c r="AM161" s="92"/>
    </row>
    <row r="162" spans="1:39" s="71" customFormat="1" x14ac:dyDescent="0.35">
      <c r="A162" s="171"/>
      <c r="B162" s="72" t="s">
        <v>37</v>
      </c>
      <c r="C162" s="73">
        <v>14</v>
      </c>
      <c r="D162" s="74">
        <v>13</v>
      </c>
      <c r="E162" s="74">
        <v>15</v>
      </c>
      <c r="F162" s="76">
        <v>15</v>
      </c>
      <c r="G162" s="74">
        <v>15</v>
      </c>
      <c r="H162" s="76">
        <v>16</v>
      </c>
      <c r="I162" s="74">
        <v>16</v>
      </c>
      <c r="J162" s="76">
        <v>15</v>
      </c>
      <c r="K162" s="74">
        <v>13</v>
      </c>
      <c r="L162" s="76">
        <v>11</v>
      </c>
      <c r="M162" s="76">
        <v>11</v>
      </c>
      <c r="N162" s="127">
        <v>9</v>
      </c>
      <c r="O162" s="73">
        <v>8</v>
      </c>
      <c r="P162" s="76">
        <v>10</v>
      </c>
      <c r="Q162" s="74">
        <v>10</v>
      </c>
      <c r="R162" s="76">
        <v>10</v>
      </c>
      <c r="S162" s="74">
        <v>7</v>
      </c>
      <c r="T162" s="76">
        <v>6</v>
      </c>
      <c r="U162" s="238">
        <v>5</v>
      </c>
      <c r="V162" s="238">
        <v>3</v>
      </c>
      <c r="W162" s="238">
        <v>2</v>
      </c>
      <c r="X162" s="238">
        <v>2</v>
      </c>
      <c r="Y162" s="238">
        <v>4</v>
      </c>
      <c r="Z162" s="127"/>
      <c r="AA162" s="76">
        <f t="shared" ref="AA162:AK170" si="175">O162-C162</f>
        <v>-6</v>
      </c>
      <c r="AB162" s="128">
        <f t="shared" si="175"/>
        <v>-3</v>
      </c>
      <c r="AC162" s="128">
        <f t="shared" si="175"/>
        <v>-5</v>
      </c>
      <c r="AD162" s="128">
        <f t="shared" si="175"/>
        <v>-5</v>
      </c>
      <c r="AE162" s="128">
        <f t="shared" si="175"/>
        <v>-8</v>
      </c>
      <c r="AF162" s="128">
        <f t="shared" si="175"/>
        <v>-10</v>
      </c>
      <c r="AG162" s="128">
        <f t="shared" si="175"/>
        <v>-11</v>
      </c>
      <c r="AH162" s="128">
        <f t="shared" si="175"/>
        <v>-12</v>
      </c>
      <c r="AI162" s="128">
        <f t="shared" si="175"/>
        <v>-11</v>
      </c>
      <c r="AJ162" s="128">
        <f t="shared" si="175"/>
        <v>-9</v>
      </c>
      <c r="AK162" s="128">
        <f t="shared" si="175"/>
        <v>-7</v>
      </c>
      <c r="AL162" s="130"/>
      <c r="AM162" s="76">
        <f>IF(ISERROR(GETPIVOTDATA("VALUE",'CRS WK pvt'!$I$2,"DT_FILE",AM$8,"CD_CO",AM$6,"TRIM_CAT",TRIM(B162),"TRIM_LINE",A161))=TRUE,0,GETPIVOTDATA("VALUE",'CRS WK pvt'!$I$2,"DT_FILE",AM$8,"CD_CO",AM$6,"TRIM_CAT",TRIM(B162),"TRIM_LINE",A161))</f>
        <v>4</v>
      </c>
    </row>
    <row r="163" spans="1:39" s="71" customFormat="1" x14ac:dyDescent="0.35">
      <c r="A163" s="171"/>
      <c r="B163" s="254" t="s">
        <v>400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2</v>
      </c>
      <c r="X163" s="253">
        <f>X162-X164</f>
        <v>2</v>
      </c>
      <c r="Y163" s="253">
        <f>Y162-Y164</f>
        <v>4</v>
      </c>
      <c r="Z163" s="127"/>
      <c r="AA163" s="76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30"/>
      <c r="AM163" s="76"/>
    </row>
    <row r="164" spans="1:39" s="71" customFormat="1" x14ac:dyDescent="0.35">
      <c r="A164" s="171"/>
      <c r="B164" s="254" t="s">
        <v>401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127"/>
      <c r="AA164" s="76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30"/>
      <c r="AM164" s="76"/>
    </row>
    <row r="165" spans="1:39" s="71" customFormat="1" x14ac:dyDescent="0.35">
      <c r="A165" s="171"/>
      <c r="B165" s="72" t="s">
        <v>38</v>
      </c>
      <c r="C165" s="73">
        <v>95</v>
      </c>
      <c r="D165" s="74">
        <v>91</v>
      </c>
      <c r="E165" s="74">
        <v>110</v>
      </c>
      <c r="F165" s="76">
        <v>126</v>
      </c>
      <c r="G165" s="74">
        <v>137</v>
      </c>
      <c r="H165" s="76">
        <v>139</v>
      </c>
      <c r="I165" s="74">
        <v>145</v>
      </c>
      <c r="J165" s="76">
        <v>139</v>
      </c>
      <c r="K165" s="74">
        <v>148</v>
      </c>
      <c r="L165" s="76">
        <v>141</v>
      </c>
      <c r="M165" s="76">
        <v>121</v>
      </c>
      <c r="N165" s="127">
        <v>117</v>
      </c>
      <c r="O165" s="73">
        <v>122</v>
      </c>
      <c r="P165" s="76">
        <v>121</v>
      </c>
      <c r="Q165" s="74">
        <v>129</v>
      </c>
      <c r="R165" s="76">
        <v>127</v>
      </c>
      <c r="S165" s="74">
        <v>128</v>
      </c>
      <c r="T165" s="76">
        <v>118</v>
      </c>
      <c r="U165" s="238">
        <v>104</v>
      </c>
      <c r="V165" s="238">
        <v>117</v>
      </c>
      <c r="W165" s="238">
        <v>126</v>
      </c>
      <c r="X165" s="238">
        <v>140</v>
      </c>
      <c r="Y165" s="238">
        <v>167</v>
      </c>
      <c r="Z165" s="127"/>
      <c r="AA165" s="76">
        <f t="shared" si="175"/>
        <v>27</v>
      </c>
      <c r="AB165" s="128">
        <f t="shared" si="175"/>
        <v>30</v>
      </c>
      <c r="AC165" s="128">
        <f t="shared" si="175"/>
        <v>19</v>
      </c>
      <c r="AD165" s="128">
        <f t="shared" si="175"/>
        <v>1</v>
      </c>
      <c r="AE165" s="128">
        <f t="shared" si="175"/>
        <v>-9</v>
      </c>
      <c r="AF165" s="128">
        <f t="shared" si="175"/>
        <v>-21</v>
      </c>
      <c r="AG165" s="128">
        <f t="shared" si="175"/>
        <v>-41</v>
      </c>
      <c r="AH165" s="128">
        <f t="shared" si="175"/>
        <v>-22</v>
      </c>
      <c r="AI165" s="128">
        <f t="shared" si="175"/>
        <v>-22</v>
      </c>
      <c r="AJ165" s="128">
        <f t="shared" si="175"/>
        <v>-1</v>
      </c>
      <c r="AK165" s="128">
        <f t="shared" si="175"/>
        <v>46</v>
      </c>
      <c r="AL165" s="130"/>
      <c r="AM165" s="76">
        <f>IF(ISERROR(GETPIVOTDATA("VALUE",'CRS WK pvt'!$I$2,"DT_FILE",AM$8,"CD_CO",AM$6,"TRIM_CAT",TRIM(B165),"TRIM_LINE",A161))=TRUE,0,GETPIVOTDATA("VALUE",'CRS WK pvt'!$I$2,"DT_FILE",AM$8,"CD_CO",AM$6,"TRIM_CAT",TRIM(B165),"TRIM_LINE",A161))</f>
        <v>174</v>
      </c>
    </row>
    <row r="166" spans="1:39" s="71" customFormat="1" x14ac:dyDescent="0.35">
      <c r="A166" s="171"/>
      <c r="B166" s="254" t="s">
        <v>400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125</v>
      </c>
      <c r="X166" s="253">
        <f>X165-X167</f>
        <v>140</v>
      </c>
      <c r="Y166" s="253">
        <f>Y165-Y167</f>
        <v>166</v>
      </c>
      <c r="Z166" s="127"/>
      <c r="AA166" s="76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30"/>
      <c r="AM166" s="76"/>
    </row>
    <row r="167" spans="1:39" s="71" customFormat="1" x14ac:dyDescent="0.35">
      <c r="A167" s="171"/>
      <c r="B167" s="254" t="s">
        <v>401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</v>
      </c>
      <c r="X167" s="253">
        <v>0</v>
      </c>
      <c r="Y167" s="253">
        <v>1</v>
      </c>
      <c r="Z167" s="127"/>
      <c r="AA167" s="76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30"/>
      <c r="AM167" s="76"/>
    </row>
    <row r="168" spans="1:39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127"/>
      <c r="AA168" s="76">
        <f t="shared" si="175"/>
        <v>0</v>
      </c>
      <c r="AB168" s="128">
        <f t="shared" si="175"/>
        <v>0</v>
      </c>
      <c r="AC168" s="128">
        <f t="shared" si="175"/>
        <v>0</v>
      </c>
      <c r="AD168" s="128">
        <f t="shared" si="175"/>
        <v>0</v>
      </c>
      <c r="AE168" s="128">
        <f t="shared" si="175"/>
        <v>0</v>
      </c>
      <c r="AF168" s="128">
        <f t="shared" si="175"/>
        <v>0</v>
      </c>
      <c r="AG168" s="128">
        <f t="shared" si="175"/>
        <v>0</v>
      </c>
      <c r="AH168" s="128">
        <f t="shared" si="175"/>
        <v>0</v>
      </c>
      <c r="AI168" s="128">
        <f t="shared" si="175"/>
        <v>0</v>
      </c>
      <c r="AJ168" s="128">
        <f t="shared" si="175"/>
        <v>0</v>
      </c>
      <c r="AK168" s="128">
        <f t="shared" si="175"/>
        <v>0</v>
      </c>
      <c r="AL168" s="130"/>
      <c r="AM168" s="76">
        <f>IF(ISERROR(GETPIVOTDATA("VALUE",'CRS WK pvt'!$I$2,"DT_FILE",AM$8,"CD_CO",AM$6,"TRIM_CAT",TRIM(B168),"TRIM_LINE",A161))=TRUE,0,GETPIVOTDATA("VALUE",'CRS WK pvt'!$I$2,"DT_FILE",AM$8,"CD_CO",AM$6,"TRIM_CAT",TRIM(B168),"TRIM_LINE",A161))</f>
        <v>0</v>
      </c>
    </row>
    <row r="169" spans="1:39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127"/>
      <c r="AA169" s="76">
        <f t="shared" si="175"/>
        <v>0</v>
      </c>
      <c r="AB169" s="128">
        <f t="shared" si="175"/>
        <v>0</v>
      </c>
      <c r="AC169" s="128">
        <f t="shared" si="175"/>
        <v>0</v>
      </c>
      <c r="AD169" s="128">
        <f t="shared" si="175"/>
        <v>0</v>
      </c>
      <c r="AE169" s="128">
        <f t="shared" si="175"/>
        <v>0</v>
      </c>
      <c r="AF169" s="128">
        <f t="shared" si="175"/>
        <v>0</v>
      </c>
      <c r="AG169" s="128">
        <f t="shared" si="175"/>
        <v>0</v>
      </c>
      <c r="AH169" s="128">
        <f t="shared" si="175"/>
        <v>0</v>
      </c>
      <c r="AI169" s="128">
        <f t="shared" si="175"/>
        <v>0</v>
      </c>
      <c r="AJ169" s="128">
        <f t="shared" si="175"/>
        <v>0</v>
      </c>
      <c r="AK169" s="128">
        <f t="shared" si="175"/>
        <v>0</v>
      </c>
      <c r="AL169" s="130"/>
      <c r="AM169" s="76">
        <f>IF(ISERROR(GETPIVOTDATA("VALUE",'CRS WK pvt'!$I$2,"DT_FILE",AM$8,"CD_CO",AM$6,"TRIM_CAT",TRIM(B169),"TRIM_LINE",A161))=TRUE,0,GETPIVOTDATA("VALUE",'CRS WK pvt'!$I$2,"DT_FILE",AM$8,"CD_CO",AM$6,"TRIM_CAT",TRIM(B169),"TRIM_LINE",A161))</f>
        <v>0</v>
      </c>
    </row>
    <row r="170" spans="1:39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127"/>
      <c r="AA170" s="76">
        <f t="shared" si="175"/>
        <v>0</v>
      </c>
      <c r="AB170" s="128">
        <f t="shared" si="175"/>
        <v>0</v>
      </c>
      <c r="AC170" s="128">
        <f t="shared" si="175"/>
        <v>0</v>
      </c>
      <c r="AD170" s="128">
        <f t="shared" si="175"/>
        <v>0</v>
      </c>
      <c r="AE170" s="128">
        <f t="shared" si="175"/>
        <v>0</v>
      </c>
      <c r="AF170" s="128">
        <f t="shared" si="175"/>
        <v>0</v>
      </c>
      <c r="AG170" s="128">
        <f t="shared" si="175"/>
        <v>0</v>
      </c>
      <c r="AH170" s="128">
        <f t="shared" si="175"/>
        <v>0</v>
      </c>
      <c r="AI170" s="128">
        <f t="shared" si="175"/>
        <v>0</v>
      </c>
      <c r="AJ170" s="128">
        <f t="shared" si="175"/>
        <v>0</v>
      </c>
      <c r="AK170" s="128">
        <f t="shared" si="175"/>
        <v>0</v>
      </c>
      <c r="AL170" s="130"/>
      <c r="AM170" s="76">
        <f>IF(ISERROR(GETPIVOTDATA("VALUE",'CRS WK pvt'!$I$2,"DT_FILE",AM$8,"CD_CO",AM$6,"TRIM_CAT",TRIM(B170),"TRIM_LINE",A161))=TRUE,0,GETPIVOTDATA("VALUE",'CRS WK pvt'!$I$2,"DT_FILE",AM$8,"CD_CO",AM$6,"TRIM_CAT",TRIM(B170),"TRIM_LINE",A161))</f>
        <v>0</v>
      </c>
    </row>
    <row r="171" spans="1:39" s="87" customFormat="1" x14ac:dyDescent="0.35">
      <c r="A171" s="172"/>
      <c r="B171" s="72" t="s">
        <v>42</v>
      </c>
      <c r="C171" s="142">
        <f t="shared" ref="C171:V171" si="176">SUM(C162:C170)</f>
        <v>109</v>
      </c>
      <c r="D171" s="143">
        <f t="shared" si="176"/>
        <v>104</v>
      </c>
      <c r="E171" s="143">
        <f t="shared" si="176"/>
        <v>125</v>
      </c>
      <c r="F171" s="144">
        <f t="shared" si="176"/>
        <v>141</v>
      </c>
      <c r="G171" s="143">
        <f t="shared" si="176"/>
        <v>152</v>
      </c>
      <c r="H171" s="144">
        <f t="shared" si="176"/>
        <v>155</v>
      </c>
      <c r="I171" s="143">
        <f t="shared" si="176"/>
        <v>161</v>
      </c>
      <c r="J171" s="144">
        <f t="shared" si="176"/>
        <v>154</v>
      </c>
      <c r="K171" s="143">
        <f t="shared" si="176"/>
        <v>161</v>
      </c>
      <c r="L171" s="144">
        <f t="shared" si="176"/>
        <v>152</v>
      </c>
      <c r="M171" s="144">
        <f t="shared" si="176"/>
        <v>132</v>
      </c>
      <c r="N171" s="145">
        <f t="shared" si="176"/>
        <v>126</v>
      </c>
      <c r="O171" s="142">
        <f t="shared" si="176"/>
        <v>130</v>
      </c>
      <c r="P171" s="144">
        <f t="shared" si="176"/>
        <v>131</v>
      </c>
      <c r="Q171" s="144">
        <f t="shared" si="176"/>
        <v>139</v>
      </c>
      <c r="R171" s="144">
        <f t="shared" si="176"/>
        <v>137</v>
      </c>
      <c r="S171" s="144">
        <f t="shared" si="176"/>
        <v>135</v>
      </c>
      <c r="T171" s="144">
        <f t="shared" si="176"/>
        <v>124</v>
      </c>
      <c r="U171" s="144">
        <f t="shared" si="176"/>
        <v>109</v>
      </c>
      <c r="V171" s="144">
        <f t="shared" si="176"/>
        <v>120</v>
      </c>
      <c r="W171" s="239">
        <f>SUM(W162+W165+W168+W169+W170)</f>
        <v>128</v>
      </c>
      <c r="X171" s="239">
        <f>SUM(X162+X165+X168+X169+X170)</f>
        <v>142</v>
      </c>
      <c r="Y171" s="239">
        <v>171</v>
      </c>
      <c r="Z171" s="145"/>
      <c r="AA171" s="144">
        <f>SUM(AA162:AA170)</f>
        <v>21</v>
      </c>
      <c r="AB171" s="146">
        <f t="shared" ref="AB171:AD171" si="177">SUM(AB162:AB170)</f>
        <v>27</v>
      </c>
      <c r="AC171" s="146">
        <f t="shared" si="177"/>
        <v>14</v>
      </c>
      <c r="AD171" s="146">
        <f t="shared" si="177"/>
        <v>-4</v>
      </c>
      <c r="AE171" s="146">
        <f t="shared" ref="AE171:AF171" si="178">SUM(AE162:AE170)</f>
        <v>-17</v>
      </c>
      <c r="AF171" s="146">
        <f t="shared" si="178"/>
        <v>-31</v>
      </c>
      <c r="AG171" s="146">
        <f t="shared" ref="AG171:AH171" si="179">SUM(AG162:AG170)</f>
        <v>-52</v>
      </c>
      <c r="AH171" s="146">
        <f t="shared" si="179"/>
        <v>-34</v>
      </c>
      <c r="AI171" s="146">
        <f t="shared" ref="AI171:AJ171" si="180">SUM(AI162:AI170)</f>
        <v>-33</v>
      </c>
      <c r="AJ171" s="146">
        <f t="shared" si="180"/>
        <v>-10</v>
      </c>
      <c r="AK171" s="146">
        <f t="shared" ref="AK171" si="181">SUM(AK162:AK170)</f>
        <v>39</v>
      </c>
      <c r="AL171" s="141"/>
      <c r="AM171" s="101">
        <f>SUM(AM162:AM170)</f>
        <v>178</v>
      </c>
    </row>
    <row r="172" spans="1:39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105"/>
      <c r="AA172" s="106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8"/>
      <c r="AM172" s="106"/>
    </row>
    <row r="173" spans="1:39" s="71" customFormat="1" x14ac:dyDescent="0.35">
      <c r="A173" s="171"/>
      <c r="B173" s="72" t="s">
        <v>37</v>
      </c>
      <c r="C173" s="132">
        <v>8</v>
      </c>
      <c r="D173" s="78">
        <v>21</v>
      </c>
      <c r="E173" s="78">
        <v>128</v>
      </c>
      <c r="F173" s="78">
        <v>158</v>
      </c>
      <c r="G173" s="78">
        <v>176</v>
      </c>
      <c r="H173" s="129">
        <v>195</v>
      </c>
      <c r="I173" s="78">
        <v>308</v>
      </c>
      <c r="J173" s="129">
        <v>271</v>
      </c>
      <c r="K173" s="78">
        <v>62</v>
      </c>
      <c r="L173" s="129">
        <v>9</v>
      </c>
      <c r="M173" s="129">
        <v>22</v>
      </c>
      <c r="N173" s="130">
        <v>17</v>
      </c>
      <c r="O173" s="132">
        <v>2</v>
      </c>
      <c r="P173" s="129">
        <v>0</v>
      </c>
      <c r="Q173" s="78">
        <v>0</v>
      </c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130"/>
      <c r="AA173" s="132">
        <f t="shared" ref="AA173:AK181" si="182">O173-C173</f>
        <v>-6</v>
      </c>
      <c r="AB173" s="129">
        <f t="shared" si="182"/>
        <v>-21</v>
      </c>
      <c r="AC173" s="129">
        <f t="shared" si="182"/>
        <v>-128</v>
      </c>
      <c r="AD173" s="129">
        <f t="shared" si="182"/>
        <v>-158</v>
      </c>
      <c r="AE173" s="129">
        <f t="shared" si="182"/>
        <v>-176</v>
      </c>
      <c r="AF173" s="129">
        <f t="shared" si="182"/>
        <v>-195</v>
      </c>
      <c r="AG173" s="129">
        <f t="shared" si="182"/>
        <v>-308</v>
      </c>
      <c r="AH173" s="129">
        <f t="shared" si="182"/>
        <v>-271</v>
      </c>
      <c r="AI173" s="129">
        <f t="shared" si="182"/>
        <v>-62</v>
      </c>
      <c r="AJ173" s="129">
        <f t="shared" si="182"/>
        <v>-9</v>
      </c>
      <c r="AK173" s="129">
        <f t="shared" si="182"/>
        <v>-22</v>
      </c>
      <c r="AL173" s="130"/>
      <c r="AM173" s="76">
        <f>IF(ISERROR(GETPIVOTDATA("VALUE",'CRS WK pvt'!$I$2,"DT_FILE",AM$8,"CD_CO",AM$6,"TRIM_CAT",TRIM(B173),"TRIM_LINE",A172))=TRUE,0,GETPIVOTDATA("VALUE",'CRS WK pvt'!$I$2,"DT_FILE",AM$8,"CD_CO",AM$6,"TRIM_CAT",TRIM(B173),"TRIM_LINE",A172))</f>
        <v>0</v>
      </c>
    </row>
    <row r="174" spans="1:39" s="71" customFormat="1" x14ac:dyDescent="0.35">
      <c r="A174" s="171"/>
      <c r="B174" s="254" t="s">
        <v>400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130"/>
      <c r="AA174" s="132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30"/>
      <c r="AM174" s="76"/>
    </row>
    <row r="175" spans="1:39" s="71" customFormat="1" x14ac:dyDescent="0.35">
      <c r="A175" s="171"/>
      <c r="B175" s="254" t="s">
        <v>401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130"/>
      <c r="AA175" s="132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30"/>
      <c r="AM175" s="76"/>
    </row>
    <row r="176" spans="1:39" s="71" customFormat="1" x14ac:dyDescent="0.35">
      <c r="A176" s="171"/>
      <c r="B176" s="72" t="s">
        <v>38</v>
      </c>
      <c r="C176" s="132">
        <v>1</v>
      </c>
      <c r="D176" s="78"/>
      <c r="E176" s="78">
        <v>22</v>
      </c>
      <c r="F176" s="78">
        <v>33</v>
      </c>
      <c r="G176" s="78">
        <v>32</v>
      </c>
      <c r="H176" s="129">
        <v>43</v>
      </c>
      <c r="I176" s="78">
        <v>71</v>
      </c>
      <c r="J176" s="129">
        <v>70</v>
      </c>
      <c r="K176" s="78">
        <v>2</v>
      </c>
      <c r="L176" s="129"/>
      <c r="M176" s="129"/>
      <c r="N176" s="130"/>
      <c r="O176" s="132"/>
      <c r="P176" s="129">
        <v>0</v>
      </c>
      <c r="Q176" s="78">
        <v>0</v>
      </c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130"/>
      <c r="AA176" s="132">
        <f t="shared" si="182"/>
        <v>-1</v>
      </c>
      <c r="AB176" s="129">
        <f t="shared" si="182"/>
        <v>0</v>
      </c>
      <c r="AC176" s="129">
        <f t="shared" si="182"/>
        <v>-22</v>
      </c>
      <c r="AD176" s="129">
        <f t="shared" si="182"/>
        <v>-33</v>
      </c>
      <c r="AE176" s="129">
        <f t="shared" si="182"/>
        <v>-32</v>
      </c>
      <c r="AF176" s="129">
        <f t="shared" si="182"/>
        <v>-43</v>
      </c>
      <c r="AG176" s="129">
        <f t="shared" si="182"/>
        <v>-71</v>
      </c>
      <c r="AH176" s="129">
        <f t="shared" si="182"/>
        <v>-70</v>
      </c>
      <c r="AI176" s="129">
        <f t="shared" si="182"/>
        <v>-2</v>
      </c>
      <c r="AJ176" s="129">
        <f t="shared" si="182"/>
        <v>0</v>
      </c>
      <c r="AK176" s="129">
        <f t="shared" si="182"/>
        <v>0</v>
      </c>
      <c r="AL176" s="130"/>
      <c r="AM176" s="76">
        <f>IF(ISERROR(GETPIVOTDATA("VALUE",'CRS WK pvt'!$I$2,"DT_FILE",AM$8,"CD_CO",AM$6,"TRIM_CAT",TRIM(B176),"TRIM_LINE",A172))=TRUE,0,GETPIVOTDATA("VALUE",'CRS WK pvt'!$I$2,"DT_FILE",AM$8,"CD_CO",AM$6,"TRIM_CAT",TRIM(B176),"TRIM_LINE",A172))</f>
        <v>0</v>
      </c>
    </row>
    <row r="177" spans="1:39" s="71" customFormat="1" x14ac:dyDescent="0.35">
      <c r="A177" s="171"/>
      <c r="B177" s="254" t="s">
        <v>400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130"/>
      <c r="AA177" s="132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30"/>
      <c r="AM177" s="76"/>
    </row>
    <row r="178" spans="1:39" s="71" customFormat="1" x14ac:dyDescent="0.35">
      <c r="A178" s="171"/>
      <c r="B178" s="254" t="s">
        <v>401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130"/>
      <c r="AA178" s="132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30"/>
      <c r="AM178" s="76"/>
    </row>
    <row r="179" spans="1:39" s="71" customFormat="1" x14ac:dyDescent="0.35">
      <c r="A179" s="171"/>
      <c r="B179" s="72" t="s">
        <v>39</v>
      </c>
      <c r="C179" s="132">
        <v>22</v>
      </c>
      <c r="D179" s="78">
        <v>32</v>
      </c>
      <c r="E179" s="78">
        <v>33</v>
      </c>
      <c r="F179" s="78">
        <v>29</v>
      </c>
      <c r="G179" s="78">
        <v>46</v>
      </c>
      <c r="H179" s="129">
        <v>39</v>
      </c>
      <c r="I179" s="78">
        <v>21</v>
      </c>
      <c r="J179" s="129">
        <v>7</v>
      </c>
      <c r="K179" s="78">
        <v>7</v>
      </c>
      <c r="L179" s="129">
        <v>8</v>
      </c>
      <c r="M179" s="129">
        <v>15</v>
      </c>
      <c r="N179" s="130">
        <v>14</v>
      </c>
      <c r="O179" s="132">
        <v>11</v>
      </c>
      <c r="P179" s="129">
        <v>0</v>
      </c>
      <c r="Q179" s="78">
        <v>0</v>
      </c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2</v>
      </c>
      <c r="Z179" s="130"/>
      <c r="AA179" s="132">
        <f t="shared" si="182"/>
        <v>-11</v>
      </c>
      <c r="AB179" s="129">
        <f t="shared" si="182"/>
        <v>-32</v>
      </c>
      <c r="AC179" s="129">
        <f t="shared" si="182"/>
        <v>-33</v>
      </c>
      <c r="AD179" s="129">
        <f t="shared" si="182"/>
        <v>-29</v>
      </c>
      <c r="AE179" s="129">
        <f t="shared" si="182"/>
        <v>-46</v>
      </c>
      <c r="AF179" s="129">
        <f t="shared" si="182"/>
        <v>-39</v>
      </c>
      <c r="AG179" s="129">
        <f t="shared" si="182"/>
        <v>-21</v>
      </c>
      <c r="AH179" s="129">
        <f t="shared" si="182"/>
        <v>-7</v>
      </c>
      <c r="AI179" s="129">
        <f t="shared" si="182"/>
        <v>-7</v>
      </c>
      <c r="AJ179" s="129">
        <f t="shared" si="182"/>
        <v>-8</v>
      </c>
      <c r="AK179" s="129">
        <f t="shared" si="182"/>
        <v>-13</v>
      </c>
      <c r="AL179" s="130"/>
      <c r="AM179" s="76">
        <f>IF(ISERROR(GETPIVOTDATA("VALUE",'CRS WK pvt'!$I$2,"DT_FILE",AM$8,"CD_CO",AM$6,"TRIM_CAT",TRIM(B179),"TRIM_LINE",A172))=TRUE,0,GETPIVOTDATA("VALUE",'CRS WK pvt'!$I$2,"DT_FILE",AM$8,"CD_CO",AM$6,"TRIM_CAT",TRIM(B179),"TRIM_LINE",A172))</f>
        <v>5</v>
      </c>
    </row>
    <row r="180" spans="1:39" s="71" customFormat="1" x14ac:dyDescent="0.35">
      <c r="A180" s="171"/>
      <c r="B180" s="72" t="s">
        <v>40</v>
      </c>
      <c r="C180" s="132"/>
      <c r="D180" s="78"/>
      <c r="E180" s="78"/>
      <c r="F180" s="78">
        <v>1</v>
      </c>
      <c r="G180" s="78">
        <v>1</v>
      </c>
      <c r="H180" s="129"/>
      <c r="I180" s="78"/>
      <c r="J180" s="129"/>
      <c r="K180" s="78"/>
      <c r="L180" s="129"/>
      <c r="M180" s="129"/>
      <c r="N180" s="130"/>
      <c r="O180" s="132">
        <v>1</v>
      </c>
      <c r="P180" s="129">
        <v>0</v>
      </c>
      <c r="Q180" s="78">
        <v>0</v>
      </c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130"/>
      <c r="AA180" s="132">
        <f t="shared" si="182"/>
        <v>1</v>
      </c>
      <c r="AB180" s="129">
        <f t="shared" si="182"/>
        <v>0</v>
      </c>
      <c r="AC180" s="129">
        <f t="shared" si="182"/>
        <v>0</v>
      </c>
      <c r="AD180" s="129">
        <f t="shared" si="182"/>
        <v>-1</v>
      </c>
      <c r="AE180" s="129">
        <f t="shared" si="182"/>
        <v>-1</v>
      </c>
      <c r="AF180" s="129">
        <f t="shared" si="182"/>
        <v>0</v>
      </c>
      <c r="AG180" s="129">
        <f t="shared" si="182"/>
        <v>0</v>
      </c>
      <c r="AH180" s="129">
        <f t="shared" si="182"/>
        <v>0</v>
      </c>
      <c r="AI180" s="129">
        <f t="shared" si="182"/>
        <v>0</v>
      </c>
      <c r="AJ180" s="129">
        <f t="shared" si="182"/>
        <v>0</v>
      </c>
      <c r="AK180" s="129">
        <f t="shared" si="182"/>
        <v>0</v>
      </c>
      <c r="AL180" s="130"/>
      <c r="AM180" s="76">
        <f>IF(ISERROR(GETPIVOTDATA("VALUE",'CRS WK pvt'!$I$2,"DT_FILE",AM$8,"CD_CO",AM$6,"TRIM_CAT",TRIM(B180),"TRIM_LINE",A172))=TRUE,0,GETPIVOTDATA("VALUE",'CRS WK pvt'!$I$2,"DT_FILE",AM$8,"CD_CO",AM$6,"TRIM_CAT",TRIM(B180),"TRIM_LINE",A172))</f>
        <v>0</v>
      </c>
    </row>
    <row r="181" spans="1:39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>
        <v>0</v>
      </c>
      <c r="Q181" s="78">
        <v>0</v>
      </c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130"/>
      <c r="AA181" s="132">
        <f t="shared" si="182"/>
        <v>0</v>
      </c>
      <c r="AB181" s="129">
        <f t="shared" si="182"/>
        <v>0</v>
      </c>
      <c r="AC181" s="129">
        <f t="shared" si="182"/>
        <v>0</v>
      </c>
      <c r="AD181" s="129">
        <f t="shared" si="182"/>
        <v>0</v>
      </c>
      <c r="AE181" s="129">
        <f t="shared" si="182"/>
        <v>0</v>
      </c>
      <c r="AF181" s="129">
        <f t="shared" si="182"/>
        <v>0</v>
      </c>
      <c r="AG181" s="129">
        <f t="shared" si="182"/>
        <v>0</v>
      </c>
      <c r="AH181" s="129">
        <f t="shared" si="182"/>
        <v>0</v>
      </c>
      <c r="AI181" s="129">
        <f t="shared" si="182"/>
        <v>0</v>
      </c>
      <c r="AJ181" s="129">
        <f t="shared" si="182"/>
        <v>0</v>
      </c>
      <c r="AK181" s="129">
        <f t="shared" si="182"/>
        <v>0</v>
      </c>
      <c r="AL181" s="130"/>
      <c r="AM181" s="76">
        <f>IF(ISERROR(GETPIVOTDATA("VALUE",'CRS WK pvt'!$I$2,"DT_FILE",AM$8,"CD_CO",AM$6,"TRIM_CAT",TRIM(B181),"TRIM_LINE",A172))=TRUE,0,GETPIVOTDATA("VALUE",'CRS WK pvt'!$I$2,"DT_FILE",AM$8,"CD_CO",AM$6,"TRIM_CAT",TRIM(B181),"TRIM_LINE",A172))</f>
        <v>0</v>
      </c>
    </row>
    <row r="182" spans="1:39" s="87" customFormat="1" x14ac:dyDescent="0.35">
      <c r="A182" s="172"/>
      <c r="B182" s="72" t="s">
        <v>42</v>
      </c>
      <c r="C182" s="138">
        <f t="shared" ref="C182:V182" si="183">SUM(C173:C181)</f>
        <v>31</v>
      </c>
      <c r="D182" s="139">
        <f t="shared" si="183"/>
        <v>53</v>
      </c>
      <c r="E182" s="139">
        <f t="shared" si="183"/>
        <v>183</v>
      </c>
      <c r="F182" s="139">
        <f t="shared" si="183"/>
        <v>221</v>
      </c>
      <c r="G182" s="139">
        <f t="shared" si="183"/>
        <v>255</v>
      </c>
      <c r="H182" s="140">
        <f t="shared" si="183"/>
        <v>277</v>
      </c>
      <c r="I182" s="139">
        <f t="shared" si="183"/>
        <v>400</v>
      </c>
      <c r="J182" s="140">
        <f t="shared" si="183"/>
        <v>348</v>
      </c>
      <c r="K182" s="139">
        <f t="shared" si="183"/>
        <v>71</v>
      </c>
      <c r="L182" s="140">
        <f t="shared" si="183"/>
        <v>17</v>
      </c>
      <c r="M182" s="140">
        <f t="shared" si="183"/>
        <v>37</v>
      </c>
      <c r="N182" s="141">
        <f t="shared" si="183"/>
        <v>31</v>
      </c>
      <c r="O182" s="138">
        <f t="shared" si="183"/>
        <v>14</v>
      </c>
      <c r="P182" s="144">
        <f t="shared" si="183"/>
        <v>0</v>
      </c>
      <c r="Q182" s="144">
        <f t="shared" si="183"/>
        <v>0</v>
      </c>
      <c r="R182" s="144">
        <f t="shared" si="183"/>
        <v>0</v>
      </c>
      <c r="S182" s="144">
        <f t="shared" si="183"/>
        <v>0</v>
      </c>
      <c r="T182" s="144">
        <f t="shared" si="183"/>
        <v>0</v>
      </c>
      <c r="U182" s="144">
        <f t="shared" si="183"/>
        <v>0</v>
      </c>
      <c r="V182" s="144">
        <f t="shared" si="183"/>
        <v>0</v>
      </c>
      <c r="W182" s="241">
        <f>SUM(W173+W176+W179+W180+W181)</f>
        <v>0</v>
      </c>
      <c r="X182" s="241">
        <f>SUM(X173+X176+X179+X180+X181)</f>
        <v>0</v>
      </c>
      <c r="Y182" s="241">
        <v>2</v>
      </c>
      <c r="Z182" s="141"/>
      <c r="AA182" s="138">
        <f>SUM(AA173:AA181)</f>
        <v>-17</v>
      </c>
      <c r="AB182" s="140">
        <f t="shared" ref="AB182:AD182" si="184">SUM(AB173:AB181)</f>
        <v>-53</v>
      </c>
      <c r="AC182" s="140">
        <f t="shared" si="184"/>
        <v>-183</v>
      </c>
      <c r="AD182" s="140">
        <f t="shared" si="184"/>
        <v>-221</v>
      </c>
      <c r="AE182" s="140">
        <f t="shared" ref="AE182:AF182" si="185">SUM(AE173:AE181)</f>
        <v>-255</v>
      </c>
      <c r="AF182" s="140">
        <f t="shared" si="185"/>
        <v>-277</v>
      </c>
      <c r="AG182" s="140">
        <f t="shared" ref="AG182:AH182" si="186">SUM(AG173:AG181)</f>
        <v>-400</v>
      </c>
      <c r="AH182" s="140">
        <f t="shared" si="186"/>
        <v>-348</v>
      </c>
      <c r="AI182" s="140">
        <f t="shared" ref="AI182:AJ182" si="187">SUM(AI173:AI181)</f>
        <v>-71</v>
      </c>
      <c r="AJ182" s="140">
        <f t="shared" si="187"/>
        <v>-17</v>
      </c>
      <c r="AK182" s="140">
        <f t="shared" ref="AK182" si="188">SUM(AK173:AK181)</f>
        <v>-35</v>
      </c>
      <c r="AL182" s="141"/>
      <c r="AM182" s="101">
        <f>SUM(AM173:AM181)</f>
        <v>5</v>
      </c>
    </row>
    <row r="183" spans="1:39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105"/>
      <c r="AA183" s="106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8"/>
      <c r="AM183" s="106"/>
    </row>
    <row r="184" spans="1:39" s="71" customFormat="1" x14ac:dyDescent="0.35">
      <c r="A184" s="171"/>
      <c r="B184" s="72" t="s">
        <v>37</v>
      </c>
      <c r="C184" s="132">
        <v>1476</v>
      </c>
      <c r="D184" s="78">
        <v>2071</v>
      </c>
      <c r="E184" s="78">
        <v>3086</v>
      </c>
      <c r="F184" s="78">
        <v>3249</v>
      </c>
      <c r="G184" s="78">
        <v>3127</v>
      </c>
      <c r="H184" s="129">
        <v>2949</v>
      </c>
      <c r="I184" s="78">
        <v>2736</v>
      </c>
      <c r="J184" s="129">
        <v>2571</v>
      </c>
      <c r="K184" s="78">
        <v>2037</v>
      </c>
      <c r="L184" s="129">
        <v>1508</v>
      </c>
      <c r="M184" s="129">
        <v>1031</v>
      </c>
      <c r="N184" s="130">
        <v>941</v>
      </c>
      <c r="O184" s="132">
        <v>872</v>
      </c>
      <c r="P184" s="129">
        <v>721</v>
      </c>
      <c r="Q184" s="78">
        <v>614</v>
      </c>
      <c r="R184" s="129">
        <v>636</v>
      </c>
      <c r="S184" s="78">
        <v>557</v>
      </c>
      <c r="T184" s="129">
        <v>504</v>
      </c>
      <c r="U184" s="240">
        <v>526</v>
      </c>
      <c r="V184" s="240">
        <v>498</v>
      </c>
      <c r="W184" s="240">
        <v>496</v>
      </c>
      <c r="X184" s="240">
        <v>476</v>
      </c>
      <c r="Y184" s="240">
        <v>515</v>
      </c>
      <c r="Z184" s="130"/>
      <c r="AA184" s="132">
        <f t="shared" ref="AA184:AK192" si="189">O184-C184</f>
        <v>-604</v>
      </c>
      <c r="AB184" s="129">
        <f t="shared" si="189"/>
        <v>-1350</v>
      </c>
      <c r="AC184" s="129">
        <f t="shared" si="189"/>
        <v>-2472</v>
      </c>
      <c r="AD184" s="129">
        <f t="shared" si="189"/>
        <v>-2613</v>
      </c>
      <c r="AE184" s="129">
        <f t="shared" si="189"/>
        <v>-2570</v>
      </c>
      <c r="AF184" s="129">
        <f t="shared" si="189"/>
        <v>-2445</v>
      </c>
      <c r="AG184" s="129">
        <f t="shared" si="189"/>
        <v>-2210</v>
      </c>
      <c r="AH184" s="129">
        <f t="shared" si="189"/>
        <v>-2073</v>
      </c>
      <c r="AI184" s="129">
        <f t="shared" si="189"/>
        <v>-1541</v>
      </c>
      <c r="AJ184" s="129">
        <f t="shared" si="189"/>
        <v>-1032</v>
      </c>
      <c r="AK184" s="129">
        <f t="shared" si="189"/>
        <v>-516</v>
      </c>
      <c r="AL184" s="130"/>
      <c r="AM184" s="76">
        <f>IF(ISERROR(GETPIVOTDATA("VALUE",'CRS WK pvt'!$I$2,"DT_FILE",AM$8,"CD_CO",AM$6,"TRIM_CAT",TRIM(B184),"TRIM_LINE",A183))=TRUE,0,GETPIVOTDATA("VALUE",'CRS WK pvt'!$I$2,"DT_FILE",AM$8,"CD_CO",AM$6,"TRIM_CAT",TRIM(B184),"TRIM_LINE",A183))</f>
        <v>506</v>
      </c>
    </row>
    <row r="185" spans="1:39" s="71" customFormat="1" x14ac:dyDescent="0.35">
      <c r="A185" s="171"/>
      <c r="B185" s="254" t="s">
        <v>400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495</v>
      </c>
      <c r="X185" s="253">
        <f>X184-X186</f>
        <v>475</v>
      </c>
      <c r="Y185" s="253">
        <f>Y184-Y186</f>
        <v>514</v>
      </c>
      <c r="Z185" s="130"/>
      <c r="AA185" s="132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30"/>
      <c r="AM185" s="76"/>
    </row>
    <row r="186" spans="1:39" s="71" customFormat="1" x14ac:dyDescent="0.35">
      <c r="A186" s="171"/>
      <c r="B186" s="254" t="s">
        <v>401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</v>
      </c>
      <c r="X186" s="253">
        <v>1</v>
      </c>
      <c r="Y186" s="253">
        <v>1</v>
      </c>
      <c r="Z186" s="130"/>
      <c r="AA186" s="132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30"/>
      <c r="AM186" s="76"/>
    </row>
    <row r="187" spans="1:39" s="71" customFormat="1" x14ac:dyDescent="0.35">
      <c r="A187" s="171"/>
      <c r="B187" s="72" t="s">
        <v>38</v>
      </c>
      <c r="C187" s="132">
        <v>380</v>
      </c>
      <c r="D187" s="78">
        <v>447</v>
      </c>
      <c r="E187" s="78">
        <v>680</v>
      </c>
      <c r="F187" s="78">
        <v>758</v>
      </c>
      <c r="G187" s="78">
        <v>759</v>
      </c>
      <c r="H187" s="129">
        <v>778</v>
      </c>
      <c r="I187" s="78">
        <v>779</v>
      </c>
      <c r="J187" s="129">
        <v>760</v>
      </c>
      <c r="K187" s="78">
        <v>638</v>
      </c>
      <c r="L187" s="129">
        <v>447</v>
      </c>
      <c r="M187" s="129">
        <v>285</v>
      </c>
      <c r="N187" s="130">
        <v>263</v>
      </c>
      <c r="O187" s="132">
        <v>235</v>
      </c>
      <c r="P187" s="129">
        <v>193</v>
      </c>
      <c r="Q187" s="78">
        <v>158</v>
      </c>
      <c r="R187" s="129">
        <v>174</v>
      </c>
      <c r="S187" s="78">
        <v>171</v>
      </c>
      <c r="T187" s="129">
        <v>164</v>
      </c>
      <c r="U187" s="240">
        <v>160</v>
      </c>
      <c r="V187" s="240">
        <v>155</v>
      </c>
      <c r="W187" s="240">
        <v>161</v>
      </c>
      <c r="X187" s="240">
        <v>136</v>
      </c>
      <c r="Y187" s="240">
        <v>135</v>
      </c>
      <c r="Z187" s="130"/>
      <c r="AA187" s="132">
        <f t="shared" si="189"/>
        <v>-145</v>
      </c>
      <c r="AB187" s="129">
        <f t="shared" si="189"/>
        <v>-254</v>
      </c>
      <c r="AC187" s="129">
        <f t="shared" si="189"/>
        <v>-522</v>
      </c>
      <c r="AD187" s="129">
        <f t="shared" si="189"/>
        <v>-584</v>
      </c>
      <c r="AE187" s="129">
        <f t="shared" si="189"/>
        <v>-588</v>
      </c>
      <c r="AF187" s="129">
        <f t="shared" si="189"/>
        <v>-614</v>
      </c>
      <c r="AG187" s="129">
        <f t="shared" si="189"/>
        <v>-619</v>
      </c>
      <c r="AH187" s="129">
        <f t="shared" si="189"/>
        <v>-605</v>
      </c>
      <c r="AI187" s="129">
        <f t="shared" si="189"/>
        <v>-477</v>
      </c>
      <c r="AJ187" s="129">
        <f t="shared" si="189"/>
        <v>-311</v>
      </c>
      <c r="AK187" s="129">
        <f t="shared" si="189"/>
        <v>-150</v>
      </c>
      <c r="AL187" s="130"/>
      <c r="AM187" s="76">
        <f>IF(ISERROR(GETPIVOTDATA("VALUE",'CRS WK pvt'!$I$2,"DT_FILE",AM$8,"CD_CO",AM$6,"TRIM_CAT",TRIM(B187),"TRIM_LINE",A183))=TRUE,0,GETPIVOTDATA("VALUE",'CRS WK pvt'!$I$2,"DT_FILE",AM$8,"CD_CO",AM$6,"TRIM_CAT",TRIM(B187),"TRIM_LINE",A183))</f>
        <v>134</v>
      </c>
    </row>
    <row r="188" spans="1:39" s="71" customFormat="1" x14ac:dyDescent="0.35">
      <c r="A188" s="171"/>
      <c r="B188" s="254" t="s">
        <v>400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160</v>
      </c>
      <c r="X188" s="253">
        <f>X187-X189</f>
        <v>135</v>
      </c>
      <c r="Y188" s="253">
        <f>Y187-Y189</f>
        <v>134</v>
      </c>
      <c r="Z188" s="130"/>
      <c r="AA188" s="132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30"/>
      <c r="AM188" s="76"/>
    </row>
    <row r="189" spans="1:39" s="71" customFormat="1" x14ac:dyDescent="0.35">
      <c r="A189" s="171"/>
      <c r="B189" s="254" t="s">
        <v>401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</v>
      </c>
      <c r="X189" s="253">
        <v>1</v>
      </c>
      <c r="Y189" s="253">
        <v>1</v>
      </c>
      <c r="Z189" s="130"/>
      <c r="AA189" s="132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30"/>
      <c r="AM189" s="76"/>
    </row>
    <row r="190" spans="1:39" s="71" customFormat="1" x14ac:dyDescent="0.35">
      <c r="A190" s="171"/>
      <c r="B190" s="72" t="s">
        <v>39</v>
      </c>
      <c r="C190" s="132">
        <v>52</v>
      </c>
      <c r="D190" s="78">
        <v>85</v>
      </c>
      <c r="E190" s="78">
        <v>101</v>
      </c>
      <c r="F190" s="78">
        <v>93</v>
      </c>
      <c r="G190" s="78">
        <v>73</v>
      </c>
      <c r="H190" s="129">
        <v>65</v>
      </c>
      <c r="I190" s="78">
        <v>50</v>
      </c>
      <c r="J190" s="129">
        <v>49</v>
      </c>
      <c r="K190" s="78">
        <v>38</v>
      </c>
      <c r="L190" s="129">
        <v>38</v>
      </c>
      <c r="M190" s="129">
        <v>35</v>
      </c>
      <c r="N190" s="130">
        <v>38</v>
      </c>
      <c r="O190" s="132">
        <v>39</v>
      </c>
      <c r="P190" s="129">
        <v>28</v>
      </c>
      <c r="Q190" s="78">
        <v>24</v>
      </c>
      <c r="R190" s="129">
        <v>25</v>
      </c>
      <c r="S190" s="78">
        <v>30</v>
      </c>
      <c r="T190" s="129">
        <v>39</v>
      </c>
      <c r="U190" s="240">
        <v>55</v>
      </c>
      <c r="V190" s="240">
        <v>73</v>
      </c>
      <c r="W190" s="240">
        <v>87</v>
      </c>
      <c r="X190" s="240">
        <v>107</v>
      </c>
      <c r="Y190" s="240">
        <v>96</v>
      </c>
      <c r="Z190" s="130"/>
      <c r="AA190" s="132">
        <f t="shared" si="189"/>
        <v>-13</v>
      </c>
      <c r="AB190" s="129">
        <f t="shared" si="189"/>
        <v>-57</v>
      </c>
      <c r="AC190" s="129">
        <f t="shared" si="189"/>
        <v>-77</v>
      </c>
      <c r="AD190" s="129">
        <f t="shared" si="189"/>
        <v>-68</v>
      </c>
      <c r="AE190" s="129">
        <f t="shared" si="189"/>
        <v>-43</v>
      </c>
      <c r="AF190" s="129">
        <f t="shared" si="189"/>
        <v>-26</v>
      </c>
      <c r="AG190" s="129">
        <f t="shared" si="189"/>
        <v>5</v>
      </c>
      <c r="AH190" s="129">
        <f t="shared" si="189"/>
        <v>24</v>
      </c>
      <c r="AI190" s="129">
        <f t="shared" si="189"/>
        <v>49</v>
      </c>
      <c r="AJ190" s="129">
        <f t="shared" si="189"/>
        <v>69</v>
      </c>
      <c r="AK190" s="129">
        <f t="shared" si="189"/>
        <v>61</v>
      </c>
      <c r="AL190" s="130"/>
      <c r="AM190" s="76">
        <f>IF(ISERROR(GETPIVOTDATA("VALUE",'CRS WK pvt'!$I$2,"DT_FILE",AM$8,"CD_CO",AM$6,"TRIM_CAT",TRIM(B190),"TRIM_LINE",A183))=TRUE,0,GETPIVOTDATA("VALUE",'CRS WK pvt'!$I$2,"DT_FILE",AM$8,"CD_CO",AM$6,"TRIM_CAT",TRIM(B190),"TRIM_LINE",A183))</f>
        <v>85</v>
      </c>
    </row>
    <row r="191" spans="1:39" s="71" customFormat="1" x14ac:dyDescent="0.35">
      <c r="A191" s="171"/>
      <c r="B191" s="72" t="s">
        <v>40</v>
      </c>
      <c r="C191" s="132">
        <v>3</v>
      </c>
      <c r="D191" s="78">
        <v>5</v>
      </c>
      <c r="E191" s="78">
        <v>4</v>
      </c>
      <c r="F191" s="78">
        <v>3</v>
      </c>
      <c r="G191" s="78">
        <v>2</v>
      </c>
      <c r="H191" s="129">
        <v>2</v>
      </c>
      <c r="I191" s="78"/>
      <c r="J191" s="129"/>
      <c r="K191" s="78"/>
      <c r="L191" s="129"/>
      <c r="M191" s="129"/>
      <c r="N191" s="130"/>
      <c r="O191" s="132"/>
      <c r="P191" s="129">
        <v>0</v>
      </c>
      <c r="Q191" s="78">
        <v>1</v>
      </c>
      <c r="R191" s="129">
        <v>1</v>
      </c>
      <c r="S191" s="78">
        <v>1</v>
      </c>
      <c r="T191" s="129">
        <v>3</v>
      </c>
      <c r="U191" s="240">
        <v>3</v>
      </c>
      <c r="V191" s="240">
        <v>3</v>
      </c>
      <c r="W191" s="240">
        <v>3</v>
      </c>
      <c r="X191" s="240">
        <v>3</v>
      </c>
      <c r="Y191" s="240">
        <v>3</v>
      </c>
      <c r="Z191" s="130"/>
      <c r="AA191" s="132">
        <f t="shared" si="189"/>
        <v>-3</v>
      </c>
      <c r="AB191" s="129">
        <f t="shared" si="189"/>
        <v>-5</v>
      </c>
      <c r="AC191" s="129">
        <f t="shared" si="189"/>
        <v>-3</v>
      </c>
      <c r="AD191" s="129">
        <f t="shared" si="189"/>
        <v>-2</v>
      </c>
      <c r="AE191" s="129">
        <f t="shared" si="189"/>
        <v>-1</v>
      </c>
      <c r="AF191" s="129">
        <f t="shared" si="189"/>
        <v>1</v>
      </c>
      <c r="AG191" s="129">
        <f t="shared" si="189"/>
        <v>3</v>
      </c>
      <c r="AH191" s="129">
        <f t="shared" si="189"/>
        <v>3</v>
      </c>
      <c r="AI191" s="129">
        <f t="shared" si="189"/>
        <v>3</v>
      </c>
      <c r="AJ191" s="129">
        <f t="shared" si="189"/>
        <v>3</v>
      </c>
      <c r="AK191" s="129">
        <f t="shared" si="189"/>
        <v>3</v>
      </c>
      <c r="AL191" s="130"/>
      <c r="AM191" s="76">
        <f>IF(ISERROR(GETPIVOTDATA("VALUE",'CRS WK pvt'!$I$2,"DT_FILE",AM$8,"CD_CO",AM$6,"TRIM_CAT",TRIM(B191),"TRIM_LINE",A183))=TRUE,0,GETPIVOTDATA("VALUE",'CRS WK pvt'!$I$2,"DT_FILE",AM$8,"CD_CO",AM$6,"TRIM_CAT",TRIM(B191),"TRIM_LINE",A183))</f>
        <v>3</v>
      </c>
    </row>
    <row r="192" spans="1:39" s="71" customFormat="1" x14ac:dyDescent="0.35">
      <c r="A192" s="171"/>
      <c r="B192" s="72" t="s">
        <v>41</v>
      </c>
      <c r="C192" s="132"/>
      <c r="D192" s="78"/>
      <c r="E192" s="78"/>
      <c r="F192" s="78"/>
      <c r="G192" s="78">
        <v>1</v>
      </c>
      <c r="H192" s="129">
        <v>1</v>
      </c>
      <c r="I192" s="78">
        <v>1</v>
      </c>
      <c r="J192" s="129">
        <v>1</v>
      </c>
      <c r="K192" s="78">
        <v>2</v>
      </c>
      <c r="L192" s="129">
        <v>2</v>
      </c>
      <c r="M192" s="129">
        <v>2</v>
      </c>
      <c r="N192" s="130">
        <v>2</v>
      </c>
      <c r="O192" s="132">
        <v>2</v>
      </c>
      <c r="P192" s="129">
        <v>1</v>
      </c>
      <c r="Q192" s="78">
        <v>1</v>
      </c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130"/>
      <c r="AA192" s="132">
        <f t="shared" si="189"/>
        <v>2</v>
      </c>
      <c r="AB192" s="129">
        <f t="shared" si="189"/>
        <v>1</v>
      </c>
      <c r="AC192" s="129">
        <f t="shared" si="189"/>
        <v>1</v>
      </c>
      <c r="AD192" s="129">
        <f t="shared" si="189"/>
        <v>0</v>
      </c>
      <c r="AE192" s="129">
        <f t="shared" si="189"/>
        <v>-1</v>
      </c>
      <c r="AF192" s="129">
        <f t="shared" si="189"/>
        <v>-1</v>
      </c>
      <c r="AG192" s="129">
        <f t="shared" si="189"/>
        <v>-1</v>
      </c>
      <c r="AH192" s="129">
        <f t="shared" si="189"/>
        <v>-1</v>
      </c>
      <c r="AI192" s="129">
        <f t="shared" si="189"/>
        <v>-2</v>
      </c>
      <c r="AJ192" s="129">
        <f t="shared" si="189"/>
        <v>-2</v>
      </c>
      <c r="AK192" s="129">
        <f t="shared" si="189"/>
        <v>-2</v>
      </c>
      <c r="AL192" s="130"/>
      <c r="AM192" s="76">
        <f>IF(ISERROR(GETPIVOTDATA("VALUE",'CRS WK pvt'!$I$2,"DT_FILE",AM$8,"CD_CO",AM$6,"TRIM_CAT",TRIM(B192),"TRIM_LINE",A183))=TRUE,0,GETPIVOTDATA("VALUE",'CRS WK pvt'!$I$2,"DT_FILE",AM$8,"CD_CO",AM$6,"TRIM_CAT",TRIM(B192),"TRIM_LINE",A183))</f>
        <v>0</v>
      </c>
    </row>
    <row r="193" spans="1:39" s="87" customFormat="1" ht="15" thickBot="1" x14ac:dyDescent="0.4">
      <c r="A193" s="172"/>
      <c r="B193" s="133" t="s">
        <v>42</v>
      </c>
      <c r="C193" s="134">
        <f>SUM(C184:C192)</f>
        <v>1911</v>
      </c>
      <c r="D193" s="135">
        <f t="shared" ref="D193:V193" si="190">SUM(D184:D192)</f>
        <v>2608</v>
      </c>
      <c r="E193" s="135">
        <f t="shared" si="190"/>
        <v>3871</v>
      </c>
      <c r="F193" s="135">
        <f t="shared" si="190"/>
        <v>4103</v>
      </c>
      <c r="G193" s="135">
        <f t="shared" si="190"/>
        <v>3962</v>
      </c>
      <c r="H193" s="136">
        <f t="shared" si="190"/>
        <v>3795</v>
      </c>
      <c r="I193" s="135">
        <f t="shared" si="190"/>
        <v>3566</v>
      </c>
      <c r="J193" s="136">
        <f t="shared" si="190"/>
        <v>3381</v>
      </c>
      <c r="K193" s="135">
        <f t="shared" si="190"/>
        <v>2715</v>
      </c>
      <c r="L193" s="136">
        <f t="shared" si="190"/>
        <v>1995</v>
      </c>
      <c r="M193" s="136">
        <f t="shared" si="190"/>
        <v>1353</v>
      </c>
      <c r="N193" s="137">
        <f t="shared" si="190"/>
        <v>1244</v>
      </c>
      <c r="O193" s="134">
        <f t="shared" si="190"/>
        <v>1148</v>
      </c>
      <c r="P193" s="136">
        <f t="shared" si="190"/>
        <v>943</v>
      </c>
      <c r="Q193" s="136">
        <f t="shared" si="190"/>
        <v>798</v>
      </c>
      <c r="R193" s="136">
        <f t="shared" si="190"/>
        <v>836</v>
      </c>
      <c r="S193" s="136">
        <f t="shared" si="190"/>
        <v>759</v>
      </c>
      <c r="T193" s="136">
        <f t="shared" si="190"/>
        <v>710</v>
      </c>
      <c r="U193" s="136">
        <f t="shared" si="190"/>
        <v>744</v>
      </c>
      <c r="V193" s="136">
        <f t="shared" si="190"/>
        <v>729</v>
      </c>
      <c r="W193" s="242">
        <f>SUM(W184+W187+W190+W191+W192)</f>
        <v>747</v>
      </c>
      <c r="X193" s="242">
        <f>SUM(X184+X187+X190+X191+X192)</f>
        <v>722</v>
      </c>
      <c r="Y193" s="242">
        <v>749</v>
      </c>
      <c r="Z193" s="137"/>
      <c r="AA193" s="134">
        <f t="shared" ref="AA193" si="191">SUM(AA184:AA192)</f>
        <v>-763</v>
      </c>
      <c r="AB193" s="136">
        <f t="shared" ref="AB193:AD193" si="192">SUM(AB184:AB192)</f>
        <v>-1665</v>
      </c>
      <c r="AC193" s="136">
        <f t="shared" si="192"/>
        <v>-3073</v>
      </c>
      <c r="AD193" s="136">
        <f t="shared" si="192"/>
        <v>-3267</v>
      </c>
      <c r="AE193" s="136">
        <f t="shared" ref="AE193:AF193" si="193">SUM(AE184:AE192)</f>
        <v>-3203</v>
      </c>
      <c r="AF193" s="136">
        <f t="shared" si="193"/>
        <v>-3085</v>
      </c>
      <c r="AG193" s="136">
        <f t="shared" ref="AG193:AH193" si="194">SUM(AG184:AG192)</f>
        <v>-2822</v>
      </c>
      <c r="AH193" s="136">
        <f t="shared" si="194"/>
        <v>-2652</v>
      </c>
      <c r="AI193" s="136">
        <f t="shared" ref="AI193:AJ193" si="195">SUM(AI184:AI192)</f>
        <v>-1968</v>
      </c>
      <c r="AJ193" s="136">
        <f t="shared" si="195"/>
        <v>-1273</v>
      </c>
      <c r="AK193" s="136">
        <f t="shared" ref="AK193" si="196">SUM(AK184:AK192)</f>
        <v>-604</v>
      </c>
      <c r="AL193" s="137"/>
      <c r="AM193" s="134">
        <f t="shared" ref="AM193" si="197">SUM(AM184:AM192)</f>
        <v>728</v>
      </c>
    </row>
    <row r="194" spans="1:39" s="71" customFormat="1" ht="15" thickTop="1" x14ac:dyDescent="0.35">
      <c r="A194" s="171">
        <f>+A183+1</f>
        <v>20</v>
      </c>
      <c r="B194" s="126" t="s">
        <v>348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91"/>
      <c r="AA194" s="92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4"/>
      <c r="AM194" s="92"/>
    </row>
    <row r="195" spans="1:39" s="71" customFormat="1" x14ac:dyDescent="0.35">
      <c r="A195" s="171"/>
      <c r="B195" s="72" t="s">
        <v>37</v>
      </c>
      <c r="C195" s="257">
        <v>14846696.24</v>
      </c>
      <c r="D195" s="258">
        <v>10962028.220000001</v>
      </c>
      <c r="E195" s="258">
        <v>6253703.0800000001</v>
      </c>
      <c r="F195" s="259">
        <v>4899055.96</v>
      </c>
      <c r="G195" s="258">
        <v>4386200.05</v>
      </c>
      <c r="H195" s="259">
        <v>3571338.52</v>
      </c>
      <c r="I195" s="258">
        <v>3707648.8</v>
      </c>
      <c r="J195" s="259">
        <v>4461976.79</v>
      </c>
      <c r="K195" s="258">
        <v>5991737.3300000001</v>
      </c>
      <c r="L195" s="259">
        <v>12776033.640000001</v>
      </c>
      <c r="M195" s="259">
        <v>13098091.560000001</v>
      </c>
      <c r="N195" s="260">
        <v>13691663.630000001</v>
      </c>
      <c r="O195" s="257">
        <v>11289668.02</v>
      </c>
      <c r="P195" s="259">
        <v>11703643.75</v>
      </c>
      <c r="Q195" s="258">
        <v>6989138</v>
      </c>
      <c r="R195" s="259">
        <v>4405951</v>
      </c>
      <c r="S195" s="258">
        <v>3379718</v>
      </c>
      <c r="T195" s="259">
        <v>3229458</v>
      </c>
      <c r="U195" s="261">
        <v>3634956</v>
      </c>
      <c r="V195" s="261">
        <v>3842422</v>
      </c>
      <c r="W195" s="261">
        <v>6011359</v>
      </c>
      <c r="X195" s="261">
        <v>12194215</v>
      </c>
      <c r="Y195" s="261">
        <v>14773039</v>
      </c>
      <c r="Z195" s="127"/>
      <c r="AA195" s="268">
        <f t="shared" ref="AA195:AK203" si="198">O195-C195</f>
        <v>-3557028.2200000007</v>
      </c>
      <c r="AB195" s="269">
        <f t="shared" si="198"/>
        <v>741615.52999999933</v>
      </c>
      <c r="AC195" s="269">
        <f t="shared" si="198"/>
        <v>735434.91999999993</v>
      </c>
      <c r="AD195" s="269">
        <f t="shared" si="198"/>
        <v>-493104.95999999996</v>
      </c>
      <c r="AE195" s="269">
        <f t="shared" si="198"/>
        <v>-1006482.0499999998</v>
      </c>
      <c r="AF195" s="269">
        <f t="shared" si="198"/>
        <v>-341880.52</v>
      </c>
      <c r="AG195" s="269">
        <f t="shared" si="198"/>
        <v>-72692.799999999814</v>
      </c>
      <c r="AH195" s="269">
        <f t="shared" si="198"/>
        <v>-619554.79</v>
      </c>
      <c r="AI195" s="269">
        <f t="shared" si="198"/>
        <v>19621.669999999925</v>
      </c>
      <c r="AJ195" s="269">
        <f t="shared" si="198"/>
        <v>-581818.6400000006</v>
      </c>
      <c r="AK195" s="269">
        <f t="shared" si="198"/>
        <v>1674947.4399999995</v>
      </c>
      <c r="AL195" s="130"/>
      <c r="AM195" s="76">
        <f>IF(ISERROR(GETPIVOTDATA("VALUE",'CRS WK pvt'!$I$2,"DT_FILE",AM$8,"CD_CO",AM$6,"TRIM_CAT",TRIM(B195),"TRIM_LINE",A194))=TRUE,0,GETPIVOTDATA("VALUE",'CRS WK pvt'!$I$2,"DT_FILE",AM$8,"CD_CO",AM$6,"TRIM_CAT",TRIM(B195),"TRIM_LINE",A194))</f>
        <v>16426149</v>
      </c>
    </row>
    <row r="196" spans="1:39" s="71" customFormat="1" x14ac:dyDescent="0.35">
      <c r="A196" s="171"/>
      <c r="B196" s="254" t="s">
        <v>400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5902621.9800000004</v>
      </c>
      <c r="X196" s="262">
        <f>X195-X197</f>
        <v>11981977.300000001</v>
      </c>
      <c r="Y196" s="262">
        <f>Y195-Y197</f>
        <v>14506429.880000001</v>
      </c>
      <c r="Z196" s="127"/>
      <c r="AA196" s="268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130"/>
      <c r="AM196" s="76"/>
    </row>
    <row r="197" spans="1:39" s="71" customFormat="1" x14ac:dyDescent="0.35">
      <c r="A197" s="171"/>
      <c r="B197" s="254" t="s">
        <v>401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108737.02</v>
      </c>
      <c r="X197" s="262">
        <v>212237.7</v>
      </c>
      <c r="Y197" s="262">
        <v>266609.12</v>
      </c>
      <c r="Z197" s="127"/>
      <c r="AA197" s="268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130"/>
      <c r="AM197" s="76"/>
    </row>
    <row r="198" spans="1:39" s="71" customFormat="1" x14ac:dyDescent="0.35">
      <c r="A198" s="171"/>
      <c r="B198" s="72" t="s">
        <v>38</v>
      </c>
      <c r="C198" s="257">
        <v>1078358.7</v>
      </c>
      <c r="D198" s="258">
        <v>877535.45</v>
      </c>
      <c r="E198" s="258">
        <v>486027.16</v>
      </c>
      <c r="F198" s="259">
        <v>362719.1</v>
      </c>
      <c r="G198" s="258">
        <v>249897.31</v>
      </c>
      <c r="H198" s="259">
        <v>260376.52</v>
      </c>
      <c r="I198" s="258">
        <v>254593.89</v>
      </c>
      <c r="J198" s="259">
        <v>276814.67</v>
      </c>
      <c r="K198" s="258">
        <v>433603.14</v>
      </c>
      <c r="L198" s="259">
        <v>1028700.94</v>
      </c>
      <c r="M198" s="259">
        <v>955733.57</v>
      </c>
      <c r="N198" s="260">
        <v>955992.45</v>
      </c>
      <c r="O198" s="257">
        <v>788096.06</v>
      </c>
      <c r="P198" s="259">
        <v>713039.59</v>
      </c>
      <c r="Q198" s="258">
        <v>471004</v>
      </c>
      <c r="R198" s="259">
        <v>293772</v>
      </c>
      <c r="S198" s="258">
        <v>231262</v>
      </c>
      <c r="T198" s="259">
        <v>218650</v>
      </c>
      <c r="U198" s="261">
        <v>214528</v>
      </c>
      <c r="V198" s="261">
        <v>249137</v>
      </c>
      <c r="W198" s="261">
        <v>438132</v>
      </c>
      <c r="X198" s="261">
        <v>905959</v>
      </c>
      <c r="Y198" s="261">
        <v>1164607</v>
      </c>
      <c r="Z198" s="127"/>
      <c r="AA198" s="268">
        <f t="shared" si="198"/>
        <v>-290262.6399999999</v>
      </c>
      <c r="AB198" s="269">
        <f t="shared" si="198"/>
        <v>-164495.85999999999</v>
      </c>
      <c r="AC198" s="269">
        <f t="shared" si="198"/>
        <v>-15023.159999999974</v>
      </c>
      <c r="AD198" s="269">
        <f t="shared" si="198"/>
        <v>-68947.099999999977</v>
      </c>
      <c r="AE198" s="269">
        <f t="shared" si="198"/>
        <v>-18635.309999999998</v>
      </c>
      <c r="AF198" s="269">
        <f t="shared" si="198"/>
        <v>-41726.51999999999</v>
      </c>
      <c r="AG198" s="269">
        <f t="shared" si="198"/>
        <v>-40065.890000000014</v>
      </c>
      <c r="AH198" s="269">
        <f t="shared" si="198"/>
        <v>-27677.669999999984</v>
      </c>
      <c r="AI198" s="269">
        <f t="shared" si="198"/>
        <v>4528.859999999986</v>
      </c>
      <c r="AJ198" s="269">
        <f t="shared" si="198"/>
        <v>-122741.93999999994</v>
      </c>
      <c r="AK198" s="269">
        <f t="shared" si="198"/>
        <v>208873.43000000005</v>
      </c>
      <c r="AL198" s="130"/>
      <c r="AM198" s="76">
        <f>IF(ISERROR(GETPIVOTDATA("VALUE",'CRS WK pvt'!$I$2,"DT_FILE",AM$8,"CD_CO",AM$6,"TRIM_CAT",TRIM(B198),"TRIM_LINE",A194))=TRUE,0,GETPIVOTDATA("VALUE",'CRS WK pvt'!$I$2,"DT_FILE",AM$8,"CD_CO",AM$6,"TRIM_CAT",TRIM(B198),"TRIM_LINE",A194))</f>
        <v>1337482</v>
      </c>
    </row>
    <row r="199" spans="1:39" s="71" customFormat="1" x14ac:dyDescent="0.35">
      <c r="A199" s="171"/>
      <c r="B199" s="254" t="s">
        <v>400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425588.76</v>
      </c>
      <c r="X199" s="262">
        <f>X198-X200</f>
        <v>879471.12</v>
      </c>
      <c r="Y199" s="262">
        <f>Y198-Y200</f>
        <v>1134529.6599999999</v>
      </c>
      <c r="Z199" s="127"/>
      <c r="AA199" s="268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130"/>
      <c r="AM199" s="76"/>
    </row>
    <row r="200" spans="1:39" s="71" customFormat="1" x14ac:dyDescent="0.35">
      <c r="A200" s="171"/>
      <c r="B200" s="254" t="s">
        <v>401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12543.24</v>
      </c>
      <c r="X200" s="262">
        <v>26487.88</v>
      </c>
      <c r="Y200" s="262">
        <v>30077.34</v>
      </c>
      <c r="Z200" s="127"/>
      <c r="AA200" s="268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130"/>
      <c r="AM200" s="76"/>
    </row>
    <row r="201" spans="1:39" s="71" customFormat="1" x14ac:dyDescent="0.35">
      <c r="A201" s="171"/>
      <c r="B201" s="72" t="s">
        <v>39</v>
      </c>
      <c r="C201" s="257">
        <v>5043542.8499999996</v>
      </c>
      <c r="D201" s="258">
        <v>3293201.55</v>
      </c>
      <c r="E201" s="258">
        <v>1674029.8</v>
      </c>
      <c r="F201" s="259">
        <v>1179371.94</v>
      </c>
      <c r="G201" s="258">
        <v>904191.49</v>
      </c>
      <c r="H201" s="259">
        <v>810935.18</v>
      </c>
      <c r="I201" s="258">
        <v>790495.12</v>
      </c>
      <c r="J201" s="259">
        <v>945449.86</v>
      </c>
      <c r="K201" s="258">
        <v>1758428.22</v>
      </c>
      <c r="L201" s="259">
        <v>4054819.26</v>
      </c>
      <c r="M201" s="259">
        <v>4227079.5599999996</v>
      </c>
      <c r="N201" s="260">
        <v>4443744.6100000003</v>
      </c>
      <c r="O201" s="257">
        <v>3591303.57</v>
      </c>
      <c r="P201" s="259">
        <v>3439566.27</v>
      </c>
      <c r="Q201" s="258">
        <v>1954089</v>
      </c>
      <c r="R201" s="259">
        <v>900771</v>
      </c>
      <c r="S201" s="258">
        <v>636679</v>
      </c>
      <c r="T201" s="259">
        <v>620869</v>
      </c>
      <c r="U201" s="261">
        <v>627052</v>
      </c>
      <c r="V201" s="261">
        <v>758577</v>
      </c>
      <c r="W201" s="261">
        <v>1452898</v>
      </c>
      <c r="X201" s="261">
        <v>3268018</v>
      </c>
      <c r="Y201" s="261">
        <v>5099072</v>
      </c>
      <c r="Z201" s="127"/>
      <c r="AA201" s="268">
        <f t="shared" si="198"/>
        <v>-1452239.2799999998</v>
      </c>
      <c r="AB201" s="269">
        <f t="shared" si="198"/>
        <v>146364.7200000002</v>
      </c>
      <c r="AC201" s="269">
        <f t="shared" si="198"/>
        <v>280059.19999999995</v>
      </c>
      <c r="AD201" s="269">
        <f t="shared" si="198"/>
        <v>-278600.93999999994</v>
      </c>
      <c r="AE201" s="269">
        <f t="shared" si="198"/>
        <v>-267512.49</v>
      </c>
      <c r="AF201" s="269">
        <f t="shared" si="198"/>
        <v>-190066.18000000005</v>
      </c>
      <c r="AG201" s="269">
        <f t="shared" si="198"/>
        <v>-163443.12</v>
      </c>
      <c r="AH201" s="269">
        <f t="shared" si="198"/>
        <v>-186872.86</v>
      </c>
      <c r="AI201" s="269">
        <f t="shared" si="198"/>
        <v>-305530.21999999997</v>
      </c>
      <c r="AJ201" s="269">
        <f t="shared" si="198"/>
        <v>-786801.25999999978</v>
      </c>
      <c r="AK201" s="269">
        <f t="shared" si="198"/>
        <v>871992.44000000041</v>
      </c>
      <c r="AL201" s="130"/>
      <c r="AM201" s="76">
        <f>IF(ISERROR(GETPIVOTDATA("VALUE",'CRS WK pvt'!$I$2,"DT_FILE",AM$8,"CD_CO",AM$6,"TRIM_CAT",TRIM(B201),"TRIM_LINE",A194))=TRUE,0,GETPIVOTDATA("VALUE",'CRS WK pvt'!$I$2,"DT_FILE",AM$8,"CD_CO",AM$6,"TRIM_CAT",TRIM(B201),"TRIM_LINE",A194))</f>
        <v>5201503</v>
      </c>
    </row>
    <row r="202" spans="1:39" s="71" customFormat="1" x14ac:dyDescent="0.35">
      <c r="A202" s="171"/>
      <c r="B202" s="72" t="s">
        <v>40</v>
      </c>
      <c r="C202" s="257">
        <v>2479835.08</v>
      </c>
      <c r="D202" s="258">
        <v>1605798.73</v>
      </c>
      <c r="E202" s="258">
        <v>778628.45</v>
      </c>
      <c r="F202" s="259">
        <v>494929.37</v>
      </c>
      <c r="G202" s="258">
        <v>401515.23</v>
      </c>
      <c r="H202" s="259">
        <v>294931.77</v>
      </c>
      <c r="I202" s="258">
        <v>267948.86</v>
      </c>
      <c r="J202" s="259">
        <v>429768.9</v>
      </c>
      <c r="K202" s="258">
        <v>973412.31</v>
      </c>
      <c r="L202" s="259">
        <v>1854858.67</v>
      </c>
      <c r="M202" s="259">
        <v>1813456.36</v>
      </c>
      <c r="N202" s="260">
        <v>1875597.1</v>
      </c>
      <c r="O202" s="257">
        <v>1575861.76</v>
      </c>
      <c r="P202" s="259">
        <v>1467697.69</v>
      </c>
      <c r="Q202" s="258">
        <v>912068</v>
      </c>
      <c r="R202" s="259">
        <v>364128</v>
      </c>
      <c r="S202" s="258">
        <v>210487</v>
      </c>
      <c r="T202" s="259">
        <v>187603</v>
      </c>
      <c r="U202" s="261">
        <v>221936</v>
      </c>
      <c r="V202" s="261">
        <v>433778</v>
      </c>
      <c r="W202" s="261">
        <v>732186</v>
      </c>
      <c r="X202" s="261">
        <v>1470971</v>
      </c>
      <c r="Y202" s="261">
        <v>2028407</v>
      </c>
      <c r="Z202" s="127"/>
      <c r="AA202" s="268">
        <f t="shared" si="198"/>
        <v>-903973.32000000007</v>
      </c>
      <c r="AB202" s="269">
        <f t="shared" si="198"/>
        <v>-138101.04000000004</v>
      </c>
      <c r="AC202" s="269">
        <f t="shared" si="198"/>
        <v>133439.55000000005</v>
      </c>
      <c r="AD202" s="269">
        <f t="shared" si="198"/>
        <v>-130801.37</v>
      </c>
      <c r="AE202" s="269">
        <f t="shared" si="198"/>
        <v>-191028.22999999998</v>
      </c>
      <c r="AF202" s="269">
        <f t="shared" si="198"/>
        <v>-107328.77000000002</v>
      </c>
      <c r="AG202" s="269">
        <f t="shared" si="198"/>
        <v>-46012.859999999986</v>
      </c>
      <c r="AH202" s="269">
        <f t="shared" si="198"/>
        <v>4009.0999999999767</v>
      </c>
      <c r="AI202" s="269">
        <f t="shared" si="198"/>
        <v>-241226.31000000006</v>
      </c>
      <c r="AJ202" s="269">
        <f t="shared" si="198"/>
        <v>-383887.66999999993</v>
      </c>
      <c r="AK202" s="269">
        <f t="shared" si="198"/>
        <v>214950.6399999999</v>
      </c>
      <c r="AL202" s="130"/>
      <c r="AM202" s="76">
        <f>IF(ISERROR(GETPIVOTDATA("VALUE",'CRS WK pvt'!$I$2,"DT_FILE",AM$8,"CD_CO",AM$6,"TRIM_CAT",TRIM(B202),"TRIM_LINE",A194))=TRUE,0,GETPIVOTDATA("VALUE",'CRS WK pvt'!$I$2,"DT_FILE",AM$8,"CD_CO",AM$6,"TRIM_CAT",TRIM(B202),"TRIM_LINE",A194))</f>
        <v>2128206</v>
      </c>
    </row>
    <row r="203" spans="1:39" s="71" customFormat="1" x14ac:dyDescent="0.35">
      <c r="A203" s="171"/>
      <c r="B203" s="72" t="s">
        <v>41</v>
      </c>
      <c r="C203" s="257">
        <v>1047926.89</v>
      </c>
      <c r="D203" s="258">
        <v>1175666.8899999999</v>
      </c>
      <c r="E203" s="258">
        <v>522417.19</v>
      </c>
      <c r="F203" s="259">
        <v>636364.76</v>
      </c>
      <c r="G203" s="258">
        <v>467572.43</v>
      </c>
      <c r="H203" s="259">
        <v>402655.95</v>
      </c>
      <c r="I203" s="258">
        <v>391042.6</v>
      </c>
      <c r="J203" s="259">
        <v>586406.43999999994</v>
      </c>
      <c r="K203" s="258">
        <v>582610.56000000006</v>
      </c>
      <c r="L203" s="259">
        <v>1109699.32</v>
      </c>
      <c r="M203" s="259">
        <v>1061131.2</v>
      </c>
      <c r="N203" s="260">
        <v>1004458.65</v>
      </c>
      <c r="O203" s="257">
        <v>1010557.19</v>
      </c>
      <c r="P203" s="259">
        <v>963518.65</v>
      </c>
      <c r="Q203" s="258">
        <v>840998</v>
      </c>
      <c r="R203" s="259">
        <v>442259</v>
      </c>
      <c r="S203" s="258">
        <v>166355</v>
      </c>
      <c r="T203" s="259">
        <v>332752</v>
      </c>
      <c r="U203" s="261">
        <v>403710</v>
      </c>
      <c r="V203" s="261">
        <v>405087</v>
      </c>
      <c r="W203" s="261">
        <v>712927</v>
      </c>
      <c r="X203" s="261">
        <v>964919</v>
      </c>
      <c r="Y203" s="261">
        <v>1075490</v>
      </c>
      <c r="Z203" s="127"/>
      <c r="AA203" s="268">
        <f t="shared" si="198"/>
        <v>-37369.70000000007</v>
      </c>
      <c r="AB203" s="269">
        <f t="shared" si="198"/>
        <v>-212148.23999999987</v>
      </c>
      <c r="AC203" s="269">
        <f t="shared" si="198"/>
        <v>318580.81</v>
      </c>
      <c r="AD203" s="269">
        <f t="shared" si="198"/>
        <v>-194105.76</v>
      </c>
      <c r="AE203" s="269">
        <f t="shared" si="198"/>
        <v>-301217.43</v>
      </c>
      <c r="AF203" s="269">
        <f t="shared" si="198"/>
        <v>-69903.950000000012</v>
      </c>
      <c r="AG203" s="269">
        <f t="shared" si="198"/>
        <v>12667.400000000023</v>
      </c>
      <c r="AH203" s="269">
        <f t="shared" si="198"/>
        <v>-181319.43999999994</v>
      </c>
      <c r="AI203" s="269">
        <f t="shared" si="198"/>
        <v>130316.43999999994</v>
      </c>
      <c r="AJ203" s="269">
        <f t="shared" si="198"/>
        <v>-144780.32000000007</v>
      </c>
      <c r="AK203" s="269">
        <f t="shared" si="198"/>
        <v>14358.800000000047</v>
      </c>
      <c r="AL203" s="130"/>
      <c r="AM203" s="76">
        <f>IF(ISERROR(GETPIVOTDATA("VALUE",'CRS WK pvt'!$I$2,"DT_FILE",AM$8,"CD_CO",AM$6,"TRIM_CAT",TRIM(B203),"TRIM_LINE",A194))=TRUE,0,GETPIVOTDATA("VALUE",'CRS WK pvt'!$I$2,"DT_FILE",AM$8,"CD_CO",AM$6,"TRIM_CAT",TRIM(B203),"TRIM_LINE",A194))</f>
        <v>1524771</v>
      </c>
    </row>
    <row r="204" spans="1:39" s="87" customFormat="1" x14ac:dyDescent="0.35">
      <c r="A204" s="172"/>
      <c r="B204" s="72" t="s">
        <v>42</v>
      </c>
      <c r="C204" s="263">
        <f>SUM(C195:C203)</f>
        <v>24496359.759999998</v>
      </c>
      <c r="D204" s="264">
        <f t="shared" ref="D204:AM204" si="199">SUM(D195:D203)</f>
        <v>17914230.84</v>
      </c>
      <c r="E204" s="264">
        <f t="shared" si="199"/>
        <v>9714805.6799999997</v>
      </c>
      <c r="F204" s="265">
        <f t="shared" si="199"/>
        <v>7572441.1299999999</v>
      </c>
      <c r="G204" s="264">
        <f t="shared" si="199"/>
        <v>6409376.5099999998</v>
      </c>
      <c r="H204" s="265">
        <f t="shared" si="199"/>
        <v>5340237.9400000004</v>
      </c>
      <c r="I204" s="264">
        <f t="shared" si="199"/>
        <v>5411729.2699999996</v>
      </c>
      <c r="J204" s="265">
        <f t="shared" si="199"/>
        <v>6700416.6600000001</v>
      </c>
      <c r="K204" s="264">
        <f t="shared" si="199"/>
        <v>9739791.5600000005</v>
      </c>
      <c r="L204" s="265">
        <f t="shared" si="199"/>
        <v>20824111.829999998</v>
      </c>
      <c r="M204" s="265">
        <f t="shared" si="199"/>
        <v>21155492.25</v>
      </c>
      <c r="N204" s="266">
        <f t="shared" si="199"/>
        <v>21971456.440000001</v>
      </c>
      <c r="O204" s="263">
        <f t="shared" si="199"/>
        <v>18255486.600000001</v>
      </c>
      <c r="P204" s="265">
        <f t="shared" si="199"/>
        <v>18287465.949999999</v>
      </c>
      <c r="Q204" s="265">
        <f t="shared" si="199"/>
        <v>11167297</v>
      </c>
      <c r="R204" s="265">
        <f t="shared" si="199"/>
        <v>6406881</v>
      </c>
      <c r="S204" s="265">
        <f t="shared" si="199"/>
        <v>4624501</v>
      </c>
      <c r="T204" s="265">
        <f t="shared" si="199"/>
        <v>4589332</v>
      </c>
      <c r="U204" s="265">
        <f t="shared" si="199"/>
        <v>5102182</v>
      </c>
      <c r="V204" s="265">
        <f t="shared" si="199"/>
        <v>5689001</v>
      </c>
      <c r="W204" s="267">
        <f>SUM(W195+W198+W201+W202+W203)</f>
        <v>9347502</v>
      </c>
      <c r="X204" s="267">
        <f>SUM(X195+X198+X201+X202+X203)</f>
        <v>18804082</v>
      </c>
      <c r="Y204" s="267">
        <v>24140615</v>
      </c>
      <c r="Z204" s="145"/>
      <c r="AA204" s="270">
        <f t="shared" si="199"/>
        <v>-6240873.1600000011</v>
      </c>
      <c r="AB204" s="271">
        <f t="shared" si="199"/>
        <v>373235.10999999964</v>
      </c>
      <c r="AC204" s="271">
        <f t="shared" si="199"/>
        <v>1452491.32</v>
      </c>
      <c r="AD204" s="271">
        <f t="shared" si="199"/>
        <v>-1165560.1299999999</v>
      </c>
      <c r="AE204" s="271">
        <f t="shared" ref="AE204:AF204" si="200">SUM(AE195:AE203)</f>
        <v>-1784875.5099999998</v>
      </c>
      <c r="AF204" s="271">
        <f t="shared" si="200"/>
        <v>-750905.94000000018</v>
      </c>
      <c r="AG204" s="271">
        <f t="shared" ref="AG204:AH204" si="201">SUM(AG195:AG203)</f>
        <v>-309547.26999999979</v>
      </c>
      <c r="AH204" s="271">
        <f t="shared" si="201"/>
        <v>-1011415.6599999999</v>
      </c>
      <c r="AI204" s="271">
        <f t="shared" ref="AI204:AJ204" si="202">SUM(AI195:AI203)</f>
        <v>-392289.56000000017</v>
      </c>
      <c r="AJ204" s="271">
        <f t="shared" si="202"/>
        <v>-2020029.8300000003</v>
      </c>
      <c r="AK204" s="271">
        <f t="shared" ref="AK204" si="203">SUM(AK195:AK203)</f>
        <v>2985122.75</v>
      </c>
      <c r="AL204" s="141"/>
      <c r="AM204" s="101">
        <f t="shared" si="199"/>
        <v>26618111</v>
      </c>
    </row>
    <row r="205" spans="1:39" s="71" customFormat="1" x14ac:dyDescent="0.35">
      <c r="A205" s="171">
        <f>+A194+1</f>
        <v>21</v>
      </c>
      <c r="B205" s="131" t="s">
        <v>349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105"/>
      <c r="AA205" s="106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8"/>
      <c r="AM205" s="106"/>
    </row>
    <row r="206" spans="1:39" s="71" customFormat="1" x14ac:dyDescent="0.35">
      <c r="A206" s="171"/>
      <c r="B206" s="72" t="s">
        <v>37</v>
      </c>
      <c r="C206" s="132"/>
      <c r="D206" s="209">
        <f>(C98+C195+D130-D98-D195)/(C98+C195+D130-D195)</f>
        <v>0.60357559543553274</v>
      </c>
      <c r="E206" s="210">
        <f t="shared" ref="E206:Y211" si="204">(D98+D195+E130-E98-E195)/(D98+D195+E130-E195)</f>
        <v>0.56188838895537507</v>
      </c>
      <c r="F206" s="210">
        <f t="shared" si="204"/>
        <v>0.42817828045150014</v>
      </c>
      <c r="G206" s="210">
        <f t="shared" si="204"/>
        <v>0.36334852014088931</v>
      </c>
      <c r="H206" s="211">
        <f t="shared" si="204"/>
        <v>0.39914850438071103</v>
      </c>
      <c r="I206" s="210">
        <f t="shared" si="204"/>
        <v>0.37377173038616135</v>
      </c>
      <c r="J206" s="211">
        <f t="shared" si="204"/>
        <v>0.43303613399555324</v>
      </c>
      <c r="K206" s="210">
        <f t="shared" si="204"/>
        <v>0.54910946743988587</v>
      </c>
      <c r="L206" s="211">
        <f t="shared" si="204"/>
        <v>0.68143778821808643</v>
      </c>
      <c r="M206" s="211">
        <f t="shared" si="204"/>
        <v>0.74676491235559073</v>
      </c>
      <c r="N206" s="212">
        <f t="shared" si="204"/>
        <v>0.68477967284155916</v>
      </c>
      <c r="O206" s="213">
        <f t="shared" si="204"/>
        <v>0.65939896446836366</v>
      </c>
      <c r="P206" s="211">
        <f t="shared" si="204"/>
        <v>0.58780681503457832</v>
      </c>
      <c r="Q206" s="211">
        <f t="shared" si="204"/>
        <v>0.56611028854638368</v>
      </c>
      <c r="R206" s="211">
        <f t="shared" si="204"/>
        <v>0.39197145928439486</v>
      </c>
      <c r="S206" s="211">
        <f t="shared" si="204"/>
        <v>0.35313914950685948</v>
      </c>
      <c r="T206" s="211">
        <f t="shared" si="204"/>
        <v>0.27080718276645127</v>
      </c>
      <c r="U206" s="211">
        <f t="shared" si="204"/>
        <v>0.2812655766754722</v>
      </c>
      <c r="V206" s="211">
        <f t="shared" si="204"/>
        <v>0.32014682836870256</v>
      </c>
      <c r="W206" s="211">
        <f t="shared" si="204"/>
        <v>0.41849963048474392</v>
      </c>
      <c r="X206" s="211">
        <f t="shared" si="204"/>
        <v>0.57136626222200737</v>
      </c>
      <c r="Y206" s="211">
        <f t="shared" si="204"/>
        <v>0.68672811631749286</v>
      </c>
      <c r="Z206" s="211"/>
      <c r="AA206" s="132"/>
      <c r="AB206" s="211">
        <f t="shared" ref="AB206:AK214" si="205">P206-D206</f>
        <v>-1.5768780400954419E-2</v>
      </c>
      <c r="AC206" s="211">
        <f t="shared" si="205"/>
        <v>4.2218995910086043E-3</v>
      </c>
      <c r="AD206" s="211">
        <f t="shared" si="205"/>
        <v>-3.6206821167105274E-2</v>
      </c>
      <c r="AE206" s="211">
        <f t="shared" si="205"/>
        <v>-1.0209370634029824E-2</v>
      </c>
      <c r="AF206" s="211">
        <f t="shared" si="205"/>
        <v>-0.12834132161425976</v>
      </c>
      <c r="AG206" s="211">
        <f t="shared" si="205"/>
        <v>-9.2506153710689154E-2</v>
      </c>
      <c r="AH206" s="211">
        <f t="shared" si="205"/>
        <v>-0.11288930562685068</v>
      </c>
      <c r="AI206" s="211">
        <f t="shared" si="205"/>
        <v>-0.13060983695514194</v>
      </c>
      <c r="AJ206" s="211">
        <f t="shared" si="205"/>
        <v>-0.11007152599607906</v>
      </c>
      <c r="AK206" s="211">
        <f t="shared" si="205"/>
        <v>-6.0036796038097862E-2</v>
      </c>
      <c r="AL206" s="130"/>
      <c r="AM206" s="76">
        <f>IF(ISERROR(GETPIVOTDATA("VALUE",'CRS WK pvt'!$I$2,"DT_FILE",AM$8,"CD_CO",AM$6,"TRIM_CAT",TRIM(B206),"TRIM_LINE",A205))=TRUE,0,GETPIVOTDATA("VALUE",'CRS WK pvt'!$I$2,"DT_FILE",AM$8,"CD_CO",AM$6,"TRIM_CAT",TRIM(B206),"TRIM_LINE",A205))</f>
        <v>0</v>
      </c>
    </row>
    <row r="207" spans="1:39" s="71" customFormat="1" x14ac:dyDescent="0.35">
      <c r="A207" s="171"/>
      <c r="B207" s="254" t="s">
        <v>400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11">
        <f t="shared" si="204"/>
        <v>0.56828413408292944</v>
      </c>
      <c r="Y207" s="211">
        <f t="shared" si="204"/>
        <v>0.6840793502387118</v>
      </c>
      <c r="Z207" s="211"/>
      <c r="AA207" s="132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130"/>
      <c r="AM207" s="76"/>
    </row>
    <row r="208" spans="1:39" s="71" customFormat="1" x14ac:dyDescent="0.35">
      <c r="A208" s="171"/>
      <c r="B208" s="254" t="s">
        <v>401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11">
        <f t="shared" si="204"/>
        <v>0.80413917383188693</v>
      </c>
      <c r="Y208" s="211">
        <f t="shared" si="204"/>
        <v>0.86957414089868401</v>
      </c>
      <c r="Z208" s="211"/>
      <c r="AA208" s="132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130"/>
      <c r="AM208" s="76"/>
    </row>
    <row r="209" spans="1:39" s="71" customFormat="1" x14ac:dyDescent="0.35">
      <c r="A209" s="171"/>
      <c r="B209" s="72" t="s">
        <v>38</v>
      </c>
      <c r="C209" s="132"/>
      <c r="D209" s="210">
        <f t="shared" ref="D209:Y209" si="206">(C101+C198+D133-D101-D198)/(C101+C198+D133-D198)</f>
        <v>0.25198492850648874</v>
      </c>
      <c r="E209" s="210">
        <f t="shared" si="206"/>
        <v>0.1944051622380982</v>
      </c>
      <c r="F209" s="210">
        <f t="shared" si="206"/>
        <v>0.15390071141686648</v>
      </c>
      <c r="G209" s="210">
        <f t="shared" si="206"/>
        <v>0.10486297795100803</v>
      </c>
      <c r="H209" s="211">
        <f t="shared" si="206"/>
        <v>0.10384992281241291</v>
      </c>
      <c r="I209" s="210">
        <f t="shared" si="206"/>
        <v>8.7552374604678102E-2</v>
      </c>
      <c r="J209" s="211">
        <f t="shared" si="206"/>
        <v>9.8079196545133862E-2</v>
      </c>
      <c r="K209" s="210">
        <f t="shared" si="206"/>
        <v>0.12067591630686358</v>
      </c>
      <c r="L209" s="211">
        <f t="shared" si="206"/>
        <v>0.22563800388576619</v>
      </c>
      <c r="M209" s="211">
        <f t="shared" si="206"/>
        <v>0.30612543188945424</v>
      </c>
      <c r="N209" s="212">
        <f t="shared" si="206"/>
        <v>0.25141630039156304</v>
      </c>
      <c r="O209" s="213">
        <f t="shared" si="206"/>
        <v>0.23658224645817741</v>
      </c>
      <c r="P209" s="211">
        <f t="shared" si="206"/>
        <v>0.22283518677338698</v>
      </c>
      <c r="Q209" s="211">
        <f t="shared" si="206"/>
        <v>0.16663192023406853</v>
      </c>
      <c r="R209" s="211">
        <f t="shared" si="206"/>
        <v>0.11487561485546779</v>
      </c>
      <c r="S209" s="211">
        <f t="shared" si="206"/>
        <v>4.5854767520445254E-2</v>
      </c>
      <c r="T209" s="211">
        <f t="shared" si="206"/>
        <v>5.7023044474858245E-2</v>
      </c>
      <c r="U209" s="211">
        <f t="shared" si="206"/>
        <v>4.4432671109306557E-2</v>
      </c>
      <c r="V209" s="211">
        <f t="shared" si="206"/>
        <v>6.8321923351566824E-2</v>
      </c>
      <c r="W209" s="211">
        <f t="shared" si="206"/>
        <v>7.9853838672955743E-2</v>
      </c>
      <c r="X209" s="211">
        <f t="shared" si="206"/>
        <v>0.19628371839891351</v>
      </c>
      <c r="Y209" s="211">
        <f t="shared" si="206"/>
        <v>0.26972036118917192</v>
      </c>
      <c r="Z209" s="211"/>
      <c r="AA209" s="132"/>
      <c r="AB209" s="211">
        <f t="shared" si="205"/>
        <v>-2.9149741733101753E-2</v>
      </c>
      <c r="AC209" s="211">
        <f t="shared" si="205"/>
        <v>-2.7773242004029669E-2</v>
      </c>
      <c r="AD209" s="211">
        <f t="shared" si="205"/>
        <v>-3.9025096561398687E-2</v>
      </c>
      <c r="AE209" s="211">
        <f t="shared" si="205"/>
        <v>-5.9008210430562778E-2</v>
      </c>
      <c r="AF209" s="211">
        <f t="shared" si="205"/>
        <v>-4.6826878337554667E-2</v>
      </c>
      <c r="AG209" s="211">
        <f t="shared" si="205"/>
        <v>-4.3119703495371545E-2</v>
      </c>
      <c r="AH209" s="211">
        <f t="shared" si="205"/>
        <v>-2.9757273193567038E-2</v>
      </c>
      <c r="AI209" s="211">
        <f t="shared" si="205"/>
        <v>-4.0822077633907841E-2</v>
      </c>
      <c r="AJ209" s="211">
        <f t="shared" si="205"/>
        <v>-2.9354285486852677E-2</v>
      </c>
      <c r="AK209" s="211">
        <f t="shared" si="205"/>
        <v>-3.6405070700282316E-2</v>
      </c>
      <c r="AL209" s="130"/>
      <c r="AM209" s="76">
        <f>IF(ISERROR(GETPIVOTDATA("VALUE",'CRS WK pvt'!$I$2,"DT_FILE",AM$8,"CD_CO",AM$6,"TRIM_CAT",TRIM(B209),"TRIM_LINE",A205))=TRUE,0,GETPIVOTDATA("VALUE",'CRS WK pvt'!$I$2,"DT_FILE",AM$8,"CD_CO",AM$6,"TRIM_CAT",TRIM(B209),"TRIM_LINE",A205))</f>
        <v>0</v>
      </c>
    </row>
    <row r="210" spans="1:39" s="71" customFormat="1" x14ac:dyDescent="0.35">
      <c r="A210" s="171"/>
      <c r="B210" s="254" t="s">
        <v>400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11">
        <f t="shared" si="204"/>
        <v>0.19323234418940063</v>
      </c>
      <c r="Y210" s="211">
        <f t="shared" si="204"/>
        <v>0.26514296368946166</v>
      </c>
      <c r="Z210" s="211"/>
      <c r="AA210" s="132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130"/>
      <c r="AM210" s="76"/>
    </row>
    <row r="211" spans="1:39" s="71" customFormat="1" x14ac:dyDescent="0.35">
      <c r="A211" s="171"/>
      <c r="B211" s="254" t="s">
        <v>401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11">
        <f t="shared" si="204"/>
        <v>0.41518455151788425</v>
      </c>
      <c r="Y211" s="211">
        <f t="shared" si="204"/>
        <v>0.54278280114522093</v>
      </c>
      <c r="Z211" s="211"/>
      <c r="AA211" s="132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130"/>
      <c r="AM211" s="76"/>
    </row>
    <row r="212" spans="1:39" s="71" customFormat="1" x14ac:dyDescent="0.35">
      <c r="A212" s="171"/>
      <c r="B212" s="72" t="s">
        <v>39</v>
      </c>
      <c r="C212" s="132"/>
      <c r="D212" s="210">
        <f t="shared" ref="D212:Y212" si="207">(C104+C201+D136-D104-D201)/(C104+C201+D136-D201)</f>
        <v>0.78354862185985752</v>
      </c>
      <c r="E212" s="210">
        <f t="shared" si="207"/>
        <v>0.78679169062576493</v>
      </c>
      <c r="F212" s="210">
        <f t="shared" si="207"/>
        <v>0.69702341292933878</v>
      </c>
      <c r="G212" s="210">
        <f t="shared" si="207"/>
        <v>0.70532853711834298</v>
      </c>
      <c r="H212" s="211">
        <f t="shared" si="207"/>
        <v>0.72820805261165367</v>
      </c>
      <c r="I212" s="210">
        <f t="shared" si="207"/>
        <v>0.71720203472723321</v>
      </c>
      <c r="J212" s="211">
        <f t="shared" si="207"/>
        <v>0.7770593539016426</v>
      </c>
      <c r="K212" s="210">
        <f t="shared" si="207"/>
        <v>0.77434177143225802</v>
      </c>
      <c r="L212" s="211">
        <f t="shared" si="207"/>
        <v>0.90822982518094619</v>
      </c>
      <c r="M212" s="211">
        <f t="shared" si="207"/>
        <v>0.88430141428523823</v>
      </c>
      <c r="N212" s="212">
        <f t="shared" si="207"/>
        <v>0.79379184741440467</v>
      </c>
      <c r="O212" s="213">
        <f t="shared" si="207"/>
        <v>0.7935223140706914</v>
      </c>
      <c r="P212" s="211">
        <f t="shared" si="207"/>
        <v>0.63389828515898039</v>
      </c>
      <c r="Q212" s="211">
        <f t="shared" si="207"/>
        <v>0.6965882038746386</v>
      </c>
      <c r="R212" s="211">
        <f t="shared" si="207"/>
        <v>0.57046598523894299</v>
      </c>
      <c r="S212" s="211">
        <f t="shared" si="207"/>
        <v>0.52500001963363585</v>
      </c>
      <c r="T212" s="211">
        <f t="shared" si="207"/>
        <v>0.44930691600868944</v>
      </c>
      <c r="U212" s="211">
        <f t="shared" si="207"/>
        <v>0.47819099485325117</v>
      </c>
      <c r="V212" s="211">
        <f t="shared" si="207"/>
        <v>0.50306558122795286</v>
      </c>
      <c r="W212" s="211">
        <f t="shared" si="207"/>
        <v>0.60904983469286089</v>
      </c>
      <c r="X212" s="211">
        <f t="shared" si="207"/>
        <v>0.72525022495653235</v>
      </c>
      <c r="Y212" s="211">
        <f t="shared" si="207"/>
        <v>0.76952133488132191</v>
      </c>
      <c r="Z212" s="211"/>
      <c r="AA212" s="132"/>
      <c r="AB212" s="211">
        <f t="shared" si="205"/>
        <v>-0.14965033670087713</v>
      </c>
      <c r="AC212" s="211">
        <f t="shared" si="205"/>
        <v>-9.0203486751126327E-2</v>
      </c>
      <c r="AD212" s="211">
        <f t="shared" si="205"/>
        <v>-0.1265574276903958</v>
      </c>
      <c r="AE212" s="211">
        <f t="shared" si="205"/>
        <v>-0.18032851748470713</v>
      </c>
      <c r="AF212" s="211">
        <f t="shared" si="205"/>
        <v>-0.27890113660296423</v>
      </c>
      <c r="AG212" s="211">
        <f t="shared" si="205"/>
        <v>-0.23901103987398203</v>
      </c>
      <c r="AH212" s="211">
        <f t="shared" si="205"/>
        <v>-0.27399377267368974</v>
      </c>
      <c r="AI212" s="211">
        <f t="shared" si="205"/>
        <v>-0.16529193673939713</v>
      </c>
      <c r="AJ212" s="211">
        <f t="shared" si="205"/>
        <v>-0.18297960022441384</v>
      </c>
      <c r="AK212" s="211">
        <f t="shared" si="205"/>
        <v>-0.11478007940391632</v>
      </c>
      <c r="AL212" s="130"/>
      <c r="AM212" s="76">
        <f>IF(ISERROR(GETPIVOTDATA("VALUE",'CRS WK pvt'!$I$2,"DT_FILE",AM$8,"CD_CO",AM$6,"TRIM_CAT",TRIM(B212),"TRIM_LINE",A205))=TRUE,0,GETPIVOTDATA("VALUE",'CRS WK pvt'!$I$2,"DT_FILE",AM$8,"CD_CO",AM$6,"TRIM_CAT",TRIM(B212),"TRIM_LINE",A205))</f>
        <v>0</v>
      </c>
    </row>
    <row r="213" spans="1:39" s="71" customFormat="1" x14ac:dyDescent="0.35">
      <c r="A213" s="171"/>
      <c r="B213" s="72" t="s">
        <v>40</v>
      </c>
      <c r="C213" s="132"/>
      <c r="D213" s="210">
        <f t="shared" ref="D213:Y213" si="208">(C105+C202+D137-D105-D202)/(C105+C202+D137-D202)</f>
        <v>0.75237096487029054</v>
      </c>
      <c r="E213" s="210">
        <f t="shared" si="208"/>
        <v>0.74632014816657055</v>
      </c>
      <c r="F213" s="210">
        <f t="shared" si="208"/>
        <v>0.69988562374264462</v>
      </c>
      <c r="G213" s="210">
        <f t="shared" si="208"/>
        <v>0.57956635703909232</v>
      </c>
      <c r="H213" s="211">
        <f t="shared" si="208"/>
        <v>0.48552635815650064</v>
      </c>
      <c r="I213" s="210">
        <f t="shared" si="208"/>
        <v>0.46634907135580689</v>
      </c>
      <c r="J213" s="211">
        <f t="shared" si="208"/>
        <v>0.5715065030498151</v>
      </c>
      <c r="K213" s="210">
        <f t="shared" si="208"/>
        <v>0.58870355233164928</v>
      </c>
      <c r="L213" s="211">
        <f t="shared" si="208"/>
        <v>0.64472015262855553</v>
      </c>
      <c r="M213" s="211">
        <f t="shared" si="208"/>
        <v>0.82221237366662947</v>
      </c>
      <c r="N213" s="212">
        <f t="shared" si="208"/>
        <v>0.76770886876332867</v>
      </c>
      <c r="O213" s="213">
        <f t="shared" si="208"/>
        <v>0.76101883519500668</v>
      </c>
      <c r="P213" s="211">
        <f t="shared" si="208"/>
        <v>0.64868608718043874</v>
      </c>
      <c r="Q213" s="211">
        <f t="shared" si="208"/>
        <v>0.6799815026601026</v>
      </c>
      <c r="R213" s="211">
        <f t="shared" si="208"/>
        <v>0.59199050565569022</v>
      </c>
      <c r="S213" s="211">
        <f t="shared" si="208"/>
        <v>0.58354116869700579</v>
      </c>
      <c r="T213" s="211">
        <f t="shared" si="208"/>
        <v>0.45964409853090188</v>
      </c>
      <c r="U213" s="211">
        <f t="shared" si="208"/>
        <v>0.48957106497341107</v>
      </c>
      <c r="V213" s="211">
        <f t="shared" si="208"/>
        <v>0.68972888966873047</v>
      </c>
      <c r="W213" s="211">
        <f t="shared" si="208"/>
        <v>0.58470893243845379</v>
      </c>
      <c r="X213" s="211">
        <f t="shared" si="208"/>
        <v>0.72971456246119737</v>
      </c>
      <c r="Y213" s="211">
        <f t="shared" si="208"/>
        <v>0.75152488410502771</v>
      </c>
      <c r="Z213" s="211"/>
      <c r="AA213" s="132"/>
      <c r="AB213" s="211">
        <f t="shared" si="205"/>
        <v>-0.1036848776898518</v>
      </c>
      <c r="AC213" s="211">
        <f t="shared" si="205"/>
        <v>-6.6338645506467953E-2</v>
      </c>
      <c r="AD213" s="211">
        <f t="shared" si="205"/>
        <v>-0.1078951180869544</v>
      </c>
      <c r="AE213" s="211">
        <f t="shared" si="205"/>
        <v>3.9748116579134685E-3</v>
      </c>
      <c r="AF213" s="211">
        <f t="shared" si="205"/>
        <v>-2.5882259625598758E-2</v>
      </c>
      <c r="AG213" s="211">
        <f t="shared" si="205"/>
        <v>2.3221993617604186E-2</v>
      </c>
      <c r="AH213" s="211">
        <f t="shared" si="205"/>
        <v>0.11822238661891538</v>
      </c>
      <c r="AI213" s="211">
        <f t="shared" si="205"/>
        <v>-3.9946198931954946E-3</v>
      </c>
      <c r="AJ213" s="211">
        <f t="shared" si="205"/>
        <v>8.4994409832641837E-2</v>
      </c>
      <c r="AK213" s="211">
        <f t="shared" si="205"/>
        <v>-7.0687489561601757E-2</v>
      </c>
      <c r="AL213" s="130"/>
      <c r="AM213" s="76">
        <f>IF(ISERROR(GETPIVOTDATA("VALUE",'CRS WK pvt'!$I$2,"DT_FILE",AM$8,"CD_CO",AM$6,"TRIM_CAT",TRIM(B213),"TRIM_LINE",A205))=TRUE,0,GETPIVOTDATA("VALUE",'CRS WK pvt'!$I$2,"DT_FILE",AM$8,"CD_CO",AM$6,"TRIM_CAT",TRIM(B213),"TRIM_LINE",A205))</f>
        <v>0</v>
      </c>
    </row>
    <row r="214" spans="1:39" s="71" customFormat="1" x14ac:dyDescent="0.35">
      <c r="A214" s="171"/>
      <c r="B214" s="72" t="s">
        <v>41</v>
      </c>
      <c r="C214" s="132"/>
      <c r="D214" s="210">
        <f t="shared" ref="D214:Y214" si="209">(C106+C203+D138-D106-D203)/(C106+C203+D138-D203)</f>
        <v>0.83693711794431502</v>
      </c>
      <c r="E214" s="210">
        <f t="shared" si="209"/>
        <v>0.78625377546100617</v>
      </c>
      <c r="F214" s="210">
        <f t="shared" si="209"/>
        <v>0.84728575660174998</v>
      </c>
      <c r="G214" s="210">
        <f t="shared" si="209"/>
        <v>0.76473608986946517</v>
      </c>
      <c r="H214" s="211">
        <f t="shared" si="209"/>
        <v>0.90992749052651289</v>
      </c>
      <c r="I214" s="210">
        <f t="shared" si="209"/>
        <v>0.89662824368739535</v>
      </c>
      <c r="J214" s="211">
        <f t="shared" si="209"/>
        <v>0.93304175188887162</v>
      </c>
      <c r="K214" s="210">
        <f t="shared" si="209"/>
        <v>0.8412005518120268</v>
      </c>
      <c r="L214" s="211">
        <f t="shared" si="209"/>
        <v>0.87346688178956444</v>
      </c>
      <c r="M214" s="211">
        <f t="shared" si="209"/>
        <v>0.931175263017196</v>
      </c>
      <c r="N214" s="212">
        <f t="shared" si="209"/>
        <v>0.88363987228937202</v>
      </c>
      <c r="O214" s="213">
        <f t="shared" si="209"/>
        <v>0.80526017830413477</v>
      </c>
      <c r="P214" s="211">
        <f t="shared" si="209"/>
        <v>0.77990162277396791</v>
      </c>
      <c r="Q214" s="211">
        <f t="shared" si="209"/>
        <v>0.8574533420807231</v>
      </c>
      <c r="R214" s="211">
        <f t="shared" si="209"/>
        <v>0.84465175166703355</v>
      </c>
      <c r="S214" s="211">
        <f t="shared" si="209"/>
        <v>0.80420675453910007</v>
      </c>
      <c r="T214" s="211">
        <f t="shared" si="209"/>
        <v>0.57868226252761645</v>
      </c>
      <c r="U214" s="211">
        <f t="shared" si="209"/>
        <v>0.74055072876245698</v>
      </c>
      <c r="V214" s="211">
        <f t="shared" si="209"/>
        <v>0.69155652493905151</v>
      </c>
      <c r="W214" s="211">
        <f t="shared" si="209"/>
        <v>0.7113363842250342</v>
      </c>
      <c r="X214" s="211">
        <f t="shared" si="209"/>
        <v>0.77880200538253219</v>
      </c>
      <c r="Y214" s="211">
        <f t="shared" si="209"/>
        <v>0.8224965748032651</v>
      </c>
      <c r="Z214" s="211"/>
      <c r="AA214" s="132"/>
      <c r="AB214" s="211">
        <f t="shared" si="205"/>
        <v>-5.7035495170347117E-2</v>
      </c>
      <c r="AC214" s="211">
        <f t="shared" si="205"/>
        <v>7.1199566619716936E-2</v>
      </c>
      <c r="AD214" s="211">
        <f t="shared" si="205"/>
        <v>-2.6340049347164385E-3</v>
      </c>
      <c r="AE214" s="211">
        <f t="shared" si="205"/>
        <v>3.9470664669634892E-2</v>
      </c>
      <c r="AF214" s="211">
        <f t="shared" si="205"/>
        <v>-0.33124522799889644</v>
      </c>
      <c r="AG214" s="211">
        <f t="shared" si="205"/>
        <v>-0.15607751492493838</v>
      </c>
      <c r="AH214" s="211">
        <f t="shared" si="205"/>
        <v>-0.24148522694982011</v>
      </c>
      <c r="AI214" s="211">
        <f t="shared" si="205"/>
        <v>-0.1298641675869926</v>
      </c>
      <c r="AJ214" s="211">
        <f t="shared" si="205"/>
        <v>-9.466487640703225E-2</v>
      </c>
      <c r="AK214" s="211">
        <f t="shared" si="205"/>
        <v>-0.1086786882139309</v>
      </c>
      <c r="AL214" s="130"/>
      <c r="AM214" s="76">
        <f>IF(ISERROR(GETPIVOTDATA("VALUE",'CRS WK pvt'!$I$2,"DT_FILE",AM$8,"CD_CO",AM$6,"TRIM_CAT",TRIM(B214),"TRIM_LINE",A205))=TRUE,0,GETPIVOTDATA("VALUE",'CRS WK pvt'!$I$2,"DT_FILE",AM$8,"CD_CO",AM$6,"TRIM_CAT",TRIM(B214),"TRIM_LINE",A205))</f>
        <v>0</v>
      </c>
    </row>
    <row r="215" spans="1:39" s="87" customFormat="1" ht="15" thickBot="1" x14ac:dyDescent="0.4">
      <c r="A215" s="172"/>
      <c r="B215" s="133" t="s">
        <v>42</v>
      </c>
      <c r="C215" s="134"/>
      <c r="D215" s="214">
        <f t="shared" ref="D215:Y215" si="210">(C107+C204+D139-D107-D204)/(C107+C204+D139-D204)</f>
        <v>0.60490017993053757</v>
      </c>
      <c r="E215" s="214">
        <f t="shared" si="210"/>
        <v>0.56465523032221965</v>
      </c>
      <c r="F215" s="214">
        <f t="shared" si="210"/>
        <v>0.44476043113614078</v>
      </c>
      <c r="G215" s="214">
        <f t="shared" si="210"/>
        <v>0.37261640417226799</v>
      </c>
      <c r="H215" s="215">
        <f t="shared" si="210"/>
        <v>0.39634825275027019</v>
      </c>
      <c r="I215" s="214">
        <f t="shared" si="210"/>
        <v>0.36518514923469492</v>
      </c>
      <c r="J215" s="215">
        <f t="shared" si="210"/>
        <v>0.41946773675488486</v>
      </c>
      <c r="K215" s="214">
        <f t="shared" si="210"/>
        <v>0.5040581570764171</v>
      </c>
      <c r="L215" s="215">
        <f t="shared" si="210"/>
        <v>0.6670018844886576</v>
      </c>
      <c r="M215" s="215">
        <f t="shared" si="210"/>
        <v>0.72713110652429291</v>
      </c>
      <c r="N215" s="216">
        <f t="shared" si="210"/>
        <v>0.66005111530406846</v>
      </c>
      <c r="O215" s="217">
        <f t="shared" si="210"/>
        <v>0.63942570911029617</v>
      </c>
      <c r="P215" s="215">
        <f t="shared" si="210"/>
        <v>0.55533844038506652</v>
      </c>
      <c r="Q215" s="215">
        <f t="shared" si="210"/>
        <v>0.54925738965891635</v>
      </c>
      <c r="R215" s="215">
        <f t="shared" si="210"/>
        <v>0.39595731815837931</v>
      </c>
      <c r="S215" s="215">
        <f t="shared" si="210"/>
        <v>0.34171599114318757</v>
      </c>
      <c r="T215" s="215">
        <f t="shared" si="210"/>
        <v>0.25614609323496551</v>
      </c>
      <c r="U215" s="215">
        <f t="shared" si="210"/>
        <v>0.27181379811486567</v>
      </c>
      <c r="V215" s="215">
        <f t="shared" si="210"/>
        <v>0.30763262375853517</v>
      </c>
      <c r="W215" s="215">
        <f t="shared" si="210"/>
        <v>0.38476722328311846</v>
      </c>
      <c r="X215" s="215">
        <f t="shared" si="210"/>
        <v>0.53925406408711007</v>
      </c>
      <c r="Y215" s="215">
        <f t="shared" si="210"/>
        <v>0.65066411673763347</v>
      </c>
      <c r="Z215" s="215"/>
      <c r="AA215" s="134"/>
      <c r="AB215" s="215">
        <f>P215-D215</f>
        <v>-4.9561739545471051E-2</v>
      </c>
      <c r="AC215" s="215">
        <f t="shared" ref="AC215" si="211">Q215-E215</f>
        <v>-1.5397840663303297E-2</v>
      </c>
      <c r="AD215" s="215">
        <f t="shared" ref="AD215" si="212">R215-F215</f>
        <v>-4.8803112977761465E-2</v>
      </c>
      <c r="AE215" s="215">
        <f t="shared" ref="AE215" si="213">S215-G215</f>
        <v>-3.090041302908042E-2</v>
      </c>
      <c r="AF215" s="215">
        <f t="shared" ref="AF215:AK215" si="214">T215-H215</f>
        <v>-0.14020215951530468</v>
      </c>
      <c r="AG215" s="215">
        <f t="shared" si="214"/>
        <v>-9.3371351119829249E-2</v>
      </c>
      <c r="AH215" s="215">
        <f t="shared" si="214"/>
        <v>-0.11183511299634968</v>
      </c>
      <c r="AI215" s="215">
        <f t="shared" si="214"/>
        <v>-0.11929093379329864</v>
      </c>
      <c r="AJ215" s="215">
        <f t="shared" si="214"/>
        <v>-0.12774782040154753</v>
      </c>
      <c r="AK215" s="215">
        <f t="shared" si="214"/>
        <v>-7.6466989786659445E-2</v>
      </c>
      <c r="AL215" s="137"/>
      <c r="AM215" s="134">
        <f t="shared" ref="AM215" si="215">SUM(AM206:AM214)</f>
        <v>0</v>
      </c>
    </row>
    <row r="216" spans="1:39" ht="15" thickTop="1" x14ac:dyDescent="0.35">
      <c r="A216" s="171"/>
    </row>
    <row r="217" spans="1:39" x14ac:dyDescent="0.35">
      <c r="B217" s="1" t="s">
        <v>24</v>
      </c>
    </row>
    <row r="218" spans="1:39" x14ac:dyDescent="0.35">
      <c r="B218" s="38" t="s">
        <v>319</v>
      </c>
    </row>
    <row r="219" spans="1:39" x14ac:dyDescent="0.35">
      <c r="B219" s="2" t="s">
        <v>320</v>
      </c>
    </row>
    <row r="221" spans="1:39" x14ac:dyDescent="0.35">
      <c r="B221" s="39" t="s">
        <v>23</v>
      </c>
    </row>
    <row r="222" spans="1:39" x14ac:dyDescent="0.35">
      <c r="B222" s="2" t="s">
        <v>25</v>
      </c>
    </row>
    <row r="223" spans="1:39" x14ac:dyDescent="0.35">
      <c r="B223" s="2" t="s">
        <v>26</v>
      </c>
    </row>
    <row r="224" spans="1:39" x14ac:dyDescent="0.35">
      <c r="B224" s="2" t="s">
        <v>27</v>
      </c>
    </row>
    <row r="225" spans="2:2" x14ac:dyDescent="0.35">
      <c r="B225" s="2" t="s">
        <v>28</v>
      </c>
    </row>
  </sheetData>
  <mergeCells count="2">
    <mergeCell ref="B1:AB1"/>
    <mergeCell ref="AA7:AL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70"/>
  <sheetViews>
    <sheetView workbookViewId="0">
      <selection activeCell="I34" sqref="I34"/>
    </sheetView>
  </sheetViews>
  <sheetFormatPr defaultRowHeight="14.5" x14ac:dyDescent="0.35"/>
  <cols>
    <col min="2" max="2" width="11.54296875" style="174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44233</v>
      </c>
      <c r="C2">
        <v>4</v>
      </c>
      <c r="D2" t="s">
        <v>99</v>
      </c>
      <c r="E2">
        <v>11941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44233</v>
      </c>
      <c r="C3">
        <v>4</v>
      </c>
      <c r="D3" t="s">
        <v>100</v>
      </c>
      <c r="E3">
        <v>154</v>
      </c>
      <c r="F3" t="str">
        <f t="shared" si="0"/>
        <v>Low Income Residential</v>
      </c>
      <c r="G3">
        <f t="shared" si="1"/>
        <v>1</v>
      </c>
      <c r="J3" s="174">
        <v>44233</v>
      </c>
    </row>
    <row r="4" spans="1:11" x14ac:dyDescent="0.35">
      <c r="A4" t="s">
        <v>69</v>
      </c>
      <c r="B4" s="174">
        <v>44233</v>
      </c>
      <c r="C4">
        <v>4</v>
      </c>
      <c r="D4" t="s">
        <v>53</v>
      </c>
      <c r="E4">
        <v>1587</v>
      </c>
      <c r="F4" t="str">
        <f t="shared" si="0"/>
        <v>Small C&amp;I</v>
      </c>
      <c r="G4">
        <f t="shared" si="1"/>
        <v>1</v>
      </c>
      <c r="I4" s="175" t="s">
        <v>58</v>
      </c>
      <c r="J4">
        <v>4</v>
      </c>
      <c r="K4">
        <v>5</v>
      </c>
    </row>
    <row r="5" spans="1:11" x14ac:dyDescent="0.35">
      <c r="A5" t="s">
        <v>69</v>
      </c>
      <c r="B5" s="174">
        <v>44233</v>
      </c>
      <c r="C5">
        <v>4</v>
      </c>
      <c r="D5" t="s">
        <v>54</v>
      </c>
      <c r="E5">
        <v>78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44233</v>
      </c>
      <c r="C6">
        <v>4</v>
      </c>
      <c r="D6" t="s">
        <v>55</v>
      </c>
      <c r="E6">
        <v>11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11</v>
      </c>
      <c r="K6" s="177">
        <v>2996</v>
      </c>
    </row>
    <row r="7" spans="1:11" x14ac:dyDescent="0.35">
      <c r="A7" t="s">
        <v>69</v>
      </c>
      <c r="B7" s="174">
        <v>44233</v>
      </c>
      <c r="C7">
        <v>4</v>
      </c>
      <c r="D7" t="s">
        <v>56</v>
      </c>
      <c r="E7">
        <v>81</v>
      </c>
      <c r="F7" t="str">
        <f t="shared" si="0"/>
        <v>OTHER</v>
      </c>
      <c r="G7">
        <f t="shared" si="1"/>
        <v>1</v>
      </c>
      <c r="I7" s="178" t="s">
        <v>38</v>
      </c>
      <c r="J7" s="177">
        <v>154</v>
      </c>
      <c r="K7" s="177">
        <v>138413</v>
      </c>
    </row>
    <row r="8" spans="1:11" x14ac:dyDescent="0.35">
      <c r="A8" t="s">
        <v>69</v>
      </c>
      <c r="B8" s="174">
        <v>44233</v>
      </c>
      <c r="C8">
        <v>5</v>
      </c>
      <c r="D8" t="s">
        <v>99</v>
      </c>
      <c r="E8">
        <v>1017517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78</v>
      </c>
      <c r="K8" s="177">
        <v>11724</v>
      </c>
    </row>
    <row r="9" spans="1:11" x14ac:dyDescent="0.35">
      <c r="A9" t="s">
        <v>69</v>
      </c>
      <c r="B9" s="174">
        <v>44233</v>
      </c>
      <c r="C9">
        <v>5</v>
      </c>
      <c r="D9" t="s">
        <v>100</v>
      </c>
      <c r="E9">
        <v>138413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11941</v>
      </c>
      <c r="K9" s="177">
        <v>1017517</v>
      </c>
    </row>
    <row r="10" spans="1:11" x14ac:dyDescent="0.35">
      <c r="A10" t="s">
        <v>69</v>
      </c>
      <c r="B10" s="174">
        <v>44233</v>
      </c>
      <c r="C10">
        <v>5</v>
      </c>
      <c r="D10" t="s">
        <v>53</v>
      </c>
      <c r="E10">
        <v>154440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1587</v>
      </c>
      <c r="K10" s="177">
        <v>154440</v>
      </c>
    </row>
    <row r="11" spans="1:11" x14ac:dyDescent="0.35">
      <c r="A11" t="s">
        <v>69</v>
      </c>
      <c r="B11" s="174">
        <v>44233</v>
      </c>
      <c r="C11">
        <v>5</v>
      </c>
      <c r="D11" t="s">
        <v>54</v>
      </c>
      <c r="E11">
        <v>11724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44233</v>
      </c>
      <c r="C12">
        <v>5</v>
      </c>
      <c r="D12" t="s">
        <v>55</v>
      </c>
      <c r="E12">
        <v>2996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1</v>
      </c>
      <c r="K12" s="177">
        <v>579</v>
      </c>
    </row>
    <row r="13" spans="1:11" x14ac:dyDescent="0.35">
      <c r="A13" t="s">
        <v>69</v>
      </c>
      <c r="B13" s="174">
        <v>44233</v>
      </c>
      <c r="C13">
        <v>5</v>
      </c>
      <c r="D13" t="s">
        <v>56</v>
      </c>
      <c r="E13">
        <v>14426</v>
      </c>
      <c r="F13" t="str">
        <f t="shared" si="0"/>
        <v>OTHER</v>
      </c>
      <c r="G13">
        <f t="shared" si="1"/>
        <v>1</v>
      </c>
      <c r="I13" s="178" t="s">
        <v>38</v>
      </c>
      <c r="J13" s="177">
        <v>47</v>
      </c>
      <c r="K13" s="177">
        <v>56467</v>
      </c>
    </row>
    <row r="14" spans="1:11" x14ac:dyDescent="0.35">
      <c r="A14" t="s">
        <v>71</v>
      </c>
      <c r="B14" s="174">
        <v>44233</v>
      </c>
      <c r="C14">
        <v>4</v>
      </c>
      <c r="D14" t="s">
        <v>99</v>
      </c>
      <c r="E14">
        <v>1482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21</v>
      </c>
      <c r="K14" s="177">
        <v>2126</v>
      </c>
    </row>
    <row r="15" spans="1:11" x14ac:dyDescent="0.35">
      <c r="A15" t="s">
        <v>71</v>
      </c>
      <c r="B15" s="174">
        <v>44233</v>
      </c>
      <c r="C15">
        <v>4</v>
      </c>
      <c r="D15" t="s">
        <v>100</v>
      </c>
      <c r="E15">
        <v>47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1482</v>
      </c>
      <c r="K15" s="177">
        <v>193727</v>
      </c>
    </row>
    <row r="16" spans="1:11" x14ac:dyDescent="0.35">
      <c r="A16" t="s">
        <v>71</v>
      </c>
      <c r="B16" s="174">
        <v>44233</v>
      </c>
      <c r="C16">
        <v>4</v>
      </c>
      <c r="D16" t="s">
        <v>53</v>
      </c>
      <c r="E16">
        <v>290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290</v>
      </c>
      <c r="K16" s="177">
        <v>31542</v>
      </c>
    </row>
    <row r="17" spans="1:11" x14ac:dyDescent="0.35">
      <c r="A17" t="s">
        <v>71</v>
      </c>
      <c r="B17" s="174">
        <v>44233</v>
      </c>
      <c r="C17">
        <v>4</v>
      </c>
      <c r="D17" t="s">
        <v>54</v>
      </c>
      <c r="E17">
        <v>21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44233</v>
      </c>
      <c r="C18">
        <v>4</v>
      </c>
      <c r="D18" t="s">
        <v>55</v>
      </c>
      <c r="E18">
        <v>1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1</v>
      </c>
      <c r="K18" s="177">
        <v>340</v>
      </c>
    </row>
    <row r="19" spans="1:11" x14ac:dyDescent="0.35">
      <c r="A19" t="s">
        <v>71</v>
      </c>
      <c r="B19" s="174">
        <v>44233</v>
      </c>
      <c r="C19">
        <v>4</v>
      </c>
      <c r="D19" t="s">
        <v>56</v>
      </c>
      <c r="E19">
        <v>3</v>
      </c>
      <c r="F19" t="str">
        <f t="shared" si="0"/>
        <v>OTHER</v>
      </c>
      <c r="G19">
        <f t="shared" si="1"/>
        <v>2</v>
      </c>
      <c r="I19" s="178" t="s">
        <v>38</v>
      </c>
      <c r="J19" s="177">
        <v>14</v>
      </c>
      <c r="K19" s="177">
        <v>9462</v>
      </c>
    </row>
    <row r="20" spans="1:11" x14ac:dyDescent="0.35">
      <c r="A20" t="s">
        <v>71</v>
      </c>
      <c r="B20" s="174">
        <v>44233</v>
      </c>
      <c r="C20">
        <v>5</v>
      </c>
      <c r="D20" t="s">
        <v>99</v>
      </c>
      <c r="E20">
        <v>193727</v>
      </c>
      <c r="F20" t="str">
        <f t="shared" si="0"/>
        <v>Residential</v>
      </c>
      <c r="G20">
        <f t="shared" si="1"/>
        <v>2</v>
      </c>
      <c r="I20" s="178" t="s">
        <v>40</v>
      </c>
      <c r="J20" s="177">
        <v>15</v>
      </c>
      <c r="K20" s="177">
        <v>1207</v>
      </c>
    </row>
    <row r="21" spans="1:11" x14ac:dyDescent="0.35">
      <c r="A21" t="s">
        <v>71</v>
      </c>
      <c r="B21" s="174">
        <v>44233</v>
      </c>
      <c r="C21">
        <v>5</v>
      </c>
      <c r="D21" t="s">
        <v>100</v>
      </c>
      <c r="E21">
        <v>56467</v>
      </c>
      <c r="F21" t="str">
        <f t="shared" si="0"/>
        <v>Low Income Residential</v>
      </c>
      <c r="G21">
        <f t="shared" si="1"/>
        <v>2</v>
      </c>
      <c r="I21" s="178" t="s">
        <v>37</v>
      </c>
      <c r="J21" s="177">
        <v>730</v>
      </c>
      <c r="K21" s="177">
        <v>59462</v>
      </c>
    </row>
    <row r="22" spans="1:11" x14ac:dyDescent="0.35">
      <c r="A22" t="s">
        <v>71</v>
      </c>
      <c r="B22" s="174">
        <v>44233</v>
      </c>
      <c r="C22">
        <v>5</v>
      </c>
      <c r="D22" t="s">
        <v>53</v>
      </c>
      <c r="E22">
        <v>31542</v>
      </c>
      <c r="F22" t="str">
        <f t="shared" si="0"/>
        <v>Small C&amp;I</v>
      </c>
      <c r="G22">
        <f t="shared" si="1"/>
        <v>2</v>
      </c>
      <c r="I22" s="178" t="s">
        <v>39</v>
      </c>
      <c r="J22" s="177">
        <v>188</v>
      </c>
      <c r="K22" s="177">
        <v>16106</v>
      </c>
    </row>
    <row r="23" spans="1:11" x14ac:dyDescent="0.35">
      <c r="A23" t="s">
        <v>71</v>
      </c>
      <c r="B23" s="174">
        <v>44233</v>
      </c>
      <c r="C23">
        <v>5</v>
      </c>
      <c r="D23" t="s">
        <v>54</v>
      </c>
      <c r="E23">
        <v>2126</v>
      </c>
      <c r="F23" t="str">
        <f t="shared" si="0"/>
        <v>Medium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71</v>
      </c>
      <c r="B24" s="174">
        <v>44233</v>
      </c>
      <c r="C24">
        <v>5</v>
      </c>
      <c r="D24" t="s">
        <v>55</v>
      </c>
      <c r="E24">
        <v>579</v>
      </c>
      <c r="F24" t="str">
        <f t="shared" si="0"/>
        <v>Large C&amp;I</v>
      </c>
      <c r="G24">
        <f t="shared" si="1"/>
        <v>2</v>
      </c>
      <c r="I24" s="178" t="s">
        <v>41</v>
      </c>
      <c r="J24" s="177"/>
      <c r="K24" s="177">
        <v>106</v>
      </c>
    </row>
    <row r="25" spans="1:11" x14ac:dyDescent="0.35">
      <c r="A25" t="s">
        <v>71</v>
      </c>
      <c r="B25" s="174">
        <v>44233</v>
      </c>
      <c r="C25">
        <v>5</v>
      </c>
      <c r="D25" t="s">
        <v>56</v>
      </c>
      <c r="E25">
        <v>2076</v>
      </c>
      <c r="F25" t="str">
        <f t="shared" si="0"/>
        <v>OTHER</v>
      </c>
      <c r="G25">
        <f t="shared" si="1"/>
        <v>2</v>
      </c>
      <c r="I25" s="178" t="s">
        <v>38</v>
      </c>
      <c r="J25" s="177">
        <v>4</v>
      </c>
      <c r="K25" s="177">
        <v>4651</v>
      </c>
    </row>
    <row r="26" spans="1:11" x14ac:dyDescent="0.35">
      <c r="A26" t="s">
        <v>65</v>
      </c>
      <c r="B26" s="174">
        <v>44233</v>
      </c>
      <c r="C26">
        <v>4</v>
      </c>
      <c r="D26" t="s">
        <v>99</v>
      </c>
      <c r="E26">
        <v>730</v>
      </c>
      <c r="F26" t="str">
        <f t="shared" si="0"/>
        <v>Residential</v>
      </c>
      <c r="G26">
        <f t="shared" si="1"/>
        <v>3</v>
      </c>
      <c r="I26" s="178" t="s">
        <v>40</v>
      </c>
      <c r="J26" s="177">
        <v>5</v>
      </c>
      <c r="K26" s="177">
        <v>342</v>
      </c>
    </row>
    <row r="27" spans="1:11" x14ac:dyDescent="0.35">
      <c r="A27" t="s">
        <v>65</v>
      </c>
      <c r="B27" s="174">
        <v>44233</v>
      </c>
      <c r="C27">
        <v>4</v>
      </c>
      <c r="D27" t="s">
        <v>100</v>
      </c>
      <c r="E27">
        <v>14</v>
      </c>
      <c r="F27" t="str">
        <f t="shared" si="0"/>
        <v>Low Income Residential</v>
      </c>
      <c r="G27">
        <f t="shared" si="1"/>
        <v>3</v>
      </c>
      <c r="I27" s="178" t="s">
        <v>37</v>
      </c>
      <c r="J27" s="177">
        <v>168</v>
      </c>
      <c r="K27" s="177">
        <v>22882</v>
      </c>
    </row>
    <row r="28" spans="1:11" x14ac:dyDescent="0.35">
      <c r="A28" t="s">
        <v>65</v>
      </c>
      <c r="B28" s="174">
        <v>44233</v>
      </c>
      <c r="C28">
        <v>4</v>
      </c>
      <c r="D28" t="s">
        <v>53</v>
      </c>
      <c r="E28">
        <v>188</v>
      </c>
      <c r="F28" t="str">
        <f t="shared" si="0"/>
        <v>Small C&amp;I</v>
      </c>
      <c r="G28">
        <f t="shared" si="1"/>
        <v>3</v>
      </c>
      <c r="I28" s="178" t="s">
        <v>39</v>
      </c>
      <c r="J28" s="177">
        <v>52</v>
      </c>
      <c r="K28" s="177">
        <v>4562</v>
      </c>
    </row>
    <row r="29" spans="1:11" x14ac:dyDescent="0.35">
      <c r="A29" t="s">
        <v>65</v>
      </c>
      <c r="B29" s="174">
        <v>44233</v>
      </c>
      <c r="C29">
        <v>4</v>
      </c>
      <c r="D29" t="s">
        <v>54</v>
      </c>
      <c r="E29">
        <v>15</v>
      </c>
      <c r="F29" t="str">
        <f t="shared" si="0"/>
        <v>Medium C&amp;I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44233</v>
      </c>
      <c r="C30">
        <v>4</v>
      </c>
      <c r="D30" t="s">
        <v>55</v>
      </c>
      <c r="E30">
        <v>1</v>
      </c>
      <c r="F30" t="str">
        <f t="shared" si="0"/>
        <v>Large C&amp;I</v>
      </c>
      <c r="G30">
        <f t="shared" si="1"/>
        <v>3</v>
      </c>
      <c r="I30" s="178" t="s">
        <v>41</v>
      </c>
      <c r="J30" s="177"/>
      <c r="K30" s="177">
        <v>133</v>
      </c>
    </row>
    <row r="31" spans="1:11" x14ac:dyDescent="0.35">
      <c r="A31" t="s">
        <v>65</v>
      </c>
      <c r="B31" s="174">
        <v>44233</v>
      </c>
      <c r="C31">
        <v>4</v>
      </c>
      <c r="D31" t="s">
        <v>56</v>
      </c>
      <c r="E31">
        <v>1</v>
      </c>
      <c r="F31" t="str">
        <f t="shared" si="0"/>
        <v>OTHER</v>
      </c>
      <c r="G31">
        <f t="shared" si="1"/>
        <v>3</v>
      </c>
      <c r="I31" s="178" t="s">
        <v>38</v>
      </c>
      <c r="J31" s="177">
        <v>29</v>
      </c>
      <c r="K31" s="177">
        <v>42354</v>
      </c>
    </row>
    <row r="32" spans="1:11" x14ac:dyDescent="0.35">
      <c r="A32" t="s">
        <v>65</v>
      </c>
      <c r="B32" s="174">
        <v>44233</v>
      </c>
      <c r="C32">
        <v>5</v>
      </c>
      <c r="D32" t="s">
        <v>99</v>
      </c>
      <c r="E32">
        <v>59462</v>
      </c>
      <c r="F32" t="str">
        <f t="shared" si="0"/>
        <v>Residential</v>
      </c>
      <c r="G32">
        <f t="shared" si="1"/>
        <v>3</v>
      </c>
      <c r="I32" s="178" t="s">
        <v>40</v>
      </c>
      <c r="J32" s="177">
        <v>1</v>
      </c>
      <c r="K32" s="177">
        <v>577</v>
      </c>
    </row>
    <row r="33" spans="1:11" x14ac:dyDescent="0.35">
      <c r="A33" t="s">
        <v>65</v>
      </c>
      <c r="B33" s="174">
        <v>44233</v>
      </c>
      <c r="C33">
        <v>5</v>
      </c>
      <c r="D33" t="s">
        <v>100</v>
      </c>
      <c r="E33">
        <v>9462</v>
      </c>
      <c r="F33" t="str">
        <f t="shared" si="0"/>
        <v>Low Income Residential</v>
      </c>
      <c r="G33">
        <f t="shared" si="1"/>
        <v>3</v>
      </c>
      <c r="I33" s="178" t="s">
        <v>37</v>
      </c>
      <c r="J33" s="177">
        <v>584</v>
      </c>
      <c r="K33" s="177">
        <v>111383</v>
      </c>
    </row>
    <row r="34" spans="1:11" x14ac:dyDescent="0.35">
      <c r="A34" t="s">
        <v>65</v>
      </c>
      <c r="B34" s="174">
        <v>44233</v>
      </c>
      <c r="C34">
        <v>5</v>
      </c>
      <c r="D34" t="s">
        <v>53</v>
      </c>
      <c r="E34">
        <v>16106</v>
      </c>
      <c r="F34" t="str">
        <f t="shared" ref="F34:F65" si="2">TRIM(MID(D34,3,50))</f>
        <v>Small C&amp;I</v>
      </c>
      <c r="G34">
        <f t="shared" ref="G34:G65" si="3">VALUE(TRIM(MID(A34,6,2)))</f>
        <v>3</v>
      </c>
      <c r="I34" s="178" t="s">
        <v>39</v>
      </c>
      <c r="J34" s="177">
        <v>50</v>
      </c>
      <c r="K34" s="177">
        <v>10874</v>
      </c>
    </row>
    <row r="35" spans="1:11" x14ac:dyDescent="0.35">
      <c r="A35" t="s">
        <v>65</v>
      </c>
      <c r="B35" s="174">
        <v>44233</v>
      </c>
      <c r="C35">
        <v>5</v>
      </c>
      <c r="D35" t="s">
        <v>54</v>
      </c>
      <c r="E35">
        <v>1207</v>
      </c>
      <c r="F35" t="str">
        <f t="shared" si="2"/>
        <v>Medium C&amp;I</v>
      </c>
      <c r="G35">
        <f t="shared" si="3"/>
        <v>3</v>
      </c>
      <c r="I35" s="176">
        <v>6</v>
      </c>
      <c r="J35" s="177"/>
      <c r="K35" s="177"/>
    </row>
    <row r="36" spans="1:11" x14ac:dyDescent="0.35">
      <c r="A36" t="s">
        <v>65</v>
      </c>
      <c r="B36" s="174">
        <v>44233</v>
      </c>
      <c r="C36">
        <v>5</v>
      </c>
      <c r="D36" t="s">
        <v>55</v>
      </c>
      <c r="E36">
        <v>340</v>
      </c>
      <c r="F36" t="str">
        <f t="shared" si="2"/>
        <v>Large C&amp;I</v>
      </c>
      <c r="G36">
        <f t="shared" si="3"/>
        <v>3</v>
      </c>
      <c r="I36" s="178" t="s">
        <v>41</v>
      </c>
      <c r="J36" s="177">
        <v>30</v>
      </c>
      <c r="K36" s="177">
        <v>6630143</v>
      </c>
    </row>
    <row r="37" spans="1:11" x14ac:dyDescent="0.35">
      <c r="A37" t="s">
        <v>65</v>
      </c>
      <c r="B37" s="174">
        <v>44233</v>
      </c>
      <c r="C37">
        <v>5</v>
      </c>
      <c r="D37" t="s">
        <v>56</v>
      </c>
      <c r="E37">
        <v>842</v>
      </c>
      <c r="F37" t="str">
        <f t="shared" si="2"/>
        <v>OTHER</v>
      </c>
      <c r="G37">
        <f t="shared" si="3"/>
        <v>3</v>
      </c>
      <c r="I37" s="178" t="s">
        <v>38</v>
      </c>
      <c r="J37" s="177">
        <v>6214</v>
      </c>
      <c r="K37" s="177">
        <v>6697090</v>
      </c>
    </row>
    <row r="38" spans="1:11" x14ac:dyDescent="0.35">
      <c r="A38" t="s">
        <v>50</v>
      </c>
      <c r="B38" s="174">
        <v>44233</v>
      </c>
      <c r="C38">
        <v>4</v>
      </c>
      <c r="D38" t="s">
        <v>99</v>
      </c>
      <c r="E38">
        <v>168</v>
      </c>
      <c r="F38" t="str">
        <f t="shared" si="2"/>
        <v>Residential</v>
      </c>
      <c r="G38">
        <f t="shared" si="3"/>
        <v>4</v>
      </c>
      <c r="I38" s="178" t="s">
        <v>40</v>
      </c>
      <c r="J38" s="177">
        <v>57960</v>
      </c>
      <c r="K38" s="177">
        <v>5644793</v>
      </c>
    </row>
    <row r="39" spans="1:11" x14ac:dyDescent="0.35">
      <c r="A39" t="s">
        <v>50</v>
      </c>
      <c r="B39" s="174">
        <v>44233</v>
      </c>
      <c r="C39">
        <v>4</v>
      </c>
      <c r="D39" t="s">
        <v>100</v>
      </c>
      <c r="E39">
        <v>4</v>
      </c>
      <c r="F39" t="str">
        <f t="shared" si="2"/>
        <v>Low Income Residential</v>
      </c>
      <c r="G39">
        <f t="shared" si="3"/>
        <v>4</v>
      </c>
      <c r="I39" s="178" t="s">
        <v>37</v>
      </c>
      <c r="J39" s="177">
        <v>292752</v>
      </c>
      <c r="K39" s="177">
        <v>31727011</v>
      </c>
    </row>
    <row r="40" spans="1:11" x14ac:dyDescent="0.35">
      <c r="A40" t="s">
        <v>50</v>
      </c>
      <c r="B40" s="174">
        <v>44233</v>
      </c>
      <c r="C40">
        <v>4</v>
      </c>
      <c r="D40" t="s">
        <v>53</v>
      </c>
      <c r="E40">
        <v>52</v>
      </c>
      <c r="F40" t="str">
        <f t="shared" si="2"/>
        <v>Small C&amp;I</v>
      </c>
      <c r="G40">
        <f t="shared" si="3"/>
        <v>4</v>
      </c>
      <c r="I40" s="178" t="s">
        <v>39</v>
      </c>
      <c r="J40" s="177">
        <v>91747</v>
      </c>
      <c r="K40" s="177">
        <v>6123020</v>
      </c>
    </row>
    <row r="41" spans="1:11" x14ac:dyDescent="0.35">
      <c r="A41" t="s">
        <v>50</v>
      </c>
      <c r="B41" s="174">
        <v>44233</v>
      </c>
      <c r="C41">
        <v>4</v>
      </c>
      <c r="D41" t="s">
        <v>54</v>
      </c>
      <c r="E41">
        <v>5</v>
      </c>
      <c r="F41" t="str">
        <f t="shared" si="2"/>
        <v>Medium C&amp;I</v>
      </c>
      <c r="G41">
        <f t="shared" si="3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44233</v>
      </c>
      <c r="C42">
        <v>5</v>
      </c>
      <c r="D42" t="s">
        <v>99</v>
      </c>
      <c r="E42">
        <v>22882</v>
      </c>
      <c r="F42" t="str">
        <f t="shared" si="2"/>
        <v>Residential</v>
      </c>
      <c r="G42">
        <f t="shared" si="3"/>
        <v>4</v>
      </c>
      <c r="I42" s="178" t="s">
        <v>41</v>
      </c>
      <c r="J42" s="177">
        <v>0</v>
      </c>
      <c r="K42" s="177">
        <v>1883648</v>
      </c>
    </row>
    <row r="43" spans="1:11" x14ac:dyDescent="0.35">
      <c r="A43" t="s">
        <v>50</v>
      </c>
      <c r="B43" s="174">
        <v>44233</v>
      </c>
      <c r="C43">
        <v>5</v>
      </c>
      <c r="D43" t="s">
        <v>100</v>
      </c>
      <c r="E43">
        <v>4651</v>
      </c>
      <c r="F43" t="str">
        <f t="shared" si="2"/>
        <v>Low Income Residential</v>
      </c>
      <c r="G43">
        <f t="shared" si="3"/>
        <v>4</v>
      </c>
      <c r="I43" s="178" t="s">
        <v>38</v>
      </c>
      <c r="J43" s="177">
        <v>3210</v>
      </c>
      <c r="K43" s="177">
        <v>4584854</v>
      </c>
    </row>
    <row r="44" spans="1:11" x14ac:dyDescent="0.35">
      <c r="A44" t="s">
        <v>50</v>
      </c>
      <c r="B44" s="174">
        <v>44233</v>
      </c>
      <c r="C44">
        <v>5</v>
      </c>
      <c r="D44" t="s">
        <v>53</v>
      </c>
      <c r="E44">
        <v>4562</v>
      </c>
      <c r="F44" t="str">
        <f t="shared" si="2"/>
        <v>Small C&amp;I</v>
      </c>
      <c r="G44">
        <f t="shared" si="3"/>
        <v>4</v>
      </c>
      <c r="I44" s="178" t="s">
        <v>40</v>
      </c>
      <c r="J44" s="177">
        <v>1440</v>
      </c>
      <c r="K44" s="177">
        <v>1894422</v>
      </c>
    </row>
    <row r="45" spans="1:11" x14ac:dyDescent="0.35">
      <c r="A45" t="s">
        <v>50</v>
      </c>
      <c r="B45" s="174">
        <v>44233</v>
      </c>
      <c r="C45">
        <v>5</v>
      </c>
      <c r="D45" t="s">
        <v>54</v>
      </c>
      <c r="E45">
        <v>342</v>
      </c>
      <c r="F45" t="str">
        <f t="shared" si="2"/>
        <v>Medium C&amp;I</v>
      </c>
      <c r="G45">
        <f t="shared" si="3"/>
        <v>4</v>
      </c>
      <c r="I45" s="178" t="s">
        <v>37</v>
      </c>
      <c r="J45" s="177">
        <v>105025</v>
      </c>
      <c r="K45" s="177">
        <v>17530806</v>
      </c>
    </row>
    <row r="46" spans="1:11" x14ac:dyDescent="0.35">
      <c r="A46" t="s">
        <v>50</v>
      </c>
      <c r="B46" s="174">
        <v>44233</v>
      </c>
      <c r="C46">
        <v>5</v>
      </c>
      <c r="D46" t="s">
        <v>55</v>
      </c>
      <c r="E46">
        <v>106</v>
      </c>
      <c r="F46" t="str">
        <f t="shared" si="2"/>
        <v>Large C&amp;I</v>
      </c>
      <c r="G46">
        <f t="shared" si="3"/>
        <v>4</v>
      </c>
      <c r="I46" s="178" t="s">
        <v>39</v>
      </c>
      <c r="J46" s="177">
        <v>16056</v>
      </c>
      <c r="K46" s="177">
        <v>2323520</v>
      </c>
    </row>
    <row r="47" spans="1:11" x14ac:dyDescent="0.35">
      <c r="A47" t="s">
        <v>50</v>
      </c>
      <c r="B47" s="174">
        <v>44233</v>
      </c>
      <c r="C47">
        <v>5</v>
      </c>
      <c r="D47" t="s">
        <v>56</v>
      </c>
      <c r="E47">
        <v>276</v>
      </c>
      <c r="F47" t="str">
        <f t="shared" si="2"/>
        <v>OTHER</v>
      </c>
      <c r="G47">
        <f t="shared" si="3"/>
        <v>4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44233</v>
      </c>
      <c r="C48">
        <v>4</v>
      </c>
      <c r="D48" t="s">
        <v>99</v>
      </c>
      <c r="E48">
        <v>584</v>
      </c>
      <c r="F48" t="str">
        <f t="shared" si="2"/>
        <v>Residential</v>
      </c>
      <c r="G48">
        <f t="shared" si="3"/>
        <v>5</v>
      </c>
      <c r="I48" s="178" t="s">
        <v>41</v>
      </c>
      <c r="J48" s="177">
        <v>0</v>
      </c>
      <c r="K48" s="177">
        <v>8200342</v>
      </c>
    </row>
    <row r="49" spans="1:11" x14ac:dyDescent="0.35">
      <c r="A49" t="s">
        <v>59</v>
      </c>
      <c r="B49" s="174">
        <v>44233</v>
      </c>
      <c r="C49">
        <v>4</v>
      </c>
      <c r="D49" t="s">
        <v>100</v>
      </c>
      <c r="E49">
        <v>29</v>
      </c>
      <c r="F49" t="str">
        <f t="shared" si="2"/>
        <v>Low Income Residential</v>
      </c>
      <c r="G49">
        <f t="shared" si="3"/>
        <v>5</v>
      </c>
      <c r="I49" s="178" t="s">
        <v>38</v>
      </c>
      <c r="J49" s="177">
        <v>63580</v>
      </c>
      <c r="K49" s="177">
        <v>83127232</v>
      </c>
    </row>
    <row r="50" spans="1:11" x14ac:dyDescent="0.35">
      <c r="A50" t="s">
        <v>59</v>
      </c>
      <c r="B50" s="174">
        <v>44233</v>
      </c>
      <c r="C50">
        <v>4</v>
      </c>
      <c r="D50" t="s">
        <v>53</v>
      </c>
      <c r="E50">
        <v>50</v>
      </c>
      <c r="F50" t="str">
        <f t="shared" si="2"/>
        <v>Small C&amp;I</v>
      </c>
      <c r="G50">
        <f t="shared" si="3"/>
        <v>5</v>
      </c>
      <c r="I50" s="178" t="s">
        <v>40</v>
      </c>
      <c r="J50" s="177">
        <v>14387</v>
      </c>
      <c r="K50" s="177">
        <v>6451511</v>
      </c>
    </row>
    <row r="51" spans="1:11" x14ac:dyDescent="0.35">
      <c r="A51" t="s">
        <v>59</v>
      </c>
      <c r="B51" s="174">
        <v>44233</v>
      </c>
      <c r="C51">
        <v>4</v>
      </c>
      <c r="D51" t="s">
        <v>54</v>
      </c>
      <c r="E51">
        <v>1</v>
      </c>
      <c r="F51" t="str">
        <f t="shared" si="2"/>
        <v>Medium C&amp;I</v>
      </c>
      <c r="G51">
        <f t="shared" si="3"/>
        <v>5</v>
      </c>
      <c r="I51" s="178" t="s">
        <v>37</v>
      </c>
      <c r="J51" s="177">
        <v>809071</v>
      </c>
      <c r="K51" s="177">
        <v>191713650</v>
      </c>
    </row>
    <row r="52" spans="1:11" x14ac:dyDescent="0.35">
      <c r="A52" t="s">
        <v>59</v>
      </c>
      <c r="B52" s="174">
        <v>44233</v>
      </c>
      <c r="C52">
        <v>4</v>
      </c>
      <c r="D52" t="s">
        <v>56</v>
      </c>
      <c r="E52">
        <v>2</v>
      </c>
      <c r="F52" t="str">
        <f t="shared" si="2"/>
        <v>OTHER</v>
      </c>
      <c r="G52">
        <f t="shared" si="3"/>
        <v>5</v>
      </c>
      <c r="I52" s="178" t="s">
        <v>39</v>
      </c>
      <c r="J52" s="177">
        <v>45142</v>
      </c>
      <c r="K52" s="177">
        <v>10909728</v>
      </c>
    </row>
    <row r="53" spans="1:11" x14ac:dyDescent="0.35">
      <c r="A53" t="s">
        <v>59</v>
      </c>
      <c r="B53" s="174">
        <v>44233</v>
      </c>
      <c r="C53">
        <v>5</v>
      </c>
      <c r="D53" t="s">
        <v>99</v>
      </c>
      <c r="E53">
        <v>111383</v>
      </c>
      <c r="F53" t="str">
        <f t="shared" si="2"/>
        <v>Residential</v>
      </c>
      <c r="G53">
        <f t="shared" si="3"/>
        <v>5</v>
      </c>
      <c r="I53" s="176">
        <v>9</v>
      </c>
      <c r="J53" s="177"/>
      <c r="K53" s="177"/>
    </row>
    <row r="54" spans="1:11" x14ac:dyDescent="0.35">
      <c r="A54" t="s">
        <v>59</v>
      </c>
      <c r="B54" s="174">
        <v>44233</v>
      </c>
      <c r="C54">
        <v>5</v>
      </c>
      <c r="D54" t="s">
        <v>100</v>
      </c>
      <c r="E54">
        <v>42354</v>
      </c>
      <c r="F54" t="str">
        <f t="shared" si="2"/>
        <v>Low Income Residential</v>
      </c>
      <c r="G54">
        <f t="shared" si="3"/>
        <v>5</v>
      </c>
      <c r="I54" s="178" t="s">
        <v>41</v>
      </c>
      <c r="J54" s="177">
        <v>30</v>
      </c>
      <c r="K54" s="177">
        <v>16714132</v>
      </c>
    </row>
    <row r="55" spans="1:11" x14ac:dyDescent="0.35">
      <c r="A55" t="s">
        <v>59</v>
      </c>
      <c r="B55" s="174">
        <v>44233</v>
      </c>
      <c r="C55">
        <v>5</v>
      </c>
      <c r="D55" t="s">
        <v>53</v>
      </c>
      <c r="E55">
        <v>10874</v>
      </c>
      <c r="F55" t="str">
        <f t="shared" si="2"/>
        <v>Small C&amp;I</v>
      </c>
      <c r="G55">
        <f t="shared" si="3"/>
        <v>5</v>
      </c>
      <c r="I55" s="178" t="s">
        <v>38</v>
      </c>
      <c r="J55" s="177">
        <v>73004</v>
      </c>
      <c r="K55" s="177">
        <v>94409175</v>
      </c>
    </row>
    <row r="56" spans="1:11" x14ac:dyDescent="0.35">
      <c r="A56" t="s">
        <v>59</v>
      </c>
      <c r="B56" s="174">
        <v>44233</v>
      </c>
      <c r="C56">
        <v>5</v>
      </c>
      <c r="D56" t="s">
        <v>54</v>
      </c>
      <c r="E56">
        <v>577</v>
      </c>
      <c r="F56" t="str">
        <f t="shared" si="2"/>
        <v>Medium C&amp;I</v>
      </c>
      <c r="G56">
        <f t="shared" si="3"/>
        <v>5</v>
      </c>
      <c r="I56" s="178" t="s">
        <v>40</v>
      </c>
      <c r="J56" s="177">
        <v>73788</v>
      </c>
      <c r="K56" s="177">
        <v>13990725</v>
      </c>
    </row>
    <row r="57" spans="1:11" x14ac:dyDescent="0.35">
      <c r="A57" t="s">
        <v>59</v>
      </c>
      <c r="B57" s="174">
        <v>44233</v>
      </c>
      <c r="C57">
        <v>5</v>
      </c>
      <c r="D57" t="s">
        <v>55</v>
      </c>
      <c r="E57">
        <v>133</v>
      </c>
      <c r="F57" t="str">
        <f t="shared" si="2"/>
        <v>Large C&amp;I</v>
      </c>
      <c r="G57">
        <f t="shared" si="3"/>
        <v>5</v>
      </c>
      <c r="I57" s="178" t="s">
        <v>37</v>
      </c>
      <c r="J57" s="177">
        <v>1206848</v>
      </c>
      <c r="K57" s="177">
        <v>240971468</v>
      </c>
    </row>
    <row r="58" spans="1:11" x14ac:dyDescent="0.35">
      <c r="A58" t="s">
        <v>59</v>
      </c>
      <c r="B58" s="174">
        <v>44233</v>
      </c>
      <c r="C58">
        <v>5</v>
      </c>
      <c r="D58" t="s">
        <v>56</v>
      </c>
      <c r="E58">
        <v>958</v>
      </c>
      <c r="F58" t="str">
        <f t="shared" si="2"/>
        <v>OTHER</v>
      </c>
      <c r="G58">
        <f t="shared" si="3"/>
        <v>5</v>
      </c>
      <c r="I58" s="178" t="s">
        <v>39</v>
      </c>
      <c r="J58" s="177">
        <v>152944</v>
      </c>
      <c r="K58" s="177">
        <v>19356268</v>
      </c>
    </row>
    <row r="59" spans="1:11" x14ac:dyDescent="0.35">
      <c r="A59" t="s">
        <v>60</v>
      </c>
      <c r="B59" s="174">
        <v>44233</v>
      </c>
      <c r="C59">
        <v>4</v>
      </c>
      <c r="D59" t="s">
        <v>99</v>
      </c>
      <c r="E59">
        <v>292752</v>
      </c>
      <c r="F59" t="str">
        <f t="shared" si="2"/>
        <v>Residential</v>
      </c>
      <c r="G59">
        <f t="shared" si="3"/>
        <v>6</v>
      </c>
      <c r="I59" s="176">
        <v>13</v>
      </c>
      <c r="J59" s="177"/>
      <c r="K59" s="177"/>
    </row>
    <row r="60" spans="1:11" x14ac:dyDescent="0.35">
      <c r="A60" t="s">
        <v>60</v>
      </c>
      <c r="B60" s="174">
        <v>44233</v>
      </c>
      <c r="C60">
        <v>4</v>
      </c>
      <c r="D60" t="s">
        <v>100</v>
      </c>
      <c r="E60">
        <v>6214</v>
      </c>
      <c r="F60" t="str">
        <f t="shared" si="2"/>
        <v>Low Income Residential</v>
      </c>
      <c r="G60">
        <f t="shared" si="3"/>
        <v>6</v>
      </c>
      <c r="I60" s="178" t="s">
        <v>41</v>
      </c>
      <c r="J60" s="177">
        <v>21170</v>
      </c>
      <c r="K60" s="177">
        <v>14413634</v>
      </c>
    </row>
    <row r="61" spans="1:11" x14ac:dyDescent="0.35">
      <c r="A61" t="s">
        <v>60</v>
      </c>
      <c r="B61" s="174">
        <v>44233</v>
      </c>
      <c r="C61">
        <v>4</v>
      </c>
      <c r="D61" t="s">
        <v>53</v>
      </c>
      <c r="E61">
        <v>91747</v>
      </c>
      <c r="F61" t="str">
        <f t="shared" si="2"/>
        <v>Small C&amp;I</v>
      </c>
      <c r="G61">
        <f t="shared" si="3"/>
        <v>6</v>
      </c>
      <c r="I61" s="178" t="s">
        <v>38</v>
      </c>
      <c r="J61" s="177">
        <v>7355</v>
      </c>
      <c r="K61" s="177">
        <v>3899072</v>
      </c>
    </row>
    <row r="62" spans="1:11" x14ac:dyDescent="0.35">
      <c r="A62" t="s">
        <v>60</v>
      </c>
      <c r="B62" s="174">
        <v>44233</v>
      </c>
      <c r="C62">
        <v>4</v>
      </c>
      <c r="D62" t="s">
        <v>54</v>
      </c>
      <c r="E62">
        <v>57960</v>
      </c>
      <c r="F62" t="str">
        <f t="shared" si="2"/>
        <v>Medium C&amp;I</v>
      </c>
      <c r="G62">
        <f t="shared" si="3"/>
        <v>6</v>
      </c>
      <c r="I62" s="178" t="s">
        <v>40</v>
      </c>
      <c r="J62" s="177">
        <v>208873</v>
      </c>
      <c r="K62" s="177">
        <v>11689389</v>
      </c>
    </row>
    <row r="63" spans="1:11" x14ac:dyDescent="0.35">
      <c r="A63" t="s">
        <v>60</v>
      </c>
      <c r="B63" s="174">
        <v>44233</v>
      </c>
      <c r="C63">
        <v>4</v>
      </c>
      <c r="D63" t="s">
        <v>55</v>
      </c>
      <c r="E63">
        <v>30</v>
      </c>
      <c r="F63" t="str">
        <f t="shared" si="2"/>
        <v>Large C&amp;I</v>
      </c>
      <c r="G63">
        <f t="shared" si="3"/>
        <v>6</v>
      </c>
      <c r="I63" s="178" t="s">
        <v>37</v>
      </c>
      <c r="J63" s="177">
        <v>915530</v>
      </c>
      <c r="K63" s="177">
        <v>40136843</v>
      </c>
    </row>
    <row r="64" spans="1:11" x14ac:dyDescent="0.35">
      <c r="A64" t="s">
        <v>60</v>
      </c>
      <c r="B64" s="174">
        <v>44233</v>
      </c>
      <c r="C64">
        <v>4</v>
      </c>
      <c r="D64" t="s">
        <v>56</v>
      </c>
      <c r="E64">
        <v>124</v>
      </c>
      <c r="F64" t="str">
        <f t="shared" si="2"/>
        <v>OTHER</v>
      </c>
      <c r="G64">
        <f t="shared" si="3"/>
        <v>6</v>
      </c>
      <c r="I64" s="178" t="s">
        <v>39</v>
      </c>
      <c r="J64" s="177">
        <v>335373</v>
      </c>
      <c r="K64" s="177">
        <v>10463793</v>
      </c>
    </row>
    <row r="65" spans="1:11" x14ac:dyDescent="0.35">
      <c r="A65" t="s">
        <v>60</v>
      </c>
      <c r="B65" s="174">
        <v>44233</v>
      </c>
      <c r="C65">
        <v>5</v>
      </c>
      <c r="D65" t="s">
        <v>99</v>
      </c>
      <c r="E65">
        <v>31727011</v>
      </c>
      <c r="F65" t="str">
        <f t="shared" si="2"/>
        <v>Residential</v>
      </c>
      <c r="G65">
        <f t="shared" si="3"/>
        <v>6</v>
      </c>
      <c r="I65" s="176">
        <v>14</v>
      </c>
      <c r="J65" s="177"/>
      <c r="K65" s="177"/>
    </row>
    <row r="66" spans="1:11" x14ac:dyDescent="0.35">
      <c r="A66" t="s">
        <v>60</v>
      </c>
      <c r="B66" s="174">
        <v>44233</v>
      </c>
      <c r="C66">
        <v>5</v>
      </c>
      <c r="D66" t="s">
        <v>100</v>
      </c>
      <c r="E66">
        <v>6697090</v>
      </c>
      <c r="F66" t="str">
        <f t="shared" ref="F66:F97" si="4">TRIM(MID(D66,3,50))</f>
        <v>Low Income Residential</v>
      </c>
      <c r="G66">
        <f t="shared" ref="G66:G97" si="5">VALUE(TRIM(MID(A66,6,2)))</f>
        <v>6</v>
      </c>
      <c r="I66" s="178" t="s">
        <v>41</v>
      </c>
      <c r="J66" s="177">
        <v>3582</v>
      </c>
      <c r="K66" s="177">
        <v>11542251</v>
      </c>
    </row>
    <row r="67" spans="1:11" x14ac:dyDescent="0.35">
      <c r="A67" t="s">
        <v>60</v>
      </c>
      <c r="B67" s="174">
        <v>44233</v>
      </c>
      <c r="C67">
        <v>5</v>
      </c>
      <c r="D67" t="s">
        <v>53</v>
      </c>
      <c r="E67">
        <v>6123020</v>
      </c>
      <c r="F67" t="str">
        <f t="shared" si="4"/>
        <v>Small C&amp;I</v>
      </c>
      <c r="G67">
        <f t="shared" si="5"/>
        <v>6</v>
      </c>
      <c r="I67" s="178" t="s">
        <v>38</v>
      </c>
      <c r="J67" s="177">
        <v>2978</v>
      </c>
      <c r="K67" s="177">
        <v>2672392</v>
      </c>
    </row>
    <row r="68" spans="1:11" x14ac:dyDescent="0.35">
      <c r="A68" t="s">
        <v>60</v>
      </c>
      <c r="B68" s="174">
        <v>44233</v>
      </c>
      <c r="C68">
        <v>5</v>
      </c>
      <c r="D68" t="s">
        <v>54</v>
      </c>
      <c r="E68">
        <v>5644793</v>
      </c>
      <c r="F68" t="str">
        <f t="shared" si="4"/>
        <v>Medium C&amp;I</v>
      </c>
      <c r="G68">
        <f t="shared" si="5"/>
        <v>6</v>
      </c>
      <c r="I68" s="178" t="s">
        <v>40</v>
      </c>
      <c r="J68" s="177">
        <v>46297</v>
      </c>
      <c r="K68" s="177">
        <v>6023639</v>
      </c>
    </row>
    <row r="69" spans="1:11" x14ac:dyDescent="0.35">
      <c r="A69" t="s">
        <v>60</v>
      </c>
      <c r="B69" s="174">
        <v>44233</v>
      </c>
      <c r="C69">
        <v>5</v>
      </c>
      <c r="D69" t="s">
        <v>55</v>
      </c>
      <c r="E69">
        <v>6630143</v>
      </c>
      <c r="F69" t="str">
        <f t="shared" si="4"/>
        <v>Large C&amp;I</v>
      </c>
      <c r="G69">
        <f t="shared" si="5"/>
        <v>6</v>
      </c>
      <c r="I69" s="178" t="s">
        <v>37</v>
      </c>
      <c r="J69" s="177">
        <v>412868</v>
      </c>
      <c r="K69" s="177">
        <v>35881482</v>
      </c>
    </row>
    <row r="70" spans="1:11" x14ac:dyDescent="0.35">
      <c r="A70" t="s">
        <v>60</v>
      </c>
      <c r="B70" s="174">
        <v>44233</v>
      </c>
      <c r="C70">
        <v>5</v>
      </c>
      <c r="D70" t="s">
        <v>56</v>
      </c>
      <c r="E70">
        <v>583851</v>
      </c>
      <c r="F70" t="str">
        <f t="shared" si="4"/>
        <v>OTHER</v>
      </c>
      <c r="G70">
        <f t="shared" si="5"/>
        <v>6</v>
      </c>
      <c r="I70" s="178" t="s">
        <v>39</v>
      </c>
      <c r="J70" s="177">
        <v>81616</v>
      </c>
      <c r="K70" s="177">
        <v>6953906</v>
      </c>
    </row>
    <row r="71" spans="1:11" x14ac:dyDescent="0.35">
      <c r="A71" t="s">
        <v>61</v>
      </c>
      <c r="B71" s="174">
        <v>44233</v>
      </c>
      <c r="C71">
        <v>4</v>
      </c>
      <c r="D71" t="s">
        <v>99</v>
      </c>
      <c r="E71">
        <v>105025</v>
      </c>
      <c r="F71" t="str">
        <f t="shared" si="4"/>
        <v>Residential</v>
      </c>
      <c r="G71">
        <f t="shared" si="5"/>
        <v>7</v>
      </c>
      <c r="I71" s="176">
        <v>15</v>
      </c>
      <c r="J71" s="177"/>
      <c r="K71" s="177"/>
    </row>
    <row r="72" spans="1:11" x14ac:dyDescent="0.35">
      <c r="A72" t="s">
        <v>61</v>
      </c>
      <c r="B72" s="174">
        <v>44233</v>
      </c>
      <c r="C72">
        <v>4</v>
      </c>
      <c r="D72" t="s">
        <v>100</v>
      </c>
      <c r="E72">
        <v>3210</v>
      </c>
      <c r="F72" t="str">
        <f t="shared" si="4"/>
        <v>Low Income Residential</v>
      </c>
      <c r="G72">
        <f t="shared" si="5"/>
        <v>7</v>
      </c>
      <c r="I72" s="178" t="s">
        <v>41</v>
      </c>
      <c r="J72" s="177">
        <v>2</v>
      </c>
      <c r="K72" s="177">
        <v>1222</v>
      </c>
    </row>
    <row r="73" spans="1:11" x14ac:dyDescent="0.35">
      <c r="A73" t="s">
        <v>61</v>
      </c>
      <c r="B73" s="174">
        <v>44233</v>
      </c>
      <c r="C73">
        <v>4</v>
      </c>
      <c r="D73" t="s">
        <v>53</v>
      </c>
      <c r="E73">
        <v>16056</v>
      </c>
      <c r="F73" t="str">
        <f t="shared" si="4"/>
        <v>Small C&amp;I</v>
      </c>
      <c r="G73">
        <f t="shared" si="5"/>
        <v>7</v>
      </c>
      <c r="I73" s="178" t="s">
        <v>38</v>
      </c>
      <c r="J73" s="177">
        <v>32</v>
      </c>
      <c r="K73" s="177">
        <v>29077</v>
      </c>
    </row>
    <row r="74" spans="1:11" x14ac:dyDescent="0.35">
      <c r="A74" t="s">
        <v>61</v>
      </c>
      <c r="B74" s="174">
        <v>44233</v>
      </c>
      <c r="C74">
        <v>4</v>
      </c>
      <c r="D74" t="s">
        <v>54</v>
      </c>
      <c r="E74">
        <v>1440</v>
      </c>
      <c r="F74" t="str">
        <f t="shared" si="4"/>
        <v>Medium C&amp;I</v>
      </c>
      <c r="G74">
        <f t="shared" si="5"/>
        <v>7</v>
      </c>
      <c r="I74" s="178" t="s">
        <v>40</v>
      </c>
      <c r="J74" s="177">
        <v>18</v>
      </c>
      <c r="K74" s="177">
        <v>3884</v>
      </c>
    </row>
    <row r="75" spans="1:11" x14ac:dyDescent="0.35">
      <c r="A75" t="s">
        <v>61</v>
      </c>
      <c r="B75" s="174">
        <v>44233</v>
      </c>
      <c r="C75">
        <v>4</v>
      </c>
      <c r="D75" t="s">
        <v>55</v>
      </c>
      <c r="E75">
        <v>0</v>
      </c>
      <c r="F75" t="str">
        <f t="shared" si="4"/>
        <v>Large C&amp;I</v>
      </c>
      <c r="G75">
        <f t="shared" si="5"/>
        <v>7</v>
      </c>
      <c r="I75" s="178" t="s">
        <v>37</v>
      </c>
      <c r="J75" s="177">
        <v>2182</v>
      </c>
      <c r="K75" s="177">
        <v>217619</v>
      </c>
    </row>
    <row r="76" spans="1:11" x14ac:dyDescent="0.35">
      <c r="A76" t="s">
        <v>61</v>
      </c>
      <c r="B76" s="174">
        <v>44233</v>
      </c>
      <c r="C76">
        <v>4</v>
      </c>
      <c r="D76" t="s">
        <v>56</v>
      </c>
      <c r="E76">
        <v>0</v>
      </c>
      <c r="F76" t="str">
        <f t="shared" si="4"/>
        <v>OTHER</v>
      </c>
      <c r="G76">
        <f t="shared" si="5"/>
        <v>7</v>
      </c>
      <c r="I76" s="178" t="s">
        <v>39</v>
      </c>
      <c r="J76" s="177">
        <v>421</v>
      </c>
      <c r="K76" s="177">
        <v>38826</v>
      </c>
    </row>
    <row r="77" spans="1:11" x14ac:dyDescent="0.35">
      <c r="A77" t="s">
        <v>61</v>
      </c>
      <c r="B77" s="174">
        <v>44233</v>
      </c>
      <c r="C77">
        <v>5</v>
      </c>
      <c r="D77" t="s">
        <v>99</v>
      </c>
      <c r="E77">
        <v>17530806</v>
      </c>
      <c r="F77" t="str">
        <f t="shared" si="4"/>
        <v>Residential</v>
      </c>
      <c r="G77">
        <f t="shared" si="5"/>
        <v>7</v>
      </c>
      <c r="I77" s="176">
        <v>17</v>
      </c>
      <c r="J77" s="177"/>
      <c r="K77" s="177"/>
    </row>
    <row r="78" spans="1:11" x14ac:dyDescent="0.35">
      <c r="A78" t="s">
        <v>61</v>
      </c>
      <c r="B78" s="174">
        <v>44233</v>
      </c>
      <c r="C78">
        <v>5</v>
      </c>
      <c r="D78" t="s">
        <v>100</v>
      </c>
      <c r="E78">
        <v>4584854</v>
      </c>
      <c r="F78" t="str">
        <f t="shared" si="4"/>
        <v>Low Income Residential</v>
      </c>
      <c r="G78">
        <f t="shared" si="5"/>
        <v>7</v>
      </c>
      <c r="I78" s="178" t="s">
        <v>38</v>
      </c>
      <c r="J78" s="177">
        <v>13</v>
      </c>
      <c r="K78" s="177">
        <v>8120</v>
      </c>
    </row>
    <row r="79" spans="1:11" x14ac:dyDescent="0.35">
      <c r="A79" t="s">
        <v>61</v>
      </c>
      <c r="B79" s="174">
        <v>44233</v>
      </c>
      <c r="C79">
        <v>5</v>
      </c>
      <c r="D79" t="s">
        <v>53</v>
      </c>
      <c r="E79">
        <v>2323520</v>
      </c>
      <c r="F79" t="str">
        <f t="shared" si="4"/>
        <v>Small C&amp;I</v>
      </c>
      <c r="G79">
        <f t="shared" si="5"/>
        <v>7</v>
      </c>
      <c r="I79" s="178" t="s">
        <v>37</v>
      </c>
      <c r="J79" s="177">
        <v>1</v>
      </c>
      <c r="K79" s="177">
        <v>1119</v>
      </c>
    </row>
    <row r="80" spans="1:11" x14ac:dyDescent="0.35">
      <c r="A80" t="s">
        <v>61</v>
      </c>
      <c r="B80" s="174">
        <v>44233</v>
      </c>
      <c r="C80">
        <v>5</v>
      </c>
      <c r="D80" t="s">
        <v>54</v>
      </c>
      <c r="E80">
        <v>1894422</v>
      </c>
      <c r="F80" t="str">
        <f t="shared" si="4"/>
        <v>Medium C&amp;I</v>
      </c>
      <c r="G80">
        <f t="shared" si="5"/>
        <v>7</v>
      </c>
      <c r="I80" s="176">
        <v>19</v>
      </c>
      <c r="J80" s="177"/>
      <c r="K80" s="177"/>
    </row>
    <row r="81" spans="1:11" x14ac:dyDescent="0.35">
      <c r="A81" t="s">
        <v>61</v>
      </c>
      <c r="B81" s="174">
        <v>44233</v>
      </c>
      <c r="C81">
        <v>5</v>
      </c>
      <c r="D81" t="s">
        <v>55</v>
      </c>
      <c r="E81">
        <v>1883648</v>
      </c>
      <c r="F81" t="str">
        <f t="shared" si="4"/>
        <v>Large C&amp;I</v>
      </c>
      <c r="G81">
        <f t="shared" si="5"/>
        <v>7</v>
      </c>
      <c r="I81" s="178" t="s">
        <v>41</v>
      </c>
      <c r="J81" s="177"/>
      <c r="K81" s="177">
        <v>23</v>
      </c>
    </row>
    <row r="82" spans="1:11" x14ac:dyDescent="0.35">
      <c r="A82" t="s">
        <v>61</v>
      </c>
      <c r="B82" s="174">
        <v>44233</v>
      </c>
      <c r="C82">
        <v>5</v>
      </c>
      <c r="D82" t="s">
        <v>56</v>
      </c>
      <c r="E82">
        <v>228806</v>
      </c>
      <c r="F82" t="str">
        <f t="shared" si="4"/>
        <v>OTHER</v>
      </c>
      <c r="G82">
        <f t="shared" si="5"/>
        <v>7</v>
      </c>
      <c r="I82" s="178" t="s">
        <v>38</v>
      </c>
      <c r="J82" s="177">
        <v>1</v>
      </c>
      <c r="K82" s="177">
        <v>2879</v>
      </c>
    </row>
    <row r="83" spans="1:11" x14ac:dyDescent="0.35">
      <c r="A83" t="s">
        <v>62</v>
      </c>
      <c r="B83" s="174">
        <v>44233</v>
      </c>
      <c r="C83">
        <v>4</v>
      </c>
      <c r="D83" t="s">
        <v>99</v>
      </c>
      <c r="E83">
        <v>809071</v>
      </c>
      <c r="F83" t="str">
        <f t="shared" si="4"/>
        <v>Residential</v>
      </c>
      <c r="G83">
        <f t="shared" si="5"/>
        <v>8</v>
      </c>
      <c r="I83" s="178" t="s">
        <v>40</v>
      </c>
      <c r="J83" s="177"/>
      <c r="K83" s="177">
        <v>105</v>
      </c>
    </row>
    <row r="84" spans="1:11" x14ac:dyDescent="0.35">
      <c r="A84" t="s">
        <v>62</v>
      </c>
      <c r="B84" s="174">
        <v>44233</v>
      </c>
      <c r="C84">
        <v>4</v>
      </c>
      <c r="D84" t="s">
        <v>100</v>
      </c>
      <c r="E84">
        <v>63580</v>
      </c>
      <c r="F84" t="str">
        <f t="shared" si="4"/>
        <v>Low Income Residential</v>
      </c>
      <c r="G84">
        <f t="shared" si="5"/>
        <v>8</v>
      </c>
      <c r="I84" s="178" t="s">
        <v>37</v>
      </c>
      <c r="J84" s="177">
        <v>30</v>
      </c>
      <c r="K84" s="177">
        <v>10700</v>
      </c>
    </row>
    <row r="85" spans="1:11" x14ac:dyDescent="0.35">
      <c r="A85" t="s">
        <v>62</v>
      </c>
      <c r="B85" s="174">
        <v>44233</v>
      </c>
      <c r="C85">
        <v>4</v>
      </c>
      <c r="D85" t="s">
        <v>53</v>
      </c>
      <c r="E85">
        <v>45142</v>
      </c>
      <c r="F85" t="str">
        <f t="shared" si="4"/>
        <v>Small C&amp;I</v>
      </c>
      <c r="G85">
        <f t="shared" si="5"/>
        <v>8</v>
      </c>
      <c r="I85" s="178" t="s">
        <v>39</v>
      </c>
      <c r="J85" s="177">
        <v>3</v>
      </c>
      <c r="K85" s="177">
        <v>1029</v>
      </c>
    </row>
    <row r="86" spans="1:11" x14ac:dyDescent="0.35">
      <c r="A86" t="s">
        <v>62</v>
      </c>
      <c r="B86" s="174">
        <v>44233</v>
      </c>
      <c r="C86">
        <v>4</v>
      </c>
      <c r="D86" t="s">
        <v>54</v>
      </c>
      <c r="E86">
        <v>14387</v>
      </c>
      <c r="F86" t="str">
        <f t="shared" si="4"/>
        <v>Medium C&amp;I</v>
      </c>
      <c r="G86">
        <f t="shared" si="5"/>
        <v>8</v>
      </c>
      <c r="I86" s="176">
        <v>20</v>
      </c>
      <c r="J86" s="177"/>
      <c r="K86" s="177"/>
    </row>
    <row r="87" spans="1:11" x14ac:dyDescent="0.35">
      <c r="A87" t="s">
        <v>62</v>
      </c>
      <c r="B87" s="174">
        <v>44233</v>
      </c>
      <c r="C87">
        <v>4</v>
      </c>
      <c r="D87" t="s">
        <v>55</v>
      </c>
      <c r="E87">
        <v>0</v>
      </c>
      <c r="F87" t="str">
        <f t="shared" si="4"/>
        <v>Large C&amp;I</v>
      </c>
      <c r="G87">
        <f t="shared" si="5"/>
        <v>8</v>
      </c>
      <c r="I87" s="178" t="s">
        <v>41</v>
      </c>
      <c r="J87" s="177">
        <v>123212</v>
      </c>
      <c r="K87" s="177">
        <v>44972960</v>
      </c>
    </row>
    <row r="88" spans="1:11" x14ac:dyDescent="0.35">
      <c r="A88" t="s">
        <v>62</v>
      </c>
      <c r="B88" s="174">
        <v>44233</v>
      </c>
      <c r="C88">
        <v>4</v>
      </c>
      <c r="D88" t="s">
        <v>56</v>
      </c>
      <c r="E88">
        <v>199</v>
      </c>
      <c r="F88" t="str">
        <f t="shared" si="4"/>
        <v>OTHER</v>
      </c>
      <c r="G88">
        <f t="shared" si="5"/>
        <v>8</v>
      </c>
      <c r="I88" s="178" t="s">
        <v>38</v>
      </c>
      <c r="J88" s="177">
        <v>21728</v>
      </c>
      <c r="K88" s="177">
        <v>12500635</v>
      </c>
    </row>
    <row r="89" spans="1:11" x14ac:dyDescent="0.35">
      <c r="A89" t="s">
        <v>62</v>
      </c>
      <c r="B89" s="174">
        <v>44233</v>
      </c>
      <c r="C89">
        <v>5</v>
      </c>
      <c r="D89" t="s">
        <v>99</v>
      </c>
      <c r="E89">
        <v>191713650</v>
      </c>
      <c r="F89" t="str">
        <f t="shared" si="4"/>
        <v>Residential</v>
      </c>
      <c r="G89">
        <f t="shared" si="5"/>
        <v>8</v>
      </c>
      <c r="I89" s="178" t="s">
        <v>40</v>
      </c>
      <c r="J89" s="177">
        <v>208953</v>
      </c>
      <c r="K89" s="177">
        <v>29455253</v>
      </c>
    </row>
    <row r="90" spans="1:11" x14ac:dyDescent="0.35">
      <c r="A90" t="s">
        <v>62</v>
      </c>
      <c r="B90" s="174">
        <v>44233</v>
      </c>
      <c r="C90">
        <v>5</v>
      </c>
      <c r="D90" t="s">
        <v>100</v>
      </c>
      <c r="E90">
        <v>83127232</v>
      </c>
      <c r="F90" t="str">
        <f t="shared" si="4"/>
        <v>Low Income Residential</v>
      </c>
      <c r="G90">
        <f t="shared" si="5"/>
        <v>8</v>
      </c>
      <c r="I90" s="178" t="s">
        <v>37</v>
      </c>
      <c r="J90" s="177">
        <v>1913675</v>
      </c>
      <c r="K90" s="177">
        <v>123223466</v>
      </c>
    </row>
    <row r="91" spans="1:11" x14ac:dyDescent="0.35">
      <c r="A91" t="s">
        <v>62</v>
      </c>
      <c r="B91" s="174">
        <v>44233</v>
      </c>
      <c r="C91">
        <v>5</v>
      </c>
      <c r="D91" t="s">
        <v>53</v>
      </c>
      <c r="E91">
        <v>10909728</v>
      </c>
      <c r="F91" t="str">
        <f t="shared" si="4"/>
        <v>Small C&amp;I</v>
      </c>
      <c r="G91">
        <f t="shared" si="5"/>
        <v>8</v>
      </c>
      <c r="I91" s="178" t="s">
        <v>39</v>
      </c>
      <c r="J91" s="177">
        <v>385215</v>
      </c>
      <c r="K91" s="177">
        <v>29669179</v>
      </c>
    </row>
    <row r="92" spans="1:11" x14ac:dyDescent="0.35">
      <c r="A92" t="s">
        <v>62</v>
      </c>
      <c r="B92" s="174">
        <v>44233</v>
      </c>
      <c r="C92">
        <v>5</v>
      </c>
      <c r="D92" t="s">
        <v>54</v>
      </c>
      <c r="E92">
        <v>6451511</v>
      </c>
      <c r="F92" t="str">
        <f t="shared" si="4"/>
        <v>Medium C&amp;I</v>
      </c>
      <c r="G92">
        <f t="shared" si="5"/>
        <v>8</v>
      </c>
      <c r="I92" s="176">
        <v>18</v>
      </c>
      <c r="J92" s="177"/>
      <c r="K92" s="177"/>
    </row>
    <row r="93" spans="1:11" x14ac:dyDescent="0.35">
      <c r="A93" t="s">
        <v>62</v>
      </c>
      <c r="B93" s="174">
        <v>44233</v>
      </c>
      <c r="C93">
        <v>5</v>
      </c>
      <c r="D93" t="s">
        <v>55</v>
      </c>
      <c r="E93">
        <v>8200342</v>
      </c>
      <c r="F93" t="str">
        <f t="shared" si="4"/>
        <v>Large C&amp;I</v>
      </c>
      <c r="G93">
        <f t="shared" si="5"/>
        <v>8</v>
      </c>
      <c r="I93" s="178" t="s">
        <v>40</v>
      </c>
      <c r="J93" s="177"/>
      <c r="K93" s="177">
        <v>1</v>
      </c>
    </row>
    <row r="94" spans="1:11" x14ac:dyDescent="0.35">
      <c r="A94" t="s">
        <v>62</v>
      </c>
      <c r="B94" s="174">
        <v>44233</v>
      </c>
      <c r="C94">
        <v>5</v>
      </c>
      <c r="D94" t="s">
        <v>56</v>
      </c>
      <c r="E94">
        <v>938753</v>
      </c>
      <c r="F94" t="str">
        <f t="shared" si="4"/>
        <v>OTHER</v>
      </c>
      <c r="G94">
        <f t="shared" si="5"/>
        <v>8</v>
      </c>
      <c r="I94" s="178" t="s">
        <v>39</v>
      </c>
      <c r="J94" s="177"/>
      <c r="K94" s="177">
        <v>9</v>
      </c>
    </row>
    <row r="95" spans="1:11" x14ac:dyDescent="0.35">
      <c r="A95" t="s">
        <v>68</v>
      </c>
      <c r="B95" s="174">
        <v>44233</v>
      </c>
      <c r="C95">
        <v>4</v>
      </c>
      <c r="D95" t="s">
        <v>99</v>
      </c>
      <c r="E95">
        <v>1206848</v>
      </c>
      <c r="F95" t="str">
        <f t="shared" si="4"/>
        <v>Residential</v>
      </c>
      <c r="G95">
        <f t="shared" si="5"/>
        <v>9</v>
      </c>
    </row>
    <row r="96" spans="1:11" x14ac:dyDescent="0.35">
      <c r="A96" t="s">
        <v>68</v>
      </c>
      <c r="B96" s="174">
        <v>44233</v>
      </c>
      <c r="C96">
        <v>4</v>
      </c>
      <c r="D96" t="s">
        <v>100</v>
      </c>
      <c r="E96">
        <v>73004</v>
      </c>
      <c r="F96" t="str">
        <f t="shared" si="4"/>
        <v>Low Income Residential</v>
      </c>
      <c r="G96">
        <f t="shared" si="5"/>
        <v>9</v>
      </c>
    </row>
    <row r="97" spans="1:7" x14ac:dyDescent="0.35">
      <c r="A97" t="s">
        <v>68</v>
      </c>
      <c r="B97" s="174">
        <v>44233</v>
      </c>
      <c r="C97">
        <v>4</v>
      </c>
      <c r="D97" t="s">
        <v>53</v>
      </c>
      <c r="E97">
        <v>152944</v>
      </c>
      <c r="F97" t="str">
        <f t="shared" si="4"/>
        <v>Small C&amp;I</v>
      </c>
      <c r="G97">
        <f t="shared" si="5"/>
        <v>9</v>
      </c>
    </row>
    <row r="98" spans="1:7" x14ac:dyDescent="0.35">
      <c r="A98" t="s">
        <v>68</v>
      </c>
      <c r="B98" s="174">
        <v>44233</v>
      </c>
      <c r="C98">
        <v>4</v>
      </c>
      <c r="D98" t="s">
        <v>54</v>
      </c>
      <c r="E98">
        <v>73788</v>
      </c>
      <c r="F98" t="str">
        <f t="shared" ref="F98:F129" si="6">TRIM(MID(D98,3,50))</f>
        <v>Medium C&amp;I</v>
      </c>
      <c r="G98">
        <f t="shared" ref="G98:G129" si="7">VALUE(TRIM(MID(A98,6,2)))</f>
        <v>9</v>
      </c>
    </row>
    <row r="99" spans="1:7" x14ac:dyDescent="0.35">
      <c r="A99" t="s">
        <v>68</v>
      </c>
      <c r="B99" s="174">
        <v>44233</v>
      </c>
      <c r="C99">
        <v>4</v>
      </c>
      <c r="D99" t="s">
        <v>55</v>
      </c>
      <c r="E99">
        <v>30</v>
      </c>
      <c r="F99" t="str">
        <f t="shared" si="6"/>
        <v>Large C&amp;I</v>
      </c>
      <c r="G99">
        <f t="shared" si="7"/>
        <v>9</v>
      </c>
    </row>
    <row r="100" spans="1:7" x14ac:dyDescent="0.35">
      <c r="A100" t="s">
        <v>68</v>
      </c>
      <c r="B100" s="174">
        <v>44233</v>
      </c>
      <c r="C100">
        <v>4</v>
      </c>
      <c r="D100" t="s">
        <v>56</v>
      </c>
      <c r="E100">
        <v>323</v>
      </c>
      <c r="F100" t="str">
        <f t="shared" si="6"/>
        <v>OTHER</v>
      </c>
      <c r="G100">
        <f t="shared" si="7"/>
        <v>9</v>
      </c>
    </row>
    <row r="101" spans="1:7" x14ac:dyDescent="0.35">
      <c r="A101" t="s">
        <v>68</v>
      </c>
      <c r="B101" s="174">
        <v>44233</v>
      </c>
      <c r="C101">
        <v>5</v>
      </c>
      <c r="D101" t="s">
        <v>99</v>
      </c>
      <c r="E101">
        <v>240971468</v>
      </c>
      <c r="F101" t="str">
        <f t="shared" si="6"/>
        <v>Residential</v>
      </c>
      <c r="G101">
        <f t="shared" si="7"/>
        <v>9</v>
      </c>
    </row>
    <row r="102" spans="1:7" x14ac:dyDescent="0.35">
      <c r="A102" t="s">
        <v>68</v>
      </c>
      <c r="B102" s="174">
        <v>44233</v>
      </c>
      <c r="C102">
        <v>5</v>
      </c>
      <c r="D102" t="s">
        <v>100</v>
      </c>
      <c r="E102">
        <v>94409175</v>
      </c>
      <c r="F102" t="str">
        <f t="shared" si="6"/>
        <v>Low Income Residential</v>
      </c>
      <c r="G102">
        <f t="shared" si="7"/>
        <v>9</v>
      </c>
    </row>
    <row r="103" spans="1:7" x14ac:dyDescent="0.35">
      <c r="A103" t="s">
        <v>68</v>
      </c>
      <c r="B103" s="174">
        <v>44233</v>
      </c>
      <c r="C103">
        <v>5</v>
      </c>
      <c r="D103" t="s">
        <v>53</v>
      </c>
      <c r="E103">
        <v>19356268</v>
      </c>
      <c r="F103" t="str">
        <f t="shared" si="6"/>
        <v>Small C&amp;I</v>
      </c>
      <c r="G103">
        <f t="shared" si="7"/>
        <v>9</v>
      </c>
    </row>
    <row r="104" spans="1:7" x14ac:dyDescent="0.35">
      <c r="A104" t="s">
        <v>68</v>
      </c>
      <c r="B104" s="174">
        <v>44233</v>
      </c>
      <c r="C104">
        <v>5</v>
      </c>
      <c r="D104" t="s">
        <v>54</v>
      </c>
      <c r="E104">
        <v>13990725</v>
      </c>
      <c r="F104" t="str">
        <f t="shared" si="6"/>
        <v>Medium C&amp;I</v>
      </c>
      <c r="G104">
        <f t="shared" si="7"/>
        <v>9</v>
      </c>
    </row>
    <row r="105" spans="1:7" x14ac:dyDescent="0.35">
      <c r="A105" t="s">
        <v>68</v>
      </c>
      <c r="B105" s="174">
        <v>44233</v>
      </c>
      <c r="C105">
        <v>5</v>
      </c>
      <c r="D105" t="s">
        <v>55</v>
      </c>
      <c r="E105">
        <v>16714132</v>
      </c>
      <c r="F105" t="str">
        <f t="shared" si="6"/>
        <v>Large C&amp;I</v>
      </c>
      <c r="G105">
        <f t="shared" si="7"/>
        <v>9</v>
      </c>
    </row>
    <row r="106" spans="1:7" x14ac:dyDescent="0.35">
      <c r="A106" t="s">
        <v>68</v>
      </c>
      <c r="B106" s="174">
        <v>44233</v>
      </c>
      <c r="C106">
        <v>5</v>
      </c>
      <c r="D106" t="s">
        <v>56</v>
      </c>
      <c r="E106">
        <v>1751409</v>
      </c>
      <c r="F106" t="str">
        <f t="shared" si="6"/>
        <v>OTHER</v>
      </c>
      <c r="G106">
        <f t="shared" si="7"/>
        <v>9</v>
      </c>
    </row>
    <row r="107" spans="1:7" x14ac:dyDescent="0.35">
      <c r="A107" t="s">
        <v>72</v>
      </c>
      <c r="B107" s="174">
        <v>44233</v>
      </c>
      <c r="C107">
        <v>4</v>
      </c>
      <c r="D107" t="s">
        <v>99</v>
      </c>
      <c r="E107">
        <v>915530</v>
      </c>
      <c r="F107" t="str">
        <f t="shared" si="6"/>
        <v>Residential</v>
      </c>
      <c r="G107">
        <f t="shared" si="7"/>
        <v>13</v>
      </c>
    </row>
    <row r="108" spans="1:7" x14ac:dyDescent="0.35">
      <c r="A108" t="s">
        <v>72</v>
      </c>
      <c r="B108" s="174">
        <v>44233</v>
      </c>
      <c r="C108">
        <v>4</v>
      </c>
      <c r="D108" t="s">
        <v>100</v>
      </c>
      <c r="E108">
        <v>7355</v>
      </c>
      <c r="F108" t="str">
        <f t="shared" si="6"/>
        <v>Low Income Residential</v>
      </c>
      <c r="G108">
        <f t="shared" si="7"/>
        <v>13</v>
      </c>
    </row>
    <row r="109" spans="1:7" x14ac:dyDescent="0.35">
      <c r="A109" t="s">
        <v>72</v>
      </c>
      <c r="B109" s="174">
        <v>44233</v>
      </c>
      <c r="C109">
        <v>4</v>
      </c>
      <c r="D109" t="s">
        <v>53</v>
      </c>
      <c r="E109">
        <v>335373</v>
      </c>
      <c r="F109" t="str">
        <f t="shared" si="6"/>
        <v>Small C&amp;I</v>
      </c>
      <c r="G109">
        <f t="shared" si="7"/>
        <v>13</v>
      </c>
    </row>
    <row r="110" spans="1:7" x14ac:dyDescent="0.35">
      <c r="A110" t="s">
        <v>72</v>
      </c>
      <c r="B110" s="174">
        <v>44233</v>
      </c>
      <c r="C110">
        <v>4</v>
      </c>
      <c r="D110" t="s">
        <v>54</v>
      </c>
      <c r="E110">
        <v>208873</v>
      </c>
      <c r="F110" t="str">
        <f t="shared" si="6"/>
        <v>Medium C&amp;I</v>
      </c>
      <c r="G110">
        <f t="shared" si="7"/>
        <v>13</v>
      </c>
    </row>
    <row r="111" spans="1:7" x14ac:dyDescent="0.35">
      <c r="A111" t="s">
        <v>72</v>
      </c>
      <c r="B111" s="174">
        <v>44233</v>
      </c>
      <c r="C111">
        <v>4</v>
      </c>
      <c r="D111" t="s">
        <v>55</v>
      </c>
      <c r="E111">
        <v>21170</v>
      </c>
      <c r="F111" t="str">
        <f t="shared" si="6"/>
        <v>Large C&amp;I</v>
      </c>
      <c r="G111">
        <f t="shared" si="7"/>
        <v>13</v>
      </c>
    </row>
    <row r="112" spans="1:7" x14ac:dyDescent="0.35">
      <c r="A112" t="s">
        <v>72</v>
      </c>
      <c r="B112" s="174">
        <v>44233</v>
      </c>
      <c r="C112">
        <v>4</v>
      </c>
      <c r="D112" t="s">
        <v>56</v>
      </c>
      <c r="E112">
        <v>2444</v>
      </c>
      <c r="F112" t="str">
        <f t="shared" si="6"/>
        <v>OTHER</v>
      </c>
      <c r="G112">
        <f t="shared" si="7"/>
        <v>13</v>
      </c>
    </row>
    <row r="113" spans="1:7" x14ac:dyDescent="0.35">
      <c r="A113" t="s">
        <v>72</v>
      </c>
      <c r="B113" s="174">
        <v>44233</v>
      </c>
      <c r="C113">
        <v>5</v>
      </c>
      <c r="D113" t="s">
        <v>99</v>
      </c>
      <c r="E113">
        <v>40136843</v>
      </c>
      <c r="F113" t="str">
        <f t="shared" si="6"/>
        <v>Residential</v>
      </c>
      <c r="G113">
        <f t="shared" si="7"/>
        <v>13</v>
      </c>
    </row>
    <row r="114" spans="1:7" x14ac:dyDescent="0.35">
      <c r="A114" t="s">
        <v>72</v>
      </c>
      <c r="B114" s="174">
        <v>44233</v>
      </c>
      <c r="C114">
        <v>5</v>
      </c>
      <c r="D114" t="s">
        <v>100</v>
      </c>
      <c r="E114">
        <v>3899072</v>
      </c>
      <c r="F114" t="str">
        <f t="shared" si="6"/>
        <v>Low Income Residential</v>
      </c>
      <c r="G114">
        <f t="shared" si="7"/>
        <v>13</v>
      </c>
    </row>
    <row r="115" spans="1:7" x14ac:dyDescent="0.35">
      <c r="A115" t="s">
        <v>72</v>
      </c>
      <c r="B115" s="174">
        <v>44233</v>
      </c>
      <c r="C115">
        <v>5</v>
      </c>
      <c r="D115" t="s">
        <v>53</v>
      </c>
      <c r="E115">
        <v>10463793</v>
      </c>
      <c r="F115" t="str">
        <f t="shared" si="6"/>
        <v>Small C&amp;I</v>
      </c>
      <c r="G115">
        <f t="shared" si="7"/>
        <v>13</v>
      </c>
    </row>
    <row r="116" spans="1:7" x14ac:dyDescent="0.35">
      <c r="A116" t="s">
        <v>72</v>
      </c>
      <c r="B116" s="174">
        <v>44233</v>
      </c>
      <c r="C116">
        <v>5</v>
      </c>
      <c r="D116" t="s">
        <v>54</v>
      </c>
      <c r="E116">
        <v>11689389</v>
      </c>
      <c r="F116" t="str">
        <f t="shared" si="6"/>
        <v>Medium C&amp;I</v>
      </c>
      <c r="G116">
        <f t="shared" si="7"/>
        <v>13</v>
      </c>
    </row>
    <row r="117" spans="1:7" x14ac:dyDescent="0.35">
      <c r="A117" t="s">
        <v>72</v>
      </c>
      <c r="B117" s="174">
        <v>44233</v>
      </c>
      <c r="C117">
        <v>5</v>
      </c>
      <c r="D117" t="s">
        <v>55</v>
      </c>
      <c r="E117">
        <v>14413634</v>
      </c>
      <c r="F117" t="str">
        <f t="shared" si="6"/>
        <v>Large C&amp;I</v>
      </c>
      <c r="G117">
        <f t="shared" si="7"/>
        <v>13</v>
      </c>
    </row>
    <row r="118" spans="1:7" x14ac:dyDescent="0.35">
      <c r="A118" t="s">
        <v>72</v>
      </c>
      <c r="B118" s="174">
        <v>44233</v>
      </c>
      <c r="C118">
        <v>5</v>
      </c>
      <c r="D118" t="s">
        <v>56</v>
      </c>
      <c r="E118">
        <v>783107</v>
      </c>
      <c r="F118" t="str">
        <f t="shared" si="6"/>
        <v>OTHER</v>
      </c>
      <c r="G118">
        <f t="shared" si="7"/>
        <v>13</v>
      </c>
    </row>
    <row r="119" spans="1:7" x14ac:dyDescent="0.35">
      <c r="A119" t="s">
        <v>73</v>
      </c>
      <c r="B119" s="174">
        <v>44233</v>
      </c>
      <c r="C119">
        <v>4</v>
      </c>
      <c r="D119" t="s">
        <v>99</v>
      </c>
      <c r="E119">
        <v>412868</v>
      </c>
      <c r="F119" t="str">
        <f t="shared" si="6"/>
        <v>Residential</v>
      </c>
      <c r="G119">
        <f t="shared" si="7"/>
        <v>14</v>
      </c>
    </row>
    <row r="120" spans="1:7" x14ac:dyDescent="0.35">
      <c r="A120" t="s">
        <v>73</v>
      </c>
      <c r="B120" s="174">
        <v>44233</v>
      </c>
      <c r="C120">
        <v>4</v>
      </c>
      <c r="D120" t="s">
        <v>100</v>
      </c>
      <c r="E120">
        <v>2978</v>
      </c>
      <c r="F120" t="str">
        <f t="shared" si="6"/>
        <v>Low Income Residential</v>
      </c>
      <c r="G120">
        <f t="shared" si="7"/>
        <v>14</v>
      </c>
    </row>
    <row r="121" spans="1:7" x14ac:dyDescent="0.35">
      <c r="A121" t="s">
        <v>73</v>
      </c>
      <c r="B121" s="174">
        <v>44233</v>
      </c>
      <c r="C121">
        <v>4</v>
      </c>
      <c r="D121" t="s">
        <v>53</v>
      </c>
      <c r="E121">
        <v>81616</v>
      </c>
      <c r="F121" t="str">
        <f t="shared" si="6"/>
        <v>Small C&amp;I</v>
      </c>
      <c r="G121">
        <f t="shared" si="7"/>
        <v>14</v>
      </c>
    </row>
    <row r="122" spans="1:7" x14ac:dyDescent="0.35">
      <c r="A122" t="s">
        <v>73</v>
      </c>
      <c r="B122" s="174">
        <v>44233</v>
      </c>
      <c r="C122">
        <v>4</v>
      </c>
      <c r="D122" t="s">
        <v>54</v>
      </c>
      <c r="E122">
        <v>46297</v>
      </c>
      <c r="F122" t="str">
        <f t="shared" si="6"/>
        <v>Medium C&amp;I</v>
      </c>
      <c r="G122">
        <f t="shared" si="7"/>
        <v>14</v>
      </c>
    </row>
    <row r="123" spans="1:7" x14ac:dyDescent="0.35">
      <c r="A123" t="s">
        <v>73</v>
      </c>
      <c r="B123" s="174">
        <v>44233</v>
      </c>
      <c r="C123">
        <v>4</v>
      </c>
      <c r="D123" t="s">
        <v>55</v>
      </c>
      <c r="E123">
        <v>3582</v>
      </c>
      <c r="F123" t="str">
        <f t="shared" si="6"/>
        <v>Large C&amp;I</v>
      </c>
      <c r="G123">
        <f t="shared" si="7"/>
        <v>14</v>
      </c>
    </row>
    <row r="124" spans="1:7" x14ac:dyDescent="0.35">
      <c r="A124" t="s">
        <v>73</v>
      </c>
      <c r="B124" s="174">
        <v>44233</v>
      </c>
      <c r="C124">
        <v>4</v>
      </c>
      <c r="D124" t="s">
        <v>56</v>
      </c>
      <c r="E124">
        <v>3796</v>
      </c>
      <c r="F124" t="str">
        <f t="shared" si="6"/>
        <v>OTHER</v>
      </c>
      <c r="G124">
        <f t="shared" si="7"/>
        <v>14</v>
      </c>
    </row>
    <row r="125" spans="1:7" x14ac:dyDescent="0.35">
      <c r="A125" t="s">
        <v>73</v>
      </c>
      <c r="B125" s="174">
        <v>44233</v>
      </c>
      <c r="C125">
        <v>5</v>
      </c>
      <c r="D125" t="s">
        <v>99</v>
      </c>
      <c r="E125">
        <v>35881482</v>
      </c>
      <c r="F125" t="str">
        <f t="shared" si="6"/>
        <v>Residential</v>
      </c>
      <c r="G125">
        <f t="shared" si="7"/>
        <v>14</v>
      </c>
    </row>
    <row r="126" spans="1:7" x14ac:dyDescent="0.35">
      <c r="A126" t="s">
        <v>73</v>
      </c>
      <c r="B126" s="174">
        <v>44233</v>
      </c>
      <c r="C126">
        <v>5</v>
      </c>
      <c r="D126" t="s">
        <v>100</v>
      </c>
      <c r="E126">
        <v>2672392</v>
      </c>
      <c r="F126" t="str">
        <f t="shared" si="6"/>
        <v>Low Income Residential</v>
      </c>
      <c r="G126">
        <f t="shared" si="7"/>
        <v>14</v>
      </c>
    </row>
    <row r="127" spans="1:7" x14ac:dyDescent="0.35">
      <c r="A127" t="s">
        <v>73</v>
      </c>
      <c r="B127" s="174">
        <v>44233</v>
      </c>
      <c r="C127">
        <v>5</v>
      </c>
      <c r="D127" t="s">
        <v>53</v>
      </c>
      <c r="E127">
        <v>6953906</v>
      </c>
      <c r="F127" t="str">
        <f t="shared" si="6"/>
        <v>Small C&amp;I</v>
      </c>
      <c r="G127">
        <f t="shared" si="7"/>
        <v>14</v>
      </c>
    </row>
    <row r="128" spans="1:7" x14ac:dyDescent="0.35">
      <c r="A128" t="s">
        <v>73</v>
      </c>
      <c r="B128" s="174">
        <v>44233</v>
      </c>
      <c r="C128">
        <v>5</v>
      </c>
      <c r="D128" t="s">
        <v>54</v>
      </c>
      <c r="E128">
        <v>6023639</v>
      </c>
      <c r="F128" t="str">
        <f t="shared" si="6"/>
        <v>Medium C&amp;I</v>
      </c>
      <c r="G128">
        <f t="shared" si="7"/>
        <v>14</v>
      </c>
    </row>
    <row r="129" spans="1:7" x14ac:dyDescent="0.35">
      <c r="A129" t="s">
        <v>73</v>
      </c>
      <c r="B129" s="174">
        <v>44233</v>
      </c>
      <c r="C129">
        <v>5</v>
      </c>
      <c r="D129" t="s">
        <v>55</v>
      </c>
      <c r="E129">
        <v>11542251</v>
      </c>
      <c r="F129" t="str">
        <f t="shared" si="6"/>
        <v>Large C&amp;I</v>
      </c>
      <c r="G129">
        <f t="shared" si="7"/>
        <v>14</v>
      </c>
    </row>
    <row r="130" spans="1:7" x14ac:dyDescent="0.35">
      <c r="A130" t="s">
        <v>73</v>
      </c>
      <c r="B130" s="174">
        <v>44233</v>
      </c>
      <c r="C130">
        <v>5</v>
      </c>
      <c r="D130" t="s">
        <v>56</v>
      </c>
      <c r="E130">
        <v>445171</v>
      </c>
      <c r="F130" t="str">
        <f t="shared" ref="F130:F138" si="8">TRIM(MID(D130,3,50))</f>
        <v>OTHER</v>
      </c>
      <c r="G130">
        <f t="shared" ref="G130:G138" si="9">VALUE(TRIM(MID(A130,6,2)))</f>
        <v>14</v>
      </c>
    </row>
    <row r="131" spans="1:7" x14ac:dyDescent="0.35">
      <c r="A131" t="s">
        <v>74</v>
      </c>
      <c r="B131" s="174">
        <v>44233</v>
      </c>
      <c r="C131">
        <v>4</v>
      </c>
      <c r="D131" t="s">
        <v>99</v>
      </c>
      <c r="E131">
        <v>2182</v>
      </c>
      <c r="F131" t="str">
        <f t="shared" si="8"/>
        <v>Residential</v>
      </c>
      <c r="G131">
        <f t="shared" si="9"/>
        <v>15</v>
      </c>
    </row>
    <row r="132" spans="1:7" x14ac:dyDescent="0.35">
      <c r="A132" t="s">
        <v>74</v>
      </c>
      <c r="B132" s="174">
        <v>44233</v>
      </c>
      <c r="C132">
        <v>4</v>
      </c>
      <c r="D132" t="s">
        <v>100</v>
      </c>
      <c r="E132">
        <v>32</v>
      </c>
      <c r="F132" t="str">
        <f t="shared" si="8"/>
        <v>Low Income Residential</v>
      </c>
      <c r="G132">
        <f t="shared" si="9"/>
        <v>15</v>
      </c>
    </row>
    <row r="133" spans="1:7" x14ac:dyDescent="0.35">
      <c r="A133" t="s">
        <v>74</v>
      </c>
      <c r="B133" s="174">
        <v>44233</v>
      </c>
      <c r="C133">
        <v>4</v>
      </c>
      <c r="D133" t="s">
        <v>53</v>
      </c>
      <c r="E133">
        <v>421</v>
      </c>
      <c r="F133" t="str">
        <f t="shared" si="8"/>
        <v>Small C&amp;I</v>
      </c>
      <c r="G133">
        <f t="shared" si="9"/>
        <v>15</v>
      </c>
    </row>
    <row r="134" spans="1:7" x14ac:dyDescent="0.35">
      <c r="A134" t="s">
        <v>74</v>
      </c>
      <c r="B134" s="174">
        <v>44233</v>
      </c>
      <c r="C134">
        <v>4</v>
      </c>
      <c r="D134" t="s">
        <v>54</v>
      </c>
      <c r="E134">
        <v>18</v>
      </c>
      <c r="F134" t="str">
        <f t="shared" si="8"/>
        <v>Medium C&amp;I</v>
      </c>
      <c r="G134">
        <f t="shared" si="9"/>
        <v>15</v>
      </c>
    </row>
    <row r="135" spans="1:7" x14ac:dyDescent="0.35">
      <c r="A135" t="s">
        <v>74</v>
      </c>
      <c r="B135" s="174">
        <v>44233</v>
      </c>
      <c r="C135">
        <v>4</v>
      </c>
      <c r="D135" t="s">
        <v>55</v>
      </c>
      <c r="E135">
        <v>2</v>
      </c>
      <c r="F135" t="str">
        <f t="shared" si="8"/>
        <v>Large C&amp;I</v>
      </c>
      <c r="G135">
        <f t="shared" si="9"/>
        <v>15</v>
      </c>
    </row>
    <row r="136" spans="1:7" x14ac:dyDescent="0.35">
      <c r="A136" t="s">
        <v>74</v>
      </c>
      <c r="B136" s="174">
        <v>44233</v>
      </c>
      <c r="C136">
        <v>4</v>
      </c>
      <c r="D136" t="s">
        <v>56</v>
      </c>
      <c r="E136">
        <v>29</v>
      </c>
      <c r="F136" t="str">
        <f t="shared" si="8"/>
        <v>OTHER</v>
      </c>
      <c r="G136">
        <f t="shared" si="9"/>
        <v>15</v>
      </c>
    </row>
    <row r="137" spans="1:7" x14ac:dyDescent="0.35">
      <c r="A137" t="s">
        <v>74</v>
      </c>
      <c r="B137" s="174">
        <v>44233</v>
      </c>
      <c r="C137">
        <v>5</v>
      </c>
      <c r="D137" t="s">
        <v>99</v>
      </c>
      <c r="E137">
        <v>217619</v>
      </c>
      <c r="F137" t="str">
        <f t="shared" si="8"/>
        <v>Residential</v>
      </c>
      <c r="G137">
        <f t="shared" si="9"/>
        <v>15</v>
      </c>
    </row>
    <row r="138" spans="1:7" x14ac:dyDescent="0.35">
      <c r="A138" t="s">
        <v>74</v>
      </c>
      <c r="B138" s="174">
        <v>44233</v>
      </c>
      <c r="C138">
        <v>5</v>
      </c>
      <c r="D138" t="s">
        <v>100</v>
      </c>
      <c r="E138">
        <v>29077</v>
      </c>
      <c r="F138" t="str">
        <f t="shared" si="8"/>
        <v>Low Income Residential</v>
      </c>
      <c r="G138">
        <f t="shared" si="9"/>
        <v>15</v>
      </c>
    </row>
    <row r="139" spans="1:7" x14ac:dyDescent="0.35">
      <c r="A139" t="s">
        <v>74</v>
      </c>
      <c r="B139" s="174">
        <v>44233</v>
      </c>
      <c r="C139">
        <v>5</v>
      </c>
      <c r="D139" t="s">
        <v>53</v>
      </c>
      <c r="E139">
        <v>38826</v>
      </c>
      <c r="F139" t="str">
        <f t="shared" ref="F139" si="10">TRIM(MID(D139,3,50))</f>
        <v>Small C&amp;I</v>
      </c>
      <c r="G139">
        <f t="shared" ref="G139" si="11">VALUE(TRIM(MID(A139,6,2)))</f>
        <v>15</v>
      </c>
    </row>
    <row r="140" spans="1:7" x14ac:dyDescent="0.35">
      <c r="A140" t="s">
        <v>74</v>
      </c>
      <c r="B140" s="174">
        <v>44233</v>
      </c>
      <c r="C140">
        <v>5</v>
      </c>
      <c r="D140" t="s">
        <v>54</v>
      </c>
      <c r="E140">
        <v>3884</v>
      </c>
      <c r="F140" t="str">
        <f t="shared" ref="F140:F168" si="12">TRIM(MID(D140,3,50))</f>
        <v>Medium C&amp;I</v>
      </c>
      <c r="G140">
        <f t="shared" ref="G140:G168" si="13">VALUE(TRIM(MID(A140,6,2)))</f>
        <v>15</v>
      </c>
    </row>
    <row r="141" spans="1:7" x14ac:dyDescent="0.35">
      <c r="A141" t="s">
        <v>74</v>
      </c>
      <c r="B141" s="174">
        <v>44233</v>
      </c>
      <c r="C141">
        <v>5</v>
      </c>
      <c r="D141" t="s">
        <v>55</v>
      </c>
      <c r="E141">
        <v>1222</v>
      </c>
      <c r="F141" t="str">
        <f t="shared" si="12"/>
        <v>Large C&amp;I</v>
      </c>
      <c r="G141">
        <f t="shared" si="13"/>
        <v>15</v>
      </c>
    </row>
    <row r="142" spans="1:7" x14ac:dyDescent="0.35">
      <c r="A142" t="s">
        <v>74</v>
      </c>
      <c r="B142" s="174">
        <v>44233</v>
      </c>
      <c r="C142">
        <v>5</v>
      </c>
      <c r="D142" t="s">
        <v>56</v>
      </c>
      <c r="E142">
        <v>4226</v>
      </c>
      <c r="F142" t="str">
        <f t="shared" si="12"/>
        <v>OTHER</v>
      </c>
      <c r="G142">
        <f t="shared" si="13"/>
        <v>15</v>
      </c>
    </row>
    <row r="143" spans="1:7" x14ac:dyDescent="0.35">
      <c r="A143" t="s">
        <v>79</v>
      </c>
      <c r="B143" s="174">
        <v>44233</v>
      </c>
      <c r="C143">
        <v>4</v>
      </c>
      <c r="D143" t="s">
        <v>99</v>
      </c>
      <c r="E143">
        <v>1</v>
      </c>
      <c r="F143" t="str">
        <f t="shared" si="12"/>
        <v>Residential</v>
      </c>
      <c r="G143">
        <f t="shared" si="13"/>
        <v>17</v>
      </c>
    </row>
    <row r="144" spans="1:7" x14ac:dyDescent="0.35">
      <c r="A144" t="s">
        <v>79</v>
      </c>
      <c r="B144" s="174">
        <v>44233</v>
      </c>
      <c r="C144">
        <v>4</v>
      </c>
      <c r="D144" t="s">
        <v>100</v>
      </c>
      <c r="E144">
        <v>13</v>
      </c>
      <c r="F144" t="str">
        <f t="shared" si="12"/>
        <v>Low Income Residential</v>
      </c>
      <c r="G144">
        <f t="shared" si="13"/>
        <v>17</v>
      </c>
    </row>
    <row r="145" spans="1:7" x14ac:dyDescent="0.35">
      <c r="A145" t="s">
        <v>79</v>
      </c>
      <c r="B145" s="174">
        <v>44233</v>
      </c>
      <c r="C145">
        <v>5</v>
      </c>
      <c r="D145" t="s">
        <v>99</v>
      </c>
      <c r="E145">
        <v>1119</v>
      </c>
      <c r="F145" t="str">
        <f t="shared" si="12"/>
        <v>Residential</v>
      </c>
      <c r="G145">
        <f t="shared" si="13"/>
        <v>17</v>
      </c>
    </row>
    <row r="146" spans="1:7" x14ac:dyDescent="0.35">
      <c r="A146" t="s">
        <v>79</v>
      </c>
      <c r="B146" s="174">
        <v>44233</v>
      </c>
      <c r="C146">
        <v>5</v>
      </c>
      <c r="D146" t="s">
        <v>100</v>
      </c>
      <c r="E146">
        <v>8120</v>
      </c>
      <c r="F146" t="str">
        <f t="shared" si="12"/>
        <v>Low Income Residential</v>
      </c>
      <c r="G146">
        <f t="shared" si="13"/>
        <v>17</v>
      </c>
    </row>
    <row r="147" spans="1:7" x14ac:dyDescent="0.35">
      <c r="A147" t="s">
        <v>79</v>
      </c>
      <c r="B147" s="174">
        <v>44233</v>
      </c>
      <c r="C147">
        <v>5</v>
      </c>
      <c r="D147" t="s">
        <v>56</v>
      </c>
      <c r="E147">
        <v>30</v>
      </c>
      <c r="F147" t="str">
        <f t="shared" si="12"/>
        <v>OTHER</v>
      </c>
      <c r="G147">
        <f t="shared" si="13"/>
        <v>17</v>
      </c>
    </row>
    <row r="148" spans="1:7" x14ac:dyDescent="0.35">
      <c r="A148" t="s">
        <v>80</v>
      </c>
      <c r="B148" s="174">
        <v>44233</v>
      </c>
      <c r="C148">
        <v>5</v>
      </c>
      <c r="D148" t="s">
        <v>53</v>
      </c>
      <c r="E148">
        <v>9</v>
      </c>
      <c r="F148" t="str">
        <f t="shared" si="12"/>
        <v>Small C&amp;I</v>
      </c>
      <c r="G148">
        <f t="shared" si="13"/>
        <v>18</v>
      </c>
    </row>
    <row r="149" spans="1:7" x14ac:dyDescent="0.35">
      <c r="A149" t="s">
        <v>80</v>
      </c>
      <c r="B149" s="174">
        <v>44233</v>
      </c>
      <c r="C149">
        <v>5</v>
      </c>
      <c r="D149" t="s">
        <v>54</v>
      </c>
      <c r="E149">
        <v>1</v>
      </c>
      <c r="F149" t="str">
        <f t="shared" si="12"/>
        <v>Medium C&amp;I</v>
      </c>
      <c r="G149">
        <f t="shared" si="13"/>
        <v>18</v>
      </c>
    </row>
    <row r="150" spans="1:7" x14ac:dyDescent="0.35">
      <c r="A150" t="s">
        <v>81</v>
      </c>
      <c r="B150" s="174">
        <v>44233</v>
      </c>
      <c r="C150">
        <v>4</v>
      </c>
      <c r="D150" t="s">
        <v>99</v>
      </c>
      <c r="E150">
        <v>30</v>
      </c>
      <c r="F150" t="str">
        <f t="shared" si="12"/>
        <v>Residential</v>
      </c>
      <c r="G150">
        <f t="shared" si="13"/>
        <v>19</v>
      </c>
    </row>
    <row r="151" spans="1:7" x14ac:dyDescent="0.35">
      <c r="A151" t="s">
        <v>81</v>
      </c>
      <c r="B151" s="174">
        <v>44233</v>
      </c>
      <c r="C151">
        <v>4</v>
      </c>
      <c r="D151" t="s">
        <v>100</v>
      </c>
      <c r="E151">
        <v>1</v>
      </c>
      <c r="F151" t="str">
        <f t="shared" si="12"/>
        <v>Low Income Residential</v>
      </c>
      <c r="G151">
        <f t="shared" si="13"/>
        <v>19</v>
      </c>
    </row>
    <row r="152" spans="1:7" x14ac:dyDescent="0.35">
      <c r="A152" t="s">
        <v>81</v>
      </c>
      <c r="B152" s="174">
        <v>44233</v>
      </c>
      <c r="C152">
        <v>4</v>
      </c>
      <c r="D152" t="s">
        <v>53</v>
      </c>
      <c r="E152">
        <v>3</v>
      </c>
      <c r="F152" t="str">
        <f t="shared" si="12"/>
        <v>Small C&amp;I</v>
      </c>
      <c r="G152">
        <f t="shared" si="13"/>
        <v>19</v>
      </c>
    </row>
    <row r="153" spans="1:7" x14ac:dyDescent="0.35">
      <c r="A153" t="s">
        <v>81</v>
      </c>
      <c r="B153" s="174">
        <v>44233</v>
      </c>
      <c r="C153">
        <v>5</v>
      </c>
      <c r="D153" t="s">
        <v>99</v>
      </c>
      <c r="E153">
        <v>10700</v>
      </c>
      <c r="F153" t="str">
        <f t="shared" si="12"/>
        <v>Residential</v>
      </c>
      <c r="G153">
        <f t="shared" si="13"/>
        <v>19</v>
      </c>
    </row>
    <row r="154" spans="1:7" x14ac:dyDescent="0.35">
      <c r="A154" t="s">
        <v>81</v>
      </c>
      <c r="B154" s="174">
        <v>44233</v>
      </c>
      <c r="C154">
        <v>5</v>
      </c>
      <c r="D154" t="s">
        <v>100</v>
      </c>
      <c r="E154">
        <v>2879</v>
      </c>
      <c r="F154" t="str">
        <f t="shared" si="12"/>
        <v>Low Income Residential</v>
      </c>
      <c r="G154">
        <f t="shared" si="13"/>
        <v>19</v>
      </c>
    </row>
    <row r="155" spans="1:7" x14ac:dyDescent="0.35">
      <c r="A155" t="s">
        <v>81</v>
      </c>
      <c r="B155" s="174">
        <v>44233</v>
      </c>
      <c r="C155">
        <v>5</v>
      </c>
      <c r="D155" t="s">
        <v>53</v>
      </c>
      <c r="E155">
        <v>1029</v>
      </c>
      <c r="F155" t="str">
        <f t="shared" si="12"/>
        <v>Small C&amp;I</v>
      </c>
      <c r="G155">
        <f t="shared" si="13"/>
        <v>19</v>
      </c>
    </row>
    <row r="156" spans="1:7" x14ac:dyDescent="0.35">
      <c r="A156" t="s">
        <v>81</v>
      </c>
      <c r="B156" s="174">
        <v>44233</v>
      </c>
      <c r="C156">
        <v>5</v>
      </c>
      <c r="D156" t="s">
        <v>54</v>
      </c>
      <c r="E156">
        <v>105</v>
      </c>
      <c r="F156" t="str">
        <f t="shared" si="12"/>
        <v>Medium C&amp;I</v>
      </c>
      <c r="G156">
        <f t="shared" si="13"/>
        <v>19</v>
      </c>
    </row>
    <row r="157" spans="1:7" x14ac:dyDescent="0.35">
      <c r="A157" t="s">
        <v>81</v>
      </c>
      <c r="B157" s="174">
        <v>44233</v>
      </c>
      <c r="C157">
        <v>5</v>
      </c>
      <c r="D157" t="s">
        <v>55</v>
      </c>
      <c r="E157">
        <v>23</v>
      </c>
      <c r="F157" t="str">
        <f t="shared" si="12"/>
        <v>Large C&amp;I</v>
      </c>
      <c r="G157">
        <f t="shared" si="13"/>
        <v>19</v>
      </c>
    </row>
    <row r="158" spans="1:7" x14ac:dyDescent="0.35">
      <c r="A158" t="s">
        <v>81</v>
      </c>
      <c r="B158" s="174">
        <v>44233</v>
      </c>
      <c r="C158">
        <v>5</v>
      </c>
      <c r="D158" t="s">
        <v>56</v>
      </c>
      <c r="E158">
        <v>163</v>
      </c>
      <c r="F158" t="str">
        <f t="shared" si="12"/>
        <v>OTHER</v>
      </c>
      <c r="G158">
        <f t="shared" si="13"/>
        <v>19</v>
      </c>
    </row>
    <row r="159" spans="1:7" x14ac:dyDescent="0.35">
      <c r="A159" t="s">
        <v>347</v>
      </c>
      <c r="B159" s="174">
        <v>44233</v>
      </c>
      <c r="C159">
        <v>4</v>
      </c>
      <c r="D159" t="s">
        <v>99</v>
      </c>
      <c r="E159">
        <v>1913675</v>
      </c>
      <c r="F159" t="str">
        <f t="shared" si="12"/>
        <v>Residential</v>
      </c>
      <c r="G159">
        <f t="shared" si="13"/>
        <v>20</v>
      </c>
    </row>
    <row r="160" spans="1:7" x14ac:dyDescent="0.35">
      <c r="A160" t="s">
        <v>347</v>
      </c>
      <c r="B160" s="174">
        <v>44233</v>
      </c>
      <c r="C160">
        <v>4</v>
      </c>
      <c r="D160" t="s">
        <v>100</v>
      </c>
      <c r="E160">
        <v>21728</v>
      </c>
      <c r="F160" t="str">
        <f t="shared" si="12"/>
        <v>Low Income Residential</v>
      </c>
      <c r="G160">
        <f t="shared" si="13"/>
        <v>20</v>
      </c>
    </row>
    <row r="161" spans="1:7" x14ac:dyDescent="0.35">
      <c r="A161" t="s">
        <v>347</v>
      </c>
      <c r="B161" s="174">
        <v>44233</v>
      </c>
      <c r="C161">
        <v>4</v>
      </c>
      <c r="D161" t="s">
        <v>53</v>
      </c>
      <c r="E161">
        <v>385215</v>
      </c>
      <c r="F161" t="str">
        <f t="shared" si="12"/>
        <v>Small C&amp;I</v>
      </c>
      <c r="G161">
        <f t="shared" si="13"/>
        <v>20</v>
      </c>
    </row>
    <row r="162" spans="1:7" x14ac:dyDescent="0.35">
      <c r="A162" t="s">
        <v>347</v>
      </c>
      <c r="B162" s="174">
        <v>44233</v>
      </c>
      <c r="C162">
        <v>4</v>
      </c>
      <c r="D162" t="s">
        <v>54</v>
      </c>
      <c r="E162">
        <v>208953</v>
      </c>
      <c r="F162" t="str">
        <f t="shared" si="12"/>
        <v>Medium C&amp;I</v>
      </c>
      <c r="G162">
        <f t="shared" si="13"/>
        <v>20</v>
      </c>
    </row>
    <row r="163" spans="1:7" x14ac:dyDescent="0.35">
      <c r="A163" t="s">
        <v>347</v>
      </c>
      <c r="B163" s="174">
        <v>44233</v>
      </c>
      <c r="C163">
        <v>4</v>
      </c>
      <c r="D163" t="s">
        <v>55</v>
      </c>
      <c r="E163">
        <v>123212</v>
      </c>
      <c r="F163" t="str">
        <f t="shared" si="12"/>
        <v>Large C&amp;I</v>
      </c>
      <c r="G163">
        <f t="shared" si="13"/>
        <v>20</v>
      </c>
    </row>
    <row r="164" spans="1:7" x14ac:dyDescent="0.35">
      <c r="A164" t="s">
        <v>347</v>
      </c>
      <c r="B164" s="174">
        <v>44233</v>
      </c>
      <c r="C164">
        <v>4</v>
      </c>
      <c r="D164" t="s">
        <v>56</v>
      </c>
      <c r="E164">
        <v>7583</v>
      </c>
      <c r="F164" t="str">
        <f t="shared" si="12"/>
        <v>OTHER</v>
      </c>
      <c r="G164">
        <f t="shared" si="13"/>
        <v>20</v>
      </c>
    </row>
    <row r="165" spans="1:7" x14ac:dyDescent="0.35">
      <c r="A165" t="s">
        <v>347</v>
      </c>
      <c r="B165" s="174">
        <v>44233</v>
      </c>
      <c r="C165">
        <v>5</v>
      </c>
      <c r="D165" t="s">
        <v>99</v>
      </c>
      <c r="E165">
        <v>123223466</v>
      </c>
      <c r="F165" t="str">
        <f t="shared" si="12"/>
        <v>Residential</v>
      </c>
      <c r="G165">
        <f t="shared" si="13"/>
        <v>20</v>
      </c>
    </row>
    <row r="166" spans="1:7" x14ac:dyDescent="0.35">
      <c r="A166" t="s">
        <v>347</v>
      </c>
      <c r="B166" s="174">
        <v>44233</v>
      </c>
      <c r="C166">
        <v>5</v>
      </c>
      <c r="D166" t="s">
        <v>100</v>
      </c>
      <c r="E166">
        <v>12500635</v>
      </c>
      <c r="F166" t="str">
        <f t="shared" si="12"/>
        <v>Low Income Residential</v>
      </c>
      <c r="G166">
        <f t="shared" si="13"/>
        <v>20</v>
      </c>
    </row>
    <row r="167" spans="1:7" x14ac:dyDescent="0.35">
      <c r="A167" t="s">
        <v>347</v>
      </c>
      <c r="B167" s="174">
        <v>44233</v>
      </c>
      <c r="C167">
        <v>5</v>
      </c>
      <c r="D167" t="s">
        <v>53</v>
      </c>
      <c r="E167">
        <v>29669179</v>
      </c>
      <c r="F167" t="str">
        <f t="shared" si="12"/>
        <v>Small C&amp;I</v>
      </c>
      <c r="G167">
        <f t="shared" si="13"/>
        <v>20</v>
      </c>
    </row>
    <row r="168" spans="1:7" x14ac:dyDescent="0.35">
      <c r="A168" t="s">
        <v>347</v>
      </c>
      <c r="B168" s="174">
        <v>44233</v>
      </c>
      <c r="C168">
        <v>5</v>
      </c>
      <c r="D168" t="s">
        <v>54</v>
      </c>
      <c r="E168">
        <v>29455253</v>
      </c>
      <c r="F168" t="str">
        <f t="shared" si="12"/>
        <v>Medium C&amp;I</v>
      </c>
      <c r="G168">
        <f t="shared" si="13"/>
        <v>20</v>
      </c>
    </row>
    <row r="169" spans="1:7" x14ac:dyDescent="0.35">
      <c r="A169" t="s">
        <v>347</v>
      </c>
      <c r="B169" s="174">
        <v>44233</v>
      </c>
      <c r="C169">
        <v>5</v>
      </c>
      <c r="D169" t="s">
        <v>55</v>
      </c>
      <c r="E169">
        <v>44972960</v>
      </c>
      <c r="F169" t="str">
        <f t="shared" ref="F169:F170" si="14">TRIM(MID(D169,3,50))</f>
        <v>Large C&amp;I</v>
      </c>
      <c r="G169">
        <f t="shared" ref="G169:G170" si="15">VALUE(TRIM(MID(A169,6,2)))</f>
        <v>20</v>
      </c>
    </row>
    <row r="170" spans="1:7" x14ac:dyDescent="0.35">
      <c r="A170" t="s">
        <v>347</v>
      </c>
      <c r="B170" s="174">
        <v>44233</v>
      </c>
      <c r="C170">
        <v>5</v>
      </c>
      <c r="D170" t="s">
        <v>56</v>
      </c>
      <c r="E170">
        <v>2017255</v>
      </c>
      <c r="F170" t="str">
        <f t="shared" si="14"/>
        <v>OTHER</v>
      </c>
      <c r="G170">
        <f t="shared" si="15"/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78"/>
  <sheetViews>
    <sheetView workbookViewId="0">
      <selection activeCell="J83" sqref="J83"/>
    </sheetView>
  </sheetViews>
  <sheetFormatPr defaultRowHeight="14.5" x14ac:dyDescent="0.35"/>
  <cols>
    <col min="2" max="2" width="11.7265625" style="174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96</v>
      </c>
      <c r="G1" t="s">
        <v>97</v>
      </c>
    </row>
    <row r="2" spans="1:11" x14ac:dyDescent="0.35">
      <c r="A2" t="s">
        <v>69</v>
      </c>
      <c r="B2" s="174">
        <v>44233</v>
      </c>
      <c r="C2" t="s">
        <v>66</v>
      </c>
      <c r="D2" t="s">
        <v>99</v>
      </c>
      <c r="E2">
        <v>612179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44233</v>
      </c>
      <c r="C3" t="s">
        <v>66</v>
      </c>
      <c r="D3" t="s">
        <v>100</v>
      </c>
      <c r="E3">
        <v>57430</v>
      </c>
      <c r="F3" t="str">
        <f t="shared" si="0"/>
        <v>Low Income Residential</v>
      </c>
      <c r="G3">
        <f t="shared" si="1"/>
        <v>1</v>
      </c>
      <c r="J3" s="174">
        <v>44233</v>
      </c>
    </row>
    <row r="4" spans="1:11" x14ac:dyDescent="0.35">
      <c r="A4" t="s">
        <v>69</v>
      </c>
      <c r="B4" s="174">
        <v>44233</v>
      </c>
      <c r="C4" t="s">
        <v>66</v>
      </c>
      <c r="D4" t="s">
        <v>53</v>
      </c>
      <c r="E4">
        <v>37454</v>
      </c>
      <c r="F4" t="str">
        <f t="shared" si="0"/>
        <v>Small C&amp;I</v>
      </c>
      <c r="G4">
        <f t="shared" si="1"/>
        <v>1</v>
      </c>
      <c r="I4" s="175" t="s">
        <v>58</v>
      </c>
      <c r="J4" t="s">
        <v>66</v>
      </c>
      <c r="K4" t="s">
        <v>67</v>
      </c>
    </row>
    <row r="5" spans="1:11" x14ac:dyDescent="0.35">
      <c r="A5" t="s">
        <v>69</v>
      </c>
      <c r="B5" s="174">
        <v>44233</v>
      </c>
      <c r="C5" t="s">
        <v>66</v>
      </c>
      <c r="D5" t="s">
        <v>54</v>
      </c>
      <c r="E5">
        <v>12647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44233</v>
      </c>
      <c r="C6" t="s">
        <v>66</v>
      </c>
      <c r="D6" t="s">
        <v>55</v>
      </c>
      <c r="E6">
        <v>9378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9378</v>
      </c>
      <c r="K6" s="177">
        <v>124</v>
      </c>
    </row>
    <row r="7" spans="1:11" x14ac:dyDescent="0.35">
      <c r="A7" t="s">
        <v>69</v>
      </c>
      <c r="B7" s="174">
        <v>44233</v>
      </c>
      <c r="C7" t="s">
        <v>66</v>
      </c>
      <c r="D7" t="s">
        <v>70</v>
      </c>
      <c r="E7">
        <v>89</v>
      </c>
      <c r="F7" t="str">
        <f t="shared" si="0"/>
        <v>HER</v>
      </c>
      <c r="G7">
        <f t="shared" si="1"/>
        <v>1</v>
      </c>
      <c r="I7" s="178" t="s">
        <v>38</v>
      </c>
      <c r="J7" s="177">
        <v>57430</v>
      </c>
      <c r="K7" s="177">
        <v>12954</v>
      </c>
    </row>
    <row r="8" spans="1:11" x14ac:dyDescent="0.35">
      <c r="A8" t="s">
        <v>69</v>
      </c>
      <c r="B8" s="174">
        <v>44233</v>
      </c>
      <c r="C8" t="s">
        <v>67</v>
      </c>
      <c r="D8" t="s">
        <v>99</v>
      </c>
      <c r="E8">
        <v>183968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12647</v>
      </c>
      <c r="K8" s="177">
        <v>594</v>
      </c>
    </row>
    <row r="9" spans="1:11" x14ac:dyDescent="0.35">
      <c r="A9" t="s">
        <v>69</v>
      </c>
      <c r="B9" s="174">
        <v>44233</v>
      </c>
      <c r="C9" t="s">
        <v>67</v>
      </c>
      <c r="D9" t="s">
        <v>100</v>
      </c>
      <c r="E9">
        <v>12954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612179</v>
      </c>
      <c r="K9" s="177">
        <v>183968</v>
      </c>
    </row>
    <row r="10" spans="1:11" x14ac:dyDescent="0.35">
      <c r="A10" t="s">
        <v>69</v>
      </c>
      <c r="B10" s="174">
        <v>44233</v>
      </c>
      <c r="C10" t="s">
        <v>67</v>
      </c>
      <c r="D10" t="s">
        <v>53</v>
      </c>
      <c r="E10">
        <v>18660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37454</v>
      </c>
      <c r="K10" s="177">
        <v>18660</v>
      </c>
    </row>
    <row r="11" spans="1:11" x14ac:dyDescent="0.35">
      <c r="A11" t="s">
        <v>69</v>
      </c>
      <c r="B11" s="174">
        <v>44233</v>
      </c>
      <c r="C11" t="s">
        <v>67</v>
      </c>
      <c r="D11" t="s">
        <v>54</v>
      </c>
      <c r="E11">
        <v>594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44233</v>
      </c>
      <c r="C12" t="s">
        <v>67</v>
      </c>
      <c r="D12" t="s">
        <v>55</v>
      </c>
      <c r="E12">
        <v>124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2555</v>
      </c>
      <c r="K12" s="177">
        <v>38</v>
      </c>
    </row>
    <row r="13" spans="1:11" x14ac:dyDescent="0.35">
      <c r="A13" t="s">
        <v>69</v>
      </c>
      <c r="B13" s="174">
        <v>44233</v>
      </c>
      <c r="C13" t="s">
        <v>67</v>
      </c>
      <c r="D13" t="s">
        <v>70</v>
      </c>
      <c r="E13">
        <v>42</v>
      </c>
      <c r="F13" t="str">
        <f t="shared" si="0"/>
        <v>HER</v>
      </c>
      <c r="G13">
        <f t="shared" si="1"/>
        <v>1</v>
      </c>
      <c r="I13" s="178" t="s">
        <v>38</v>
      </c>
      <c r="J13" s="177">
        <v>26015</v>
      </c>
      <c r="K13" s="177">
        <v>5223</v>
      </c>
    </row>
    <row r="14" spans="1:11" x14ac:dyDescent="0.35">
      <c r="A14" t="s">
        <v>71</v>
      </c>
      <c r="B14" s="174">
        <v>44233</v>
      </c>
      <c r="C14" t="s">
        <v>66</v>
      </c>
      <c r="D14" t="s">
        <v>99</v>
      </c>
      <c r="E14">
        <v>97032</v>
      </c>
      <c r="F14" t="str">
        <f t="shared" si="0"/>
        <v>Residential</v>
      </c>
      <c r="G14">
        <f t="shared" si="1"/>
        <v>2</v>
      </c>
      <c r="I14" s="178" t="s">
        <v>40</v>
      </c>
      <c r="J14" s="177">
        <v>2877</v>
      </c>
      <c r="K14" s="177">
        <v>152</v>
      </c>
    </row>
    <row r="15" spans="1:11" x14ac:dyDescent="0.35">
      <c r="A15" t="s">
        <v>71</v>
      </c>
      <c r="B15" s="174">
        <v>44233</v>
      </c>
      <c r="C15" t="s">
        <v>66</v>
      </c>
      <c r="D15" t="s">
        <v>100</v>
      </c>
      <c r="E15">
        <v>26015</v>
      </c>
      <c r="F15" t="str">
        <f t="shared" si="0"/>
        <v>Low Income Residential</v>
      </c>
      <c r="G15">
        <f t="shared" si="1"/>
        <v>2</v>
      </c>
      <c r="I15" s="178" t="s">
        <v>37</v>
      </c>
      <c r="J15" s="177">
        <v>97032</v>
      </c>
      <c r="K15" s="177">
        <v>23740</v>
      </c>
    </row>
    <row r="16" spans="1:11" x14ac:dyDescent="0.35">
      <c r="A16" t="s">
        <v>71</v>
      </c>
      <c r="B16" s="174">
        <v>44233</v>
      </c>
      <c r="C16" t="s">
        <v>66</v>
      </c>
      <c r="D16" t="s">
        <v>53</v>
      </c>
      <c r="E16">
        <v>7604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7604</v>
      </c>
      <c r="K16" s="177">
        <v>3751</v>
      </c>
    </row>
    <row r="17" spans="1:11" x14ac:dyDescent="0.35">
      <c r="A17" t="s">
        <v>71</v>
      </c>
      <c r="B17" s="174">
        <v>44233</v>
      </c>
      <c r="C17" t="s">
        <v>66</v>
      </c>
      <c r="D17" t="s">
        <v>54</v>
      </c>
      <c r="E17">
        <v>2877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44233</v>
      </c>
      <c r="C18" t="s">
        <v>66</v>
      </c>
      <c r="D18" t="s">
        <v>55</v>
      </c>
      <c r="E18">
        <v>2555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1537</v>
      </c>
      <c r="K18" s="177">
        <v>32</v>
      </c>
    </row>
    <row r="19" spans="1:11" x14ac:dyDescent="0.35">
      <c r="A19" t="s">
        <v>71</v>
      </c>
      <c r="B19" s="174">
        <v>44233</v>
      </c>
      <c r="C19" t="s">
        <v>67</v>
      </c>
      <c r="D19" t="s">
        <v>99</v>
      </c>
      <c r="E19">
        <v>23740</v>
      </c>
      <c r="F19" t="str">
        <f t="shared" si="0"/>
        <v>Residential</v>
      </c>
      <c r="G19">
        <f t="shared" si="1"/>
        <v>2</v>
      </c>
      <c r="I19" s="178" t="s">
        <v>38</v>
      </c>
      <c r="J19" s="177">
        <v>4151</v>
      </c>
      <c r="K19" s="177">
        <v>953</v>
      </c>
    </row>
    <row r="20" spans="1:11" x14ac:dyDescent="0.35">
      <c r="A20" t="s">
        <v>71</v>
      </c>
      <c r="B20" s="174">
        <v>44233</v>
      </c>
      <c r="C20" t="s">
        <v>67</v>
      </c>
      <c r="D20" t="s">
        <v>100</v>
      </c>
      <c r="E20">
        <v>5223</v>
      </c>
      <c r="F20" t="str">
        <f t="shared" si="0"/>
        <v>Low Income Residential</v>
      </c>
      <c r="G20">
        <f t="shared" si="1"/>
        <v>2</v>
      </c>
      <c r="I20" s="178" t="s">
        <v>40</v>
      </c>
      <c r="J20" s="177">
        <v>1627</v>
      </c>
      <c r="K20" s="177">
        <v>109</v>
      </c>
    </row>
    <row r="21" spans="1:11" x14ac:dyDescent="0.35">
      <c r="A21" t="s">
        <v>71</v>
      </c>
      <c r="B21" s="174">
        <v>44233</v>
      </c>
      <c r="C21" t="s">
        <v>67</v>
      </c>
      <c r="D21" t="s">
        <v>53</v>
      </c>
      <c r="E21">
        <v>3751</v>
      </c>
      <c r="F21" t="str">
        <f t="shared" si="0"/>
        <v>Small C&amp;I</v>
      </c>
      <c r="G21">
        <f t="shared" si="1"/>
        <v>2</v>
      </c>
      <c r="I21" s="178" t="s">
        <v>37</v>
      </c>
      <c r="J21" s="177">
        <v>33717</v>
      </c>
      <c r="K21" s="177">
        <v>9341</v>
      </c>
    </row>
    <row r="22" spans="1:11" x14ac:dyDescent="0.35">
      <c r="A22" t="s">
        <v>71</v>
      </c>
      <c r="B22" s="174">
        <v>44233</v>
      </c>
      <c r="C22" t="s">
        <v>67</v>
      </c>
      <c r="D22" t="s">
        <v>54</v>
      </c>
      <c r="E22">
        <v>152</v>
      </c>
      <c r="F22" t="str">
        <f t="shared" si="0"/>
        <v>Medium C&amp;I</v>
      </c>
      <c r="G22">
        <f t="shared" si="1"/>
        <v>2</v>
      </c>
      <c r="I22" s="178" t="s">
        <v>39</v>
      </c>
      <c r="J22" s="177">
        <v>3857</v>
      </c>
      <c r="K22" s="177">
        <v>2248</v>
      </c>
    </row>
    <row r="23" spans="1:11" x14ac:dyDescent="0.35">
      <c r="A23" t="s">
        <v>71</v>
      </c>
      <c r="B23" s="174">
        <v>44233</v>
      </c>
      <c r="C23" t="s">
        <v>67</v>
      </c>
      <c r="D23" t="s">
        <v>55</v>
      </c>
      <c r="E23">
        <v>38</v>
      </c>
      <c r="F23" t="str">
        <f t="shared" si="0"/>
        <v>Large C&amp;I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65</v>
      </c>
      <c r="B24" s="174">
        <v>44233</v>
      </c>
      <c r="C24" t="s">
        <v>66</v>
      </c>
      <c r="D24" t="s">
        <v>99</v>
      </c>
      <c r="E24">
        <v>33717</v>
      </c>
      <c r="F24" t="str">
        <f t="shared" si="0"/>
        <v>Residential</v>
      </c>
      <c r="G24">
        <f t="shared" si="1"/>
        <v>3</v>
      </c>
      <c r="I24" s="178" t="s">
        <v>41</v>
      </c>
      <c r="J24" s="177">
        <v>445</v>
      </c>
      <c r="K24" s="177">
        <v>3</v>
      </c>
    </row>
    <row r="25" spans="1:11" x14ac:dyDescent="0.35">
      <c r="A25" t="s">
        <v>65</v>
      </c>
      <c r="B25" s="174">
        <v>44233</v>
      </c>
      <c r="C25" t="s">
        <v>66</v>
      </c>
      <c r="D25" t="s">
        <v>100</v>
      </c>
      <c r="E25">
        <v>4151</v>
      </c>
      <c r="F25" t="str">
        <f t="shared" si="0"/>
        <v>Low Income Residential</v>
      </c>
      <c r="G25">
        <f t="shared" si="1"/>
        <v>3</v>
      </c>
      <c r="I25" s="178" t="s">
        <v>38</v>
      </c>
      <c r="J25" s="177">
        <v>2283</v>
      </c>
      <c r="K25" s="177">
        <v>425</v>
      </c>
    </row>
    <row r="26" spans="1:11" x14ac:dyDescent="0.35">
      <c r="A26" t="s">
        <v>65</v>
      </c>
      <c r="B26" s="174">
        <v>44233</v>
      </c>
      <c r="C26" t="s">
        <v>66</v>
      </c>
      <c r="D26" t="s">
        <v>53</v>
      </c>
      <c r="E26">
        <v>3857</v>
      </c>
      <c r="F26" t="str">
        <f t="shared" si="0"/>
        <v>Small C&amp;I</v>
      </c>
      <c r="G26">
        <f t="shared" si="1"/>
        <v>3</v>
      </c>
      <c r="I26" s="178" t="s">
        <v>40</v>
      </c>
      <c r="J26" s="177">
        <v>495</v>
      </c>
      <c r="K26" s="177">
        <v>22</v>
      </c>
    </row>
    <row r="27" spans="1:11" x14ac:dyDescent="0.35">
      <c r="A27" t="s">
        <v>65</v>
      </c>
      <c r="B27" s="174">
        <v>44233</v>
      </c>
      <c r="C27" t="s">
        <v>66</v>
      </c>
      <c r="D27" t="s">
        <v>54</v>
      </c>
      <c r="E27">
        <v>1627</v>
      </c>
      <c r="F27" t="str">
        <f t="shared" si="0"/>
        <v>Medium C&amp;I</v>
      </c>
      <c r="G27">
        <f t="shared" si="1"/>
        <v>3</v>
      </c>
      <c r="I27" s="178" t="s">
        <v>37</v>
      </c>
      <c r="J27" s="177">
        <v>12191</v>
      </c>
      <c r="K27" s="177">
        <v>2950</v>
      </c>
    </row>
    <row r="28" spans="1:11" x14ac:dyDescent="0.35">
      <c r="A28" t="s">
        <v>65</v>
      </c>
      <c r="B28" s="174">
        <v>44233</v>
      </c>
      <c r="C28" t="s">
        <v>66</v>
      </c>
      <c r="D28" t="s">
        <v>55</v>
      </c>
      <c r="E28">
        <v>1537</v>
      </c>
      <c r="F28" t="str">
        <f t="shared" si="0"/>
        <v>Large C&amp;I</v>
      </c>
      <c r="G28">
        <f t="shared" si="1"/>
        <v>3</v>
      </c>
      <c r="I28" s="178" t="s">
        <v>39</v>
      </c>
      <c r="J28" s="177">
        <v>1146</v>
      </c>
      <c r="K28" s="177">
        <v>495</v>
      </c>
    </row>
    <row r="29" spans="1:11" x14ac:dyDescent="0.35">
      <c r="A29" t="s">
        <v>65</v>
      </c>
      <c r="B29" s="174">
        <v>44233</v>
      </c>
      <c r="C29" t="s">
        <v>67</v>
      </c>
      <c r="D29" t="s">
        <v>99</v>
      </c>
      <c r="E29">
        <v>9341</v>
      </c>
      <c r="F29" t="str">
        <f t="shared" si="0"/>
        <v>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44233</v>
      </c>
      <c r="C30" t="s">
        <v>67</v>
      </c>
      <c r="D30" t="s">
        <v>100</v>
      </c>
      <c r="E30">
        <v>953</v>
      </c>
      <c r="F30" t="str">
        <f t="shared" si="0"/>
        <v>Low Income Residential</v>
      </c>
      <c r="G30">
        <f t="shared" si="1"/>
        <v>3</v>
      </c>
      <c r="I30" s="178" t="s">
        <v>41</v>
      </c>
      <c r="J30" s="177">
        <v>573</v>
      </c>
      <c r="K30" s="177">
        <v>3</v>
      </c>
    </row>
    <row r="31" spans="1:11" x14ac:dyDescent="0.35">
      <c r="A31" t="s">
        <v>65</v>
      </c>
      <c r="B31" s="174">
        <v>44233</v>
      </c>
      <c r="C31" t="s">
        <v>67</v>
      </c>
      <c r="D31" t="s">
        <v>53</v>
      </c>
      <c r="E31">
        <v>2248</v>
      </c>
      <c r="F31" t="str">
        <f t="shared" si="0"/>
        <v>Small C&amp;I</v>
      </c>
      <c r="G31">
        <f t="shared" si="1"/>
        <v>3</v>
      </c>
      <c r="I31" s="178" t="s">
        <v>38</v>
      </c>
      <c r="J31" s="177">
        <v>19581</v>
      </c>
      <c r="K31" s="177">
        <v>3845</v>
      </c>
    </row>
    <row r="32" spans="1:11" x14ac:dyDescent="0.35">
      <c r="A32" t="s">
        <v>65</v>
      </c>
      <c r="B32" s="174">
        <v>44233</v>
      </c>
      <c r="C32" t="s">
        <v>67</v>
      </c>
      <c r="D32" t="s">
        <v>54</v>
      </c>
      <c r="E32">
        <v>109</v>
      </c>
      <c r="F32" t="str">
        <f t="shared" si="0"/>
        <v>Medium C&amp;I</v>
      </c>
      <c r="G32">
        <f t="shared" si="1"/>
        <v>3</v>
      </c>
      <c r="I32" s="178" t="s">
        <v>40</v>
      </c>
      <c r="J32" s="177">
        <v>755</v>
      </c>
      <c r="K32" s="177">
        <v>21</v>
      </c>
    </row>
    <row r="33" spans="1:11" x14ac:dyDescent="0.35">
      <c r="A33" t="s">
        <v>65</v>
      </c>
      <c r="B33" s="174">
        <v>44233</v>
      </c>
      <c r="C33" t="s">
        <v>67</v>
      </c>
      <c r="D33" t="s">
        <v>55</v>
      </c>
      <c r="E33">
        <v>32</v>
      </c>
      <c r="F33" t="str">
        <f t="shared" si="0"/>
        <v>Large C&amp;I</v>
      </c>
      <c r="G33">
        <f t="shared" si="1"/>
        <v>3</v>
      </c>
      <c r="I33" s="178" t="s">
        <v>37</v>
      </c>
      <c r="J33" s="177">
        <v>51124</v>
      </c>
      <c r="K33" s="177">
        <v>11449</v>
      </c>
    </row>
    <row r="34" spans="1:11" x14ac:dyDescent="0.35">
      <c r="A34" t="s">
        <v>50</v>
      </c>
      <c r="B34" s="174">
        <v>44233</v>
      </c>
      <c r="C34" t="s">
        <v>66</v>
      </c>
      <c r="D34" t="s">
        <v>99</v>
      </c>
      <c r="E34">
        <v>12191</v>
      </c>
      <c r="F34" t="str">
        <f t="shared" si="0"/>
        <v>Residential</v>
      </c>
      <c r="G34">
        <f t="shared" si="1"/>
        <v>4</v>
      </c>
      <c r="I34" s="178" t="s">
        <v>39</v>
      </c>
      <c r="J34" s="177">
        <v>2601</v>
      </c>
      <c r="K34" s="177">
        <v>1008</v>
      </c>
    </row>
    <row r="35" spans="1:11" x14ac:dyDescent="0.35">
      <c r="A35" t="s">
        <v>50</v>
      </c>
      <c r="B35" s="174">
        <v>44233</v>
      </c>
      <c r="C35" t="s">
        <v>66</v>
      </c>
      <c r="D35" t="s">
        <v>100</v>
      </c>
      <c r="E35">
        <v>2283</v>
      </c>
      <c r="F35" t="str">
        <f t="shared" si="0"/>
        <v>Low Income Residential</v>
      </c>
      <c r="G35">
        <f t="shared" si="1"/>
        <v>4</v>
      </c>
      <c r="I35" s="176">
        <v>6</v>
      </c>
      <c r="J35" s="177"/>
      <c r="K35" s="177"/>
    </row>
    <row r="36" spans="1:11" x14ac:dyDescent="0.35">
      <c r="A36" t="s">
        <v>50</v>
      </c>
      <c r="B36" s="174">
        <v>44233</v>
      </c>
      <c r="C36" t="s">
        <v>66</v>
      </c>
      <c r="D36" t="s">
        <v>53</v>
      </c>
      <c r="E36">
        <v>1146</v>
      </c>
      <c r="F36" t="str">
        <f t="shared" si="0"/>
        <v>Small C&amp;I</v>
      </c>
      <c r="G36">
        <f t="shared" si="1"/>
        <v>4</v>
      </c>
      <c r="I36" s="178" t="s">
        <v>41</v>
      </c>
      <c r="J36" s="177">
        <v>8551930</v>
      </c>
      <c r="K36" s="177">
        <v>554508</v>
      </c>
    </row>
    <row r="37" spans="1:11" x14ac:dyDescent="0.35">
      <c r="A37" t="s">
        <v>50</v>
      </c>
      <c r="B37" s="174">
        <v>44233</v>
      </c>
      <c r="C37" t="s">
        <v>66</v>
      </c>
      <c r="D37" t="s">
        <v>54</v>
      </c>
      <c r="E37">
        <v>495</v>
      </c>
      <c r="F37" t="str">
        <f t="shared" si="0"/>
        <v>Medium C&amp;I</v>
      </c>
      <c r="G37">
        <f t="shared" si="1"/>
        <v>4</v>
      </c>
      <c r="I37" s="178" t="s">
        <v>38</v>
      </c>
      <c r="J37" s="177">
        <v>2885083</v>
      </c>
      <c r="K37" s="177">
        <v>564940</v>
      </c>
    </row>
    <row r="38" spans="1:11" x14ac:dyDescent="0.35">
      <c r="A38" t="s">
        <v>50</v>
      </c>
      <c r="B38" s="174">
        <v>44233</v>
      </c>
      <c r="C38" t="s">
        <v>66</v>
      </c>
      <c r="D38" t="s">
        <v>55</v>
      </c>
      <c r="E38">
        <v>445</v>
      </c>
      <c r="F38" t="str">
        <f t="shared" si="0"/>
        <v>Large C&amp;I</v>
      </c>
      <c r="G38">
        <f t="shared" si="1"/>
        <v>4</v>
      </c>
      <c r="I38" s="178" t="s">
        <v>40</v>
      </c>
      <c r="J38" s="177">
        <v>2290256</v>
      </c>
      <c r="K38" s="177">
        <v>490774</v>
      </c>
    </row>
    <row r="39" spans="1:11" x14ac:dyDescent="0.35">
      <c r="A39" t="s">
        <v>50</v>
      </c>
      <c r="B39" s="174">
        <v>44233</v>
      </c>
      <c r="C39" t="s">
        <v>67</v>
      </c>
      <c r="D39" t="s">
        <v>99</v>
      </c>
      <c r="E39">
        <v>2950</v>
      </c>
      <c r="F39" t="str">
        <f t="shared" si="0"/>
        <v>Residential</v>
      </c>
      <c r="G39">
        <f t="shared" si="1"/>
        <v>4</v>
      </c>
      <c r="I39" s="178" t="s">
        <v>37</v>
      </c>
      <c r="J39" s="177">
        <v>13744347</v>
      </c>
      <c r="K39" s="177">
        <v>3166633</v>
      </c>
    </row>
    <row r="40" spans="1:11" x14ac:dyDescent="0.35">
      <c r="A40" t="s">
        <v>50</v>
      </c>
      <c r="B40" s="174">
        <v>44233</v>
      </c>
      <c r="C40" t="s">
        <v>67</v>
      </c>
      <c r="D40" t="s">
        <v>100</v>
      </c>
      <c r="E40">
        <v>425</v>
      </c>
      <c r="F40" t="str">
        <f t="shared" si="0"/>
        <v>Low Income Residential</v>
      </c>
      <c r="G40">
        <f t="shared" si="1"/>
        <v>4</v>
      </c>
      <c r="I40" s="178" t="s">
        <v>39</v>
      </c>
      <c r="J40" s="177">
        <v>2114200</v>
      </c>
      <c r="K40" s="177">
        <v>1106157</v>
      </c>
    </row>
    <row r="41" spans="1:11" x14ac:dyDescent="0.35">
      <c r="A41" t="s">
        <v>50</v>
      </c>
      <c r="B41" s="174">
        <v>44233</v>
      </c>
      <c r="C41" t="s">
        <v>67</v>
      </c>
      <c r="D41" t="s">
        <v>53</v>
      </c>
      <c r="E41">
        <v>495</v>
      </c>
      <c r="F41" t="str">
        <f t="shared" si="0"/>
        <v>Small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44233</v>
      </c>
      <c r="C42" t="s">
        <v>67</v>
      </c>
      <c r="D42" t="s">
        <v>54</v>
      </c>
      <c r="E42">
        <v>22</v>
      </c>
      <c r="F42" t="str">
        <f t="shared" si="0"/>
        <v>Medium C&amp;I</v>
      </c>
      <c r="G42">
        <f t="shared" si="1"/>
        <v>4</v>
      </c>
      <c r="I42" s="178" t="s">
        <v>41</v>
      </c>
      <c r="J42" s="177">
        <v>2089139</v>
      </c>
      <c r="K42" s="177">
        <v>60093</v>
      </c>
    </row>
    <row r="43" spans="1:11" x14ac:dyDescent="0.35">
      <c r="A43" t="s">
        <v>50</v>
      </c>
      <c r="B43" s="174">
        <v>44233</v>
      </c>
      <c r="C43" t="s">
        <v>67</v>
      </c>
      <c r="D43" t="s">
        <v>55</v>
      </c>
      <c r="E43">
        <v>3</v>
      </c>
      <c r="F43" t="str">
        <f t="shared" si="0"/>
        <v>Large C&amp;I</v>
      </c>
      <c r="G43">
        <f t="shared" si="1"/>
        <v>4</v>
      </c>
      <c r="I43" s="178" t="s">
        <v>38</v>
      </c>
      <c r="J43" s="177">
        <v>1528719</v>
      </c>
      <c r="K43" s="177">
        <v>267075</v>
      </c>
    </row>
    <row r="44" spans="1:11" x14ac:dyDescent="0.35">
      <c r="A44" t="s">
        <v>59</v>
      </c>
      <c r="B44" s="174">
        <v>44233</v>
      </c>
      <c r="C44" t="s">
        <v>66</v>
      </c>
      <c r="D44" t="s">
        <v>99</v>
      </c>
      <c r="E44">
        <v>51124</v>
      </c>
      <c r="F44" t="str">
        <f t="shared" si="0"/>
        <v>Residential</v>
      </c>
      <c r="G44">
        <f t="shared" si="1"/>
        <v>5</v>
      </c>
      <c r="I44" s="178" t="s">
        <v>40</v>
      </c>
      <c r="J44" s="177">
        <v>515012</v>
      </c>
      <c r="K44" s="177">
        <v>75146</v>
      </c>
    </row>
    <row r="45" spans="1:11" x14ac:dyDescent="0.35">
      <c r="A45" t="s">
        <v>59</v>
      </c>
      <c r="B45" s="174">
        <v>44233</v>
      </c>
      <c r="C45" t="s">
        <v>66</v>
      </c>
      <c r="D45" t="s">
        <v>100</v>
      </c>
      <c r="E45">
        <v>19581</v>
      </c>
      <c r="F45" t="str">
        <f t="shared" si="0"/>
        <v>Low Income Residential</v>
      </c>
      <c r="G45">
        <f t="shared" si="1"/>
        <v>5</v>
      </c>
      <c r="I45" s="178" t="s">
        <v>37</v>
      </c>
      <c r="J45" s="177">
        <v>5396307</v>
      </c>
      <c r="K45" s="177">
        <v>1176761</v>
      </c>
    </row>
    <row r="46" spans="1:11" x14ac:dyDescent="0.35">
      <c r="A46" t="s">
        <v>59</v>
      </c>
      <c r="B46" s="174">
        <v>44233</v>
      </c>
      <c r="C46" t="s">
        <v>66</v>
      </c>
      <c r="D46" t="s">
        <v>53</v>
      </c>
      <c r="E46">
        <v>2601</v>
      </c>
      <c r="F46" t="str">
        <f t="shared" si="0"/>
        <v>Small C&amp;I</v>
      </c>
      <c r="G46">
        <f t="shared" si="1"/>
        <v>5</v>
      </c>
      <c r="I46" s="178" t="s">
        <v>39</v>
      </c>
      <c r="J46" s="177">
        <v>522763</v>
      </c>
      <c r="K46" s="177">
        <v>228335</v>
      </c>
    </row>
    <row r="47" spans="1:11" x14ac:dyDescent="0.35">
      <c r="A47" t="s">
        <v>59</v>
      </c>
      <c r="B47" s="174">
        <v>44233</v>
      </c>
      <c r="C47" t="s">
        <v>66</v>
      </c>
      <c r="D47" t="s">
        <v>54</v>
      </c>
      <c r="E47">
        <v>755</v>
      </c>
      <c r="F47" t="str">
        <f t="shared" si="0"/>
        <v>Medium C&amp;I</v>
      </c>
      <c r="G47">
        <f t="shared" si="1"/>
        <v>5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44233</v>
      </c>
      <c r="C48" t="s">
        <v>66</v>
      </c>
      <c r="D48" t="s">
        <v>55</v>
      </c>
      <c r="E48">
        <v>573</v>
      </c>
      <c r="F48" t="str">
        <f t="shared" si="0"/>
        <v>Large C&amp;I</v>
      </c>
      <c r="G48">
        <f t="shared" si="1"/>
        <v>5</v>
      </c>
      <c r="I48" s="178" t="s">
        <v>41</v>
      </c>
      <c r="J48" s="177">
        <v>8302179</v>
      </c>
      <c r="K48" s="177">
        <v>169083</v>
      </c>
    </row>
    <row r="49" spans="1:11" x14ac:dyDescent="0.35">
      <c r="A49" t="s">
        <v>59</v>
      </c>
      <c r="B49" s="174">
        <v>44233</v>
      </c>
      <c r="C49" t="s">
        <v>67</v>
      </c>
      <c r="D49" t="s">
        <v>99</v>
      </c>
      <c r="E49">
        <v>11449</v>
      </c>
      <c r="F49" t="str">
        <f t="shared" si="0"/>
        <v>Residential</v>
      </c>
      <c r="G49">
        <f t="shared" si="1"/>
        <v>5</v>
      </c>
      <c r="I49" s="178" t="s">
        <v>38</v>
      </c>
      <c r="J49" s="177">
        <v>33378987</v>
      </c>
      <c r="K49" s="177">
        <v>5190712</v>
      </c>
    </row>
    <row r="50" spans="1:11" x14ac:dyDescent="0.35">
      <c r="A50" t="s">
        <v>59</v>
      </c>
      <c r="B50" s="174">
        <v>44233</v>
      </c>
      <c r="C50" t="s">
        <v>67</v>
      </c>
      <c r="D50" t="s">
        <v>100</v>
      </c>
      <c r="E50">
        <v>3845</v>
      </c>
      <c r="F50" t="str">
        <f t="shared" si="0"/>
        <v>Low Income Residential</v>
      </c>
      <c r="G50">
        <f t="shared" si="1"/>
        <v>5</v>
      </c>
      <c r="I50" s="178" t="s">
        <v>40</v>
      </c>
      <c r="J50" s="177">
        <v>1812135</v>
      </c>
      <c r="K50" s="177">
        <v>228255</v>
      </c>
    </row>
    <row r="51" spans="1:11" x14ac:dyDescent="0.35">
      <c r="A51" t="s">
        <v>59</v>
      </c>
      <c r="B51" s="174">
        <v>44233</v>
      </c>
      <c r="C51" t="s">
        <v>67</v>
      </c>
      <c r="D51" t="s">
        <v>53</v>
      </c>
      <c r="E51">
        <v>1008</v>
      </c>
      <c r="F51" t="str">
        <f t="shared" si="0"/>
        <v>Small C&amp;I</v>
      </c>
      <c r="G51">
        <f t="shared" si="1"/>
        <v>5</v>
      </c>
      <c r="I51" s="178" t="s">
        <v>37</v>
      </c>
      <c r="J51" s="177">
        <v>50334492</v>
      </c>
      <c r="K51" s="177">
        <v>10619394</v>
      </c>
    </row>
    <row r="52" spans="1:11" x14ac:dyDescent="0.35">
      <c r="A52" t="s">
        <v>59</v>
      </c>
      <c r="B52" s="174">
        <v>44233</v>
      </c>
      <c r="C52" t="s">
        <v>67</v>
      </c>
      <c r="D52" t="s">
        <v>54</v>
      </c>
      <c r="E52">
        <v>21</v>
      </c>
      <c r="F52" t="str">
        <f t="shared" si="0"/>
        <v>Medium C&amp;I</v>
      </c>
      <c r="G52">
        <f t="shared" si="1"/>
        <v>5</v>
      </c>
      <c r="I52" s="178" t="s">
        <v>39</v>
      </c>
      <c r="J52" s="177">
        <v>2395778</v>
      </c>
      <c r="K52" s="177">
        <v>679586</v>
      </c>
    </row>
    <row r="53" spans="1:11" x14ac:dyDescent="0.35">
      <c r="A53" t="s">
        <v>59</v>
      </c>
      <c r="B53" s="174">
        <v>44233</v>
      </c>
      <c r="C53" t="s">
        <v>67</v>
      </c>
      <c r="D53" t="s">
        <v>55</v>
      </c>
      <c r="E53">
        <v>3</v>
      </c>
      <c r="F53" t="str">
        <f t="shared" si="0"/>
        <v>Large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60</v>
      </c>
      <c r="B54" s="174">
        <v>44233</v>
      </c>
      <c r="C54" t="s">
        <v>66</v>
      </c>
      <c r="D54" t="s">
        <v>99</v>
      </c>
      <c r="E54">
        <v>13744347</v>
      </c>
      <c r="F54" t="str">
        <f t="shared" si="0"/>
        <v>Residential</v>
      </c>
      <c r="G54">
        <f t="shared" si="1"/>
        <v>6</v>
      </c>
      <c r="I54" s="178" t="s">
        <v>41</v>
      </c>
      <c r="J54" s="177">
        <v>18943249</v>
      </c>
      <c r="K54" s="177">
        <v>783684</v>
      </c>
    </row>
    <row r="55" spans="1:11" x14ac:dyDescent="0.35">
      <c r="A55" t="s">
        <v>60</v>
      </c>
      <c r="B55" s="174">
        <v>44233</v>
      </c>
      <c r="C55" t="s">
        <v>66</v>
      </c>
      <c r="D55" t="s">
        <v>100</v>
      </c>
      <c r="E55">
        <v>2885083</v>
      </c>
      <c r="F55" t="str">
        <f t="shared" si="0"/>
        <v>Low Income Residential</v>
      </c>
      <c r="G55">
        <f t="shared" si="1"/>
        <v>6</v>
      </c>
      <c r="I55" s="178" t="s">
        <v>38</v>
      </c>
      <c r="J55" s="177">
        <v>37792789</v>
      </c>
      <c r="K55" s="177">
        <v>6022727</v>
      </c>
    </row>
    <row r="56" spans="1:11" x14ac:dyDescent="0.35">
      <c r="A56" t="s">
        <v>60</v>
      </c>
      <c r="B56" s="174">
        <v>44233</v>
      </c>
      <c r="C56" t="s">
        <v>66</v>
      </c>
      <c r="D56" t="s">
        <v>53</v>
      </c>
      <c r="E56">
        <v>2114200</v>
      </c>
      <c r="F56" t="str">
        <f t="shared" si="0"/>
        <v>Small C&amp;I</v>
      </c>
      <c r="G56">
        <f t="shared" si="1"/>
        <v>6</v>
      </c>
      <c r="I56" s="178" t="s">
        <v>40</v>
      </c>
      <c r="J56" s="177">
        <v>4617403</v>
      </c>
      <c r="K56" s="177">
        <v>794176</v>
      </c>
    </row>
    <row r="57" spans="1:11" x14ac:dyDescent="0.35">
      <c r="A57" t="s">
        <v>60</v>
      </c>
      <c r="B57" s="174">
        <v>44233</v>
      </c>
      <c r="C57" t="s">
        <v>66</v>
      </c>
      <c r="D57" t="s">
        <v>54</v>
      </c>
      <c r="E57">
        <v>2290256</v>
      </c>
      <c r="F57" t="str">
        <f t="shared" si="0"/>
        <v>Medium C&amp;I</v>
      </c>
      <c r="G57">
        <f t="shared" si="1"/>
        <v>6</v>
      </c>
      <c r="I57" s="178" t="s">
        <v>37</v>
      </c>
      <c r="J57" s="177">
        <v>69475147</v>
      </c>
      <c r="K57" s="177">
        <v>14962788</v>
      </c>
    </row>
    <row r="58" spans="1:11" x14ac:dyDescent="0.35">
      <c r="A58" t="s">
        <v>60</v>
      </c>
      <c r="B58" s="174">
        <v>44233</v>
      </c>
      <c r="C58" t="s">
        <v>66</v>
      </c>
      <c r="D58" t="s">
        <v>55</v>
      </c>
      <c r="E58">
        <v>8551930</v>
      </c>
      <c r="F58" t="str">
        <f t="shared" si="0"/>
        <v>Large C&amp;I</v>
      </c>
      <c r="G58">
        <f t="shared" si="1"/>
        <v>6</v>
      </c>
      <c r="I58" s="178" t="s">
        <v>39</v>
      </c>
      <c r="J58" s="177">
        <v>5032741</v>
      </c>
      <c r="K58" s="177">
        <v>2014078</v>
      </c>
    </row>
    <row r="59" spans="1:11" x14ac:dyDescent="0.35">
      <c r="A59" t="s">
        <v>60</v>
      </c>
      <c r="B59" s="174">
        <v>44233</v>
      </c>
      <c r="C59" t="s">
        <v>66</v>
      </c>
      <c r="D59" t="s">
        <v>70</v>
      </c>
      <c r="E59">
        <v>0</v>
      </c>
      <c r="F59" t="str">
        <f t="shared" si="0"/>
        <v>HER</v>
      </c>
      <c r="G59">
        <f t="shared" si="1"/>
        <v>6</v>
      </c>
      <c r="I59" s="176">
        <v>14</v>
      </c>
      <c r="J59" s="177"/>
      <c r="K59" s="177"/>
    </row>
    <row r="60" spans="1:11" x14ac:dyDescent="0.35">
      <c r="A60" t="s">
        <v>60</v>
      </c>
      <c r="B60" s="174">
        <v>44233</v>
      </c>
      <c r="C60" t="s">
        <v>67</v>
      </c>
      <c r="D60" t="s">
        <v>99</v>
      </c>
      <c r="E60">
        <v>3166633</v>
      </c>
      <c r="F60" t="str">
        <f t="shared" si="0"/>
        <v>Residential</v>
      </c>
      <c r="G60">
        <f t="shared" si="1"/>
        <v>6</v>
      </c>
      <c r="I60" s="178" t="s">
        <v>41</v>
      </c>
      <c r="J60" s="177">
        <v>4764105</v>
      </c>
      <c r="K60" s="177">
        <v>293383</v>
      </c>
    </row>
    <row r="61" spans="1:11" x14ac:dyDescent="0.35">
      <c r="A61" t="s">
        <v>60</v>
      </c>
      <c r="B61" s="174">
        <v>44233</v>
      </c>
      <c r="C61" t="s">
        <v>67</v>
      </c>
      <c r="D61" t="s">
        <v>100</v>
      </c>
      <c r="E61">
        <v>564940</v>
      </c>
      <c r="F61" t="str">
        <f t="shared" si="0"/>
        <v>Low Income Residential</v>
      </c>
      <c r="G61">
        <f t="shared" si="1"/>
        <v>6</v>
      </c>
      <c r="I61" s="178" t="s">
        <v>38</v>
      </c>
      <c r="J61" s="177">
        <v>969750</v>
      </c>
      <c r="K61" s="177">
        <v>186015</v>
      </c>
    </row>
    <row r="62" spans="1:11" x14ac:dyDescent="0.35">
      <c r="A62" t="s">
        <v>60</v>
      </c>
      <c r="B62" s="174">
        <v>44233</v>
      </c>
      <c r="C62" t="s">
        <v>67</v>
      </c>
      <c r="D62" t="s">
        <v>53</v>
      </c>
      <c r="E62">
        <v>1106157</v>
      </c>
      <c r="F62" t="str">
        <f t="shared" si="0"/>
        <v>Small C&amp;I</v>
      </c>
      <c r="G62">
        <f t="shared" si="1"/>
        <v>6</v>
      </c>
      <c r="I62" s="178" t="s">
        <v>40</v>
      </c>
      <c r="J62" s="177">
        <v>1778695</v>
      </c>
      <c r="K62" s="177">
        <v>418385</v>
      </c>
    </row>
    <row r="63" spans="1:11" x14ac:dyDescent="0.35">
      <c r="A63" t="s">
        <v>60</v>
      </c>
      <c r="B63" s="174">
        <v>44233</v>
      </c>
      <c r="C63" t="s">
        <v>67</v>
      </c>
      <c r="D63" t="s">
        <v>54</v>
      </c>
      <c r="E63">
        <v>490774</v>
      </c>
      <c r="F63" t="str">
        <f t="shared" si="0"/>
        <v>Medium C&amp;I</v>
      </c>
      <c r="G63">
        <f t="shared" si="1"/>
        <v>6</v>
      </c>
      <c r="I63" s="178" t="s">
        <v>37</v>
      </c>
      <c r="J63" s="177">
        <v>20658856</v>
      </c>
      <c r="K63" s="177">
        <v>6430286</v>
      </c>
    </row>
    <row r="64" spans="1:11" x14ac:dyDescent="0.35">
      <c r="A64" t="s">
        <v>60</v>
      </c>
      <c r="B64" s="174">
        <v>44233</v>
      </c>
      <c r="C64" t="s">
        <v>67</v>
      </c>
      <c r="D64" t="s">
        <v>55</v>
      </c>
      <c r="E64">
        <v>554508</v>
      </c>
      <c r="F64" t="str">
        <f t="shared" si="0"/>
        <v>Large C&amp;I</v>
      </c>
      <c r="G64">
        <f t="shared" si="1"/>
        <v>6</v>
      </c>
      <c r="I64" s="178" t="s">
        <v>39</v>
      </c>
      <c r="J64" s="177">
        <v>1909479</v>
      </c>
      <c r="K64" s="177">
        <v>1309258</v>
      </c>
    </row>
    <row r="65" spans="1:11" x14ac:dyDescent="0.35">
      <c r="A65" t="s">
        <v>60</v>
      </c>
      <c r="B65" s="174">
        <v>44233</v>
      </c>
      <c r="C65" t="s">
        <v>67</v>
      </c>
      <c r="D65" t="s">
        <v>70</v>
      </c>
      <c r="E65">
        <v>0</v>
      </c>
      <c r="F65" t="str">
        <f t="shared" si="0"/>
        <v>HER</v>
      </c>
      <c r="G65">
        <f t="shared" si="1"/>
        <v>6</v>
      </c>
      <c r="I65" s="176">
        <v>15</v>
      </c>
      <c r="J65" s="177"/>
      <c r="K65" s="177"/>
    </row>
    <row r="66" spans="1:11" x14ac:dyDescent="0.35">
      <c r="A66" t="s">
        <v>61</v>
      </c>
      <c r="B66" s="174">
        <v>44233</v>
      </c>
      <c r="C66" t="s">
        <v>66</v>
      </c>
      <c r="D66" t="s">
        <v>99</v>
      </c>
      <c r="E66">
        <v>5396307</v>
      </c>
      <c r="F66" t="str">
        <f t="shared" ref="F66:F126" si="2">TRIM(MID(D66,3,50))</f>
        <v>Residential</v>
      </c>
      <c r="G66">
        <f t="shared" ref="G66:G126" si="3">VALUE(TRIM(MID(A66,6,2)))</f>
        <v>7</v>
      </c>
      <c r="I66" s="178" t="s">
        <v>41</v>
      </c>
      <c r="J66" s="177">
        <v>1287</v>
      </c>
      <c r="K66" s="177">
        <v>26</v>
      </c>
    </row>
    <row r="67" spans="1:11" x14ac:dyDescent="0.35">
      <c r="A67" t="s">
        <v>61</v>
      </c>
      <c r="B67" s="174">
        <v>44233</v>
      </c>
      <c r="C67" t="s">
        <v>66</v>
      </c>
      <c r="D67" t="s">
        <v>100</v>
      </c>
      <c r="E67">
        <v>1528719</v>
      </c>
      <c r="F67" t="str">
        <f t="shared" si="2"/>
        <v>Low Income Residential</v>
      </c>
      <c r="G67">
        <f t="shared" si="3"/>
        <v>7</v>
      </c>
      <c r="I67" s="178" t="s">
        <v>38</v>
      </c>
      <c r="J67" s="177">
        <v>7346</v>
      </c>
      <c r="K67" s="177">
        <v>1546</v>
      </c>
    </row>
    <row r="68" spans="1:11" x14ac:dyDescent="0.35">
      <c r="A68" t="s">
        <v>61</v>
      </c>
      <c r="B68" s="174">
        <v>44233</v>
      </c>
      <c r="C68" t="s">
        <v>66</v>
      </c>
      <c r="D68" t="s">
        <v>53</v>
      </c>
      <c r="E68">
        <v>522763</v>
      </c>
      <c r="F68" t="str">
        <f t="shared" si="2"/>
        <v>Small C&amp;I</v>
      </c>
      <c r="G68">
        <f t="shared" si="3"/>
        <v>7</v>
      </c>
      <c r="I68" s="178" t="s">
        <v>40</v>
      </c>
      <c r="J68" s="177">
        <v>1846</v>
      </c>
      <c r="K68" s="177">
        <v>103</v>
      </c>
    </row>
    <row r="69" spans="1:11" x14ac:dyDescent="0.35">
      <c r="A69" t="s">
        <v>61</v>
      </c>
      <c r="B69" s="174">
        <v>44233</v>
      </c>
      <c r="C69" t="s">
        <v>66</v>
      </c>
      <c r="D69" t="s">
        <v>54</v>
      </c>
      <c r="E69">
        <v>515012</v>
      </c>
      <c r="F69" t="str">
        <f t="shared" si="2"/>
        <v>Medium C&amp;I</v>
      </c>
      <c r="G69">
        <f t="shared" si="3"/>
        <v>7</v>
      </c>
      <c r="I69" s="178" t="s">
        <v>37</v>
      </c>
      <c r="J69" s="177">
        <v>106679</v>
      </c>
      <c r="K69" s="177">
        <v>38362</v>
      </c>
    </row>
    <row r="70" spans="1:11" x14ac:dyDescent="0.35">
      <c r="A70" t="s">
        <v>61</v>
      </c>
      <c r="B70" s="174">
        <v>44233</v>
      </c>
      <c r="C70" t="s">
        <v>66</v>
      </c>
      <c r="D70" t="s">
        <v>55</v>
      </c>
      <c r="E70">
        <v>2089139</v>
      </c>
      <c r="F70" t="str">
        <f t="shared" si="2"/>
        <v>Large C&amp;I</v>
      </c>
      <c r="G70">
        <f t="shared" si="3"/>
        <v>7</v>
      </c>
      <c r="I70" s="178" t="s">
        <v>39</v>
      </c>
      <c r="J70" s="177">
        <v>5676</v>
      </c>
      <c r="K70" s="177">
        <v>3588</v>
      </c>
    </row>
    <row r="71" spans="1:11" x14ac:dyDescent="0.35">
      <c r="A71" t="s">
        <v>61</v>
      </c>
      <c r="B71" s="174">
        <v>44233</v>
      </c>
      <c r="C71" t="s">
        <v>66</v>
      </c>
      <c r="D71" t="s">
        <v>70</v>
      </c>
      <c r="E71">
        <v>0</v>
      </c>
      <c r="F71" t="str">
        <f t="shared" si="2"/>
        <v>HER</v>
      </c>
      <c r="G71">
        <f t="shared" si="3"/>
        <v>7</v>
      </c>
      <c r="I71" s="176">
        <v>17</v>
      </c>
      <c r="J71" s="177"/>
      <c r="K71" s="177"/>
    </row>
    <row r="72" spans="1:11" x14ac:dyDescent="0.35">
      <c r="A72" t="s">
        <v>61</v>
      </c>
      <c r="B72" s="174">
        <v>44233</v>
      </c>
      <c r="C72" t="s">
        <v>67</v>
      </c>
      <c r="D72" t="s">
        <v>99</v>
      </c>
      <c r="E72">
        <v>1176761</v>
      </c>
      <c r="F72" t="str">
        <f t="shared" si="2"/>
        <v>Residential</v>
      </c>
      <c r="G72">
        <f t="shared" si="3"/>
        <v>7</v>
      </c>
      <c r="I72" s="178" t="s">
        <v>38</v>
      </c>
      <c r="J72" s="177">
        <v>1257</v>
      </c>
      <c r="K72" s="177">
        <v>174</v>
      </c>
    </row>
    <row r="73" spans="1:11" x14ac:dyDescent="0.35">
      <c r="A73" t="s">
        <v>61</v>
      </c>
      <c r="B73" s="174">
        <v>44233</v>
      </c>
      <c r="C73" t="s">
        <v>67</v>
      </c>
      <c r="D73" t="s">
        <v>100</v>
      </c>
      <c r="E73">
        <v>267075</v>
      </c>
      <c r="F73" t="str">
        <f t="shared" si="2"/>
        <v>Low Income Residential</v>
      </c>
      <c r="G73">
        <f t="shared" si="3"/>
        <v>7</v>
      </c>
      <c r="I73" s="178" t="s">
        <v>37</v>
      </c>
      <c r="J73" s="177">
        <v>14</v>
      </c>
      <c r="K73" s="177">
        <v>4</v>
      </c>
    </row>
    <row r="74" spans="1:11" x14ac:dyDescent="0.35">
      <c r="A74" t="s">
        <v>61</v>
      </c>
      <c r="B74" s="174">
        <v>44233</v>
      </c>
      <c r="C74" t="s">
        <v>67</v>
      </c>
      <c r="D74" t="s">
        <v>53</v>
      </c>
      <c r="E74">
        <v>228335</v>
      </c>
      <c r="F74" t="str">
        <f t="shared" si="2"/>
        <v>Small C&amp;I</v>
      </c>
      <c r="G74">
        <f t="shared" si="3"/>
        <v>7</v>
      </c>
      <c r="I74" s="176">
        <v>19</v>
      </c>
      <c r="J74" s="177"/>
      <c r="K74" s="177"/>
    </row>
    <row r="75" spans="1:11" x14ac:dyDescent="0.35">
      <c r="A75" t="s">
        <v>61</v>
      </c>
      <c r="B75" s="174">
        <v>44233</v>
      </c>
      <c r="C75" t="s">
        <v>67</v>
      </c>
      <c r="D75" t="s">
        <v>54</v>
      </c>
      <c r="E75">
        <v>75146</v>
      </c>
      <c r="F75" t="str">
        <f t="shared" si="2"/>
        <v>Medium C&amp;I</v>
      </c>
      <c r="G75">
        <f t="shared" si="3"/>
        <v>7</v>
      </c>
      <c r="I75" s="178" t="s">
        <v>41</v>
      </c>
      <c r="J75" s="177">
        <v>36</v>
      </c>
      <c r="K75" s="177"/>
    </row>
    <row r="76" spans="1:11" x14ac:dyDescent="0.35">
      <c r="A76" t="s">
        <v>61</v>
      </c>
      <c r="B76" s="174">
        <v>44233</v>
      </c>
      <c r="C76" t="s">
        <v>67</v>
      </c>
      <c r="D76" t="s">
        <v>55</v>
      </c>
      <c r="E76">
        <v>60093</v>
      </c>
      <c r="F76" t="str">
        <f t="shared" si="2"/>
        <v>Large C&amp;I</v>
      </c>
      <c r="G76">
        <f t="shared" si="3"/>
        <v>7</v>
      </c>
      <c r="I76" s="178" t="s">
        <v>38</v>
      </c>
      <c r="J76" s="177">
        <v>726</v>
      </c>
      <c r="K76" s="177">
        <v>134</v>
      </c>
    </row>
    <row r="77" spans="1:11" x14ac:dyDescent="0.35">
      <c r="A77" t="s">
        <v>61</v>
      </c>
      <c r="B77" s="174">
        <v>44233</v>
      </c>
      <c r="C77" t="s">
        <v>67</v>
      </c>
      <c r="D77" t="s">
        <v>70</v>
      </c>
      <c r="E77">
        <v>0</v>
      </c>
      <c r="F77" t="str">
        <f t="shared" si="2"/>
        <v>HER</v>
      </c>
      <c r="G77">
        <f t="shared" si="3"/>
        <v>7</v>
      </c>
      <c r="I77" s="178" t="s">
        <v>40</v>
      </c>
      <c r="J77" s="177">
        <v>88</v>
      </c>
      <c r="K77" s="177">
        <v>3</v>
      </c>
    </row>
    <row r="78" spans="1:11" x14ac:dyDescent="0.35">
      <c r="A78" t="s">
        <v>62</v>
      </c>
      <c r="B78" s="174">
        <v>44233</v>
      </c>
      <c r="C78" t="s">
        <v>66</v>
      </c>
      <c r="D78" t="s">
        <v>99</v>
      </c>
      <c r="E78">
        <v>50334492</v>
      </c>
      <c r="F78" t="str">
        <f t="shared" si="2"/>
        <v>Residential</v>
      </c>
      <c r="G78">
        <f t="shared" si="3"/>
        <v>8</v>
      </c>
      <c r="I78" s="178" t="s">
        <v>37</v>
      </c>
      <c r="J78" s="177">
        <v>2190</v>
      </c>
      <c r="K78" s="177">
        <v>506</v>
      </c>
    </row>
    <row r="79" spans="1:11" x14ac:dyDescent="0.35">
      <c r="A79" t="s">
        <v>62</v>
      </c>
      <c r="B79" s="174">
        <v>44233</v>
      </c>
      <c r="C79" t="s">
        <v>66</v>
      </c>
      <c r="D79" t="s">
        <v>100</v>
      </c>
      <c r="E79">
        <v>33378987</v>
      </c>
      <c r="F79" t="str">
        <f t="shared" si="2"/>
        <v>Low Income Residential</v>
      </c>
      <c r="G79">
        <f t="shared" si="3"/>
        <v>8</v>
      </c>
      <c r="I79" s="178" t="s">
        <v>39</v>
      </c>
      <c r="J79" s="177">
        <v>259</v>
      </c>
      <c r="K79" s="177">
        <v>85</v>
      </c>
    </row>
    <row r="80" spans="1:11" x14ac:dyDescent="0.35">
      <c r="A80" t="s">
        <v>62</v>
      </c>
      <c r="B80" s="174">
        <v>44233</v>
      </c>
      <c r="C80" t="s">
        <v>66</v>
      </c>
      <c r="D80" t="s">
        <v>53</v>
      </c>
      <c r="E80">
        <v>2395778</v>
      </c>
      <c r="F80" t="str">
        <f t="shared" si="2"/>
        <v>Small C&amp;I</v>
      </c>
      <c r="G80">
        <f t="shared" si="3"/>
        <v>8</v>
      </c>
      <c r="I80" s="176">
        <v>10</v>
      </c>
      <c r="J80" s="177"/>
      <c r="K80" s="177"/>
    </row>
    <row r="81" spans="1:11" x14ac:dyDescent="0.35">
      <c r="A81" t="s">
        <v>62</v>
      </c>
      <c r="B81" s="174">
        <v>44233</v>
      </c>
      <c r="C81" t="s">
        <v>66</v>
      </c>
      <c r="D81" t="s">
        <v>54</v>
      </c>
      <c r="E81">
        <v>1812135</v>
      </c>
      <c r="F81" t="str">
        <f t="shared" si="2"/>
        <v>Medium C&amp;I</v>
      </c>
      <c r="G81">
        <f t="shared" si="3"/>
        <v>8</v>
      </c>
      <c r="I81" s="178" t="s">
        <v>41</v>
      </c>
      <c r="J81" s="177">
        <v>21101673</v>
      </c>
      <c r="K81" s="177">
        <v>2930981</v>
      </c>
    </row>
    <row r="82" spans="1:11" x14ac:dyDescent="0.35">
      <c r="A82" t="s">
        <v>62</v>
      </c>
      <c r="B82" s="174">
        <v>44233</v>
      </c>
      <c r="C82" t="s">
        <v>66</v>
      </c>
      <c r="D82" t="s">
        <v>55</v>
      </c>
      <c r="E82">
        <v>8302179</v>
      </c>
      <c r="F82" t="str">
        <f t="shared" si="2"/>
        <v>Large C&amp;I</v>
      </c>
      <c r="G82">
        <f t="shared" si="3"/>
        <v>8</v>
      </c>
      <c r="I82" s="178" t="s">
        <v>38</v>
      </c>
      <c r="J82" s="177">
        <v>1279374</v>
      </c>
      <c r="K82" s="177">
        <v>613833</v>
      </c>
    </row>
    <row r="83" spans="1:11" x14ac:dyDescent="0.35">
      <c r="A83" t="s">
        <v>62</v>
      </c>
      <c r="B83" s="174">
        <v>44233</v>
      </c>
      <c r="C83" t="s">
        <v>66</v>
      </c>
      <c r="D83" t="s">
        <v>70</v>
      </c>
      <c r="E83">
        <v>0</v>
      </c>
      <c r="F83" t="str">
        <f t="shared" si="2"/>
        <v>HER</v>
      </c>
      <c r="G83">
        <f t="shared" si="3"/>
        <v>8</v>
      </c>
      <c r="I83" s="178" t="s">
        <v>40</v>
      </c>
      <c r="J83" s="177">
        <v>3167029</v>
      </c>
      <c r="K83" s="177">
        <v>1078413</v>
      </c>
    </row>
    <row r="84" spans="1:11" x14ac:dyDescent="0.35">
      <c r="A84" t="s">
        <v>62</v>
      </c>
      <c r="B84" s="174">
        <v>44233</v>
      </c>
      <c r="C84" t="s">
        <v>67</v>
      </c>
      <c r="D84" t="s">
        <v>99</v>
      </c>
      <c r="E84">
        <v>10619394</v>
      </c>
      <c r="F84" t="str">
        <f t="shared" si="2"/>
        <v>Residential</v>
      </c>
      <c r="G84">
        <f t="shared" si="3"/>
        <v>8</v>
      </c>
      <c r="I84" s="178" t="s">
        <v>37</v>
      </c>
      <c r="J84" s="177">
        <v>16538977</v>
      </c>
      <c r="K84" s="177">
        <v>7561411</v>
      </c>
    </row>
    <row r="85" spans="1:11" x14ac:dyDescent="0.35">
      <c r="A85" t="s">
        <v>62</v>
      </c>
      <c r="B85" s="174">
        <v>44233</v>
      </c>
      <c r="C85" t="s">
        <v>67</v>
      </c>
      <c r="D85" t="s">
        <v>100</v>
      </c>
      <c r="E85">
        <v>5190712</v>
      </c>
      <c r="F85" t="str">
        <f t="shared" si="2"/>
        <v>Low Income Residential</v>
      </c>
      <c r="G85">
        <f t="shared" si="3"/>
        <v>8</v>
      </c>
      <c r="I85" s="178" t="s">
        <v>39</v>
      </c>
      <c r="J85" s="177">
        <v>2483480</v>
      </c>
      <c r="K85" s="177">
        <v>1883404</v>
      </c>
    </row>
    <row r="86" spans="1:11" x14ac:dyDescent="0.35">
      <c r="A86" t="s">
        <v>62</v>
      </c>
      <c r="B86" s="174">
        <v>44233</v>
      </c>
      <c r="C86" t="s">
        <v>67</v>
      </c>
      <c r="D86" t="s">
        <v>53</v>
      </c>
      <c r="E86">
        <v>679586</v>
      </c>
      <c r="F86" t="str">
        <f t="shared" si="2"/>
        <v>Small C&amp;I</v>
      </c>
      <c r="G86">
        <f t="shared" si="3"/>
        <v>8</v>
      </c>
      <c r="I86" s="176">
        <v>11</v>
      </c>
      <c r="J86" s="177"/>
      <c r="K86" s="177"/>
    </row>
    <row r="87" spans="1:11" x14ac:dyDescent="0.35">
      <c r="A87" t="s">
        <v>62</v>
      </c>
      <c r="B87" s="174">
        <v>44233</v>
      </c>
      <c r="C87" t="s">
        <v>67</v>
      </c>
      <c r="D87" t="s">
        <v>54</v>
      </c>
      <c r="E87">
        <v>228255</v>
      </c>
      <c r="F87" t="str">
        <f t="shared" si="2"/>
        <v>Medium C&amp;I</v>
      </c>
      <c r="G87">
        <f t="shared" si="3"/>
        <v>8</v>
      </c>
      <c r="I87" s="178" t="s">
        <v>41</v>
      </c>
      <c r="J87" s="177">
        <v>13171682</v>
      </c>
      <c r="K87" s="177">
        <v>1159355</v>
      </c>
    </row>
    <row r="88" spans="1:11" x14ac:dyDescent="0.35">
      <c r="A88" t="s">
        <v>62</v>
      </c>
      <c r="B88" s="174">
        <v>44233</v>
      </c>
      <c r="C88" t="s">
        <v>67</v>
      </c>
      <c r="D88" t="s">
        <v>55</v>
      </c>
      <c r="E88">
        <v>169083</v>
      </c>
      <c r="F88" t="str">
        <f t="shared" si="2"/>
        <v>Large C&amp;I</v>
      </c>
      <c r="G88">
        <f t="shared" si="3"/>
        <v>8</v>
      </c>
      <c r="I88" s="178" t="s">
        <v>38</v>
      </c>
      <c r="J88" s="177">
        <v>2014131</v>
      </c>
      <c r="K88" s="177">
        <v>843280</v>
      </c>
    </row>
    <row r="89" spans="1:11" x14ac:dyDescent="0.35">
      <c r="A89" t="s">
        <v>62</v>
      </c>
      <c r="B89" s="174">
        <v>44233</v>
      </c>
      <c r="C89" t="s">
        <v>67</v>
      </c>
      <c r="D89" t="s">
        <v>70</v>
      </c>
      <c r="E89">
        <v>0</v>
      </c>
      <c r="F89" t="str">
        <f t="shared" si="2"/>
        <v>HER</v>
      </c>
      <c r="G89">
        <f t="shared" si="3"/>
        <v>8</v>
      </c>
      <c r="I89" s="178" t="s">
        <v>40</v>
      </c>
      <c r="J89" s="177">
        <v>3223151</v>
      </c>
      <c r="K89" s="177">
        <v>680810</v>
      </c>
    </row>
    <row r="90" spans="1:11" x14ac:dyDescent="0.35">
      <c r="A90" t="s">
        <v>68</v>
      </c>
      <c r="B90" s="174">
        <v>44233</v>
      </c>
      <c r="C90" t="s">
        <v>66</v>
      </c>
      <c r="D90" t="s">
        <v>99</v>
      </c>
      <c r="E90">
        <v>69475147</v>
      </c>
      <c r="F90" t="str">
        <f t="shared" si="2"/>
        <v>Residential</v>
      </c>
      <c r="G90">
        <f t="shared" si="3"/>
        <v>9</v>
      </c>
      <c r="I90" s="178" t="s">
        <v>37</v>
      </c>
      <c r="J90" s="177">
        <v>26075571</v>
      </c>
      <c r="K90" s="177">
        <v>10466256</v>
      </c>
    </row>
    <row r="91" spans="1:11" x14ac:dyDescent="0.35">
      <c r="A91" t="s">
        <v>68</v>
      </c>
      <c r="B91" s="174">
        <v>44233</v>
      </c>
      <c r="C91" t="s">
        <v>66</v>
      </c>
      <c r="D91" t="s">
        <v>100</v>
      </c>
      <c r="E91">
        <v>37792789</v>
      </c>
      <c r="F91" t="str">
        <f t="shared" si="2"/>
        <v>Low Income Residential</v>
      </c>
      <c r="G91">
        <f t="shared" si="3"/>
        <v>9</v>
      </c>
      <c r="I91" s="178" t="s">
        <v>39</v>
      </c>
      <c r="J91" s="177">
        <v>2991304</v>
      </c>
      <c r="K91" s="177">
        <v>1877615</v>
      </c>
    </row>
    <row r="92" spans="1:11" x14ac:dyDescent="0.35">
      <c r="A92" t="s">
        <v>68</v>
      </c>
      <c r="B92" s="174">
        <v>44233</v>
      </c>
      <c r="C92" t="s">
        <v>66</v>
      </c>
      <c r="D92" t="s">
        <v>53</v>
      </c>
      <c r="E92">
        <v>5032741</v>
      </c>
      <c r="F92" t="str">
        <f t="shared" si="2"/>
        <v>Small C&amp;I</v>
      </c>
      <c r="G92">
        <f t="shared" si="3"/>
        <v>9</v>
      </c>
      <c r="I92" s="176">
        <v>12</v>
      </c>
      <c r="J92" s="177"/>
      <c r="K92" s="177"/>
    </row>
    <row r="93" spans="1:11" x14ac:dyDescent="0.35">
      <c r="A93" t="s">
        <v>68</v>
      </c>
      <c r="B93" s="174">
        <v>44233</v>
      </c>
      <c r="C93" t="s">
        <v>66</v>
      </c>
      <c r="D93" t="s">
        <v>54</v>
      </c>
      <c r="E93">
        <v>4617403</v>
      </c>
      <c r="F93" t="str">
        <f t="shared" si="2"/>
        <v>Medium C&amp;I</v>
      </c>
      <c r="G93">
        <f t="shared" si="3"/>
        <v>9</v>
      </c>
      <c r="I93" s="178" t="s">
        <v>41</v>
      </c>
      <c r="J93" s="177">
        <v>367032</v>
      </c>
      <c r="K93" s="177">
        <v>10203</v>
      </c>
    </row>
    <row r="94" spans="1:11" x14ac:dyDescent="0.35">
      <c r="A94" t="s">
        <v>68</v>
      </c>
      <c r="B94" s="174">
        <v>44233</v>
      </c>
      <c r="C94" t="s">
        <v>66</v>
      </c>
      <c r="D94" t="s">
        <v>55</v>
      </c>
      <c r="E94">
        <v>18943249</v>
      </c>
      <c r="F94" t="str">
        <f t="shared" si="2"/>
        <v>Large C&amp;I</v>
      </c>
      <c r="G94">
        <f t="shared" si="3"/>
        <v>9</v>
      </c>
      <c r="I94" s="178" t="s">
        <v>38</v>
      </c>
      <c r="J94" s="177">
        <v>37119</v>
      </c>
      <c r="K94" s="177">
        <v>15471</v>
      </c>
    </row>
    <row r="95" spans="1:11" x14ac:dyDescent="0.35">
      <c r="A95" t="s">
        <v>68</v>
      </c>
      <c r="B95" s="174">
        <v>44233</v>
      </c>
      <c r="C95" t="s">
        <v>66</v>
      </c>
      <c r="D95" t="s">
        <v>70</v>
      </c>
      <c r="E95">
        <v>0</v>
      </c>
      <c r="F95" t="str">
        <f t="shared" si="2"/>
        <v>HER</v>
      </c>
      <c r="G95">
        <f t="shared" si="3"/>
        <v>9</v>
      </c>
      <c r="I95" s="178" t="s">
        <v>40</v>
      </c>
      <c r="J95" s="177">
        <v>109009</v>
      </c>
      <c r="K95" s="177">
        <v>4973</v>
      </c>
    </row>
    <row r="96" spans="1:11" x14ac:dyDescent="0.35">
      <c r="A96" t="s">
        <v>68</v>
      </c>
      <c r="B96" s="174">
        <v>44233</v>
      </c>
      <c r="C96" t="s">
        <v>67</v>
      </c>
      <c r="D96" t="s">
        <v>99</v>
      </c>
      <c r="E96">
        <v>14962788</v>
      </c>
      <c r="F96" t="str">
        <f t="shared" si="2"/>
        <v>Residential</v>
      </c>
      <c r="G96">
        <f t="shared" si="3"/>
        <v>9</v>
      </c>
      <c r="I96" s="178" t="s">
        <v>37</v>
      </c>
      <c r="J96" s="177">
        <v>225096</v>
      </c>
      <c r="K96" s="177">
        <v>91506</v>
      </c>
    </row>
    <row r="97" spans="1:11" x14ac:dyDescent="0.35">
      <c r="A97" t="s">
        <v>68</v>
      </c>
      <c r="B97" s="174">
        <v>44233</v>
      </c>
      <c r="C97" t="s">
        <v>67</v>
      </c>
      <c r="D97" t="s">
        <v>100</v>
      </c>
      <c r="E97">
        <v>6022727</v>
      </c>
      <c r="F97" t="str">
        <f t="shared" si="2"/>
        <v>Low Income Residential</v>
      </c>
      <c r="G97">
        <f t="shared" si="3"/>
        <v>9</v>
      </c>
      <c r="I97" s="178" t="s">
        <v>39</v>
      </c>
      <c r="J97" s="177">
        <v>62740</v>
      </c>
      <c r="K97" s="177">
        <v>51736</v>
      </c>
    </row>
    <row r="98" spans="1:11" x14ac:dyDescent="0.35">
      <c r="A98" t="s">
        <v>68</v>
      </c>
      <c r="B98" s="174">
        <v>44233</v>
      </c>
      <c r="C98" t="s">
        <v>67</v>
      </c>
      <c r="D98" t="s">
        <v>53</v>
      </c>
      <c r="E98">
        <v>2014078</v>
      </c>
      <c r="F98" t="str">
        <f t="shared" si="2"/>
        <v>Small C&amp;I</v>
      </c>
      <c r="G98">
        <f t="shared" si="3"/>
        <v>9</v>
      </c>
      <c r="I98" s="176">
        <v>20</v>
      </c>
      <c r="J98" s="177"/>
      <c r="K98" s="177"/>
    </row>
    <row r="99" spans="1:11" x14ac:dyDescent="0.35">
      <c r="A99" t="s">
        <v>68</v>
      </c>
      <c r="B99" s="174">
        <v>44233</v>
      </c>
      <c r="C99" t="s">
        <v>67</v>
      </c>
      <c r="D99" t="s">
        <v>54</v>
      </c>
      <c r="E99">
        <v>794176</v>
      </c>
      <c r="F99" t="str">
        <f t="shared" si="2"/>
        <v>Medium C&amp;I</v>
      </c>
      <c r="G99">
        <f t="shared" si="3"/>
        <v>9</v>
      </c>
      <c r="I99" s="178" t="s">
        <v>41</v>
      </c>
      <c r="J99" s="177">
        <v>33280023</v>
      </c>
      <c r="K99" s="177">
        <v>1524771</v>
      </c>
    </row>
    <row r="100" spans="1:11" x14ac:dyDescent="0.35">
      <c r="A100" t="s">
        <v>68</v>
      </c>
      <c r="B100" s="174">
        <v>44233</v>
      </c>
      <c r="C100" t="s">
        <v>67</v>
      </c>
      <c r="D100" t="s">
        <v>55</v>
      </c>
      <c r="E100">
        <v>783684</v>
      </c>
      <c r="F100" t="str">
        <f t="shared" si="2"/>
        <v>Large C&amp;I</v>
      </c>
      <c r="G100">
        <f t="shared" si="3"/>
        <v>9</v>
      </c>
      <c r="I100" s="178" t="s">
        <v>38</v>
      </c>
      <c r="J100" s="177">
        <v>6891874</v>
      </c>
      <c r="K100" s="177">
        <v>1337482</v>
      </c>
    </row>
    <row r="101" spans="1:11" x14ac:dyDescent="0.35">
      <c r="A101" t="s">
        <v>68</v>
      </c>
      <c r="B101" s="174">
        <v>44233</v>
      </c>
      <c r="C101" t="s">
        <v>67</v>
      </c>
      <c r="D101" t="s">
        <v>70</v>
      </c>
      <c r="E101">
        <v>0</v>
      </c>
      <c r="F101" t="str">
        <f t="shared" si="2"/>
        <v>HER</v>
      </c>
      <c r="G101">
        <f t="shared" si="3"/>
        <v>9</v>
      </c>
      <c r="I101" s="178" t="s">
        <v>40</v>
      </c>
      <c r="J101" s="177">
        <v>9942784</v>
      </c>
      <c r="K101" s="177">
        <v>2128206</v>
      </c>
    </row>
    <row r="102" spans="1:11" x14ac:dyDescent="0.35">
      <c r="A102" t="s">
        <v>101</v>
      </c>
      <c r="B102" s="174">
        <v>44233</v>
      </c>
      <c r="C102" t="s">
        <v>66</v>
      </c>
      <c r="D102" t="s">
        <v>99</v>
      </c>
      <c r="E102">
        <v>16538977</v>
      </c>
      <c r="F102" t="str">
        <f t="shared" si="2"/>
        <v>Residential</v>
      </c>
      <c r="G102">
        <f t="shared" si="3"/>
        <v>10</v>
      </c>
      <c r="I102" s="178" t="s">
        <v>37</v>
      </c>
      <c r="J102" s="177">
        <v>66242648</v>
      </c>
      <c r="K102" s="177">
        <v>16426149</v>
      </c>
    </row>
    <row r="103" spans="1:11" x14ac:dyDescent="0.35">
      <c r="A103" t="s">
        <v>101</v>
      </c>
      <c r="B103" s="174">
        <v>44233</v>
      </c>
      <c r="C103" t="s">
        <v>66</v>
      </c>
      <c r="D103" t="s">
        <v>100</v>
      </c>
      <c r="E103">
        <v>1279374</v>
      </c>
      <c r="F103" t="str">
        <f t="shared" si="2"/>
        <v>Low Income Residential</v>
      </c>
      <c r="G103">
        <f t="shared" si="3"/>
        <v>10</v>
      </c>
      <c r="I103" s="178" t="s">
        <v>39</v>
      </c>
      <c r="J103" s="177">
        <v>9511494</v>
      </c>
      <c r="K103" s="177">
        <v>5201503</v>
      </c>
    </row>
    <row r="104" spans="1:11" x14ac:dyDescent="0.35">
      <c r="A104" t="s">
        <v>101</v>
      </c>
      <c r="B104" s="174">
        <v>44233</v>
      </c>
      <c r="C104" t="s">
        <v>66</v>
      </c>
      <c r="D104" t="s">
        <v>53</v>
      </c>
      <c r="E104">
        <v>2483480</v>
      </c>
      <c r="F104" t="str">
        <f t="shared" si="2"/>
        <v>Small C&amp;I</v>
      </c>
      <c r="G104">
        <f t="shared" si="3"/>
        <v>10</v>
      </c>
      <c r="I104" s="176">
        <v>18</v>
      </c>
      <c r="J104" s="177"/>
      <c r="K104" s="177"/>
    </row>
    <row r="105" spans="1:11" x14ac:dyDescent="0.35">
      <c r="A105" t="s">
        <v>101</v>
      </c>
      <c r="B105" s="174">
        <v>44233</v>
      </c>
      <c r="C105" t="s">
        <v>66</v>
      </c>
      <c r="D105" t="s">
        <v>54</v>
      </c>
      <c r="E105">
        <v>3167029</v>
      </c>
      <c r="F105" t="str">
        <f t="shared" si="2"/>
        <v>Medium C&amp;I</v>
      </c>
      <c r="G105">
        <f t="shared" si="3"/>
        <v>10</v>
      </c>
      <c r="I105" s="178" t="s">
        <v>39</v>
      </c>
      <c r="J105" s="177">
        <v>2</v>
      </c>
      <c r="K105" s="177">
        <v>5</v>
      </c>
    </row>
    <row r="106" spans="1:11" x14ac:dyDescent="0.35">
      <c r="A106" t="s">
        <v>101</v>
      </c>
      <c r="B106" s="174">
        <v>44233</v>
      </c>
      <c r="C106" t="s">
        <v>66</v>
      </c>
      <c r="D106" t="s">
        <v>55</v>
      </c>
      <c r="E106">
        <v>21101673</v>
      </c>
      <c r="F106" t="str">
        <f t="shared" si="2"/>
        <v>Large C&amp;I</v>
      </c>
      <c r="G106">
        <f t="shared" si="3"/>
        <v>10</v>
      </c>
    </row>
    <row r="107" spans="1:11" x14ac:dyDescent="0.35">
      <c r="A107" t="s">
        <v>101</v>
      </c>
      <c r="B107" s="174">
        <v>44233</v>
      </c>
      <c r="C107" t="s">
        <v>67</v>
      </c>
      <c r="D107" t="s">
        <v>99</v>
      </c>
      <c r="E107">
        <v>7561411</v>
      </c>
      <c r="F107" t="str">
        <f t="shared" si="2"/>
        <v>Residential</v>
      </c>
      <c r="G107">
        <f t="shared" si="3"/>
        <v>10</v>
      </c>
    </row>
    <row r="108" spans="1:11" x14ac:dyDescent="0.35">
      <c r="A108" t="s">
        <v>101</v>
      </c>
      <c r="B108" s="174">
        <v>44233</v>
      </c>
      <c r="C108" t="s">
        <v>67</v>
      </c>
      <c r="D108" t="s">
        <v>100</v>
      </c>
      <c r="E108">
        <v>613833</v>
      </c>
      <c r="F108" t="str">
        <f t="shared" si="2"/>
        <v>Low Income Residential</v>
      </c>
      <c r="G108">
        <f t="shared" si="3"/>
        <v>10</v>
      </c>
    </row>
    <row r="109" spans="1:11" x14ac:dyDescent="0.35">
      <c r="A109" t="s">
        <v>101</v>
      </c>
      <c r="B109" s="174">
        <v>44233</v>
      </c>
      <c r="C109" t="s">
        <v>67</v>
      </c>
      <c r="D109" t="s">
        <v>53</v>
      </c>
      <c r="E109">
        <v>1883404</v>
      </c>
      <c r="F109" t="str">
        <f t="shared" si="2"/>
        <v>Small C&amp;I</v>
      </c>
      <c r="G109">
        <f t="shared" si="3"/>
        <v>10</v>
      </c>
    </row>
    <row r="110" spans="1:11" x14ac:dyDescent="0.35">
      <c r="A110" t="s">
        <v>101</v>
      </c>
      <c r="B110" s="174">
        <v>44233</v>
      </c>
      <c r="C110" t="s">
        <v>67</v>
      </c>
      <c r="D110" t="s">
        <v>54</v>
      </c>
      <c r="E110">
        <v>1078413</v>
      </c>
      <c r="F110" t="str">
        <f t="shared" si="2"/>
        <v>Medium C&amp;I</v>
      </c>
      <c r="G110">
        <f t="shared" si="3"/>
        <v>10</v>
      </c>
    </row>
    <row r="111" spans="1:11" x14ac:dyDescent="0.35">
      <c r="A111" t="s">
        <v>101</v>
      </c>
      <c r="B111" s="174">
        <v>44233</v>
      </c>
      <c r="C111" t="s">
        <v>67</v>
      </c>
      <c r="D111" t="s">
        <v>55</v>
      </c>
      <c r="E111">
        <v>2930981</v>
      </c>
      <c r="F111" t="str">
        <f t="shared" si="2"/>
        <v>Large C&amp;I</v>
      </c>
      <c r="G111">
        <f t="shared" si="3"/>
        <v>10</v>
      </c>
    </row>
    <row r="112" spans="1:11" x14ac:dyDescent="0.35">
      <c r="A112" t="s">
        <v>102</v>
      </c>
      <c r="B112" s="174">
        <v>44233</v>
      </c>
      <c r="C112" t="s">
        <v>66</v>
      </c>
      <c r="D112" t="s">
        <v>99</v>
      </c>
      <c r="E112">
        <v>26075571</v>
      </c>
      <c r="F112" t="str">
        <f t="shared" si="2"/>
        <v>Residential</v>
      </c>
      <c r="G112">
        <f t="shared" si="3"/>
        <v>11</v>
      </c>
    </row>
    <row r="113" spans="1:7" x14ac:dyDescent="0.35">
      <c r="A113" t="s">
        <v>102</v>
      </c>
      <c r="B113" s="174">
        <v>44233</v>
      </c>
      <c r="C113" t="s">
        <v>66</v>
      </c>
      <c r="D113" t="s">
        <v>100</v>
      </c>
      <c r="E113">
        <v>2014131</v>
      </c>
      <c r="F113" t="str">
        <f t="shared" si="2"/>
        <v>Low Income Residential</v>
      </c>
      <c r="G113">
        <f t="shared" si="3"/>
        <v>11</v>
      </c>
    </row>
    <row r="114" spans="1:7" x14ac:dyDescent="0.35">
      <c r="A114" t="s">
        <v>102</v>
      </c>
      <c r="B114" s="174">
        <v>44233</v>
      </c>
      <c r="C114" t="s">
        <v>66</v>
      </c>
      <c r="D114" t="s">
        <v>53</v>
      </c>
      <c r="E114">
        <v>2991304</v>
      </c>
      <c r="F114" t="str">
        <f t="shared" si="2"/>
        <v>Small C&amp;I</v>
      </c>
      <c r="G114">
        <f t="shared" si="3"/>
        <v>11</v>
      </c>
    </row>
    <row r="115" spans="1:7" x14ac:dyDescent="0.35">
      <c r="A115" t="s">
        <v>102</v>
      </c>
      <c r="B115" s="174">
        <v>44233</v>
      </c>
      <c r="C115" t="s">
        <v>66</v>
      </c>
      <c r="D115" t="s">
        <v>54</v>
      </c>
      <c r="E115">
        <v>3223151</v>
      </c>
      <c r="F115" t="str">
        <f t="shared" si="2"/>
        <v>Medium C&amp;I</v>
      </c>
      <c r="G115">
        <f t="shared" si="3"/>
        <v>11</v>
      </c>
    </row>
    <row r="116" spans="1:7" x14ac:dyDescent="0.35">
      <c r="A116" t="s">
        <v>102</v>
      </c>
      <c r="B116" s="174">
        <v>44233</v>
      </c>
      <c r="C116" t="s">
        <v>66</v>
      </c>
      <c r="D116" t="s">
        <v>55</v>
      </c>
      <c r="E116">
        <v>13171682</v>
      </c>
      <c r="F116" t="str">
        <f t="shared" si="2"/>
        <v>Large C&amp;I</v>
      </c>
      <c r="G116">
        <f t="shared" si="3"/>
        <v>11</v>
      </c>
    </row>
    <row r="117" spans="1:7" x14ac:dyDescent="0.35">
      <c r="A117" t="s">
        <v>102</v>
      </c>
      <c r="B117" s="174">
        <v>44233</v>
      </c>
      <c r="C117" t="s">
        <v>67</v>
      </c>
      <c r="D117" t="s">
        <v>99</v>
      </c>
      <c r="E117">
        <v>10466256</v>
      </c>
      <c r="F117" t="str">
        <f t="shared" si="2"/>
        <v>Residential</v>
      </c>
      <c r="G117">
        <f t="shared" si="3"/>
        <v>11</v>
      </c>
    </row>
    <row r="118" spans="1:7" x14ac:dyDescent="0.35">
      <c r="A118" t="s">
        <v>102</v>
      </c>
      <c r="B118" s="174">
        <v>44233</v>
      </c>
      <c r="C118" t="s">
        <v>67</v>
      </c>
      <c r="D118" t="s">
        <v>100</v>
      </c>
      <c r="E118">
        <v>843280</v>
      </c>
      <c r="F118" t="str">
        <f t="shared" si="2"/>
        <v>Low Income Residential</v>
      </c>
      <c r="G118">
        <f t="shared" si="3"/>
        <v>11</v>
      </c>
    </row>
    <row r="119" spans="1:7" x14ac:dyDescent="0.35">
      <c r="A119" t="s">
        <v>102</v>
      </c>
      <c r="B119" s="174">
        <v>44233</v>
      </c>
      <c r="C119" t="s">
        <v>67</v>
      </c>
      <c r="D119" t="s">
        <v>53</v>
      </c>
      <c r="E119">
        <v>1877615</v>
      </c>
      <c r="F119" t="str">
        <f t="shared" si="2"/>
        <v>Small C&amp;I</v>
      </c>
      <c r="G119">
        <f t="shared" si="3"/>
        <v>11</v>
      </c>
    </row>
    <row r="120" spans="1:7" x14ac:dyDescent="0.35">
      <c r="A120" t="s">
        <v>102</v>
      </c>
      <c r="B120" s="174">
        <v>44233</v>
      </c>
      <c r="C120" t="s">
        <v>67</v>
      </c>
      <c r="D120" t="s">
        <v>54</v>
      </c>
      <c r="E120">
        <v>680810</v>
      </c>
      <c r="F120" t="str">
        <f t="shared" si="2"/>
        <v>Medium C&amp;I</v>
      </c>
      <c r="G120">
        <f t="shared" si="3"/>
        <v>11</v>
      </c>
    </row>
    <row r="121" spans="1:7" x14ac:dyDescent="0.35">
      <c r="A121" t="s">
        <v>102</v>
      </c>
      <c r="B121" s="174">
        <v>44233</v>
      </c>
      <c r="C121" t="s">
        <v>67</v>
      </c>
      <c r="D121" t="s">
        <v>55</v>
      </c>
      <c r="E121">
        <v>1159355</v>
      </c>
      <c r="F121" t="str">
        <f t="shared" si="2"/>
        <v>Large C&amp;I</v>
      </c>
      <c r="G121">
        <f t="shared" si="3"/>
        <v>11</v>
      </c>
    </row>
    <row r="122" spans="1:7" x14ac:dyDescent="0.35">
      <c r="A122" t="s">
        <v>103</v>
      </c>
      <c r="B122" s="174">
        <v>44233</v>
      </c>
      <c r="C122" t="s">
        <v>66</v>
      </c>
      <c r="D122" t="s">
        <v>99</v>
      </c>
      <c r="E122">
        <v>225096</v>
      </c>
      <c r="F122" t="str">
        <f t="shared" si="2"/>
        <v>Residential</v>
      </c>
      <c r="G122">
        <f t="shared" si="3"/>
        <v>12</v>
      </c>
    </row>
    <row r="123" spans="1:7" x14ac:dyDescent="0.35">
      <c r="A123" t="s">
        <v>103</v>
      </c>
      <c r="B123" s="174">
        <v>44233</v>
      </c>
      <c r="C123" t="s">
        <v>66</v>
      </c>
      <c r="D123" t="s">
        <v>100</v>
      </c>
      <c r="E123">
        <v>37119</v>
      </c>
      <c r="F123" t="str">
        <f t="shared" si="2"/>
        <v>Low Income Residential</v>
      </c>
      <c r="G123">
        <f t="shared" si="3"/>
        <v>12</v>
      </c>
    </row>
    <row r="124" spans="1:7" x14ac:dyDescent="0.35">
      <c r="A124" t="s">
        <v>103</v>
      </c>
      <c r="B124" s="174">
        <v>44233</v>
      </c>
      <c r="C124" t="s">
        <v>66</v>
      </c>
      <c r="D124" t="s">
        <v>53</v>
      </c>
      <c r="E124">
        <v>62740</v>
      </c>
      <c r="F124" t="str">
        <f t="shared" si="2"/>
        <v>Small C&amp;I</v>
      </c>
      <c r="G124">
        <f t="shared" si="3"/>
        <v>12</v>
      </c>
    </row>
    <row r="125" spans="1:7" x14ac:dyDescent="0.35">
      <c r="A125" t="s">
        <v>103</v>
      </c>
      <c r="B125" s="174">
        <v>44233</v>
      </c>
      <c r="C125" t="s">
        <v>66</v>
      </c>
      <c r="D125" t="s">
        <v>54</v>
      </c>
      <c r="E125">
        <v>109009</v>
      </c>
      <c r="F125" t="str">
        <f t="shared" si="2"/>
        <v>Medium C&amp;I</v>
      </c>
      <c r="G125">
        <f t="shared" si="3"/>
        <v>12</v>
      </c>
    </row>
    <row r="126" spans="1:7" x14ac:dyDescent="0.35">
      <c r="A126" t="s">
        <v>103</v>
      </c>
      <c r="B126" s="174">
        <v>44233</v>
      </c>
      <c r="C126" t="s">
        <v>66</v>
      </c>
      <c r="D126" t="s">
        <v>55</v>
      </c>
      <c r="E126">
        <v>367032</v>
      </c>
      <c r="F126" t="str">
        <f t="shared" si="2"/>
        <v>Large C&amp;I</v>
      </c>
      <c r="G126">
        <f t="shared" si="3"/>
        <v>12</v>
      </c>
    </row>
    <row r="127" spans="1:7" x14ac:dyDescent="0.35">
      <c r="A127" t="s">
        <v>103</v>
      </c>
      <c r="B127" s="174">
        <v>44233</v>
      </c>
      <c r="C127" t="s">
        <v>67</v>
      </c>
      <c r="D127" t="s">
        <v>99</v>
      </c>
      <c r="E127">
        <v>91506</v>
      </c>
      <c r="F127" t="str">
        <f t="shared" ref="F127:F138" si="4">TRIM(MID(D127,3,50))</f>
        <v>Residential</v>
      </c>
      <c r="G127">
        <f t="shared" ref="G127:G138" si="5">VALUE(TRIM(MID(A127,6,2)))</f>
        <v>12</v>
      </c>
    </row>
    <row r="128" spans="1:7" x14ac:dyDescent="0.35">
      <c r="A128" t="s">
        <v>103</v>
      </c>
      <c r="B128" s="174">
        <v>44233</v>
      </c>
      <c r="C128" t="s">
        <v>67</v>
      </c>
      <c r="D128" t="s">
        <v>100</v>
      </c>
      <c r="E128">
        <v>15471</v>
      </c>
      <c r="F128" t="str">
        <f t="shared" si="4"/>
        <v>Low Income Residential</v>
      </c>
      <c r="G128">
        <f t="shared" si="5"/>
        <v>12</v>
      </c>
    </row>
    <row r="129" spans="1:7" x14ac:dyDescent="0.35">
      <c r="A129" t="s">
        <v>103</v>
      </c>
      <c r="B129" s="174">
        <v>44233</v>
      </c>
      <c r="C129" t="s">
        <v>67</v>
      </c>
      <c r="D129" t="s">
        <v>53</v>
      </c>
      <c r="E129">
        <v>51736</v>
      </c>
      <c r="F129" t="str">
        <f t="shared" si="4"/>
        <v>Small C&amp;I</v>
      </c>
      <c r="G129">
        <f t="shared" si="5"/>
        <v>12</v>
      </c>
    </row>
    <row r="130" spans="1:7" x14ac:dyDescent="0.35">
      <c r="A130" t="s">
        <v>103</v>
      </c>
      <c r="B130" s="174">
        <v>44233</v>
      </c>
      <c r="C130" t="s">
        <v>67</v>
      </c>
      <c r="D130" t="s">
        <v>54</v>
      </c>
      <c r="E130">
        <v>4973</v>
      </c>
      <c r="F130" t="str">
        <f t="shared" si="4"/>
        <v>Medium C&amp;I</v>
      </c>
      <c r="G130">
        <f t="shared" si="5"/>
        <v>12</v>
      </c>
    </row>
    <row r="131" spans="1:7" x14ac:dyDescent="0.35">
      <c r="A131" t="s">
        <v>103</v>
      </c>
      <c r="B131" s="174">
        <v>44233</v>
      </c>
      <c r="C131" t="s">
        <v>67</v>
      </c>
      <c r="D131" t="s">
        <v>55</v>
      </c>
      <c r="E131">
        <v>10203</v>
      </c>
      <c r="F131" t="str">
        <f t="shared" si="4"/>
        <v>Large C&amp;I</v>
      </c>
      <c r="G131">
        <f t="shared" si="5"/>
        <v>12</v>
      </c>
    </row>
    <row r="132" spans="1:7" x14ac:dyDescent="0.35">
      <c r="A132" t="s">
        <v>73</v>
      </c>
      <c r="B132" s="174">
        <v>44233</v>
      </c>
      <c r="C132" t="s">
        <v>66</v>
      </c>
      <c r="D132" t="s">
        <v>99</v>
      </c>
      <c r="E132">
        <v>20658856</v>
      </c>
      <c r="F132" t="str">
        <f t="shared" si="4"/>
        <v>Residential</v>
      </c>
      <c r="G132">
        <f t="shared" si="5"/>
        <v>14</v>
      </c>
    </row>
    <row r="133" spans="1:7" x14ac:dyDescent="0.35">
      <c r="A133" t="s">
        <v>73</v>
      </c>
      <c r="B133" s="174">
        <v>44233</v>
      </c>
      <c r="C133" t="s">
        <v>66</v>
      </c>
      <c r="D133" t="s">
        <v>100</v>
      </c>
      <c r="E133">
        <v>969750</v>
      </c>
      <c r="F133" t="str">
        <f t="shared" si="4"/>
        <v>Low Income Residential</v>
      </c>
      <c r="G133">
        <f t="shared" si="5"/>
        <v>14</v>
      </c>
    </row>
    <row r="134" spans="1:7" x14ac:dyDescent="0.35">
      <c r="A134" t="s">
        <v>73</v>
      </c>
      <c r="B134" s="174">
        <v>44233</v>
      </c>
      <c r="C134" t="s">
        <v>66</v>
      </c>
      <c r="D134" t="s">
        <v>53</v>
      </c>
      <c r="E134">
        <v>1909479</v>
      </c>
      <c r="F134" t="str">
        <f t="shared" si="4"/>
        <v>Small C&amp;I</v>
      </c>
      <c r="G134">
        <f t="shared" si="5"/>
        <v>14</v>
      </c>
    </row>
    <row r="135" spans="1:7" x14ac:dyDescent="0.35">
      <c r="A135" t="s">
        <v>73</v>
      </c>
      <c r="B135" s="174">
        <v>44233</v>
      </c>
      <c r="C135" t="s">
        <v>66</v>
      </c>
      <c r="D135" t="s">
        <v>54</v>
      </c>
      <c r="E135">
        <v>1778695</v>
      </c>
      <c r="F135" t="str">
        <f t="shared" si="4"/>
        <v>Medium C&amp;I</v>
      </c>
      <c r="G135">
        <f t="shared" si="5"/>
        <v>14</v>
      </c>
    </row>
    <row r="136" spans="1:7" x14ac:dyDescent="0.35">
      <c r="A136" t="s">
        <v>73</v>
      </c>
      <c r="B136" s="174">
        <v>44233</v>
      </c>
      <c r="C136" t="s">
        <v>66</v>
      </c>
      <c r="D136" t="s">
        <v>55</v>
      </c>
      <c r="E136">
        <v>4764105</v>
      </c>
      <c r="F136" t="str">
        <f t="shared" si="4"/>
        <v>Large C&amp;I</v>
      </c>
      <c r="G136">
        <f t="shared" si="5"/>
        <v>14</v>
      </c>
    </row>
    <row r="137" spans="1:7" x14ac:dyDescent="0.35">
      <c r="A137" t="s">
        <v>73</v>
      </c>
      <c r="B137" s="174">
        <v>44233</v>
      </c>
      <c r="C137" t="s">
        <v>67</v>
      </c>
      <c r="D137" t="s">
        <v>99</v>
      </c>
      <c r="E137">
        <v>6430286</v>
      </c>
      <c r="F137" t="str">
        <f t="shared" si="4"/>
        <v>Residential</v>
      </c>
      <c r="G137">
        <f t="shared" si="5"/>
        <v>14</v>
      </c>
    </row>
    <row r="138" spans="1:7" x14ac:dyDescent="0.35">
      <c r="A138" t="s">
        <v>73</v>
      </c>
      <c r="B138" s="174">
        <v>44233</v>
      </c>
      <c r="C138" t="s">
        <v>67</v>
      </c>
      <c r="D138" t="s">
        <v>100</v>
      </c>
      <c r="E138">
        <v>186015</v>
      </c>
      <c r="F138" t="str">
        <f t="shared" si="4"/>
        <v>Low Income Residential</v>
      </c>
      <c r="G138">
        <f t="shared" si="5"/>
        <v>14</v>
      </c>
    </row>
    <row r="139" spans="1:7" x14ac:dyDescent="0.35">
      <c r="A139" t="s">
        <v>73</v>
      </c>
      <c r="B139" s="174">
        <v>44233</v>
      </c>
      <c r="C139" t="s">
        <v>67</v>
      </c>
      <c r="D139" t="s">
        <v>53</v>
      </c>
      <c r="E139">
        <v>1309258</v>
      </c>
      <c r="F139" t="str">
        <f t="shared" ref="F139:F178" si="6">TRIM(MID(D139,3,50))</f>
        <v>Small C&amp;I</v>
      </c>
      <c r="G139">
        <f t="shared" ref="G139:G178" si="7">VALUE(TRIM(MID(A139,6,2)))</f>
        <v>14</v>
      </c>
    </row>
    <row r="140" spans="1:7" x14ac:dyDescent="0.35">
      <c r="A140" t="s">
        <v>73</v>
      </c>
      <c r="B140" s="174">
        <v>44233</v>
      </c>
      <c r="C140" t="s">
        <v>67</v>
      </c>
      <c r="D140" t="s">
        <v>54</v>
      </c>
      <c r="E140">
        <v>418385</v>
      </c>
      <c r="F140" t="str">
        <f t="shared" si="6"/>
        <v>Medium C&amp;I</v>
      </c>
      <c r="G140">
        <f t="shared" si="7"/>
        <v>14</v>
      </c>
    </row>
    <row r="141" spans="1:7" x14ac:dyDescent="0.35">
      <c r="A141" t="s">
        <v>73</v>
      </c>
      <c r="B141" s="174">
        <v>44233</v>
      </c>
      <c r="C141" t="s">
        <v>67</v>
      </c>
      <c r="D141" t="s">
        <v>55</v>
      </c>
      <c r="E141">
        <v>293383</v>
      </c>
      <c r="F141" t="str">
        <f t="shared" si="6"/>
        <v>Large C&amp;I</v>
      </c>
      <c r="G141">
        <f t="shared" si="7"/>
        <v>14</v>
      </c>
    </row>
    <row r="142" spans="1:7" x14ac:dyDescent="0.35">
      <c r="A142" t="s">
        <v>74</v>
      </c>
      <c r="B142" s="174">
        <v>44233</v>
      </c>
      <c r="C142" t="s">
        <v>66</v>
      </c>
      <c r="D142" t="s">
        <v>99</v>
      </c>
      <c r="E142">
        <v>106679</v>
      </c>
      <c r="F142" t="str">
        <f t="shared" si="6"/>
        <v>Residential</v>
      </c>
      <c r="G142">
        <f t="shared" si="7"/>
        <v>15</v>
      </c>
    </row>
    <row r="143" spans="1:7" x14ac:dyDescent="0.35">
      <c r="A143" t="s">
        <v>74</v>
      </c>
      <c r="B143" s="174">
        <v>44233</v>
      </c>
      <c r="C143" t="s">
        <v>66</v>
      </c>
      <c r="D143" t="s">
        <v>100</v>
      </c>
      <c r="E143">
        <v>7346</v>
      </c>
      <c r="F143" t="str">
        <f t="shared" si="6"/>
        <v>Low Income Residential</v>
      </c>
      <c r="G143">
        <f t="shared" si="7"/>
        <v>15</v>
      </c>
    </row>
    <row r="144" spans="1:7" x14ac:dyDescent="0.35">
      <c r="A144" t="s">
        <v>74</v>
      </c>
      <c r="B144" s="174">
        <v>44233</v>
      </c>
      <c r="C144" t="s">
        <v>66</v>
      </c>
      <c r="D144" t="s">
        <v>53</v>
      </c>
      <c r="E144">
        <v>5676</v>
      </c>
      <c r="F144" t="str">
        <f t="shared" si="6"/>
        <v>Small C&amp;I</v>
      </c>
      <c r="G144">
        <f t="shared" si="7"/>
        <v>15</v>
      </c>
    </row>
    <row r="145" spans="1:7" x14ac:dyDescent="0.35">
      <c r="A145" t="s">
        <v>74</v>
      </c>
      <c r="B145" s="174">
        <v>44233</v>
      </c>
      <c r="C145" t="s">
        <v>66</v>
      </c>
      <c r="D145" t="s">
        <v>54</v>
      </c>
      <c r="E145">
        <v>1846</v>
      </c>
      <c r="F145" t="str">
        <f t="shared" si="6"/>
        <v>Medium C&amp;I</v>
      </c>
      <c r="G145">
        <f t="shared" si="7"/>
        <v>15</v>
      </c>
    </row>
    <row r="146" spans="1:7" x14ac:dyDescent="0.35">
      <c r="A146" t="s">
        <v>74</v>
      </c>
      <c r="B146" s="174">
        <v>44233</v>
      </c>
      <c r="C146" t="s">
        <v>66</v>
      </c>
      <c r="D146" t="s">
        <v>55</v>
      </c>
      <c r="E146">
        <v>1287</v>
      </c>
      <c r="F146" t="str">
        <f t="shared" si="6"/>
        <v>Large C&amp;I</v>
      </c>
      <c r="G146">
        <f t="shared" si="7"/>
        <v>15</v>
      </c>
    </row>
    <row r="147" spans="1:7" x14ac:dyDescent="0.35">
      <c r="A147" t="s">
        <v>74</v>
      </c>
      <c r="B147" s="174">
        <v>44233</v>
      </c>
      <c r="C147" t="s">
        <v>67</v>
      </c>
      <c r="D147" t="s">
        <v>99</v>
      </c>
      <c r="E147">
        <v>38362</v>
      </c>
      <c r="F147" t="str">
        <f t="shared" si="6"/>
        <v>Residential</v>
      </c>
      <c r="G147">
        <f t="shared" si="7"/>
        <v>15</v>
      </c>
    </row>
    <row r="148" spans="1:7" x14ac:dyDescent="0.35">
      <c r="A148" t="s">
        <v>74</v>
      </c>
      <c r="B148" s="174">
        <v>44233</v>
      </c>
      <c r="C148" t="s">
        <v>67</v>
      </c>
      <c r="D148" t="s">
        <v>100</v>
      </c>
      <c r="E148">
        <v>1546</v>
      </c>
      <c r="F148" t="str">
        <f t="shared" si="6"/>
        <v>Low Income Residential</v>
      </c>
      <c r="G148">
        <f t="shared" si="7"/>
        <v>15</v>
      </c>
    </row>
    <row r="149" spans="1:7" x14ac:dyDescent="0.35">
      <c r="A149" t="s">
        <v>74</v>
      </c>
      <c r="B149" s="174">
        <v>44233</v>
      </c>
      <c r="C149" t="s">
        <v>67</v>
      </c>
      <c r="D149" t="s">
        <v>53</v>
      </c>
      <c r="E149">
        <v>3588</v>
      </c>
      <c r="F149" t="str">
        <f t="shared" si="6"/>
        <v>Small C&amp;I</v>
      </c>
      <c r="G149">
        <f t="shared" si="7"/>
        <v>15</v>
      </c>
    </row>
    <row r="150" spans="1:7" x14ac:dyDescent="0.35">
      <c r="A150" t="s">
        <v>74</v>
      </c>
      <c r="B150" s="174">
        <v>44233</v>
      </c>
      <c r="C150" t="s">
        <v>67</v>
      </c>
      <c r="D150" t="s">
        <v>54</v>
      </c>
      <c r="E150">
        <v>103</v>
      </c>
      <c r="F150" t="str">
        <f t="shared" si="6"/>
        <v>Medium C&amp;I</v>
      </c>
      <c r="G150">
        <f t="shared" si="7"/>
        <v>15</v>
      </c>
    </row>
    <row r="151" spans="1:7" x14ac:dyDescent="0.35">
      <c r="A151" t="s">
        <v>74</v>
      </c>
      <c r="B151" s="174">
        <v>44233</v>
      </c>
      <c r="C151" t="s">
        <v>67</v>
      </c>
      <c r="D151" t="s">
        <v>55</v>
      </c>
      <c r="E151">
        <v>26</v>
      </c>
      <c r="F151" t="str">
        <f t="shared" si="6"/>
        <v>Large C&amp;I</v>
      </c>
      <c r="G151">
        <f t="shared" si="7"/>
        <v>15</v>
      </c>
    </row>
    <row r="152" spans="1:7" x14ac:dyDescent="0.35">
      <c r="A152" t="s">
        <v>79</v>
      </c>
      <c r="B152" s="174">
        <v>44233</v>
      </c>
      <c r="C152" t="s">
        <v>66</v>
      </c>
      <c r="D152" t="s">
        <v>99</v>
      </c>
      <c r="E152">
        <v>14</v>
      </c>
      <c r="F152" t="str">
        <f t="shared" si="6"/>
        <v>Residential</v>
      </c>
      <c r="G152">
        <f t="shared" si="7"/>
        <v>17</v>
      </c>
    </row>
    <row r="153" spans="1:7" x14ac:dyDescent="0.35">
      <c r="A153" t="s">
        <v>79</v>
      </c>
      <c r="B153" s="174">
        <v>44233</v>
      </c>
      <c r="C153" t="s">
        <v>66</v>
      </c>
      <c r="D153" t="s">
        <v>100</v>
      </c>
      <c r="E153">
        <v>1257</v>
      </c>
      <c r="F153" t="str">
        <f t="shared" si="6"/>
        <v>Low Income Residential</v>
      </c>
      <c r="G153">
        <f t="shared" si="7"/>
        <v>17</v>
      </c>
    </row>
    <row r="154" spans="1:7" x14ac:dyDescent="0.35">
      <c r="A154" t="s">
        <v>79</v>
      </c>
      <c r="B154" s="174">
        <v>44233</v>
      </c>
      <c r="C154" t="s">
        <v>67</v>
      </c>
      <c r="D154" t="s">
        <v>99</v>
      </c>
      <c r="E154">
        <v>4</v>
      </c>
      <c r="F154" t="str">
        <f t="shared" si="6"/>
        <v>Residential</v>
      </c>
      <c r="G154">
        <f t="shared" si="7"/>
        <v>17</v>
      </c>
    </row>
    <row r="155" spans="1:7" x14ac:dyDescent="0.35">
      <c r="A155" t="s">
        <v>79</v>
      </c>
      <c r="B155" s="174">
        <v>44233</v>
      </c>
      <c r="C155" t="s">
        <v>67</v>
      </c>
      <c r="D155" t="s">
        <v>100</v>
      </c>
      <c r="E155">
        <v>174</v>
      </c>
      <c r="F155" t="str">
        <f t="shared" si="6"/>
        <v>Low Income Residential</v>
      </c>
      <c r="G155">
        <f t="shared" si="7"/>
        <v>17</v>
      </c>
    </row>
    <row r="156" spans="1:7" x14ac:dyDescent="0.35">
      <c r="A156" t="s">
        <v>80</v>
      </c>
      <c r="B156" s="174">
        <v>44233</v>
      </c>
      <c r="C156" t="s">
        <v>66</v>
      </c>
      <c r="D156" t="s">
        <v>53</v>
      </c>
      <c r="E156">
        <v>2</v>
      </c>
      <c r="F156" t="str">
        <f t="shared" si="6"/>
        <v>Small C&amp;I</v>
      </c>
      <c r="G156">
        <f t="shared" si="7"/>
        <v>18</v>
      </c>
    </row>
    <row r="157" spans="1:7" x14ac:dyDescent="0.35">
      <c r="A157" t="s">
        <v>80</v>
      </c>
      <c r="B157" s="174">
        <v>44233</v>
      </c>
      <c r="C157" t="s">
        <v>67</v>
      </c>
      <c r="D157" t="s">
        <v>53</v>
      </c>
      <c r="E157">
        <v>5</v>
      </c>
      <c r="F157" t="str">
        <f t="shared" si="6"/>
        <v>Small C&amp;I</v>
      </c>
      <c r="G157">
        <f t="shared" si="7"/>
        <v>18</v>
      </c>
    </row>
    <row r="158" spans="1:7" x14ac:dyDescent="0.35">
      <c r="A158" t="s">
        <v>81</v>
      </c>
      <c r="B158" s="174">
        <v>44233</v>
      </c>
      <c r="C158" t="s">
        <v>66</v>
      </c>
      <c r="D158" t="s">
        <v>99</v>
      </c>
      <c r="E158">
        <v>2190</v>
      </c>
      <c r="F158" t="str">
        <f t="shared" si="6"/>
        <v>Residential</v>
      </c>
      <c r="G158">
        <f t="shared" si="7"/>
        <v>19</v>
      </c>
    </row>
    <row r="159" spans="1:7" x14ac:dyDescent="0.35">
      <c r="A159" t="s">
        <v>81</v>
      </c>
      <c r="B159" s="174">
        <v>44233</v>
      </c>
      <c r="C159" t="s">
        <v>66</v>
      </c>
      <c r="D159" t="s">
        <v>100</v>
      </c>
      <c r="E159">
        <v>726</v>
      </c>
      <c r="F159" t="str">
        <f t="shared" si="6"/>
        <v>Low Income Residential</v>
      </c>
      <c r="G159">
        <f t="shared" si="7"/>
        <v>19</v>
      </c>
    </row>
    <row r="160" spans="1:7" x14ac:dyDescent="0.35">
      <c r="A160" t="s">
        <v>81</v>
      </c>
      <c r="B160" s="174">
        <v>44233</v>
      </c>
      <c r="C160" t="s">
        <v>66</v>
      </c>
      <c r="D160" t="s">
        <v>53</v>
      </c>
      <c r="E160">
        <v>259</v>
      </c>
      <c r="F160" t="str">
        <f t="shared" si="6"/>
        <v>Small C&amp;I</v>
      </c>
      <c r="G160">
        <f t="shared" si="7"/>
        <v>19</v>
      </c>
    </row>
    <row r="161" spans="1:7" x14ac:dyDescent="0.35">
      <c r="A161" t="s">
        <v>81</v>
      </c>
      <c r="B161" s="174">
        <v>44233</v>
      </c>
      <c r="C161" t="s">
        <v>66</v>
      </c>
      <c r="D161" t="s">
        <v>54</v>
      </c>
      <c r="E161">
        <v>88</v>
      </c>
      <c r="F161" t="str">
        <f t="shared" si="6"/>
        <v>Medium C&amp;I</v>
      </c>
      <c r="G161">
        <f t="shared" si="7"/>
        <v>19</v>
      </c>
    </row>
    <row r="162" spans="1:7" x14ac:dyDescent="0.35">
      <c r="A162" t="s">
        <v>81</v>
      </c>
      <c r="B162" s="174">
        <v>44233</v>
      </c>
      <c r="C162" t="s">
        <v>66</v>
      </c>
      <c r="D162" t="s">
        <v>55</v>
      </c>
      <c r="E162">
        <v>36</v>
      </c>
      <c r="F162" t="str">
        <f t="shared" si="6"/>
        <v>Large C&amp;I</v>
      </c>
      <c r="G162">
        <f t="shared" si="7"/>
        <v>19</v>
      </c>
    </row>
    <row r="163" spans="1:7" x14ac:dyDescent="0.35">
      <c r="A163" t="s">
        <v>81</v>
      </c>
      <c r="B163" s="174">
        <v>44233</v>
      </c>
      <c r="C163" t="s">
        <v>67</v>
      </c>
      <c r="D163" t="s">
        <v>99</v>
      </c>
      <c r="E163">
        <v>506</v>
      </c>
      <c r="F163" t="str">
        <f t="shared" si="6"/>
        <v>Residential</v>
      </c>
      <c r="G163">
        <f t="shared" si="7"/>
        <v>19</v>
      </c>
    </row>
    <row r="164" spans="1:7" x14ac:dyDescent="0.35">
      <c r="A164" t="s">
        <v>81</v>
      </c>
      <c r="B164" s="174">
        <v>44233</v>
      </c>
      <c r="C164" t="s">
        <v>67</v>
      </c>
      <c r="D164" t="s">
        <v>100</v>
      </c>
      <c r="E164">
        <v>134</v>
      </c>
      <c r="F164" t="str">
        <f t="shared" si="6"/>
        <v>Low Income Residential</v>
      </c>
      <c r="G164">
        <f t="shared" si="7"/>
        <v>19</v>
      </c>
    </row>
    <row r="165" spans="1:7" x14ac:dyDescent="0.35">
      <c r="A165" t="s">
        <v>81</v>
      </c>
      <c r="B165" s="174">
        <v>44233</v>
      </c>
      <c r="C165" t="s">
        <v>67</v>
      </c>
      <c r="D165" t="s">
        <v>53</v>
      </c>
      <c r="E165">
        <v>85</v>
      </c>
      <c r="F165" t="str">
        <f t="shared" si="6"/>
        <v>Small C&amp;I</v>
      </c>
      <c r="G165">
        <f t="shared" si="7"/>
        <v>19</v>
      </c>
    </row>
    <row r="166" spans="1:7" x14ac:dyDescent="0.35">
      <c r="A166" t="s">
        <v>81</v>
      </c>
      <c r="B166" s="174">
        <v>44233</v>
      </c>
      <c r="C166" t="s">
        <v>67</v>
      </c>
      <c r="D166" t="s">
        <v>54</v>
      </c>
      <c r="E166">
        <v>3</v>
      </c>
      <c r="F166" t="str">
        <f t="shared" si="6"/>
        <v>Medium C&amp;I</v>
      </c>
      <c r="G166">
        <f t="shared" si="7"/>
        <v>19</v>
      </c>
    </row>
    <row r="167" spans="1:7" x14ac:dyDescent="0.35">
      <c r="A167" t="s">
        <v>347</v>
      </c>
      <c r="B167" s="174">
        <v>44233</v>
      </c>
      <c r="C167" t="s">
        <v>66</v>
      </c>
      <c r="D167" t="s">
        <v>99</v>
      </c>
      <c r="E167">
        <v>66242648</v>
      </c>
      <c r="F167" t="str">
        <f t="shared" si="6"/>
        <v>Residential</v>
      </c>
      <c r="G167">
        <f t="shared" si="7"/>
        <v>20</v>
      </c>
    </row>
    <row r="168" spans="1:7" x14ac:dyDescent="0.35">
      <c r="A168" t="s">
        <v>347</v>
      </c>
      <c r="B168" s="174">
        <v>44233</v>
      </c>
      <c r="C168" t="s">
        <v>66</v>
      </c>
      <c r="D168" t="s">
        <v>100</v>
      </c>
      <c r="E168">
        <v>6891874</v>
      </c>
      <c r="F168" t="str">
        <f t="shared" si="6"/>
        <v>Low Income Residential</v>
      </c>
      <c r="G168">
        <f t="shared" si="7"/>
        <v>20</v>
      </c>
    </row>
    <row r="169" spans="1:7" x14ac:dyDescent="0.35">
      <c r="A169" t="s">
        <v>347</v>
      </c>
      <c r="B169" s="174">
        <v>44233</v>
      </c>
      <c r="C169" t="s">
        <v>66</v>
      </c>
      <c r="D169" t="s">
        <v>53</v>
      </c>
      <c r="E169">
        <v>9511494</v>
      </c>
      <c r="F169" t="str">
        <f t="shared" si="6"/>
        <v>Small C&amp;I</v>
      </c>
      <c r="G169">
        <f t="shared" si="7"/>
        <v>20</v>
      </c>
    </row>
    <row r="170" spans="1:7" x14ac:dyDescent="0.35">
      <c r="A170" t="s">
        <v>347</v>
      </c>
      <c r="B170" s="174">
        <v>44233</v>
      </c>
      <c r="C170" t="s">
        <v>66</v>
      </c>
      <c r="D170" t="s">
        <v>54</v>
      </c>
      <c r="E170">
        <v>9942784</v>
      </c>
      <c r="F170" t="str">
        <f t="shared" si="6"/>
        <v>Medium C&amp;I</v>
      </c>
      <c r="G170">
        <f t="shared" si="7"/>
        <v>20</v>
      </c>
    </row>
    <row r="171" spans="1:7" x14ac:dyDescent="0.35">
      <c r="A171" t="s">
        <v>347</v>
      </c>
      <c r="B171" s="174">
        <v>44233</v>
      </c>
      <c r="C171" t="s">
        <v>66</v>
      </c>
      <c r="D171" t="s">
        <v>55</v>
      </c>
      <c r="E171">
        <v>33280023</v>
      </c>
      <c r="F171" t="str">
        <f t="shared" si="6"/>
        <v>Large C&amp;I</v>
      </c>
      <c r="G171">
        <f t="shared" si="7"/>
        <v>20</v>
      </c>
    </row>
    <row r="172" spans="1:7" x14ac:dyDescent="0.35">
      <c r="A172" t="s">
        <v>347</v>
      </c>
      <c r="B172" s="174">
        <v>44233</v>
      </c>
      <c r="C172" t="s">
        <v>66</v>
      </c>
      <c r="D172" t="s">
        <v>70</v>
      </c>
      <c r="E172">
        <v>1343</v>
      </c>
      <c r="F172" t="str">
        <f t="shared" si="6"/>
        <v>HER</v>
      </c>
      <c r="G172">
        <f t="shared" si="7"/>
        <v>20</v>
      </c>
    </row>
    <row r="173" spans="1:7" x14ac:dyDescent="0.35">
      <c r="A173" t="s">
        <v>347</v>
      </c>
      <c r="B173" s="174">
        <v>44233</v>
      </c>
      <c r="C173" t="s">
        <v>67</v>
      </c>
      <c r="D173" t="s">
        <v>99</v>
      </c>
      <c r="E173">
        <v>16426149</v>
      </c>
      <c r="F173" t="str">
        <f t="shared" si="6"/>
        <v>Residential</v>
      </c>
      <c r="G173">
        <f t="shared" si="7"/>
        <v>20</v>
      </c>
    </row>
    <row r="174" spans="1:7" x14ac:dyDescent="0.35">
      <c r="A174" t="s">
        <v>347</v>
      </c>
      <c r="B174" s="174">
        <v>44233</v>
      </c>
      <c r="C174" t="s">
        <v>67</v>
      </c>
      <c r="D174" t="s">
        <v>100</v>
      </c>
      <c r="E174">
        <v>1337482</v>
      </c>
      <c r="F174" t="str">
        <f t="shared" si="6"/>
        <v>Low Income Residential</v>
      </c>
      <c r="G174">
        <f t="shared" si="7"/>
        <v>20</v>
      </c>
    </row>
    <row r="175" spans="1:7" x14ac:dyDescent="0.35">
      <c r="A175" t="s">
        <v>347</v>
      </c>
      <c r="B175" s="174">
        <v>44233</v>
      </c>
      <c r="C175" t="s">
        <v>67</v>
      </c>
      <c r="D175" t="s">
        <v>53</v>
      </c>
      <c r="E175">
        <v>5201503</v>
      </c>
      <c r="F175" t="str">
        <f t="shared" si="6"/>
        <v>Small C&amp;I</v>
      </c>
      <c r="G175">
        <f t="shared" si="7"/>
        <v>20</v>
      </c>
    </row>
    <row r="176" spans="1:7" x14ac:dyDescent="0.35">
      <c r="A176" t="s">
        <v>347</v>
      </c>
      <c r="B176" s="174">
        <v>44233</v>
      </c>
      <c r="C176" t="s">
        <v>67</v>
      </c>
      <c r="D176" t="s">
        <v>54</v>
      </c>
      <c r="E176">
        <v>2128206</v>
      </c>
      <c r="F176" t="str">
        <f t="shared" si="6"/>
        <v>Medium C&amp;I</v>
      </c>
      <c r="G176">
        <f t="shared" si="7"/>
        <v>20</v>
      </c>
    </row>
    <row r="177" spans="1:7" x14ac:dyDescent="0.35">
      <c r="A177" t="s">
        <v>347</v>
      </c>
      <c r="B177" s="174">
        <v>44233</v>
      </c>
      <c r="C177" t="s">
        <v>67</v>
      </c>
      <c r="D177" t="s">
        <v>55</v>
      </c>
      <c r="E177">
        <v>1524771</v>
      </c>
      <c r="F177" t="str">
        <f t="shared" si="6"/>
        <v>Large C&amp;I</v>
      </c>
      <c r="G177">
        <f t="shared" si="7"/>
        <v>20</v>
      </c>
    </row>
    <row r="178" spans="1:7" x14ac:dyDescent="0.35">
      <c r="A178" t="s">
        <v>347</v>
      </c>
      <c r="B178" s="174">
        <v>44233</v>
      </c>
      <c r="C178" t="s">
        <v>67</v>
      </c>
      <c r="D178" t="s">
        <v>70</v>
      </c>
      <c r="E178">
        <v>0</v>
      </c>
      <c r="F178" t="str">
        <f t="shared" si="6"/>
        <v>HER</v>
      </c>
      <c r="G178">
        <f t="shared" si="7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H3845"/>
  <sheetViews>
    <sheetView topLeftCell="N1" workbookViewId="0">
      <selection activeCell="Y17" sqref="Y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79" customWidth="1"/>
    <col min="20" max="20" width="25.54296875" customWidth="1"/>
    <col min="21" max="21" width="2.7265625" style="179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4" width="7.81640625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4" ht="15" thickBot="1" x14ac:dyDescent="0.4">
      <c r="A1" t="s">
        <v>166</v>
      </c>
      <c r="B1" t="s">
        <v>167</v>
      </c>
      <c r="C1" t="s">
        <v>168</v>
      </c>
      <c r="D1" t="s">
        <v>169</v>
      </c>
      <c r="E1" t="s">
        <v>170</v>
      </c>
      <c r="F1" t="s">
        <v>171</v>
      </c>
      <c r="G1" t="s">
        <v>172</v>
      </c>
      <c r="H1" t="s">
        <v>173</v>
      </c>
      <c r="I1" t="s">
        <v>174</v>
      </c>
      <c r="J1" t="s">
        <v>175</v>
      </c>
      <c r="K1" t="s">
        <v>176</v>
      </c>
      <c r="L1" t="s">
        <v>177</v>
      </c>
      <c r="M1" t="s">
        <v>178</v>
      </c>
      <c r="N1" t="s">
        <v>179</v>
      </c>
      <c r="O1" t="s">
        <v>180</v>
      </c>
      <c r="P1" t="s">
        <v>181</v>
      </c>
      <c r="Q1" t="s">
        <v>49</v>
      </c>
      <c r="S1">
        <v>0</v>
      </c>
      <c r="T1" t="s">
        <v>70</v>
      </c>
      <c r="V1" s="175" t="s">
        <v>166</v>
      </c>
      <c r="W1" s="176">
        <v>4</v>
      </c>
      <c r="Y1" s="189" t="s">
        <v>101</v>
      </c>
      <c r="Z1" s="188"/>
      <c r="AA1" s="188"/>
      <c r="AB1" s="188"/>
      <c r="AC1" s="188"/>
      <c r="AD1" s="188"/>
      <c r="AE1" s="188"/>
    </row>
    <row r="2" spans="1:34" x14ac:dyDescent="0.35">
      <c r="A2">
        <v>5</v>
      </c>
      <c r="B2" t="s">
        <v>182</v>
      </c>
      <c r="C2">
        <v>2019</v>
      </c>
      <c r="D2">
        <v>1</v>
      </c>
      <c r="E2" t="s">
        <v>254</v>
      </c>
      <c r="F2">
        <v>1</v>
      </c>
      <c r="G2" t="s">
        <v>184</v>
      </c>
      <c r="H2">
        <v>903</v>
      </c>
      <c r="I2" t="s">
        <v>240</v>
      </c>
      <c r="J2" t="s">
        <v>122</v>
      </c>
      <c r="K2" t="s">
        <v>231</v>
      </c>
      <c r="L2">
        <v>4512</v>
      </c>
      <c r="M2" t="s">
        <v>187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116</v>
      </c>
      <c r="T2" t="s">
        <v>53</v>
      </c>
      <c r="V2" s="175" t="s">
        <v>171</v>
      </c>
      <c r="W2" t="s">
        <v>75</v>
      </c>
    </row>
    <row r="3" spans="1:34" x14ac:dyDescent="0.35">
      <c r="A3">
        <v>4</v>
      </c>
      <c r="B3" t="s">
        <v>188</v>
      </c>
      <c r="C3">
        <v>2019</v>
      </c>
      <c r="D3">
        <v>1</v>
      </c>
      <c r="E3" t="s">
        <v>254</v>
      </c>
      <c r="F3">
        <v>10</v>
      </c>
      <c r="G3" t="s">
        <v>239</v>
      </c>
      <c r="H3">
        <v>1</v>
      </c>
      <c r="I3" t="s">
        <v>230</v>
      </c>
      <c r="J3" t="s">
        <v>122</v>
      </c>
      <c r="K3" t="s">
        <v>231</v>
      </c>
      <c r="L3">
        <v>207</v>
      </c>
      <c r="M3" t="s">
        <v>244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117</v>
      </c>
      <c r="T3" t="s">
        <v>53</v>
      </c>
    </row>
    <row r="4" spans="1:34" x14ac:dyDescent="0.35">
      <c r="A4">
        <v>5</v>
      </c>
      <c r="B4" t="s">
        <v>182</v>
      </c>
      <c r="C4">
        <v>2019</v>
      </c>
      <c r="D4">
        <v>1</v>
      </c>
      <c r="E4" t="s">
        <v>254</v>
      </c>
      <c r="F4">
        <v>10</v>
      </c>
      <c r="G4" t="s">
        <v>239</v>
      </c>
      <c r="H4">
        <v>301</v>
      </c>
      <c r="I4" t="s">
        <v>248</v>
      </c>
      <c r="J4" t="s">
        <v>122</v>
      </c>
      <c r="K4" t="s">
        <v>231</v>
      </c>
      <c r="L4">
        <v>207</v>
      </c>
      <c r="M4" t="s">
        <v>244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127</v>
      </c>
      <c r="T4" t="s">
        <v>53</v>
      </c>
      <c r="V4" s="175" t="s">
        <v>306</v>
      </c>
      <c r="W4" s="175" t="s">
        <v>57</v>
      </c>
    </row>
    <row r="5" spans="1:34" x14ac:dyDescent="0.35">
      <c r="A5">
        <v>5</v>
      </c>
      <c r="B5" t="s">
        <v>182</v>
      </c>
      <c r="C5">
        <v>2019</v>
      </c>
      <c r="D5">
        <v>1</v>
      </c>
      <c r="E5" t="s">
        <v>254</v>
      </c>
      <c r="F5">
        <v>1</v>
      </c>
      <c r="G5" t="s">
        <v>184</v>
      </c>
      <c r="H5">
        <v>306</v>
      </c>
      <c r="I5" t="s">
        <v>245</v>
      </c>
      <c r="J5" t="s">
        <v>123</v>
      </c>
      <c r="K5" t="s">
        <v>243</v>
      </c>
      <c r="L5">
        <v>200</v>
      </c>
      <c r="M5" t="s">
        <v>211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118</v>
      </c>
      <c r="T5" t="s">
        <v>53</v>
      </c>
      <c r="W5">
        <v>2020</v>
      </c>
    </row>
    <row r="6" spans="1:34" x14ac:dyDescent="0.35">
      <c r="A6">
        <v>5</v>
      </c>
      <c r="B6" t="s">
        <v>182</v>
      </c>
      <c r="C6">
        <v>2019</v>
      </c>
      <c r="D6">
        <v>1</v>
      </c>
      <c r="E6" t="s">
        <v>254</v>
      </c>
      <c r="F6">
        <v>3</v>
      </c>
      <c r="G6" t="s">
        <v>190</v>
      </c>
      <c r="H6">
        <v>951</v>
      </c>
      <c r="I6" t="s">
        <v>251</v>
      </c>
      <c r="J6" t="s">
        <v>127</v>
      </c>
      <c r="K6" t="s">
        <v>250</v>
      </c>
      <c r="L6">
        <v>4532</v>
      </c>
      <c r="M6" t="s">
        <v>201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119</v>
      </c>
      <c r="T6" t="s">
        <v>53</v>
      </c>
      <c r="V6" s="175" t="s">
        <v>58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  <c r="AH6">
        <v>12</v>
      </c>
    </row>
    <row r="7" spans="1:34" x14ac:dyDescent="0.35">
      <c r="A7">
        <v>5</v>
      </c>
      <c r="B7" t="s">
        <v>182</v>
      </c>
      <c r="C7">
        <v>2019</v>
      </c>
      <c r="D7">
        <v>1</v>
      </c>
      <c r="E7" t="s">
        <v>254</v>
      </c>
      <c r="F7">
        <v>79</v>
      </c>
      <c r="G7" t="s">
        <v>213</v>
      </c>
      <c r="H7">
        <v>951</v>
      </c>
      <c r="I7" t="s">
        <v>251</v>
      </c>
      <c r="J7" t="s">
        <v>127</v>
      </c>
      <c r="K7" t="s">
        <v>250</v>
      </c>
      <c r="L7">
        <v>4579</v>
      </c>
      <c r="M7" t="s">
        <v>222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120</v>
      </c>
      <c r="T7" t="s">
        <v>54</v>
      </c>
      <c r="V7" s="176" t="s">
        <v>99</v>
      </c>
      <c r="W7" s="177">
        <v>10332686</v>
      </c>
      <c r="X7" s="177">
        <v>7436933</v>
      </c>
      <c r="Y7" s="177">
        <v>7922539</v>
      </c>
      <c r="Z7" s="177">
        <v>7840372</v>
      </c>
      <c r="AA7" s="177">
        <v>7198773</v>
      </c>
      <c r="AB7" s="177">
        <v>7936869</v>
      </c>
      <c r="AC7" s="177">
        <v>11792346</v>
      </c>
      <c r="AD7" s="177">
        <v>16704650</v>
      </c>
      <c r="AE7" s="177">
        <v>13934448</v>
      </c>
      <c r="AF7" s="177">
        <v>9620016</v>
      </c>
      <c r="AG7" s="177">
        <v>7825932</v>
      </c>
      <c r="AH7" s="177">
        <v>8891778</v>
      </c>
    </row>
    <row r="8" spans="1:34" x14ac:dyDescent="0.35">
      <c r="A8">
        <v>4</v>
      </c>
      <c r="B8" t="s">
        <v>188</v>
      </c>
      <c r="C8">
        <v>2019</v>
      </c>
      <c r="D8">
        <v>1</v>
      </c>
      <c r="E8" t="s">
        <v>254</v>
      </c>
      <c r="F8">
        <v>1</v>
      </c>
      <c r="G8" t="s">
        <v>184</v>
      </c>
      <c r="H8">
        <v>950</v>
      </c>
      <c r="I8" t="s">
        <v>185</v>
      </c>
      <c r="J8" t="s">
        <v>116</v>
      </c>
      <c r="K8" t="s">
        <v>186</v>
      </c>
      <c r="L8">
        <v>4512</v>
      </c>
      <c r="M8" t="s">
        <v>187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128</v>
      </c>
      <c r="T8" t="s">
        <v>54</v>
      </c>
      <c r="V8" s="176" t="s">
        <v>100</v>
      </c>
      <c r="W8" s="177">
        <v>140170</v>
      </c>
      <c r="X8" s="177">
        <v>120748</v>
      </c>
      <c r="Y8" s="177">
        <v>116131</v>
      </c>
      <c r="Z8" s="177">
        <v>118459</v>
      </c>
      <c r="AA8" s="177">
        <v>96903</v>
      </c>
      <c r="AB8" s="177">
        <v>82914</v>
      </c>
      <c r="AC8" s="177">
        <v>91482</v>
      </c>
      <c r="AD8" s="177">
        <v>120540</v>
      </c>
      <c r="AE8" s="177">
        <v>100229</v>
      </c>
      <c r="AF8" s="177">
        <v>88888</v>
      </c>
      <c r="AG8" s="177">
        <v>88198</v>
      </c>
      <c r="AH8" s="177">
        <v>125653</v>
      </c>
    </row>
    <row r="9" spans="1:34" x14ac:dyDescent="0.35">
      <c r="A9">
        <v>5</v>
      </c>
      <c r="B9" t="s">
        <v>182</v>
      </c>
      <c r="C9">
        <v>2019</v>
      </c>
      <c r="D9">
        <v>1</v>
      </c>
      <c r="E9" t="s">
        <v>254</v>
      </c>
      <c r="F9">
        <v>3</v>
      </c>
      <c r="G9" t="s">
        <v>190</v>
      </c>
      <c r="H9">
        <v>952</v>
      </c>
      <c r="I9" t="s">
        <v>236</v>
      </c>
      <c r="J9" t="s">
        <v>118</v>
      </c>
      <c r="K9" t="s">
        <v>237</v>
      </c>
      <c r="L9">
        <v>4532</v>
      </c>
      <c r="M9" t="s">
        <v>201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129</v>
      </c>
      <c r="T9" t="s">
        <v>54</v>
      </c>
      <c r="V9" s="176" t="s">
        <v>53</v>
      </c>
      <c r="W9" s="177">
        <v>2471374</v>
      </c>
      <c r="X9" s="177">
        <v>1402405</v>
      </c>
      <c r="Y9" s="177">
        <v>1825458</v>
      </c>
      <c r="Z9" s="177">
        <v>1536033</v>
      </c>
      <c r="AA9" s="177">
        <v>1390111</v>
      </c>
      <c r="AB9" s="177">
        <v>1442209</v>
      </c>
      <c r="AC9" s="177">
        <v>1972630</v>
      </c>
      <c r="AD9" s="177">
        <v>2764757</v>
      </c>
      <c r="AE9" s="177">
        <v>2564352</v>
      </c>
      <c r="AF9" s="177">
        <v>1843444</v>
      </c>
      <c r="AG9" s="177">
        <v>1683387</v>
      </c>
      <c r="AH9" s="177">
        <v>1745283</v>
      </c>
    </row>
    <row r="10" spans="1:34" x14ac:dyDescent="0.35">
      <c r="A10">
        <v>5</v>
      </c>
      <c r="B10" t="s">
        <v>182</v>
      </c>
      <c r="C10">
        <v>2019</v>
      </c>
      <c r="D10">
        <v>1</v>
      </c>
      <c r="E10" t="s">
        <v>254</v>
      </c>
      <c r="F10">
        <v>1</v>
      </c>
      <c r="G10" t="s">
        <v>184</v>
      </c>
      <c r="H10">
        <v>310</v>
      </c>
      <c r="I10" t="s">
        <v>255</v>
      </c>
      <c r="J10" t="s">
        <v>119</v>
      </c>
      <c r="K10" t="s">
        <v>215</v>
      </c>
      <c r="L10">
        <v>200</v>
      </c>
      <c r="M10" t="s">
        <v>211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208</v>
      </c>
      <c r="T10" t="s">
        <v>55</v>
      </c>
      <c r="V10" s="176" t="s">
        <v>54</v>
      </c>
      <c r="W10" s="177">
        <v>1868766</v>
      </c>
      <c r="X10" s="177">
        <v>950888</v>
      </c>
      <c r="Y10" s="177">
        <v>1199874</v>
      </c>
      <c r="Z10" s="177">
        <v>1169155</v>
      </c>
      <c r="AA10" s="177">
        <v>1048582</v>
      </c>
      <c r="AB10" s="177">
        <v>983243</v>
      </c>
      <c r="AC10" s="177">
        <v>1361001</v>
      </c>
      <c r="AD10" s="177">
        <v>1882193</v>
      </c>
      <c r="AE10" s="177">
        <v>1780088</v>
      </c>
      <c r="AF10" s="177">
        <v>1541109</v>
      </c>
      <c r="AG10" s="177">
        <v>1350079</v>
      </c>
      <c r="AH10" s="177">
        <v>1134977</v>
      </c>
    </row>
    <row r="11" spans="1:34" x14ac:dyDescent="0.35">
      <c r="A11">
        <v>5</v>
      </c>
      <c r="B11" t="s">
        <v>182</v>
      </c>
      <c r="C11">
        <v>2019</v>
      </c>
      <c r="D11">
        <v>1</v>
      </c>
      <c r="E11" t="s">
        <v>254</v>
      </c>
      <c r="F11">
        <v>3</v>
      </c>
      <c r="G11" t="s">
        <v>190</v>
      </c>
      <c r="H11">
        <v>953</v>
      </c>
      <c r="I11" t="s">
        <v>214</v>
      </c>
      <c r="J11" t="s">
        <v>119</v>
      </c>
      <c r="K11" t="s">
        <v>215</v>
      </c>
      <c r="L11">
        <v>4532</v>
      </c>
      <c r="M11" t="s">
        <v>201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271</v>
      </c>
      <c r="T11" t="s">
        <v>70</v>
      </c>
      <c r="V11" s="176" t="s">
        <v>55</v>
      </c>
      <c r="W11" s="177">
        <v>317552</v>
      </c>
      <c r="X11" s="177">
        <v>2033847</v>
      </c>
      <c r="Y11" s="177">
        <v>-2284181</v>
      </c>
      <c r="Z11" s="177">
        <v>2001093</v>
      </c>
      <c r="AA11" s="177">
        <v>3122907</v>
      </c>
      <c r="AB11" s="177">
        <v>1087026</v>
      </c>
      <c r="AC11" s="177">
        <v>1249553</v>
      </c>
      <c r="AD11" s="177">
        <v>1261163</v>
      </c>
      <c r="AE11" s="177">
        <v>1390015</v>
      </c>
      <c r="AF11" s="177">
        <v>1098838</v>
      </c>
      <c r="AG11" s="177">
        <v>1075518</v>
      </c>
      <c r="AH11" s="177">
        <v>1154476</v>
      </c>
    </row>
    <row r="12" spans="1:34" x14ac:dyDescent="0.35">
      <c r="A12">
        <v>5</v>
      </c>
      <c r="B12" t="s">
        <v>182</v>
      </c>
      <c r="C12">
        <v>2019</v>
      </c>
      <c r="D12">
        <v>1</v>
      </c>
      <c r="E12" t="s">
        <v>254</v>
      </c>
      <c r="F12">
        <v>3</v>
      </c>
      <c r="G12" t="s">
        <v>190</v>
      </c>
      <c r="H12">
        <v>313</v>
      </c>
      <c r="I12" t="s">
        <v>218</v>
      </c>
      <c r="J12" t="s">
        <v>120</v>
      </c>
      <c r="K12" t="s">
        <v>217</v>
      </c>
      <c r="L12">
        <v>300</v>
      </c>
      <c r="M12" t="s">
        <v>192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122</v>
      </c>
      <c r="T12" t="s">
        <v>99</v>
      </c>
    </row>
    <row r="13" spans="1:34" x14ac:dyDescent="0.35">
      <c r="A13">
        <v>5</v>
      </c>
      <c r="B13" t="s">
        <v>182</v>
      </c>
      <c r="C13">
        <v>2019</v>
      </c>
      <c r="D13">
        <v>1</v>
      </c>
      <c r="E13" t="s">
        <v>254</v>
      </c>
      <c r="F13">
        <v>5</v>
      </c>
      <c r="G13" t="s">
        <v>196</v>
      </c>
      <c r="H13">
        <v>18</v>
      </c>
      <c r="I13" t="s">
        <v>216</v>
      </c>
      <c r="J13" t="s">
        <v>120</v>
      </c>
      <c r="K13" t="s">
        <v>217</v>
      </c>
      <c r="L13">
        <v>460</v>
      </c>
      <c r="M13" t="s">
        <v>199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123</v>
      </c>
      <c r="T13" t="s">
        <v>100</v>
      </c>
    </row>
    <row r="14" spans="1:34" x14ac:dyDescent="0.35">
      <c r="A14">
        <v>5</v>
      </c>
      <c r="B14" t="s">
        <v>182</v>
      </c>
      <c r="C14">
        <v>2019</v>
      </c>
      <c r="D14">
        <v>1</v>
      </c>
      <c r="E14" t="s">
        <v>254</v>
      </c>
      <c r="F14">
        <v>1</v>
      </c>
      <c r="G14" t="s">
        <v>184</v>
      </c>
      <c r="H14">
        <v>911</v>
      </c>
      <c r="I14" t="s">
        <v>202</v>
      </c>
      <c r="J14" t="s">
        <v>203</v>
      </c>
      <c r="K14" t="s">
        <v>204</v>
      </c>
      <c r="L14">
        <v>4512</v>
      </c>
      <c r="M14" t="s">
        <v>187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203</v>
      </c>
      <c r="T14" t="s">
        <v>99</v>
      </c>
    </row>
    <row r="15" spans="1:34" x14ac:dyDescent="0.35">
      <c r="A15">
        <v>5</v>
      </c>
      <c r="B15" t="s">
        <v>182</v>
      </c>
      <c r="C15">
        <v>2019</v>
      </c>
      <c r="D15">
        <v>1</v>
      </c>
      <c r="E15" t="s">
        <v>254</v>
      </c>
      <c r="F15">
        <v>1</v>
      </c>
      <c r="G15" t="s">
        <v>184</v>
      </c>
      <c r="H15">
        <v>5</v>
      </c>
      <c r="I15" t="s">
        <v>191</v>
      </c>
      <c r="J15" t="s">
        <v>116</v>
      </c>
      <c r="K15" t="s">
        <v>186</v>
      </c>
      <c r="L15">
        <v>200</v>
      </c>
      <c r="M15" t="s">
        <v>211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124</v>
      </c>
      <c r="T15" t="s">
        <v>135</v>
      </c>
    </row>
    <row r="16" spans="1:34" x14ac:dyDescent="0.35">
      <c r="A16">
        <v>4</v>
      </c>
      <c r="B16" t="s">
        <v>188</v>
      </c>
      <c r="C16">
        <v>2019</v>
      </c>
      <c r="D16">
        <v>1</v>
      </c>
      <c r="E16" t="s">
        <v>254</v>
      </c>
      <c r="F16">
        <v>1</v>
      </c>
      <c r="G16" t="s">
        <v>184</v>
      </c>
      <c r="H16">
        <v>5</v>
      </c>
      <c r="I16" t="s">
        <v>191</v>
      </c>
      <c r="J16" t="s">
        <v>116</v>
      </c>
      <c r="K16" t="s">
        <v>186</v>
      </c>
      <c r="L16">
        <v>200</v>
      </c>
      <c r="M16" t="s">
        <v>211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289</v>
      </c>
      <c r="T16" t="s">
        <v>135</v>
      </c>
    </row>
    <row r="17" spans="1:20" x14ac:dyDescent="0.35">
      <c r="A17">
        <v>5</v>
      </c>
      <c r="B17" t="s">
        <v>182</v>
      </c>
      <c r="C17">
        <v>2019</v>
      </c>
      <c r="D17">
        <v>1</v>
      </c>
      <c r="E17" t="s">
        <v>254</v>
      </c>
      <c r="F17">
        <v>6</v>
      </c>
      <c r="G17" t="s">
        <v>193</v>
      </c>
      <c r="H17">
        <v>613</v>
      </c>
      <c r="I17" t="s">
        <v>259</v>
      </c>
      <c r="J17" t="s">
        <v>117</v>
      </c>
      <c r="K17" t="s">
        <v>225</v>
      </c>
      <c r="L17">
        <v>700</v>
      </c>
      <c r="M17" t="s">
        <v>194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131</v>
      </c>
      <c r="T17" t="s">
        <v>135</v>
      </c>
    </row>
    <row r="18" spans="1:20" x14ac:dyDescent="0.35">
      <c r="A18">
        <v>4</v>
      </c>
      <c r="B18" t="s">
        <v>188</v>
      </c>
      <c r="C18">
        <v>2019</v>
      </c>
      <c r="D18">
        <v>1</v>
      </c>
      <c r="E18" t="s">
        <v>254</v>
      </c>
      <c r="F18">
        <v>6</v>
      </c>
      <c r="G18" t="s">
        <v>193</v>
      </c>
      <c r="H18">
        <v>615</v>
      </c>
      <c r="I18" t="s">
        <v>293</v>
      </c>
      <c r="J18" t="s">
        <v>124</v>
      </c>
      <c r="K18" t="s">
        <v>262</v>
      </c>
      <c r="L18">
        <v>4562</v>
      </c>
      <c r="M18" t="s">
        <v>212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125</v>
      </c>
      <c r="T18" t="s">
        <v>135</v>
      </c>
    </row>
    <row r="19" spans="1:20" x14ac:dyDescent="0.35">
      <c r="A19">
        <v>5</v>
      </c>
      <c r="B19" t="s">
        <v>182</v>
      </c>
      <c r="C19">
        <v>2019</v>
      </c>
      <c r="D19">
        <v>1</v>
      </c>
      <c r="E19" t="s">
        <v>254</v>
      </c>
      <c r="F19">
        <v>60</v>
      </c>
      <c r="G19" t="s">
        <v>213</v>
      </c>
      <c r="H19">
        <v>623</v>
      </c>
      <c r="I19" t="s">
        <v>296</v>
      </c>
      <c r="J19" t="s">
        <v>125</v>
      </c>
      <c r="K19" t="s">
        <v>228</v>
      </c>
      <c r="L19">
        <v>360</v>
      </c>
      <c r="M19" t="s">
        <v>226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126</v>
      </c>
      <c r="T19" t="s">
        <v>135</v>
      </c>
    </row>
    <row r="20" spans="1:20" x14ac:dyDescent="0.35">
      <c r="A20">
        <v>5</v>
      </c>
      <c r="B20" t="s">
        <v>182</v>
      </c>
      <c r="C20">
        <v>2019</v>
      </c>
      <c r="D20">
        <v>1</v>
      </c>
      <c r="E20" t="s">
        <v>254</v>
      </c>
      <c r="F20">
        <v>1</v>
      </c>
      <c r="G20" t="s">
        <v>184</v>
      </c>
      <c r="H20">
        <v>603</v>
      </c>
      <c r="I20" t="s">
        <v>197</v>
      </c>
      <c r="J20" t="s">
        <v>126</v>
      </c>
      <c r="K20" t="s">
        <v>198</v>
      </c>
      <c r="L20">
        <v>200</v>
      </c>
      <c r="M20" t="s">
        <v>211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279</v>
      </c>
      <c r="T20" t="s">
        <v>135</v>
      </c>
    </row>
    <row r="21" spans="1:20" x14ac:dyDescent="0.35">
      <c r="A21">
        <v>5</v>
      </c>
      <c r="B21" t="s">
        <v>182</v>
      </c>
      <c r="C21">
        <v>2019</v>
      </c>
      <c r="D21">
        <v>1</v>
      </c>
      <c r="E21" t="s">
        <v>254</v>
      </c>
      <c r="F21">
        <v>6</v>
      </c>
      <c r="G21" t="s">
        <v>193</v>
      </c>
      <c r="H21">
        <v>602</v>
      </c>
      <c r="I21" t="s">
        <v>247</v>
      </c>
      <c r="J21" t="s">
        <v>126</v>
      </c>
      <c r="K21" t="s">
        <v>198</v>
      </c>
      <c r="L21">
        <v>700</v>
      </c>
      <c r="M21" t="s">
        <v>194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133</v>
      </c>
      <c r="T21" t="s">
        <v>135</v>
      </c>
    </row>
    <row r="22" spans="1:20" x14ac:dyDescent="0.35">
      <c r="A22">
        <v>5</v>
      </c>
      <c r="B22" t="s">
        <v>182</v>
      </c>
      <c r="C22">
        <v>2019</v>
      </c>
      <c r="D22">
        <v>1</v>
      </c>
      <c r="E22" t="s">
        <v>254</v>
      </c>
      <c r="F22">
        <v>3</v>
      </c>
      <c r="G22" t="s">
        <v>190</v>
      </c>
      <c r="H22">
        <v>616</v>
      </c>
      <c r="I22" t="s">
        <v>200</v>
      </c>
      <c r="J22" t="s">
        <v>126</v>
      </c>
      <c r="K22" t="s">
        <v>198</v>
      </c>
      <c r="L22">
        <v>4532</v>
      </c>
      <c r="M22" t="s">
        <v>201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182</v>
      </c>
      <c r="C23">
        <v>2019</v>
      </c>
      <c r="D23">
        <v>1</v>
      </c>
      <c r="E23" t="s">
        <v>254</v>
      </c>
      <c r="F23">
        <v>5</v>
      </c>
      <c r="G23" t="s">
        <v>196</v>
      </c>
      <c r="H23">
        <v>616</v>
      </c>
      <c r="I23" t="s">
        <v>200</v>
      </c>
      <c r="J23" t="s">
        <v>126</v>
      </c>
      <c r="K23" t="s">
        <v>198</v>
      </c>
      <c r="L23">
        <v>4552</v>
      </c>
      <c r="M23" t="s">
        <v>277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182</v>
      </c>
      <c r="C24">
        <v>2019</v>
      </c>
      <c r="D24">
        <v>1</v>
      </c>
      <c r="E24" t="s">
        <v>254</v>
      </c>
      <c r="F24">
        <v>3</v>
      </c>
      <c r="G24" t="s">
        <v>190</v>
      </c>
      <c r="H24">
        <v>17</v>
      </c>
      <c r="I24" t="s">
        <v>205</v>
      </c>
      <c r="J24" t="s">
        <v>129</v>
      </c>
      <c r="K24" t="s">
        <v>206</v>
      </c>
      <c r="L24">
        <v>300</v>
      </c>
      <c r="M24" t="s">
        <v>192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182</v>
      </c>
      <c r="C25">
        <v>2019</v>
      </c>
      <c r="D25">
        <v>1</v>
      </c>
      <c r="E25" t="s">
        <v>254</v>
      </c>
      <c r="F25">
        <v>3</v>
      </c>
      <c r="G25" t="s">
        <v>190</v>
      </c>
      <c r="H25">
        <v>701</v>
      </c>
      <c r="I25" t="s">
        <v>207</v>
      </c>
      <c r="J25" t="s">
        <v>208</v>
      </c>
      <c r="K25" t="s">
        <v>209</v>
      </c>
      <c r="L25">
        <v>300</v>
      </c>
      <c r="M25" t="s">
        <v>192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188</v>
      </c>
      <c r="C26">
        <v>2019</v>
      </c>
      <c r="D26">
        <v>1</v>
      </c>
      <c r="E26" t="s">
        <v>254</v>
      </c>
      <c r="F26">
        <v>1</v>
      </c>
      <c r="G26" t="s">
        <v>184</v>
      </c>
      <c r="H26">
        <v>1</v>
      </c>
      <c r="I26" t="s">
        <v>230</v>
      </c>
      <c r="J26" t="s">
        <v>122</v>
      </c>
      <c r="K26" t="s">
        <v>231</v>
      </c>
      <c r="L26">
        <v>200</v>
      </c>
      <c r="M26" t="s">
        <v>211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182</v>
      </c>
      <c r="C27">
        <v>2019</v>
      </c>
      <c r="D27">
        <v>1</v>
      </c>
      <c r="E27" t="s">
        <v>254</v>
      </c>
      <c r="F27">
        <v>1</v>
      </c>
      <c r="G27" t="s">
        <v>184</v>
      </c>
      <c r="H27">
        <v>15</v>
      </c>
      <c r="I27" t="s">
        <v>253</v>
      </c>
      <c r="J27" t="s">
        <v>119</v>
      </c>
      <c r="K27" t="s">
        <v>215</v>
      </c>
      <c r="L27">
        <v>200</v>
      </c>
      <c r="M27" t="s">
        <v>211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182</v>
      </c>
      <c r="C28">
        <v>2019</v>
      </c>
      <c r="D28">
        <v>1</v>
      </c>
      <c r="E28" t="s">
        <v>254</v>
      </c>
      <c r="F28">
        <v>3</v>
      </c>
      <c r="G28" t="s">
        <v>190</v>
      </c>
      <c r="H28">
        <v>15</v>
      </c>
      <c r="I28" t="s">
        <v>253</v>
      </c>
      <c r="J28" t="s">
        <v>119</v>
      </c>
      <c r="K28" t="s">
        <v>215</v>
      </c>
      <c r="L28">
        <v>300</v>
      </c>
      <c r="M28" t="s">
        <v>192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182</v>
      </c>
      <c r="C29">
        <v>2019</v>
      </c>
      <c r="D29">
        <v>1</v>
      </c>
      <c r="E29" t="s">
        <v>254</v>
      </c>
      <c r="F29">
        <v>3</v>
      </c>
      <c r="G29" t="s">
        <v>190</v>
      </c>
      <c r="H29">
        <v>310</v>
      </c>
      <c r="I29" t="s">
        <v>255</v>
      </c>
      <c r="J29" t="s">
        <v>119</v>
      </c>
      <c r="K29" t="s">
        <v>215</v>
      </c>
      <c r="L29">
        <v>300</v>
      </c>
      <c r="M29" t="s">
        <v>192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182</v>
      </c>
      <c r="C30">
        <v>2019</v>
      </c>
      <c r="D30">
        <v>1</v>
      </c>
      <c r="E30" t="s">
        <v>254</v>
      </c>
      <c r="F30">
        <v>72</v>
      </c>
      <c r="G30" t="s">
        <v>213</v>
      </c>
      <c r="H30">
        <v>5</v>
      </c>
      <c r="I30" t="s">
        <v>191</v>
      </c>
      <c r="J30" t="s">
        <v>116</v>
      </c>
      <c r="K30" t="s">
        <v>186</v>
      </c>
      <c r="L30">
        <v>1572</v>
      </c>
      <c r="M30" t="s">
        <v>232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182</v>
      </c>
      <c r="C31">
        <v>2019</v>
      </c>
      <c r="D31">
        <v>1</v>
      </c>
      <c r="E31" t="s">
        <v>254</v>
      </c>
      <c r="F31">
        <v>5</v>
      </c>
      <c r="G31" t="s">
        <v>196</v>
      </c>
      <c r="H31">
        <v>313</v>
      </c>
      <c r="I31" t="s">
        <v>218</v>
      </c>
      <c r="J31" t="s">
        <v>120</v>
      </c>
      <c r="K31" t="s">
        <v>217</v>
      </c>
      <c r="L31">
        <v>460</v>
      </c>
      <c r="M31" t="s">
        <v>199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182</v>
      </c>
      <c r="C32">
        <v>2019</v>
      </c>
      <c r="D32">
        <v>1</v>
      </c>
      <c r="E32" t="s">
        <v>254</v>
      </c>
      <c r="F32">
        <v>75</v>
      </c>
      <c r="G32" t="s">
        <v>213</v>
      </c>
      <c r="H32">
        <v>18</v>
      </c>
      <c r="I32" t="s">
        <v>216</v>
      </c>
      <c r="J32" t="s">
        <v>120</v>
      </c>
      <c r="K32" t="s">
        <v>217</v>
      </c>
      <c r="L32">
        <v>1575</v>
      </c>
      <c r="M32" t="s">
        <v>219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182</v>
      </c>
      <c r="C33">
        <v>2019</v>
      </c>
      <c r="D33">
        <v>1</v>
      </c>
      <c r="E33" t="s">
        <v>254</v>
      </c>
      <c r="F33">
        <v>1</v>
      </c>
      <c r="G33" t="s">
        <v>184</v>
      </c>
      <c r="H33">
        <v>3</v>
      </c>
      <c r="I33" t="s">
        <v>210</v>
      </c>
      <c r="J33" t="s">
        <v>203</v>
      </c>
      <c r="K33" t="s">
        <v>204</v>
      </c>
      <c r="L33">
        <v>200</v>
      </c>
      <c r="M33" t="s">
        <v>211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182</v>
      </c>
      <c r="C34">
        <v>2019</v>
      </c>
      <c r="D34">
        <v>1</v>
      </c>
      <c r="E34" t="s">
        <v>254</v>
      </c>
      <c r="F34">
        <v>10</v>
      </c>
      <c r="G34" t="s">
        <v>239</v>
      </c>
      <c r="H34">
        <v>3</v>
      </c>
      <c r="I34" t="s">
        <v>210</v>
      </c>
      <c r="J34" t="s">
        <v>203</v>
      </c>
      <c r="K34" t="s">
        <v>204</v>
      </c>
      <c r="L34">
        <v>207</v>
      </c>
      <c r="M34" t="s">
        <v>244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182</v>
      </c>
      <c r="C35">
        <v>2019</v>
      </c>
      <c r="D35">
        <v>1</v>
      </c>
      <c r="E35" t="s">
        <v>254</v>
      </c>
      <c r="F35">
        <v>1</v>
      </c>
      <c r="G35" t="s">
        <v>184</v>
      </c>
      <c r="H35">
        <v>305</v>
      </c>
      <c r="I35" t="s">
        <v>235</v>
      </c>
      <c r="J35" t="s">
        <v>116</v>
      </c>
      <c r="K35" t="s">
        <v>186</v>
      </c>
      <c r="L35">
        <v>200</v>
      </c>
      <c r="M35" t="s">
        <v>211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188</v>
      </c>
      <c r="C36">
        <v>2019</v>
      </c>
      <c r="D36">
        <v>1</v>
      </c>
      <c r="E36" t="s">
        <v>254</v>
      </c>
      <c r="F36">
        <v>3</v>
      </c>
      <c r="G36" t="s">
        <v>190</v>
      </c>
      <c r="H36">
        <v>621</v>
      </c>
      <c r="I36" t="s">
        <v>260</v>
      </c>
      <c r="J36" t="s">
        <v>117</v>
      </c>
      <c r="K36" t="s">
        <v>225</v>
      </c>
      <c r="L36">
        <v>4532</v>
      </c>
      <c r="M36" t="s">
        <v>201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182</v>
      </c>
      <c r="C37">
        <v>2019</v>
      </c>
      <c r="D37">
        <v>1</v>
      </c>
      <c r="E37" t="s">
        <v>254</v>
      </c>
      <c r="F37">
        <v>60</v>
      </c>
      <c r="G37" t="s">
        <v>213</v>
      </c>
      <c r="H37">
        <v>615</v>
      </c>
      <c r="I37" t="s">
        <v>293</v>
      </c>
      <c r="J37" t="s">
        <v>124</v>
      </c>
      <c r="K37" t="s">
        <v>262</v>
      </c>
      <c r="L37">
        <v>4563</v>
      </c>
      <c r="M37" t="s">
        <v>229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182</v>
      </c>
      <c r="C38">
        <v>2019</v>
      </c>
      <c r="D38">
        <v>1</v>
      </c>
      <c r="E38" t="s">
        <v>254</v>
      </c>
      <c r="F38">
        <v>6</v>
      </c>
      <c r="G38" t="s">
        <v>193</v>
      </c>
      <c r="H38">
        <v>624</v>
      </c>
      <c r="I38" t="s">
        <v>227</v>
      </c>
      <c r="J38" t="s">
        <v>125</v>
      </c>
      <c r="K38" t="s">
        <v>228</v>
      </c>
      <c r="L38">
        <v>4562</v>
      </c>
      <c r="M38" t="s">
        <v>212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188</v>
      </c>
      <c r="C39">
        <v>2019</v>
      </c>
      <c r="D39">
        <v>1</v>
      </c>
      <c r="E39" t="s">
        <v>254</v>
      </c>
      <c r="F39">
        <v>3</v>
      </c>
      <c r="G39" t="s">
        <v>190</v>
      </c>
      <c r="H39">
        <v>616</v>
      </c>
      <c r="I39" t="s">
        <v>200</v>
      </c>
      <c r="J39" t="s">
        <v>126</v>
      </c>
      <c r="K39" t="s">
        <v>198</v>
      </c>
      <c r="L39">
        <v>4532</v>
      </c>
      <c r="M39" t="s">
        <v>201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182</v>
      </c>
      <c r="C40">
        <v>2019</v>
      </c>
      <c r="D40">
        <v>1</v>
      </c>
      <c r="E40" t="s">
        <v>254</v>
      </c>
      <c r="F40">
        <v>3</v>
      </c>
      <c r="G40" t="s">
        <v>190</v>
      </c>
      <c r="H40">
        <v>16</v>
      </c>
      <c r="I40" t="s">
        <v>282</v>
      </c>
      <c r="J40" t="s">
        <v>128</v>
      </c>
      <c r="K40" t="s">
        <v>264</v>
      </c>
      <c r="L40">
        <v>300</v>
      </c>
      <c r="M40" t="s">
        <v>192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188</v>
      </c>
      <c r="C41">
        <v>2019</v>
      </c>
      <c r="D41">
        <v>1</v>
      </c>
      <c r="E41" t="s">
        <v>254</v>
      </c>
      <c r="F41">
        <v>3</v>
      </c>
      <c r="G41" t="s">
        <v>190</v>
      </c>
      <c r="H41">
        <v>955</v>
      </c>
      <c r="I41" t="s">
        <v>283</v>
      </c>
      <c r="J41" t="s">
        <v>128</v>
      </c>
      <c r="K41" t="s">
        <v>264</v>
      </c>
      <c r="L41">
        <v>4532</v>
      </c>
      <c r="M41" t="s">
        <v>201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182</v>
      </c>
      <c r="C42">
        <v>2019</v>
      </c>
      <c r="D42">
        <v>1</v>
      </c>
      <c r="E42" t="s">
        <v>254</v>
      </c>
      <c r="F42">
        <v>5</v>
      </c>
      <c r="G42" t="s">
        <v>196</v>
      </c>
      <c r="H42">
        <v>700</v>
      </c>
      <c r="I42" t="s">
        <v>274</v>
      </c>
      <c r="J42" t="s">
        <v>208</v>
      </c>
      <c r="K42" t="s">
        <v>209</v>
      </c>
      <c r="L42">
        <v>460</v>
      </c>
      <c r="M42" t="s">
        <v>199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182</v>
      </c>
      <c r="C43">
        <v>2019</v>
      </c>
      <c r="D43">
        <v>1</v>
      </c>
      <c r="E43" t="s">
        <v>254</v>
      </c>
      <c r="F43">
        <v>75</v>
      </c>
      <c r="G43" t="s">
        <v>213</v>
      </c>
      <c r="H43">
        <v>701</v>
      </c>
      <c r="I43" t="s">
        <v>207</v>
      </c>
      <c r="J43" t="s">
        <v>208</v>
      </c>
      <c r="K43" t="s">
        <v>209</v>
      </c>
      <c r="L43">
        <v>1575</v>
      </c>
      <c r="M43" t="s">
        <v>219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188</v>
      </c>
      <c r="C44">
        <v>2019</v>
      </c>
      <c r="D44">
        <v>1</v>
      </c>
      <c r="E44" t="s">
        <v>254</v>
      </c>
      <c r="F44">
        <v>3</v>
      </c>
      <c r="G44" t="s">
        <v>190</v>
      </c>
      <c r="H44">
        <v>2</v>
      </c>
      <c r="I44" t="s">
        <v>265</v>
      </c>
      <c r="J44" t="s">
        <v>122</v>
      </c>
      <c r="K44" t="s">
        <v>231</v>
      </c>
      <c r="L44">
        <v>300</v>
      </c>
      <c r="M44" t="s">
        <v>192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182</v>
      </c>
      <c r="C45">
        <v>2019</v>
      </c>
      <c r="D45">
        <v>1</v>
      </c>
      <c r="E45" t="s">
        <v>254</v>
      </c>
      <c r="F45">
        <v>71</v>
      </c>
      <c r="G45" t="s">
        <v>213</v>
      </c>
      <c r="H45">
        <v>1</v>
      </c>
      <c r="I45" t="s">
        <v>230</v>
      </c>
      <c r="J45" t="s">
        <v>122</v>
      </c>
      <c r="K45" t="s">
        <v>231</v>
      </c>
      <c r="L45">
        <v>1571</v>
      </c>
      <c r="M45" t="s">
        <v>266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188</v>
      </c>
      <c r="C46">
        <v>2019</v>
      </c>
      <c r="D46">
        <v>1</v>
      </c>
      <c r="E46" t="s">
        <v>254</v>
      </c>
      <c r="F46">
        <v>3</v>
      </c>
      <c r="G46" t="s">
        <v>190</v>
      </c>
      <c r="H46">
        <v>710</v>
      </c>
      <c r="I46" t="s">
        <v>221</v>
      </c>
      <c r="J46" t="s">
        <v>208</v>
      </c>
      <c r="K46" t="s">
        <v>209</v>
      </c>
      <c r="L46">
        <v>4532</v>
      </c>
      <c r="M46" t="s">
        <v>201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182</v>
      </c>
      <c r="C47">
        <v>2019</v>
      </c>
      <c r="D47">
        <v>1</v>
      </c>
      <c r="E47" t="s">
        <v>254</v>
      </c>
      <c r="F47">
        <v>10</v>
      </c>
      <c r="G47" t="s">
        <v>239</v>
      </c>
      <c r="H47">
        <v>306</v>
      </c>
      <c r="I47" t="s">
        <v>245</v>
      </c>
      <c r="J47" t="s">
        <v>123</v>
      </c>
      <c r="K47" t="s">
        <v>243</v>
      </c>
      <c r="L47">
        <v>207</v>
      </c>
      <c r="M47" t="s">
        <v>244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182</v>
      </c>
      <c r="C48">
        <v>2019</v>
      </c>
      <c r="D48">
        <v>1</v>
      </c>
      <c r="E48" t="s">
        <v>254</v>
      </c>
      <c r="F48">
        <v>3</v>
      </c>
      <c r="G48" t="s">
        <v>190</v>
      </c>
      <c r="H48">
        <v>950</v>
      </c>
      <c r="I48" t="s">
        <v>185</v>
      </c>
      <c r="J48" t="s">
        <v>116</v>
      </c>
      <c r="K48" t="s">
        <v>186</v>
      </c>
      <c r="L48">
        <v>4532</v>
      </c>
      <c r="M48" t="s">
        <v>201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182</v>
      </c>
      <c r="C49">
        <v>2019</v>
      </c>
      <c r="D49">
        <v>1</v>
      </c>
      <c r="E49" t="s">
        <v>254</v>
      </c>
      <c r="F49">
        <v>3</v>
      </c>
      <c r="G49" t="s">
        <v>190</v>
      </c>
      <c r="H49">
        <v>8</v>
      </c>
      <c r="I49" t="s">
        <v>249</v>
      </c>
      <c r="J49" t="s">
        <v>127</v>
      </c>
      <c r="K49" t="s">
        <v>250</v>
      </c>
      <c r="L49">
        <v>300</v>
      </c>
      <c r="M49" t="s">
        <v>192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182</v>
      </c>
      <c r="C50">
        <v>2019</v>
      </c>
      <c r="D50">
        <v>1</v>
      </c>
      <c r="E50" t="s">
        <v>254</v>
      </c>
      <c r="F50">
        <v>3</v>
      </c>
      <c r="G50" t="s">
        <v>190</v>
      </c>
      <c r="H50">
        <v>9</v>
      </c>
      <c r="I50" t="s">
        <v>276</v>
      </c>
      <c r="J50" t="s">
        <v>118</v>
      </c>
      <c r="K50" t="s">
        <v>237</v>
      </c>
      <c r="L50">
        <v>300</v>
      </c>
      <c r="M50" t="s">
        <v>192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188</v>
      </c>
      <c r="C51">
        <v>2019</v>
      </c>
      <c r="D51">
        <v>1</v>
      </c>
      <c r="E51" t="s">
        <v>254</v>
      </c>
      <c r="F51">
        <v>3</v>
      </c>
      <c r="G51" t="s">
        <v>190</v>
      </c>
      <c r="H51">
        <v>952</v>
      </c>
      <c r="I51" t="s">
        <v>236</v>
      </c>
      <c r="J51" t="s">
        <v>118</v>
      </c>
      <c r="K51" t="s">
        <v>237</v>
      </c>
      <c r="L51">
        <v>4532</v>
      </c>
      <c r="M51" t="s">
        <v>201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182</v>
      </c>
      <c r="C52">
        <v>2019</v>
      </c>
      <c r="D52">
        <v>1</v>
      </c>
      <c r="E52" t="s">
        <v>254</v>
      </c>
      <c r="F52">
        <v>5</v>
      </c>
      <c r="G52" t="s">
        <v>196</v>
      </c>
      <c r="H52">
        <v>11</v>
      </c>
      <c r="I52" t="s">
        <v>284</v>
      </c>
      <c r="J52" t="s">
        <v>116</v>
      </c>
      <c r="K52" t="s">
        <v>186</v>
      </c>
      <c r="L52">
        <v>460</v>
      </c>
      <c r="M52" t="s">
        <v>199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182</v>
      </c>
      <c r="C53">
        <v>2019</v>
      </c>
      <c r="D53">
        <v>1</v>
      </c>
      <c r="E53" t="s">
        <v>254</v>
      </c>
      <c r="F53">
        <v>77</v>
      </c>
      <c r="G53" t="s">
        <v>213</v>
      </c>
      <c r="H53">
        <v>5</v>
      </c>
      <c r="I53" t="s">
        <v>191</v>
      </c>
      <c r="J53" t="s">
        <v>116</v>
      </c>
      <c r="K53" t="s">
        <v>186</v>
      </c>
      <c r="L53">
        <v>1577</v>
      </c>
      <c r="M53" t="s">
        <v>234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182</v>
      </c>
      <c r="C54">
        <v>2019</v>
      </c>
      <c r="D54">
        <v>1</v>
      </c>
      <c r="E54" t="s">
        <v>254</v>
      </c>
      <c r="F54">
        <v>75</v>
      </c>
      <c r="G54" t="s">
        <v>213</v>
      </c>
      <c r="H54">
        <v>13</v>
      </c>
      <c r="I54" t="s">
        <v>297</v>
      </c>
      <c r="J54" t="s">
        <v>120</v>
      </c>
      <c r="K54" t="s">
        <v>217</v>
      </c>
      <c r="L54">
        <v>1575</v>
      </c>
      <c r="M54" t="s">
        <v>219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182</v>
      </c>
      <c r="C55">
        <v>2019</v>
      </c>
      <c r="D55">
        <v>1</v>
      </c>
      <c r="E55" t="s">
        <v>254</v>
      </c>
      <c r="F55">
        <v>3</v>
      </c>
      <c r="G55" t="s">
        <v>190</v>
      </c>
      <c r="H55">
        <v>621</v>
      </c>
      <c r="I55" t="s">
        <v>260</v>
      </c>
      <c r="J55" t="s">
        <v>117</v>
      </c>
      <c r="K55" t="s">
        <v>225</v>
      </c>
      <c r="L55">
        <v>4532</v>
      </c>
      <c r="M55" t="s">
        <v>201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182</v>
      </c>
      <c r="C56">
        <v>2019</v>
      </c>
      <c r="D56">
        <v>1</v>
      </c>
      <c r="E56" t="s">
        <v>254</v>
      </c>
      <c r="F56">
        <v>6</v>
      </c>
      <c r="G56" t="s">
        <v>193</v>
      </c>
      <c r="H56">
        <v>621</v>
      </c>
      <c r="I56" t="s">
        <v>260</v>
      </c>
      <c r="J56" t="s">
        <v>117</v>
      </c>
      <c r="K56" t="s">
        <v>225</v>
      </c>
      <c r="L56">
        <v>4562</v>
      </c>
      <c r="M56" t="s">
        <v>212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188</v>
      </c>
      <c r="C57">
        <v>2019</v>
      </c>
      <c r="D57">
        <v>1</v>
      </c>
      <c r="E57" t="s">
        <v>254</v>
      </c>
      <c r="F57">
        <v>6</v>
      </c>
      <c r="G57" t="s">
        <v>193</v>
      </c>
      <c r="H57">
        <v>624</v>
      </c>
      <c r="I57" t="s">
        <v>227</v>
      </c>
      <c r="J57" t="s">
        <v>125</v>
      </c>
      <c r="K57" t="s">
        <v>228</v>
      </c>
      <c r="L57">
        <v>4562</v>
      </c>
      <c r="M57" t="s">
        <v>212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182</v>
      </c>
      <c r="C58">
        <v>2019</v>
      </c>
      <c r="D58">
        <v>1</v>
      </c>
      <c r="E58" t="s">
        <v>254</v>
      </c>
      <c r="F58">
        <v>1</v>
      </c>
      <c r="G58" t="s">
        <v>184</v>
      </c>
      <c r="H58">
        <v>602</v>
      </c>
      <c r="I58" t="s">
        <v>247</v>
      </c>
      <c r="J58" t="s">
        <v>126</v>
      </c>
      <c r="K58" t="s">
        <v>198</v>
      </c>
      <c r="L58">
        <v>200</v>
      </c>
      <c r="M58" t="s">
        <v>211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182</v>
      </c>
      <c r="C59">
        <v>2019</v>
      </c>
      <c r="D59">
        <v>1</v>
      </c>
      <c r="E59" t="s">
        <v>254</v>
      </c>
      <c r="F59">
        <v>10</v>
      </c>
      <c r="G59" t="s">
        <v>239</v>
      </c>
      <c r="H59">
        <v>602</v>
      </c>
      <c r="I59" t="s">
        <v>247</v>
      </c>
      <c r="J59" t="s">
        <v>126</v>
      </c>
      <c r="K59" t="s">
        <v>198</v>
      </c>
      <c r="L59">
        <v>207</v>
      </c>
      <c r="M59" t="s">
        <v>244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182</v>
      </c>
      <c r="C60">
        <v>2019</v>
      </c>
      <c r="D60">
        <v>1</v>
      </c>
      <c r="E60" t="s">
        <v>254</v>
      </c>
      <c r="F60">
        <v>10</v>
      </c>
      <c r="G60" t="s">
        <v>239</v>
      </c>
      <c r="H60">
        <v>616</v>
      </c>
      <c r="I60" t="s">
        <v>200</v>
      </c>
      <c r="J60" t="s">
        <v>126</v>
      </c>
      <c r="K60" t="s">
        <v>198</v>
      </c>
      <c r="L60">
        <v>4513</v>
      </c>
      <c r="M60" t="s">
        <v>241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182</v>
      </c>
      <c r="C61">
        <v>2019</v>
      </c>
      <c r="D61">
        <v>1</v>
      </c>
      <c r="E61" t="s">
        <v>254</v>
      </c>
      <c r="F61">
        <v>6</v>
      </c>
      <c r="G61" t="s">
        <v>193</v>
      </c>
      <c r="H61">
        <v>608</v>
      </c>
      <c r="I61" t="s">
        <v>291</v>
      </c>
      <c r="J61" t="s">
        <v>279</v>
      </c>
      <c r="K61" t="s">
        <v>213</v>
      </c>
      <c r="L61">
        <v>700</v>
      </c>
      <c r="M61" t="s">
        <v>194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182</v>
      </c>
      <c r="C62">
        <v>2019</v>
      </c>
      <c r="D62">
        <v>1</v>
      </c>
      <c r="E62" t="s">
        <v>254</v>
      </c>
      <c r="F62">
        <v>6</v>
      </c>
      <c r="G62" t="s">
        <v>193</v>
      </c>
      <c r="H62">
        <v>609</v>
      </c>
      <c r="I62" t="s">
        <v>299</v>
      </c>
      <c r="J62" t="s">
        <v>279</v>
      </c>
      <c r="K62" t="s">
        <v>213</v>
      </c>
      <c r="L62">
        <v>700</v>
      </c>
      <c r="M62" t="s">
        <v>194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182</v>
      </c>
      <c r="C63">
        <v>2019</v>
      </c>
      <c r="D63">
        <v>1</v>
      </c>
      <c r="E63" t="s">
        <v>254</v>
      </c>
      <c r="F63">
        <v>6</v>
      </c>
      <c r="G63" t="s">
        <v>193</v>
      </c>
      <c r="H63">
        <v>619</v>
      </c>
      <c r="I63" t="s">
        <v>278</v>
      </c>
      <c r="J63" t="s">
        <v>279</v>
      </c>
      <c r="K63" t="s">
        <v>213</v>
      </c>
      <c r="L63">
        <v>4562</v>
      </c>
      <c r="M63" t="s">
        <v>212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182</v>
      </c>
      <c r="C64">
        <v>2019</v>
      </c>
      <c r="D64">
        <v>1</v>
      </c>
      <c r="E64" t="s">
        <v>254</v>
      </c>
      <c r="F64">
        <v>79</v>
      </c>
      <c r="G64" t="s">
        <v>213</v>
      </c>
      <c r="H64">
        <v>153</v>
      </c>
      <c r="I64" t="s">
        <v>270</v>
      </c>
      <c r="J64" t="s">
        <v>271</v>
      </c>
      <c r="K64" t="s">
        <v>271</v>
      </c>
      <c r="L64">
        <v>1579</v>
      </c>
      <c r="M64" t="s">
        <v>272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182</v>
      </c>
      <c r="C65">
        <v>2019</v>
      </c>
      <c r="D65">
        <v>1</v>
      </c>
      <c r="E65" t="s">
        <v>254</v>
      </c>
      <c r="F65">
        <v>5</v>
      </c>
      <c r="G65" t="s">
        <v>196</v>
      </c>
      <c r="H65">
        <v>701</v>
      </c>
      <c r="I65" t="s">
        <v>207</v>
      </c>
      <c r="J65" t="s">
        <v>208</v>
      </c>
      <c r="K65" t="s">
        <v>209</v>
      </c>
      <c r="L65">
        <v>460</v>
      </c>
      <c r="M65" t="s">
        <v>199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182</v>
      </c>
      <c r="C66">
        <v>2019</v>
      </c>
      <c r="D66">
        <v>1</v>
      </c>
      <c r="E66" t="s">
        <v>254</v>
      </c>
      <c r="F66">
        <v>10</v>
      </c>
      <c r="G66" t="s">
        <v>239</v>
      </c>
      <c r="H66">
        <v>2</v>
      </c>
      <c r="I66" t="s">
        <v>265</v>
      </c>
      <c r="J66" t="s">
        <v>122</v>
      </c>
      <c r="K66" t="s">
        <v>231</v>
      </c>
      <c r="L66">
        <v>207</v>
      </c>
      <c r="M66" t="s">
        <v>244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182</v>
      </c>
      <c r="C67">
        <v>2019</v>
      </c>
      <c r="D67">
        <v>1</v>
      </c>
      <c r="E67" t="s">
        <v>254</v>
      </c>
      <c r="F67">
        <v>72</v>
      </c>
      <c r="G67" t="s">
        <v>213</v>
      </c>
      <c r="H67">
        <v>1</v>
      </c>
      <c r="I67" t="s">
        <v>230</v>
      </c>
      <c r="J67" t="s">
        <v>122</v>
      </c>
      <c r="K67" t="s">
        <v>231</v>
      </c>
      <c r="L67">
        <v>1572</v>
      </c>
      <c r="M67" t="s">
        <v>232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182</v>
      </c>
      <c r="C68">
        <v>2019</v>
      </c>
      <c r="D68">
        <v>1</v>
      </c>
      <c r="E68" t="s">
        <v>254</v>
      </c>
      <c r="F68">
        <v>1</v>
      </c>
      <c r="G68" t="s">
        <v>184</v>
      </c>
      <c r="H68">
        <v>301</v>
      </c>
      <c r="I68" t="s">
        <v>248</v>
      </c>
      <c r="J68" t="s">
        <v>122</v>
      </c>
      <c r="K68" t="s">
        <v>231</v>
      </c>
      <c r="L68">
        <v>200</v>
      </c>
      <c r="M68" t="s">
        <v>211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182</v>
      </c>
      <c r="C69">
        <v>2019</v>
      </c>
      <c r="D69">
        <v>1</v>
      </c>
      <c r="E69" t="s">
        <v>254</v>
      </c>
      <c r="F69">
        <v>1</v>
      </c>
      <c r="G69" t="s">
        <v>184</v>
      </c>
      <c r="H69">
        <v>6</v>
      </c>
      <c r="I69" t="s">
        <v>257</v>
      </c>
      <c r="J69" t="s">
        <v>123</v>
      </c>
      <c r="K69" t="s">
        <v>243</v>
      </c>
      <c r="L69">
        <v>200</v>
      </c>
      <c r="M69" t="s">
        <v>211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182</v>
      </c>
      <c r="C70">
        <v>2019</v>
      </c>
      <c r="D70">
        <v>1</v>
      </c>
      <c r="E70" t="s">
        <v>254</v>
      </c>
      <c r="F70">
        <v>1</v>
      </c>
      <c r="G70" t="s">
        <v>184</v>
      </c>
      <c r="H70">
        <v>7</v>
      </c>
      <c r="I70" t="s">
        <v>242</v>
      </c>
      <c r="J70" t="s">
        <v>123</v>
      </c>
      <c r="K70" t="s">
        <v>243</v>
      </c>
      <c r="L70">
        <v>200</v>
      </c>
      <c r="M70" t="s">
        <v>211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182</v>
      </c>
      <c r="C71">
        <v>2019</v>
      </c>
      <c r="D71">
        <v>1</v>
      </c>
      <c r="E71" t="s">
        <v>254</v>
      </c>
      <c r="F71">
        <v>6</v>
      </c>
      <c r="G71" t="s">
        <v>193</v>
      </c>
      <c r="H71">
        <v>950</v>
      </c>
      <c r="I71" t="s">
        <v>185</v>
      </c>
      <c r="J71" t="s">
        <v>116</v>
      </c>
      <c r="K71" t="s">
        <v>186</v>
      </c>
      <c r="L71">
        <v>4562</v>
      </c>
      <c r="M71" t="s">
        <v>212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188</v>
      </c>
      <c r="C72">
        <v>2019</v>
      </c>
      <c r="D72">
        <v>1</v>
      </c>
      <c r="E72" t="s">
        <v>254</v>
      </c>
      <c r="F72">
        <v>3</v>
      </c>
      <c r="G72" t="s">
        <v>190</v>
      </c>
      <c r="H72">
        <v>9</v>
      </c>
      <c r="I72" t="s">
        <v>276</v>
      </c>
      <c r="J72" t="s">
        <v>118</v>
      </c>
      <c r="K72" t="s">
        <v>237</v>
      </c>
      <c r="L72">
        <v>300</v>
      </c>
      <c r="M72" t="s">
        <v>192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182</v>
      </c>
      <c r="C73">
        <v>2019</v>
      </c>
      <c r="D73">
        <v>1</v>
      </c>
      <c r="E73" t="s">
        <v>254</v>
      </c>
      <c r="F73">
        <v>3</v>
      </c>
      <c r="G73" t="s">
        <v>190</v>
      </c>
      <c r="H73">
        <v>14</v>
      </c>
      <c r="I73" t="s">
        <v>300</v>
      </c>
      <c r="J73" t="s">
        <v>118</v>
      </c>
      <c r="K73" t="s">
        <v>237</v>
      </c>
      <c r="L73">
        <v>300</v>
      </c>
      <c r="M73" t="s">
        <v>192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188</v>
      </c>
      <c r="C74">
        <v>2019</v>
      </c>
      <c r="D74">
        <v>1</v>
      </c>
      <c r="E74" t="s">
        <v>254</v>
      </c>
      <c r="F74">
        <v>1</v>
      </c>
      <c r="G74" t="s">
        <v>184</v>
      </c>
      <c r="H74">
        <v>10</v>
      </c>
      <c r="I74" t="s">
        <v>252</v>
      </c>
      <c r="J74" t="s">
        <v>119</v>
      </c>
      <c r="K74" t="s">
        <v>215</v>
      </c>
      <c r="L74">
        <v>200</v>
      </c>
      <c r="M74" t="s">
        <v>211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182</v>
      </c>
      <c r="C75">
        <v>2019</v>
      </c>
      <c r="D75">
        <v>1</v>
      </c>
      <c r="E75" t="s">
        <v>254</v>
      </c>
      <c r="F75">
        <v>1</v>
      </c>
      <c r="G75" t="s">
        <v>184</v>
      </c>
      <c r="H75">
        <v>953</v>
      </c>
      <c r="I75" t="s">
        <v>214</v>
      </c>
      <c r="J75" t="s">
        <v>119</v>
      </c>
      <c r="K75" t="s">
        <v>215</v>
      </c>
      <c r="L75">
        <v>4512</v>
      </c>
      <c r="M75" t="s">
        <v>187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182</v>
      </c>
      <c r="C76">
        <v>2019</v>
      </c>
      <c r="D76">
        <v>1</v>
      </c>
      <c r="E76" t="s">
        <v>254</v>
      </c>
      <c r="F76">
        <v>3</v>
      </c>
      <c r="G76" t="s">
        <v>190</v>
      </c>
      <c r="H76">
        <v>11</v>
      </c>
      <c r="I76" t="s">
        <v>284</v>
      </c>
      <c r="J76" t="s">
        <v>116</v>
      </c>
      <c r="K76" t="s">
        <v>186</v>
      </c>
      <c r="L76">
        <v>300</v>
      </c>
      <c r="M76" t="s">
        <v>192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182</v>
      </c>
      <c r="C77">
        <v>2019</v>
      </c>
      <c r="D77">
        <v>1</v>
      </c>
      <c r="E77" t="s">
        <v>254</v>
      </c>
      <c r="F77">
        <v>75</v>
      </c>
      <c r="G77" t="s">
        <v>213</v>
      </c>
      <c r="H77">
        <v>5</v>
      </c>
      <c r="I77" t="s">
        <v>191</v>
      </c>
      <c r="J77" t="s">
        <v>116</v>
      </c>
      <c r="K77" t="s">
        <v>186</v>
      </c>
      <c r="L77">
        <v>1575</v>
      </c>
      <c r="M77" t="s">
        <v>219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182</v>
      </c>
      <c r="C78">
        <v>2019</v>
      </c>
      <c r="D78">
        <v>1</v>
      </c>
      <c r="E78" t="s">
        <v>254</v>
      </c>
      <c r="F78">
        <v>79</v>
      </c>
      <c r="G78" t="s">
        <v>213</v>
      </c>
      <c r="H78">
        <v>5</v>
      </c>
      <c r="I78" t="s">
        <v>191</v>
      </c>
      <c r="J78" t="s">
        <v>116</v>
      </c>
      <c r="K78" t="s">
        <v>186</v>
      </c>
      <c r="L78">
        <v>1579</v>
      </c>
      <c r="M78" t="s">
        <v>272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182</v>
      </c>
      <c r="C79">
        <v>2019</v>
      </c>
      <c r="D79">
        <v>1</v>
      </c>
      <c r="E79" t="s">
        <v>254</v>
      </c>
      <c r="F79">
        <v>3</v>
      </c>
      <c r="G79" t="s">
        <v>190</v>
      </c>
      <c r="H79">
        <v>13</v>
      </c>
      <c r="I79" t="s">
        <v>297</v>
      </c>
      <c r="J79" t="s">
        <v>120</v>
      </c>
      <c r="K79" t="s">
        <v>217</v>
      </c>
      <c r="L79">
        <v>300</v>
      </c>
      <c r="M79" t="s">
        <v>192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182</v>
      </c>
      <c r="C80">
        <v>2019</v>
      </c>
      <c r="D80">
        <v>1</v>
      </c>
      <c r="E80" t="s">
        <v>254</v>
      </c>
      <c r="F80">
        <v>10</v>
      </c>
      <c r="G80" t="s">
        <v>239</v>
      </c>
      <c r="H80">
        <v>4</v>
      </c>
      <c r="I80" t="s">
        <v>275</v>
      </c>
      <c r="J80" t="s">
        <v>203</v>
      </c>
      <c r="K80" t="s">
        <v>204</v>
      </c>
      <c r="L80">
        <v>207</v>
      </c>
      <c r="M80" t="s">
        <v>244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182</v>
      </c>
      <c r="C81">
        <v>2019</v>
      </c>
      <c r="D81">
        <v>1</v>
      </c>
      <c r="E81" t="s">
        <v>254</v>
      </c>
      <c r="F81">
        <v>10</v>
      </c>
      <c r="G81" t="s">
        <v>239</v>
      </c>
      <c r="H81">
        <v>5</v>
      </c>
      <c r="I81" t="s">
        <v>191</v>
      </c>
      <c r="J81" t="s">
        <v>116</v>
      </c>
      <c r="K81" t="s">
        <v>186</v>
      </c>
      <c r="L81">
        <v>207</v>
      </c>
      <c r="M81" t="s">
        <v>244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182</v>
      </c>
      <c r="C82">
        <v>2019</v>
      </c>
      <c r="D82">
        <v>1</v>
      </c>
      <c r="E82" t="s">
        <v>254</v>
      </c>
      <c r="F82">
        <v>6</v>
      </c>
      <c r="G82" t="s">
        <v>193</v>
      </c>
      <c r="H82">
        <v>617</v>
      </c>
      <c r="I82" t="s">
        <v>288</v>
      </c>
      <c r="J82" t="s">
        <v>289</v>
      </c>
      <c r="K82" t="s">
        <v>290</v>
      </c>
      <c r="L82">
        <v>4562</v>
      </c>
      <c r="M82" t="s">
        <v>212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182</v>
      </c>
      <c r="C83">
        <v>2019</v>
      </c>
      <c r="D83">
        <v>1</v>
      </c>
      <c r="E83" t="s">
        <v>254</v>
      </c>
      <c r="F83">
        <v>6</v>
      </c>
      <c r="G83" t="s">
        <v>193</v>
      </c>
      <c r="H83">
        <v>606</v>
      </c>
      <c r="I83" t="s">
        <v>280</v>
      </c>
      <c r="J83" t="s">
        <v>131</v>
      </c>
      <c r="K83" t="s">
        <v>281</v>
      </c>
      <c r="L83">
        <v>700</v>
      </c>
      <c r="M83" t="s">
        <v>194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182</v>
      </c>
      <c r="C84">
        <v>2019</v>
      </c>
      <c r="D84">
        <v>1</v>
      </c>
      <c r="E84" t="s">
        <v>254</v>
      </c>
      <c r="F84">
        <v>6</v>
      </c>
      <c r="G84" t="s">
        <v>193</v>
      </c>
      <c r="H84">
        <v>607</v>
      </c>
      <c r="I84" t="s">
        <v>294</v>
      </c>
      <c r="J84" t="s">
        <v>131</v>
      </c>
      <c r="K84" t="s">
        <v>281</v>
      </c>
      <c r="L84">
        <v>700</v>
      </c>
      <c r="M84" t="s">
        <v>194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182</v>
      </c>
      <c r="C85">
        <v>2019</v>
      </c>
      <c r="D85">
        <v>1</v>
      </c>
      <c r="E85" t="s">
        <v>254</v>
      </c>
      <c r="F85">
        <v>60</v>
      </c>
      <c r="G85" t="s">
        <v>213</v>
      </c>
      <c r="H85">
        <v>624</v>
      </c>
      <c r="I85" t="s">
        <v>227</v>
      </c>
      <c r="J85" t="s">
        <v>125</v>
      </c>
      <c r="K85" t="s">
        <v>228</v>
      </c>
      <c r="L85">
        <v>4563</v>
      </c>
      <c r="M85" t="s">
        <v>229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182</v>
      </c>
      <c r="C86">
        <v>2019</v>
      </c>
      <c r="D86">
        <v>1</v>
      </c>
      <c r="E86" t="s">
        <v>254</v>
      </c>
      <c r="F86">
        <v>5</v>
      </c>
      <c r="G86" t="s">
        <v>196</v>
      </c>
      <c r="H86">
        <v>603</v>
      </c>
      <c r="I86" t="s">
        <v>197</v>
      </c>
      <c r="J86" t="s">
        <v>126</v>
      </c>
      <c r="K86" t="s">
        <v>198</v>
      </c>
      <c r="L86">
        <v>460</v>
      </c>
      <c r="M86" t="s">
        <v>199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182</v>
      </c>
      <c r="C87">
        <v>2019</v>
      </c>
      <c r="D87">
        <v>1</v>
      </c>
      <c r="E87" t="s">
        <v>254</v>
      </c>
      <c r="F87">
        <v>6</v>
      </c>
      <c r="G87" t="s">
        <v>193</v>
      </c>
      <c r="H87">
        <v>603</v>
      </c>
      <c r="I87" t="s">
        <v>197</v>
      </c>
      <c r="J87" t="s">
        <v>126</v>
      </c>
      <c r="K87" t="s">
        <v>198</v>
      </c>
      <c r="L87">
        <v>700</v>
      </c>
      <c r="M87" t="s">
        <v>194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182</v>
      </c>
      <c r="C88">
        <v>2019</v>
      </c>
      <c r="D88">
        <v>1</v>
      </c>
      <c r="E88" t="s">
        <v>254</v>
      </c>
      <c r="F88">
        <v>6</v>
      </c>
      <c r="G88" t="s">
        <v>193</v>
      </c>
      <c r="H88">
        <v>625</v>
      </c>
      <c r="I88" t="s">
        <v>287</v>
      </c>
      <c r="J88" t="s">
        <v>133</v>
      </c>
      <c r="K88" t="s">
        <v>213</v>
      </c>
      <c r="L88">
        <v>700</v>
      </c>
      <c r="M88" t="s">
        <v>194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182</v>
      </c>
      <c r="C89">
        <v>2019</v>
      </c>
      <c r="D89">
        <v>1</v>
      </c>
      <c r="E89" t="s">
        <v>254</v>
      </c>
      <c r="F89">
        <v>6</v>
      </c>
      <c r="G89" t="s">
        <v>193</v>
      </c>
      <c r="H89">
        <v>626</v>
      </c>
      <c r="I89" t="s">
        <v>269</v>
      </c>
      <c r="J89" t="s">
        <v>133</v>
      </c>
      <c r="K89" t="s">
        <v>213</v>
      </c>
      <c r="L89">
        <v>700</v>
      </c>
      <c r="M89" t="s">
        <v>194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182</v>
      </c>
      <c r="C90">
        <v>2019</v>
      </c>
      <c r="D90">
        <v>1</v>
      </c>
      <c r="E90" t="s">
        <v>254</v>
      </c>
      <c r="F90">
        <v>5</v>
      </c>
      <c r="G90" t="s">
        <v>196</v>
      </c>
      <c r="H90">
        <v>954</v>
      </c>
      <c r="I90" t="s">
        <v>238</v>
      </c>
      <c r="J90" t="s">
        <v>120</v>
      </c>
      <c r="K90" t="s">
        <v>217</v>
      </c>
      <c r="L90">
        <v>4552</v>
      </c>
      <c r="M90" t="s">
        <v>277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182</v>
      </c>
      <c r="C91">
        <v>2019</v>
      </c>
      <c r="D91">
        <v>1</v>
      </c>
      <c r="E91" t="s">
        <v>254</v>
      </c>
      <c r="F91">
        <v>3</v>
      </c>
      <c r="G91" t="s">
        <v>190</v>
      </c>
      <c r="H91">
        <v>20</v>
      </c>
      <c r="I91" t="s">
        <v>301</v>
      </c>
      <c r="J91" t="s">
        <v>129</v>
      </c>
      <c r="K91" t="s">
        <v>206</v>
      </c>
      <c r="L91">
        <v>300</v>
      </c>
      <c r="M91" t="s">
        <v>192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182</v>
      </c>
      <c r="C92">
        <v>2019</v>
      </c>
      <c r="D92">
        <v>1</v>
      </c>
      <c r="E92" t="s">
        <v>254</v>
      </c>
      <c r="F92">
        <v>10</v>
      </c>
      <c r="G92" t="s">
        <v>239</v>
      </c>
      <c r="H92">
        <v>903</v>
      </c>
      <c r="I92" t="s">
        <v>240</v>
      </c>
      <c r="J92" t="s">
        <v>122</v>
      </c>
      <c r="K92" t="s">
        <v>231</v>
      </c>
      <c r="L92">
        <v>4513</v>
      </c>
      <c r="M92" t="s">
        <v>241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182</v>
      </c>
      <c r="C93">
        <v>2019</v>
      </c>
      <c r="D93">
        <v>1</v>
      </c>
      <c r="E93" t="s">
        <v>254</v>
      </c>
      <c r="F93">
        <v>3</v>
      </c>
      <c r="G93" t="s">
        <v>190</v>
      </c>
      <c r="H93">
        <v>1</v>
      </c>
      <c r="I93" t="s">
        <v>230</v>
      </c>
      <c r="J93" t="s">
        <v>122</v>
      </c>
      <c r="K93" t="s">
        <v>231</v>
      </c>
      <c r="L93">
        <v>300</v>
      </c>
      <c r="M93" t="s">
        <v>192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182</v>
      </c>
      <c r="C94">
        <v>2019</v>
      </c>
      <c r="D94">
        <v>1</v>
      </c>
      <c r="E94" t="s">
        <v>254</v>
      </c>
      <c r="F94">
        <v>3</v>
      </c>
      <c r="G94" t="s">
        <v>190</v>
      </c>
      <c r="H94">
        <v>2</v>
      </c>
      <c r="I94" t="s">
        <v>265</v>
      </c>
      <c r="J94" t="s">
        <v>122</v>
      </c>
      <c r="K94" t="s">
        <v>231</v>
      </c>
      <c r="L94">
        <v>300</v>
      </c>
      <c r="M94" t="s">
        <v>192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182</v>
      </c>
      <c r="C95">
        <v>2019</v>
      </c>
      <c r="D95">
        <v>1</v>
      </c>
      <c r="E95" t="s">
        <v>254</v>
      </c>
      <c r="F95">
        <v>3</v>
      </c>
      <c r="G95" t="s">
        <v>190</v>
      </c>
      <c r="H95">
        <v>301</v>
      </c>
      <c r="I95" t="s">
        <v>248</v>
      </c>
      <c r="J95" t="s">
        <v>122</v>
      </c>
      <c r="K95" t="s">
        <v>231</v>
      </c>
      <c r="L95">
        <v>300</v>
      </c>
      <c r="M95" t="s">
        <v>192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182</v>
      </c>
      <c r="C96">
        <v>2019</v>
      </c>
      <c r="D96">
        <v>1</v>
      </c>
      <c r="E96" t="s">
        <v>254</v>
      </c>
      <c r="F96">
        <v>1</v>
      </c>
      <c r="G96" t="s">
        <v>184</v>
      </c>
      <c r="H96">
        <v>2</v>
      </c>
      <c r="I96" t="s">
        <v>265</v>
      </c>
      <c r="J96" t="s">
        <v>122</v>
      </c>
      <c r="K96" t="s">
        <v>231</v>
      </c>
      <c r="L96">
        <v>200</v>
      </c>
      <c r="M96" t="s">
        <v>211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182</v>
      </c>
      <c r="C97">
        <v>2019</v>
      </c>
      <c r="D97">
        <v>1</v>
      </c>
      <c r="E97" t="s">
        <v>254</v>
      </c>
      <c r="F97">
        <v>5</v>
      </c>
      <c r="G97" t="s">
        <v>196</v>
      </c>
      <c r="H97">
        <v>710</v>
      </c>
      <c r="I97" t="s">
        <v>221</v>
      </c>
      <c r="J97" t="s">
        <v>208</v>
      </c>
      <c r="K97" t="s">
        <v>209</v>
      </c>
      <c r="L97">
        <v>4552</v>
      </c>
      <c r="M97" t="s">
        <v>277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188</v>
      </c>
      <c r="C98">
        <v>2019</v>
      </c>
      <c r="D98">
        <v>1</v>
      </c>
      <c r="E98" t="s">
        <v>254</v>
      </c>
      <c r="F98">
        <v>5</v>
      </c>
      <c r="G98" t="s">
        <v>196</v>
      </c>
      <c r="H98">
        <v>710</v>
      </c>
      <c r="I98" t="s">
        <v>221</v>
      </c>
      <c r="J98" t="s">
        <v>208</v>
      </c>
      <c r="K98" t="s">
        <v>209</v>
      </c>
      <c r="L98">
        <v>4552</v>
      </c>
      <c r="M98" t="s">
        <v>277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188</v>
      </c>
      <c r="C99">
        <v>2019</v>
      </c>
      <c r="D99">
        <v>1</v>
      </c>
      <c r="E99" t="s">
        <v>254</v>
      </c>
      <c r="F99">
        <v>1</v>
      </c>
      <c r="G99" t="s">
        <v>184</v>
      </c>
      <c r="H99">
        <v>905</v>
      </c>
      <c r="I99" t="s">
        <v>273</v>
      </c>
      <c r="J99" t="s">
        <v>123</v>
      </c>
      <c r="K99" t="s">
        <v>243</v>
      </c>
      <c r="L99">
        <v>4512</v>
      </c>
      <c r="M99" t="s">
        <v>187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182</v>
      </c>
      <c r="C100">
        <v>2019</v>
      </c>
      <c r="D100">
        <v>1</v>
      </c>
      <c r="E100" t="s">
        <v>254</v>
      </c>
      <c r="F100">
        <v>3</v>
      </c>
      <c r="G100" t="s">
        <v>190</v>
      </c>
      <c r="H100">
        <v>6</v>
      </c>
      <c r="I100" t="s">
        <v>257</v>
      </c>
      <c r="J100" t="s">
        <v>123</v>
      </c>
      <c r="K100" t="s">
        <v>243</v>
      </c>
      <c r="L100">
        <v>300</v>
      </c>
      <c r="M100" t="s">
        <v>192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182</v>
      </c>
      <c r="C101">
        <v>2019</v>
      </c>
      <c r="D101">
        <v>1</v>
      </c>
      <c r="E101" t="s">
        <v>254</v>
      </c>
      <c r="F101">
        <v>77</v>
      </c>
      <c r="G101" t="s">
        <v>213</v>
      </c>
      <c r="H101">
        <v>950</v>
      </c>
      <c r="I101" t="s">
        <v>185</v>
      </c>
      <c r="J101" t="s">
        <v>116</v>
      </c>
      <c r="K101" t="s">
        <v>186</v>
      </c>
      <c r="L101">
        <v>4577</v>
      </c>
      <c r="M101" t="s">
        <v>213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182</v>
      </c>
      <c r="C102">
        <v>2019</v>
      </c>
      <c r="D102">
        <v>1</v>
      </c>
      <c r="E102" t="s">
        <v>254</v>
      </c>
      <c r="F102">
        <v>79</v>
      </c>
      <c r="G102" t="s">
        <v>213</v>
      </c>
      <c r="H102">
        <v>950</v>
      </c>
      <c r="I102" t="s">
        <v>185</v>
      </c>
      <c r="J102" t="s">
        <v>116</v>
      </c>
      <c r="K102" t="s">
        <v>186</v>
      </c>
      <c r="L102">
        <v>4579</v>
      </c>
      <c r="M102" t="s">
        <v>222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188</v>
      </c>
      <c r="C103">
        <v>2019</v>
      </c>
      <c r="D103">
        <v>1</v>
      </c>
      <c r="E103" t="s">
        <v>254</v>
      </c>
      <c r="F103">
        <v>3</v>
      </c>
      <c r="G103" t="s">
        <v>190</v>
      </c>
      <c r="H103">
        <v>10</v>
      </c>
      <c r="I103" t="s">
        <v>252</v>
      </c>
      <c r="J103" t="s">
        <v>119</v>
      </c>
      <c r="K103" t="s">
        <v>215</v>
      </c>
      <c r="L103">
        <v>300</v>
      </c>
      <c r="M103" t="s">
        <v>192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188</v>
      </c>
      <c r="C104">
        <v>2019</v>
      </c>
      <c r="D104">
        <v>1</v>
      </c>
      <c r="E104" t="s">
        <v>254</v>
      </c>
      <c r="F104">
        <v>3</v>
      </c>
      <c r="G104" t="s">
        <v>190</v>
      </c>
      <c r="H104">
        <v>18</v>
      </c>
      <c r="I104" t="s">
        <v>216</v>
      </c>
      <c r="J104" t="s">
        <v>120</v>
      </c>
      <c r="K104" t="s">
        <v>217</v>
      </c>
      <c r="L104">
        <v>300</v>
      </c>
      <c r="M104" t="s">
        <v>192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182</v>
      </c>
      <c r="C105">
        <v>2019</v>
      </c>
      <c r="D105">
        <v>1</v>
      </c>
      <c r="E105" t="s">
        <v>254</v>
      </c>
      <c r="F105">
        <v>3</v>
      </c>
      <c r="G105" t="s">
        <v>190</v>
      </c>
      <c r="H105">
        <v>911</v>
      </c>
      <c r="I105" t="s">
        <v>202</v>
      </c>
      <c r="J105" t="s">
        <v>203</v>
      </c>
      <c r="K105" t="s">
        <v>204</v>
      </c>
      <c r="L105">
        <v>4532</v>
      </c>
      <c r="M105" t="s">
        <v>201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188</v>
      </c>
      <c r="C106">
        <v>2019</v>
      </c>
      <c r="D106">
        <v>1</v>
      </c>
      <c r="E106" t="s">
        <v>254</v>
      </c>
      <c r="F106">
        <v>60</v>
      </c>
      <c r="G106" t="s">
        <v>213</v>
      </c>
      <c r="H106">
        <v>615</v>
      </c>
      <c r="I106" t="s">
        <v>293</v>
      </c>
      <c r="J106" t="s">
        <v>124</v>
      </c>
      <c r="K106" t="s">
        <v>262</v>
      </c>
      <c r="L106">
        <v>4563</v>
      </c>
      <c r="M106" t="s">
        <v>229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188</v>
      </c>
      <c r="C107">
        <v>2019</v>
      </c>
      <c r="D107">
        <v>1</v>
      </c>
      <c r="E107" t="s">
        <v>254</v>
      </c>
      <c r="F107">
        <v>60</v>
      </c>
      <c r="G107" t="s">
        <v>213</v>
      </c>
      <c r="H107">
        <v>624</v>
      </c>
      <c r="I107" t="s">
        <v>227</v>
      </c>
      <c r="J107" t="s">
        <v>125</v>
      </c>
      <c r="K107" t="s">
        <v>228</v>
      </c>
      <c r="L107">
        <v>4563</v>
      </c>
      <c r="M107" t="s">
        <v>229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182</v>
      </c>
      <c r="C108">
        <v>2019</v>
      </c>
      <c r="D108">
        <v>1</v>
      </c>
      <c r="E108" t="s">
        <v>254</v>
      </c>
      <c r="F108">
        <v>3</v>
      </c>
      <c r="G108" t="s">
        <v>190</v>
      </c>
      <c r="H108">
        <v>603</v>
      </c>
      <c r="I108" t="s">
        <v>197</v>
      </c>
      <c r="J108" t="s">
        <v>126</v>
      </c>
      <c r="K108" t="s">
        <v>198</v>
      </c>
      <c r="L108">
        <v>300</v>
      </c>
      <c r="M108" t="s">
        <v>192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182</v>
      </c>
      <c r="C109">
        <v>2019</v>
      </c>
      <c r="D109">
        <v>1</v>
      </c>
      <c r="E109" t="s">
        <v>254</v>
      </c>
      <c r="F109">
        <v>3</v>
      </c>
      <c r="G109" t="s">
        <v>190</v>
      </c>
      <c r="H109">
        <v>955</v>
      </c>
      <c r="I109" t="s">
        <v>283</v>
      </c>
      <c r="J109" t="s">
        <v>120</v>
      </c>
      <c r="K109" t="s">
        <v>217</v>
      </c>
      <c r="L109">
        <v>4532</v>
      </c>
      <c r="M109" t="s">
        <v>201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182</v>
      </c>
      <c r="C110">
        <v>2019</v>
      </c>
      <c r="D110">
        <v>1</v>
      </c>
      <c r="E110" t="s">
        <v>254</v>
      </c>
      <c r="F110">
        <v>3</v>
      </c>
      <c r="G110" t="s">
        <v>190</v>
      </c>
      <c r="H110">
        <v>710</v>
      </c>
      <c r="I110" t="s">
        <v>221</v>
      </c>
      <c r="J110" t="s">
        <v>208</v>
      </c>
      <c r="K110" t="s">
        <v>209</v>
      </c>
      <c r="L110">
        <v>4532</v>
      </c>
      <c r="M110" t="s">
        <v>201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188</v>
      </c>
      <c r="C111">
        <v>2019</v>
      </c>
      <c r="D111">
        <v>1</v>
      </c>
      <c r="E111" t="s">
        <v>254</v>
      </c>
      <c r="F111">
        <v>10</v>
      </c>
      <c r="G111" t="s">
        <v>239</v>
      </c>
      <c r="H111">
        <v>903</v>
      </c>
      <c r="I111" t="s">
        <v>240</v>
      </c>
      <c r="J111" t="s">
        <v>122</v>
      </c>
      <c r="K111" t="s">
        <v>231</v>
      </c>
      <c r="L111">
        <v>4513</v>
      </c>
      <c r="M111" t="s">
        <v>241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188</v>
      </c>
      <c r="C112">
        <v>2019</v>
      </c>
      <c r="D112">
        <v>1</v>
      </c>
      <c r="E112" t="s">
        <v>254</v>
      </c>
      <c r="F112">
        <v>3</v>
      </c>
      <c r="G112" t="s">
        <v>190</v>
      </c>
      <c r="H112">
        <v>903</v>
      </c>
      <c r="I112" t="s">
        <v>240</v>
      </c>
      <c r="J112" t="s">
        <v>122</v>
      </c>
      <c r="K112" t="s">
        <v>231</v>
      </c>
      <c r="L112">
        <v>4532</v>
      </c>
      <c r="M112" t="s">
        <v>201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188</v>
      </c>
      <c r="C113">
        <v>2019</v>
      </c>
      <c r="D113">
        <v>1</v>
      </c>
      <c r="E113" t="s">
        <v>254</v>
      </c>
      <c r="F113">
        <v>1</v>
      </c>
      <c r="G113" t="s">
        <v>184</v>
      </c>
      <c r="H113">
        <v>6</v>
      </c>
      <c r="I113" t="s">
        <v>257</v>
      </c>
      <c r="J113" t="s">
        <v>123</v>
      </c>
      <c r="K113" t="s">
        <v>243</v>
      </c>
      <c r="L113">
        <v>200</v>
      </c>
      <c r="M113" t="s">
        <v>211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182</v>
      </c>
      <c r="C114">
        <v>2019</v>
      </c>
      <c r="D114">
        <v>1</v>
      </c>
      <c r="E114" t="s">
        <v>254</v>
      </c>
      <c r="F114">
        <v>5</v>
      </c>
      <c r="G114" t="s">
        <v>196</v>
      </c>
      <c r="H114">
        <v>950</v>
      </c>
      <c r="I114" t="s">
        <v>185</v>
      </c>
      <c r="J114" t="s">
        <v>116</v>
      </c>
      <c r="K114" t="s">
        <v>186</v>
      </c>
      <c r="L114">
        <v>4552</v>
      </c>
      <c r="M114" t="s">
        <v>277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182</v>
      </c>
      <c r="C115">
        <v>2019</v>
      </c>
      <c r="D115">
        <v>1</v>
      </c>
      <c r="E115" t="s">
        <v>254</v>
      </c>
      <c r="F115">
        <v>5</v>
      </c>
      <c r="G115" t="s">
        <v>196</v>
      </c>
      <c r="H115">
        <v>8</v>
      </c>
      <c r="I115" t="s">
        <v>249</v>
      </c>
      <c r="J115" t="s">
        <v>127</v>
      </c>
      <c r="K115" t="s">
        <v>250</v>
      </c>
      <c r="L115">
        <v>460</v>
      </c>
      <c r="M115" t="s">
        <v>199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188</v>
      </c>
      <c r="C116">
        <v>2019</v>
      </c>
      <c r="D116">
        <v>1</v>
      </c>
      <c r="E116" t="s">
        <v>254</v>
      </c>
      <c r="F116">
        <v>3</v>
      </c>
      <c r="G116" t="s">
        <v>190</v>
      </c>
      <c r="H116">
        <v>950</v>
      </c>
      <c r="I116" t="s">
        <v>185</v>
      </c>
      <c r="J116" t="s">
        <v>116</v>
      </c>
      <c r="K116" t="s">
        <v>186</v>
      </c>
      <c r="L116">
        <v>4532</v>
      </c>
      <c r="M116" t="s">
        <v>201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182</v>
      </c>
      <c r="C117">
        <v>2019</v>
      </c>
      <c r="D117">
        <v>1</v>
      </c>
      <c r="E117" t="s">
        <v>254</v>
      </c>
      <c r="F117">
        <v>1</v>
      </c>
      <c r="G117" t="s">
        <v>184</v>
      </c>
      <c r="H117">
        <v>950</v>
      </c>
      <c r="I117" t="s">
        <v>185</v>
      </c>
      <c r="J117" t="s">
        <v>116</v>
      </c>
      <c r="K117" t="s">
        <v>186</v>
      </c>
      <c r="L117">
        <v>4512</v>
      </c>
      <c r="M117" t="s">
        <v>187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182</v>
      </c>
      <c r="C118">
        <v>2019</v>
      </c>
      <c r="D118">
        <v>1</v>
      </c>
      <c r="E118" t="s">
        <v>254</v>
      </c>
      <c r="F118">
        <v>5</v>
      </c>
      <c r="G118" t="s">
        <v>196</v>
      </c>
      <c r="H118">
        <v>305</v>
      </c>
      <c r="I118" t="s">
        <v>235</v>
      </c>
      <c r="J118" t="s">
        <v>116</v>
      </c>
      <c r="K118" t="s">
        <v>186</v>
      </c>
      <c r="L118">
        <v>460</v>
      </c>
      <c r="M118" t="s">
        <v>199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182</v>
      </c>
      <c r="C119">
        <v>2019</v>
      </c>
      <c r="D119">
        <v>1</v>
      </c>
      <c r="E119" t="s">
        <v>254</v>
      </c>
      <c r="F119">
        <v>6</v>
      </c>
      <c r="G119" t="s">
        <v>193</v>
      </c>
      <c r="H119">
        <v>5</v>
      </c>
      <c r="I119" t="s">
        <v>191</v>
      </c>
      <c r="J119" t="s">
        <v>116</v>
      </c>
      <c r="K119" t="s">
        <v>186</v>
      </c>
      <c r="L119">
        <v>700</v>
      </c>
      <c r="M119" t="s">
        <v>194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182</v>
      </c>
      <c r="C120">
        <v>2019</v>
      </c>
      <c r="D120">
        <v>1</v>
      </c>
      <c r="E120" t="s">
        <v>254</v>
      </c>
      <c r="F120">
        <v>60</v>
      </c>
      <c r="G120" t="s">
        <v>213</v>
      </c>
      <c r="H120">
        <v>601</v>
      </c>
      <c r="I120" t="s">
        <v>261</v>
      </c>
      <c r="J120" t="s">
        <v>124</v>
      </c>
      <c r="K120" t="s">
        <v>262</v>
      </c>
      <c r="L120">
        <v>360</v>
      </c>
      <c r="M120" t="s">
        <v>226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182</v>
      </c>
      <c r="C121">
        <v>2019</v>
      </c>
      <c r="D121">
        <v>1</v>
      </c>
      <c r="E121" t="s">
        <v>254</v>
      </c>
      <c r="F121">
        <v>6</v>
      </c>
      <c r="G121" t="s">
        <v>193</v>
      </c>
      <c r="H121">
        <v>604</v>
      </c>
      <c r="I121" t="s">
        <v>304</v>
      </c>
      <c r="J121" t="s">
        <v>289</v>
      </c>
      <c r="K121" t="s">
        <v>290</v>
      </c>
      <c r="L121">
        <v>700</v>
      </c>
      <c r="M121" t="s">
        <v>194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182</v>
      </c>
      <c r="C122">
        <v>2019</v>
      </c>
      <c r="D122">
        <v>1</v>
      </c>
      <c r="E122" t="s">
        <v>254</v>
      </c>
      <c r="F122">
        <v>1</v>
      </c>
      <c r="G122" t="s">
        <v>184</v>
      </c>
      <c r="H122">
        <v>1</v>
      </c>
      <c r="I122" t="s">
        <v>230</v>
      </c>
      <c r="J122" t="s">
        <v>122</v>
      </c>
      <c r="K122" t="s">
        <v>231</v>
      </c>
      <c r="L122">
        <v>200</v>
      </c>
      <c r="M122" t="s">
        <v>211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182</v>
      </c>
      <c r="C123">
        <v>2019</v>
      </c>
      <c r="D123">
        <v>1</v>
      </c>
      <c r="E123" t="s">
        <v>254</v>
      </c>
      <c r="F123">
        <v>79</v>
      </c>
      <c r="G123" t="s">
        <v>213</v>
      </c>
      <c r="H123">
        <v>954</v>
      </c>
      <c r="I123" t="s">
        <v>238</v>
      </c>
      <c r="J123" t="s">
        <v>120</v>
      </c>
      <c r="K123" t="s">
        <v>217</v>
      </c>
      <c r="L123">
        <v>4579</v>
      </c>
      <c r="M123" t="s">
        <v>222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182</v>
      </c>
      <c r="C124">
        <v>2019</v>
      </c>
      <c r="D124">
        <v>1</v>
      </c>
      <c r="E124" t="s">
        <v>254</v>
      </c>
      <c r="F124">
        <v>3</v>
      </c>
      <c r="G124" t="s">
        <v>190</v>
      </c>
      <c r="H124">
        <v>19</v>
      </c>
      <c r="I124" t="s">
        <v>263</v>
      </c>
      <c r="J124" t="s">
        <v>128</v>
      </c>
      <c r="K124" t="s">
        <v>264</v>
      </c>
      <c r="L124">
        <v>300</v>
      </c>
      <c r="M124" t="s">
        <v>192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182</v>
      </c>
      <c r="C125">
        <v>2019</v>
      </c>
      <c r="D125">
        <v>1</v>
      </c>
      <c r="E125" t="s">
        <v>254</v>
      </c>
      <c r="F125">
        <v>3</v>
      </c>
      <c r="G125" t="s">
        <v>190</v>
      </c>
      <c r="H125">
        <v>700</v>
      </c>
      <c r="I125" t="s">
        <v>274</v>
      </c>
      <c r="J125" t="s">
        <v>208</v>
      </c>
      <c r="K125" t="s">
        <v>209</v>
      </c>
      <c r="L125">
        <v>300</v>
      </c>
      <c r="M125" t="s">
        <v>192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188</v>
      </c>
      <c r="C126">
        <v>2019</v>
      </c>
      <c r="D126">
        <v>1</v>
      </c>
      <c r="E126" t="s">
        <v>254</v>
      </c>
      <c r="F126">
        <v>3</v>
      </c>
      <c r="G126" t="s">
        <v>190</v>
      </c>
      <c r="H126">
        <v>1</v>
      </c>
      <c r="I126" t="s">
        <v>230</v>
      </c>
      <c r="J126" t="s">
        <v>122</v>
      </c>
      <c r="K126" t="s">
        <v>231</v>
      </c>
      <c r="L126">
        <v>300</v>
      </c>
      <c r="M126" t="s">
        <v>192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182</v>
      </c>
      <c r="C127">
        <v>2019</v>
      </c>
      <c r="D127">
        <v>1</v>
      </c>
      <c r="E127" t="s">
        <v>254</v>
      </c>
      <c r="F127">
        <v>79</v>
      </c>
      <c r="G127" t="s">
        <v>213</v>
      </c>
      <c r="H127">
        <v>710</v>
      </c>
      <c r="I127" t="s">
        <v>221</v>
      </c>
      <c r="J127" t="s">
        <v>208</v>
      </c>
      <c r="K127" t="s">
        <v>209</v>
      </c>
      <c r="L127">
        <v>4579</v>
      </c>
      <c r="M127" t="s">
        <v>222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182</v>
      </c>
      <c r="C128">
        <v>2019</v>
      </c>
      <c r="D128">
        <v>1</v>
      </c>
      <c r="E128" t="s">
        <v>254</v>
      </c>
      <c r="F128">
        <v>1</v>
      </c>
      <c r="G128" t="s">
        <v>184</v>
      </c>
      <c r="H128">
        <v>905</v>
      </c>
      <c r="I128" t="s">
        <v>273</v>
      </c>
      <c r="J128" t="s">
        <v>123</v>
      </c>
      <c r="K128" t="s">
        <v>243</v>
      </c>
      <c r="L128">
        <v>4512</v>
      </c>
      <c r="M128" t="s">
        <v>187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182</v>
      </c>
      <c r="C129">
        <v>2019</v>
      </c>
      <c r="D129">
        <v>1</v>
      </c>
      <c r="E129" t="s">
        <v>254</v>
      </c>
      <c r="F129">
        <v>10</v>
      </c>
      <c r="G129" t="s">
        <v>239</v>
      </c>
      <c r="H129">
        <v>7</v>
      </c>
      <c r="I129" t="s">
        <v>242</v>
      </c>
      <c r="J129" t="s">
        <v>123</v>
      </c>
      <c r="K129" t="s">
        <v>243</v>
      </c>
      <c r="L129">
        <v>207</v>
      </c>
      <c r="M129" t="s">
        <v>244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182</v>
      </c>
      <c r="C130">
        <v>2019</v>
      </c>
      <c r="D130">
        <v>1</v>
      </c>
      <c r="E130" t="s">
        <v>254</v>
      </c>
      <c r="F130">
        <v>1</v>
      </c>
      <c r="G130" t="s">
        <v>184</v>
      </c>
      <c r="H130">
        <v>10</v>
      </c>
      <c r="I130" t="s">
        <v>252</v>
      </c>
      <c r="J130" t="s">
        <v>118</v>
      </c>
      <c r="K130" t="s">
        <v>237</v>
      </c>
      <c r="L130">
        <v>200</v>
      </c>
      <c r="M130" t="s">
        <v>211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182</v>
      </c>
      <c r="C131">
        <v>2019</v>
      </c>
      <c r="D131">
        <v>1</v>
      </c>
      <c r="E131" t="s">
        <v>254</v>
      </c>
      <c r="F131">
        <v>3</v>
      </c>
      <c r="G131" t="s">
        <v>190</v>
      </c>
      <c r="H131">
        <v>10</v>
      </c>
      <c r="I131" t="s">
        <v>252</v>
      </c>
      <c r="J131" t="s">
        <v>118</v>
      </c>
      <c r="K131" t="s">
        <v>237</v>
      </c>
      <c r="L131">
        <v>300</v>
      </c>
      <c r="M131" t="s">
        <v>192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182</v>
      </c>
      <c r="C132">
        <v>2019</v>
      </c>
      <c r="D132">
        <v>1</v>
      </c>
      <c r="E132" t="s">
        <v>254</v>
      </c>
      <c r="F132">
        <v>3</v>
      </c>
      <c r="G132" t="s">
        <v>190</v>
      </c>
      <c r="H132">
        <v>309</v>
      </c>
      <c r="I132" t="s">
        <v>303</v>
      </c>
      <c r="J132" t="s">
        <v>118</v>
      </c>
      <c r="K132" t="s">
        <v>237</v>
      </c>
      <c r="L132">
        <v>300</v>
      </c>
      <c r="M132" t="s">
        <v>192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182</v>
      </c>
      <c r="C133">
        <v>2019</v>
      </c>
      <c r="D133">
        <v>1</v>
      </c>
      <c r="E133" t="s">
        <v>254</v>
      </c>
      <c r="F133">
        <v>3</v>
      </c>
      <c r="G133" t="s">
        <v>190</v>
      </c>
      <c r="H133">
        <v>305</v>
      </c>
      <c r="I133" t="s">
        <v>235</v>
      </c>
      <c r="J133" t="s">
        <v>116</v>
      </c>
      <c r="K133" t="s">
        <v>186</v>
      </c>
      <c r="L133">
        <v>300</v>
      </c>
      <c r="M133" t="s">
        <v>192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182</v>
      </c>
      <c r="C134">
        <v>2019</v>
      </c>
      <c r="D134">
        <v>1</v>
      </c>
      <c r="E134" t="s">
        <v>254</v>
      </c>
      <c r="F134">
        <v>5</v>
      </c>
      <c r="G134" t="s">
        <v>196</v>
      </c>
      <c r="H134">
        <v>5</v>
      </c>
      <c r="I134" t="s">
        <v>191</v>
      </c>
      <c r="J134" t="s">
        <v>116</v>
      </c>
      <c r="K134" t="s">
        <v>186</v>
      </c>
      <c r="L134">
        <v>460</v>
      </c>
      <c r="M134" t="s">
        <v>199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188</v>
      </c>
      <c r="C135">
        <v>2019</v>
      </c>
      <c r="D135">
        <v>1</v>
      </c>
      <c r="E135" t="s">
        <v>254</v>
      </c>
      <c r="F135">
        <v>3</v>
      </c>
      <c r="G135" t="s">
        <v>190</v>
      </c>
      <c r="H135">
        <v>953</v>
      </c>
      <c r="I135" t="s">
        <v>214</v>
      </c>
      <c r="J135" t="s">
        <v>119</v>
      </c>
      <c r="K135" t="s">
        <v>215</v>
      </c>
      <c r="L135">
        <v>4532</v>
      </c>
      <c r="M135" t="s">
        <v>201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182</v>
      </c>
      <c r="C136">
        <v>2019</v>
      </c>
      <c r="D136">
        <v>1</v>
      </c>
      <c r="E136" t="s">
        <v>254</v>
      </c>
      <c r="F136">
        <v>5</v>
      </c>
      <c r="G136" t="s">
        <v>196</v>
      </c>
      <c r="H136">
        <v>13</v>
      </c>
      <c r="I136" t="s">
        <v>297</v>
      </c>
      <c r="J136" t="s">
        <v>120</v>
      </c>
      <c r="K136" t="s">
        <v>217</v>
      </c>
      <c r="L136">
        <v>460</v>
      </c>
      <c r="M136" t="s">
        <v>199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188</v>
      </c>
      <c r="C137">
        <v>2019</v>
      </c>
      <c r="D137">
        <v>1</v>
      </c>
      <c r="E137" t="s">
        <v>254</v>
      </c>
      <c r="F137">
        <v>5</v>
      </c>
      <c r="G137" t="s">
        <v>196</v>
      </c>
      <c r="H137">
        <v>18</v>
      </c>
      <c r="I137" t="s">
        <v>216</v>
      </c>
      <c r="J137" t="s">
        <v>120</v>
      </c>
      <c r="K137" t="s">
        <v>217</v>
      </c>
      <c r="L137">
        <v>460</v>
      </c>
      <c r="M137" t="s">
        <v>199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188</v>
      </c>
      <c r="C138">
        <v>2019</v>
      </c>
      <c r="D138">
        <v>1</v>
      </c>
      <c r="E138" t="s">
        <v>254</v>
      </c>
      <c r="F138">
        <v>1</v>
      </c>
      <c r="G138" t="s">
        <v>184</v>
      </c>
      <c r="H138">
        <v>953</v>
      </c>
      <c r="I138" t="s">
        <v>214</v>
      </c>
      <c r="J138" t="s">
        <v>119</v>
      </c>
      <c r="K138" t="s">
        <v>215</v>
      </c>
      <c r="L138">
        <v>4512</v>
      </c>
      <c r="M138" t="s">
        <v>187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188</v>
      </c>
      <c r="C139">
        <v>2019</v>
      </c>
      <c r="D139">
        <v>1</v>
      </c>
      <c r="E139" t="s">
        <v>254</v>
      </c>
      <c r="F139">
        <v>3</v>
      </c>
      <c r="G139" t="s">
        <v>190</v>
      </c>
      <c r="H139">
        <v>954</v>
      </c>
      <c r="I139" t="s">
        <v>238</v>
      </c>
      <c r="J139" t="s">
        <v>120</v>
      </c>
      <c r="K139" t="s">
        <v>217</v>
      </c>
      <c r="L139">
        <v>4532</v>
      </c>
      <c r="M139" t="s">
        <v>201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182</v>
      </c>
      <c r="C140">
        <v>2019</v>
      </c>
      <c r="D140">
        <v>1</v>
      </c>
      <c r="E140" t="s">
        <v>254</v>
      </c>
      <c r="F140">
        <v>60</v>
      </c>
      <c r="G140" t="s">
        <v>213</v>
      </c>
      <c r="H140">
        <v>612</v>
      </c>
      <c r="I140" t="s">
        <v>224</v>
      </c>
      <c r="J140" t="s">
        <v>117</v>
      </c>
      <c r="K140" t="s">
        <v>225</v>
      </c>
      <c r="L140">
        <v>360</v>
      </c>
      <c r="M140" t="s">
        <v>226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182</v>
      </c>
      <c r="C141">
        <v>2019</v>
      </c>
      <c r="D141">
        <v>1</v>
      </c>
      <c r="E141" t="s">
        <v>254</v>
      </c>
      <c r="F141">
        <v>6</v>
      </c>
      <c r="G141" t="s">
        <v>193</v>
      </c>
      <c r="H141">
        <v>600</v>
      </c>
      <c r="I141" t="s">
        <v>267</v>
      </c>
      <c r="J141" t="s">
        <v>124</v>
      </c>
      <c r="K141" t="s">
        <v>262</v>
      </c>
      <c r="L141">
        <v>700</v>
      </c>
      <c r="M141" t="s">
        <v>194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182</v>
      </c>
      <c r="C142">
        <v>2019</v>
      </c>
      <c r="D142">
        <v>1</v>
      </c>
      <c r="E142" t="s">
        <v>254</v>
      </c>
      <c r="F142">
        <v>6</v>
      </c>
      <c r="G142" t="s">
        <v>193</v>
      </c>
      <c r="H142">
        <v>601</v>
      </c>
      <c r="I142" t="s">
        <v>261</v>
      </c>
      <c r="J142" t="s">
        <v>124</v>
      </c>
      <c r="K142" t="s">
        <v>262</v>
      </c>
      <c r="L142">
        <v>700</v>
      </c>
      <c r="M142" t="s">
        <v>194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182</v>
      </c>
      <c r="C143">
        <v>2019</v>
      </c>
      <c r="D143">
        <v>1</v>
      </c>
      <c r="E143" t="s">
        <v>254</v>
      </c>
      <c r="F143">
        <v>6</v>
      </c>
      <c r="G143" t="s">
        <v>193</v>
      </c>
      <c r="H143">
        <v>615</v>
      </c>
      <c r="I143" t="s">
        <v>293</v>
      </c>
      <c r="J143" t="s">
        <v>124</v>
      </c>
      <c r="K143" t="s">
        <v>262</v>
      </c>
      <c r="L143">
        <v>4562</v>
      </c>
      <c r="M143" t="s">
        <v>212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182</v>
      </c>
      <c r="C144">
        <v>2019</v>
      </c>
      <c r="D144">
        <v>1</v>
      </c>
      <c r="E144" t="s">
        <v>254</v>
      </c>
      <c r="F144">
        <v>6</v>
      </c>
      <c r="G144" t="s">
        <v>193</v>
      </c>
      <c r="H144">
        <v>618</v>
      </c>
      <c r="I144" t="s">
        <v>295</v>
      </c>
      <c r="J144" t="s">
        <v>131</v>
      </c>
      <c r="K144" t="s">
        <v>281</v>
      </c>
      <c r="L144">
        <v>4562</v>
      </c>
      <c r="M144" t="s">
        <v>212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182</v>
      </c>
      <c r="C145">
        <v>2019</v>
      </c>
      <c r="D145">
        <v>1</v>
      </c>
      <c r="E145" t="s">
        <v>254</v>
      </c>
      <c r="F145">
        <v>6</v>
      </c>
      <c r="G145" t="s">
        <v>193</v>
      </c>
      <c r="H145">
        <v>623</v>
      </c>
      <c r="I145" t="s">
        <v>296</v>
      </c>
      <c r="J145" t="s">
        <v>125</v>
      </c>
      <c r="K145" t="s">
        <v>228</v>
      </c>
      <c r="L145">
        <v>700</v>
      </c>
      <c r="M145" t="s">
        <v>194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182</v>
      </c>
      <c r="C146">
        <v>2019</v>
      </c>
      <c r="D146">
        <v>1</v>
      </c>
      <c r="E146" t="s">
        <v>254</v>
      </c>
      <c r="F146">
        <v>5</v>
      </c>
      <c r="G146" t="s">
        <v>196</v>
      </c>
      <c r="H146">
        <v>602</v>
      </c>
      <c r="I146" t="s">
        <v>247</v>
      </c>
      <c r="J146" t="s">
        <v>126</v>
      </c>
      <c r="K146" t="s">
        <v>198</v>
      </c>
      <c r="L146">
        <v>460</v>
      </c>
      <c r="M146" t="s">
        <v>199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182</v>
      </c>
      <c r="C147">
        <v>2019</v>
      </c>
      <c r="D147">
        <v>1</v>
      </c>
      <c r="E147" t="s">
        <v>254</v>
      </c>
      <c r="F147">
        <v>6</v>
      </c>
      <c r="G147" t="s">
        <v>193</v>
      </c>
      <c r="H147">
        <v>627</v>
      </c>
      <c r="I147" t="s">
        <v>258</v>
      </c>
      <c r="J147" t="s">
        <v>133</v>
      </c>
      <c r="K147" t="s">
        <v>213</v>
      </c>
      <c r="L147">
        <v>4562</v>
      </c>
      <c r="M147" t="s">
        <v>212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182</v>
      </c>
      <c r="C148">
        <v>2019</v>
      </c>
      <c r="D148">
        <v>1</v>
      </c>
      <c r="E148" t="s">
        <v>254</v>
      </c>
      <c r="F148">
        <v>3</v>
      </c>
      <c r="G148" t="s">
        <v>190</v>
      </c>
      <c r="H148">
        <v>956</v>
      </c>
      <c r="I148" t="s">
        <v>286</v>
      </c>
      <c r="J148" t="s">
        <v>120</v>
      </c>
      <c r="K148" t="s">
        <v>217</v>
      </c>
      <c r="L148">
        <v>4532</v>
      </c>
      <c r="M148" t="s">
        <v>201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188</v>
      </c>
      <c r="C149">
        <v>2019</v>
      </c>
      <c r="D149">
        <v>1</v>
      </c>
      <c r="E149" t="s">
        <v>254</v>
      </c>
      <c r="F149">
        <v>1</v>
      </c>
      <c r="G149" t="s">
        <v>184</v>
      </c>
      <c r="H149">
        <v>903</v>
      </c>
      <c r="I149" t="s">
        <v>240</v>
      </c>
      <c r="J149" t="s">
        <v>122</v>
      </c>
      <c r="K149" t="s">
        <v>231</v>
      </c>
      <c r="L149">
        <v>4512</v>
      </c>
      <c r="M149" t="s">
        <v>187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182</v>
      </c>
      <c r="C150">
        <v>2019</v>
      </c>
      <c r="D150">
        <v>1</v>
      </c>
      <c r="E150" t="s">
        <v>254</v>
      </c>
      <c r="F150">
        <v>10</v>
      </c>
      <c r="G150" t="s">
        <v>239</v>
      </c>
      <c r="H150">
        <v>1</v>
      </c>
      <c r="I150" t="s">
        <v>230</v>
      </c>
      <c r="J150" t="s">
        <v>122</v>
      </c>
      <c r="K150" t="s">
        <v>231</v>
      </c>
      <c r="L150">
        <v>207</v>
      </c>
      <c r="M150" t="s">
        <v>244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182</v>
      </c>
      <c r="C151">
        <v>2019</v>
      </c>
      <c r="D151">
        <v>1</v>
      </c>
      <c r="E151" t="s">
        <v>254</v>
      </c>
      <c r="F151">
        <v>3</v>
      </c>
      <c r="G151" t="s">
        <v>190</v>
      </c>
      <c r="H151">
        <v>903</v>
      </c>
      <c r="I151" t="s">
        <v>240</v>
      </c>
      <c r="J151" t="s">
        <v>122</v>
      </c>
      <c r="K151" t="s">
        <v>231</v>
      </c>
      <c r="L151">
        <v>4532</v>
      </c>
      <c r="M151" t="s">
        <v>201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182</v>
      </c>
      <c r="C152">
        <v>2019</v>
      </c>
      <c r="D152">
        <v>1</v>
      </c>
      <c r="E152" t="s">
        <v>254</v>
      </c>
      <c r="F152">
        <v>10</v>
      </c>
      <c r="G152" t="s">
        <v>239</v>
      </c>
      <c r="H152">
        <v>905</v>
      </c>
      <c r="I152" t="s">
        <v>273</v>
      </c>
      <c r="J152" t="s">
        <v>123</v>
      </c>
      <c r="K152" t="s">
        <v>243</v>
      </c>
      <c r="L152">
        <v>4513</v>
      </c>
      <c r="M152" t="s">
        <v>241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182</v>
      </c>
      <c r="C153">
        <v>2019</v>
      </c>
      <c r="D153">
        <v>1</v>
      </c>
      <c r="E153" t="s">
        <v>254</v>
      </c>
      <c r="F153">
        <v>10</v>
      </c>
      <c r="G153" t="s">
        <v>239</v>
      </c>
      <c r="H153">
        <v>6</v>
      </c>
      <c r="I153" t="s">
        <v>257</v>
      </c>
      <c r="J153" t="s">
        <v>123</v>
      </c>
      <c r="K153" t="s">
        <v>243</v>
      </c>
      <c r="L153">
        <v>207</v>
      </c>
      <c r="M153" t="s">
        <v>244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188</v>
      </c>
      <c r="C154">
        <v>2019</v>
      </c>
      <c r="D154">
        <v>1</v>
      </c>
      <c r="E154" t="s">
        <v>254</v>
      </c>
      <c r="F154">
        <v>3</v>
      </c>
      <c r="G154" t="s">
        <v>190</v>
      </c>
      <c r="H154">
        <v>951</v>
      </c>
      <c r="I154" t="s">
        <v>251</v>
      </c>
      <c r="J154" t="s">
        <v>127</v>
      </c>
      <c r="K154" t="s">
        <v>250</v>
      </c>
      <c r="L154">
        <v>4532</v>
      </c>
      <c r="M154" t="s">
        <v>201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182</v>
      </c>
      <c r="C155">
        <v>2019</v>
      </c>
      <c r="D155">
        <v>1</v>
      </c>
      <c r="E155" t="s">
        <v>254</v>
      </c>
      <c r="F155">
        <v>5</v>
      </c>
      <c r="G155" t="s">
        <v>196</v>
      </c>
      <c r="H155">
        <v>951</v>
      </c>
      <c r="I155" t="s">
        <v>251</v>
      </c>
      <c r="J155" t="s">
        <v>127</v>
      </c>
      <c r="K155" t="s">
        <v>250</v>
      </c>
      <c r="L155">
        <v>4552</v>
      </c>
      <c r="M155" t="s">
        <v>277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188</v>
      </c>
      <c r="C156">
        <v>2019</v>
      </c>
      <c r="D156">
        <v>1</v>
      </c>
      <c r="E156" t="s">
        <v>254</v>
      </c>
      <c r="F156">
        <v>5</v>
      </c>
      <c r="G156" t="s">
        <v>196</v>
      </c>
      <c r="H156">
        <v>950</v>
      </c>
      <c r="I156" t="s">
        <v>185</v>
      </c>
      <c r="J156" t="s">
        <v>116</v>
      </c>
      <c r="K156" t="s">
        <v>186</v>
      </c>
      <c r="L156">
        <v>4552</v>
      </c>
      <c r="M156" t="s">
        <v>277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182</v>
      </c>
      <c r="C157">
        <v>2019</v>
      </c>
      <c r="D157">
        <v>1</v>
      </c>
      <c r="E157" t="s">
        <v>254</v>
      </c>
      <c r="F157">
        <v>75</v>
      </c>
      <c r="G157" t="s">
        <v>213</v>
      </c>
      <c r="H157">
        <v>950</v>
      </c>
      <c r="I157" t="s">
        <v>185</v>
      </c>
      <c r="J157" t="s">
        <v>116</v>
      </c>
      <c r="K157" t="s">
        <v>186</v>
      </c>
      <c r="L157">
        <v>4575</v>
      </c>
      <c r="M157" t="s">
        <v>213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182</v>
      </c>
      <c r="C158">
        <v>2019</v>
      </c>
      <c r="D158">
        <v>1</v>
      </c>
      <c r="E158" t="s">
        <v>254</v>
      </c>
      <c r="F158">
        <v>10</v>
      </c>
      <c r="G158" t="s">
        <v>239</v>
      </c>
      <c r="H158">
        <v>950</v>
      </c>
      <c r="I158" t="s">
        <v>185</v>
      </c>
      <c r="J158" t="s">
        <v>116</v>
      </c>
      <c r="K158" t="s">
        <v>186</v>
      </c>
      <c r="L158">
        <v>4513</v>
      </c>
      <c r="M158" t="s">
        <v>241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182</v>
      </c>
      <c r="C159">
        <v>2019</v>
      </c>
      <c r="D159">
        <v>1</v>
      </c>
      <c r="E159" t="s">
        <v>254</v>
      </c>
      <c r="F159">
        <v>3</v>
      </c>
      <c r="G159" t="s">
        <v>190</v>
      </c>
      <c r="H159">
        <v>5</v>
      </c>
      <c r="I159" t="s">
        <v>191</v>
      </c>
      <c r="J159" t="s">
        <v>116</v>
      </c>
      <c r="K159" t="s">
        <v>186</v>
      </c>
      <c r="L159">
        <v>300</v>
      </c>
      <c r="M159" t="s">
        <v>192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188</v>
      </c>
      <c r="C160">
        <v>2019</v>
      </c>
      <c r="D160">
        <v>1</v>
      </c>
      <c r="E160" t="s">
        <v>254</v>
      </c>
      <c r="F160">
        <v>3</v>
      </c>
      <c r="G160" t="s">
        <v>190</v>
      </c>
      <c r="H160">
        <v>5</v>
      </c>
      <c r="I160" t="s">
        <v>191</v>
      </c>
      <c r="J160" t="s">
        <v>116</v>
      </c>
      <c r="K160" t="s">
        <v>186</v>
      </c>
      <c r="L160">
        <v>300</v>
      </c>
      <c r="M160" t="s">
        <v>192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182</v>
      </c>
      <c r="C161">
        <v>2019</v>
      </c>
      <c r="D161">
        <v>1</v>
      </c>
      <c r="E161" t="s">
        <v>254</v>
      </c>
      <c r="F161">
        <v>3</v>
      </c>
      <c r="G161" t="s">
        <v>190</v>
      </c>
      <c r="H161">
        <v>18</v>
      </c>
      <c r="I161" t="s">
        <v>216</v>
      </c>
      <c r="J161" t="s">
        <v>120</v>
      </c>
      <c r="K161" t="s">
        <v>217</v>
      </c>
      <c r="L161">
        <v>300</v>
      </c>
      <c r="M161" t="s">
        <v>192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182</v>
      </c>
      <c r="C162">
        <v>2019</v>
      </c>
      <c r="D162">
        <v>1</v>
      </c>
      <c r="E162" t="s">
        <v>254</v>
      </c>
      <c r="F162">
        <v>77</v>
      </c>
      <c r="G162" t="s">
        <v>213</v>
      </c>
      <c r="H162">
        <v>18</v>
      </c>
      <c r="I162" t="s">
        <v>216</v>
      </c>
      <c r="J162" t="s">
        <v>120</v>
      </c>
      <c r="K162" t="s">
        <v>217</v>
      </c>
      <c r="L162">
        <v>1577</v>
      </c>
      <c r="M162" t="s">
        <v>234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182</v>
      </c>
      <c r="C163">
        <v>2019</v>
      </c>
      <c r="D163">
        <v>1</v>
      </c>
      <c r="E163" t="s">
        <v>254</v>
      </c>
      <c r="F163">
        <v>3</v>
      </c>
      <c r="G163" t="s">
        <v>190</v>
      </c>
      <c r="H163">
        <v>954</v>
      </c>
      <c r="I163" t="s">
        <v>238</v>
      </c>
      <c r="J163" t="s">
        <v>120</v>
      </c>
      <c r="K163" t="s">
        <v>217</v>
      </c>
      <c r="L163">
        <v>4532</v>
      </c>
      <c r="M163" t="s">
        <v>201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188</v>
      </c>
      <c r="C164">
        <v>2019</v>
      </c>
      <c r="D164">
        <v>1</v>
      </c>
      <c r="E164" t="s">
        <v>254</v>
      </c>
      <c r="F164">
        <v>10</v>
      </c>
      <c r="G164" t="s">
        <v>239</v>
      </c>
      <c r="H164">
        <v>905</v>
      </c>
      <c r="I164" t="s">
        <v>273</v>
      </c>
      <c r="J164" t="s">
        <v>123</v>
      </c>
      <c r="K164" t="s">
        <v>243</v>
      </c>
      <c r="L164">
        <v>4513</v>
      </c>
      <c r="M164" t="s">
        <v>241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182</v>
      </c>
      <c r="C165">
        <v>2019</v>
      </c>
      <c r="D165">
        <v>1</v>
      </c>
      <c r="E165" t="s">
        <v>254</v>
      </c>
      <c r="F165">
        <v>10</v>
      </c>
      <c r="G165" t="s">
        <v>239</v>
      </c>
      <c r="H165">
        <v>911</v>
      </c>
      <c r="I165" t="s">
        <v>202</v>
      </c>
      <c r="J165" t="s">
        <v>203</v>
      </c>
      <c r="K165" t="s">
        <v>204</v>
      </c>
      <c r="L165">
        <v>4513</v>
      </c>
      <c r="M165" t="s">
        <v>241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182</v>
      </c>
      <c r="C166">
        <v>2019</v>
      </c>
      <c r="D166">
        <v>1</v>
      </c>
      <c r="E166" t="s">
        <v>254</v>
      </c>
      <c r="F166">
        <v>1</v>
      </c>
      <c r="G166" t="s">
        <v>184</v>
      </c>
      <c r="H166">
        <v>11</v>
      </c>
      <c r="I166" t="s">
        <v>284</v>
      </c>
      <c r="J166" t="s">
        <v>116</v>
      </c>
      <c r="K166" t="s">
        <v>186</v>
      </c>
      <c r="L166">
        <v>200</v>
      </c>
      <c r="M166" t="s">
        <v>211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182</v>
      </c>
      <c r="C167">
        <v>2019</v>
      </c>
      <c r="D167">
        <v>1</v>
      </c>
      <c r="E167" t="s">
        <v>254</v>
      </c>
      <c r="F167">
        <v>6</v>
      </c>
      <c r="G167" t="s">
        <v>193</v>
      </c>
      <c r="H167">
        <v>612</v>
      </c>
      <c r="I167" t="s">
        <v>224</v>
      </c>
      <c r="J167" t="s">
        <v>117</v>
      </c>
      <c r="K167" t="s">
        <v>225</v>
      </c>
      <c r="L167">
        <v>700</v>
      </c>
      <c r="M167" t="s">
        <v>194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182</v>
      </c>
      <c r="C168">
        <v>2019</v>
      </c>
      <c r="D168">
        <v>1</v>
      </c>
      <c r="E168" t="s">
        <v>254</v>
      </c>
      <c r="F168">
        <v>60</v>
      </c>
      <c r="G168" t="s">
        <v>213</v>
      </c>
      <c r="H168">
        <v>600</v>
      </c>
      <c r="I168" t="s">
        <v>267</v>
      </c>
      <c r="J168" t="s">
        <v>124</v>
      </c>
      <c r="K168" t="s">
        <v>262</v>
      </c>
      <c r="L168">
        <v>360</v>
      </c>
      <c r="M168" t="s">
        <v>226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182</v>
      </c>
      <c r="C169">
        <v>2019</v>
      </c>
      <c r="D169">
        <v>1</v>
      </c>
      <c r="E169" t="s">
        <v>254</v>
      </c>
      <c r="F169">
        <v>10</v>
      </c>
      <c r="G169" t="s">
        <v>239</v>
      </c>
      <c r="H169">
        <v>603</v>
      </c>
      <c r="I169" t="s">
        <v>197</v>
      </c>
      <c r="J169" t="s">
        <v>126</v>
      </c>
      <c r="K169" t="s">
        <v>198</v>
      </c>
      <c r="L169">
        <v>207</v>
      </c>
      <c r="M169" t="s">
        <v>244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182</v>
      </c>
      <c r="C170">
        <v>2019</v>
      </c>
      <c r="D170">
        <v>1</v>
      </c>
      <c r="E170" t="s">
        <v>254</v>
      </c>
      <c r="F170">
        <v>3</v>
      </c>
      <c r="G170" t="s">
        <v>190</v>
      </c>
      <c r="H170">
        <v>602</v>
      </c>
      <c r="I170" t="s">
        <v>247</v>
      </c>
      <c r="J170" t="s">
        <v>126</v>
      </c>
      <c r="K170" t="s">
        <v>198</v>
      </c>
      <c r="L170">
        <v>300</v>
      </c>
      <c r="M170" t="s">
        <v>192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182</v>
      </c>
      <c r="C171">
        <v>2019</v>
      </c>
      <c r="D171">
        <v>1</v>
      </c>
      <c r="E171" t="s">
        <v>254</v>
      </c>
      <c r="F171">
        <v>1</v>
      </c>
      <c r="G171" t="s">
        <v>184</v>
      </c>
      <c r="H171">
        <v>616</v>
      </c>
      <c r="I171" t="s">
        <v>200</v>
      </c>
      <c r="J171" t="s">
        <v>126</v>
      </c>
      <c r="K171" t="s">
        <v>198</v>
      </c>
      <c r="L171">
        <v>4512</v>
      </c>
      <c r="M171" t="s">
        <v>187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182</v>
      </c>
      <c r="C172">
        <v>2019</v>
      </c>
      <c r="D172">
        <v>1</v>
      </c>
      <c r="E172" t="s">
        <v>254</v>
      </c>
      <c r="F172">
        <v>6</v>
      </c>
      <c r="G172" t="s">
        <v>193</v>
      </c>
      <c r="H172">
        <v>616</v>
      </c>
      <c r="I172" t="s">
        <v>200</v>
      </c>
      <c r="J172" t="s">
        <v>126</v>
      </c>
      <c r="K172" t="s">
        <v>198</v>
      </c>
      <c r="L172">
        <v>4562</v>
      </c>
      <c r="M172" t="s">
        <v>212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182</v>
      </c>
      <c r="C173">
        <v>2019</v>
      </c>
      <c r="D173">
        <v>2</v>
      </c>
      <c r="E173" t="s">
        <v>298</v>
      </c>
      <c r="F173">
        <v>79</v>
      </c>
      <c r="G173" t="s">
        <v>213</v>
      </c>
      <c r="H173">
        <v>153</v>
      </c>
      <c r="I173" t="s">
        <v>270</v>
      </c>
      <c r="J173" t="s">
        <v>271</v>
      </c>
      <c r="K173" t="s">
        <v>271</v>
      </c>
      <c r="L173">
        <v>1579</v>
      </c>
      <c r="M173" t="s">
        <v>272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182</v>
      </c>
      <c r="C174">
        <v>2019</v>
      </c>
      <c r="D174">
        <v>2</v>
      </c>
      <c r="E174" t="s">
        <v>298</v>
      </c>
      <c r="F174">
        <v>1</v>
      </c>
      <c r="G174" t="s">
        <v>184</v>
      </c>
      <c r="H174">
        <v>305</v>
      </c>
      <c r="I174" t="s">
        <v>235</v>
      </c>
      <c r="J174" t="s">
        <v>116</v>
      </c>
      <c r="K174" t="s">
        <v>186</v>
      </c>
      <c r="L174">
        <v>200</v>
      </c>
      <c r="M174" t="s">
        <v>211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182</v>
      </c>
      <c r="C175">
        <v>2019</v>
      </c>
      <c r="D175">
        <v>2</v>
      </c>
      <c r="E175" t="s">
        <v>298</v>
      </c>
      <c r="F175">
        <v>75</v>
      </c>
      <c r="G175" t="s">
        <v>213</v>
      </c>
      <c r="H175">
        <v>950</v>
      </c>
      <c r="I175" t="s">
        <v>185</v>
      </c>
      <c r="J175" t="s">
        <v>116</v>
      </c>
      <c r="K175" t="s">
        <v>186</v>
      </c>
      <c r="L175">
        <v>4575</v>
      </c>
      <c r="M175" t="s">
        <v>213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182</v>
      </c>
      <c r="C176">
        <v>2019</v>
      </c>
      <c r="D176">
        <v>2</v>
      </c>
      <c r="E176" t="s">
        <v>298</v>
      </c>
      <c r="F176">
        <v>77</v>
      </c>
      <c r="G176" t="s">
        <v>213</v>
      </c>
      <c r="H176">
        <v>950</v>
      </c>
      <c r="I176" t="s">
        <v>185</v>
      </c>
      <c r="J176" t="s">
        <v>116</v>
      </c>
      <c r="K176" t="s">
        <v>186</v>
      </c>
      <c r="L176">
        <v>4577</v>
      </c>
      <c r="M176" t="s">
        <v>213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182</v>
      </c>
      <c r="C177">
        <v>2019</v>
      </c>
      <c r="D177">
        <v>2</v>
      </c>
      <c r="E177" t="s">
        <v>298</v>
      </c>
      <c r="F177">
        <v>79</v>
      </c>
      <c r="G177" t="s">
        <v>213</v>
      </c>
      <c r="H177">
        <v>950</v>
      </c>
      <c r="I177" t="s">
        <v>185</v>
      </c>
      <c r="J177" t="s">
        <v>116</v>
      </c>
      <c r="K177" t="s">
        <v>186</v>
      </c>
      <c r="L177">
        <v>4579</v>
      </c>
      <c r="M177" t="s">
        <v>222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182</v>
      </c>
      <c r="C178">
        <v>2019</v>
      </c>
      <c r="D178">
        <v>2</v>
      </c>
      <c r="E178" t="s">
        <v>298</v>
      </c>
      <c r="F178">
        <v>5</v>
      </c>
      <c r="G178" t="s">
        <v>196</v>
      </c>
      <c r="H178">
        <v>951</v>
      </c>
      <c r="I178" t="s">
        <v>251</v>
      </c>
      <c r="J178" t="s">
        <v>127</v>
      </c>
      <c r="K178" t="s">
        <v>250</v>
      </c>
      <c r="L178">
        <v>4552</v>
      </c>
      <c r="M178" t="s">
        <v>277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188</v>
      </c>
      <c r="C179">
        <v>2019</v>
      </c>
      <c r="D179">
        <v>2</v>
      </c>
      <c r="E179" t="s">
        <v>298</v>
      </c>
      <c r="F179">
        <v>1</v>
      </c>
      <c r="G179" t="s">
        <v>184</v>
      </c>
      <c r="H179">
        <v>10</v>
      </c>
      <c r="I179" t="s">
        <v>252</v>
      </c>
      <c r="J179" t="s">
        <v>119</v>
      </c>
      <c r="K179" t="s">
        <v>215</v>
      </c>
      <c r="L179">
        <v>200</v>
      </c>
      <c r="M179" t="s">
        <v>211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182</v>
      </c>
      <c r="C180">
        <v>2019</v>
      </c>
      <c r="D180">
        <v>2</v>
      </c>
      <c r="E180" t="s">
        <v>298</v>
      </c>
      <c r="F180">
        <v>1</v>
      </c>
      <c r="G180" t="s">
        <v>184</v>
      </c>
      <c r="H180">
        <v>15</v>
      </c>
      <c r="I180" t="s">
        <v>253</v>
      </c>
      <c r="J180" t="s">
        <v>119</v>
      </c>
      <c r="K180" t="s">
        <v>215</v>
      </c>
      <c r="L180">
        <v>200</v>
      </c>
      <c r="M180" t="s">
        <v>211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188</v>
      </c>
      <c r="C181">
        <v>2019</v>
      </c>
      <c r="D181">
        <v>2</v>
      </c>
      <c r="E181" t="s">
        <v>298</v>
      </c>
      <c r="F181">
        <v>3</v>
      </c>
      <c r="G181" t="s">
        <v>190</v>
      </c>
      <c r="H181">
        <v>953</v>
      </c>
      <c r="I181" t="s">
        <v>214</v>
      </c>
      <c r="J181" t="s">
        <v>119</v>
      </c>
      <c r="K181" t="s">
        <v>215</v>
      </c>
      <c r="L181">
        <v>4532</v>
      </c>
      <c r="M181" t="s">
        <v>201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182</v>
      </c>
      <c r="C182">
        <v>2019</v>
      </c>
      <c r="D182">
        <v>2</v>
      </c>
      <c r="E182" t="s">
        <v>298</v>
      </c>
      <c r="F182">
        <v>5</v>
      </c>
      <c r="G182" t="s">
        <v>196</v>
      </c>
      <c r="H182">
        <v>13</v>
      </c>
      <c r="I182" t="s">
        <v>297</v>
      </c>
      <c r="J182" t="s">
        <v>120</v>
      </c>
      <c r="K182" t="s">
        <v>217</v>
      </c>
      <c r="L182">
        <v>460</v>
      </c>
      <c r="M182" t="s">
        <v>199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188</v>
      </c>
      <c r="C183">
        <v>2019</v>
      </c>
      <c r="D183">
        <v>2</v>
      </c>
      <c r="E183" t="s">
        <v>298</v>
      </c>
      <c r="F183">
        <v>5</v>
      </c>
      <c r="G183" t="s">
        <v>196</v>
      </c>
      <c r="H183">
        <v>18</v>
      </c>
      <c r="I183" t="s">
        <v>216</v>
      </c>
      <c r="J183" t="s">
        <v>120</v>
      </c>
      <c r="K183" t="s">
        <v>217</v>
      </c>
      <c r="L183">
        <v>460</v>
      </c>
      <c r="M183" t="s">
        <v>199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182</v>
      </c>
      <c r="C184">
        <v>2019</v>
      </c>
      <c r="D184">
        <v>2</v>
      </c>
      <c r="E184" t="s">
        <v>298</v>
      </c>
      <c r="F184">
        <v>3</v>
      </c>
      <c r="G184" t="s">
        <v>190</v>
      </c>
      <c r="H184">
        <v>701</v>
      </c>
      <c r="I184" t="s">
        <v>207</v>
      </c>
      <c r="J184" t="s">
        <v>208</v>
      </c>
      <c r="K184" t="s">
        <v>209</v>
      </c>
      <c r="L184">
        <v>300</v>
      </c>
      <c r="M184" t="s">
        <v>192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182</v>
      </c>
      <c r="C185">
        <v>2019</v>
      </c>
      <c r="D185">
        <v>2</v>
      </c>
      <c r="E185" t="s">
        <v>298</v>
      </c>
      <c r="F185">
        <v>10</v>
      </c>
      <c r="G185" t="s">
        <v>239</v>
      </c>
      <c r="H185">
        <v>1</v>
      </c>
      <c r="I185" t="s">
        <v>230</v>
      </c>
      <c r="J185" t="s">
        <v>122</v>
      </c>
      <c r="K185" t="s">
        <v>231</v>
      </c>
      <c r="L185">
        <v>207</v>
      </c>
      <c r="M185" t="s">
        <v>244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182</v>
      </c>
      <c r="C186">
        <v>2019</v>
      </c>
      <c r="D186">
        <v>2</v>
      </c>
      <c r="E186" t="s">
        <v>298</v>
      </c>
      <c r="F186">
        <v>10</v>
      </c>
      <c r="G186" t="s">
        <v>239</v>
      </c>
      <c r="H186">
        <v>2</v>
      </c>
      <c r="I186" t="s">
        <v>265</v>
      </c>
      <c r="J186" t="s">
        <v>122</v>
      </c>
      <c r="K186" t="s">
        <v>231</v>
      </c>
      <c r="L186">
        <v>207</v>
      </c>
      <c r="M186" t="s">
        <v>244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188</v>
      </c>
      <c r="C187">
        <v>2019</v>
      </c>
      <c r="D187">
        <v>2</v>
      </c>
      <c r="E187" t="s">
        <v>298</v>
      </c>
      <c r="F187">
        <v>3</v>
      </c>
      <c r="G187" t="s">
        <v>190</v>
      </c>
      <c r="H187">
        <v>621</v>
      </c>
      <c r="I187" t="s">
        <v>260</v>
      </c>
      <c r="J187" t="s">
        <v>117</v>
      </c>
      <c r="K187" t="s">
        <v>225</v>
      </c>
      <c r="L187">
        <v>4532</v>
      </c>
      <c r="M187" t="s">
        <v>201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182</v>
      </c>
      <c r="C188">
        <v>2019</v>
      </c>
      <c r="D188">
        <v>2</v>
      </c>
      <c r="E188" t="s">
        <v>298</v>
      </c>
      <c r="F188">
        <v>60</v>
      </c>
      <c r="G188" t="s">
        <v>213</v>
      </c>
      <c r="H188">
        <v>601</v>
      </c>
      <c r="I188" t="s">
        <v>261</v>
      </c>
      <c r="J188" t="s">
        <v>124</v>
      </c>
      <c r="K188" t="s">
        <v>262</v>
      </c>
      <c r="L188">
        <v>360</v>
      </c>
      <c r="M188" t="s">
        <v>226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182</v>
      </c>
      <c r="C189">
        <v>2019</v>
      </c>
      <c r="D189">
        <v>2</v>
      </c>
      <c r="E189" t="s">
        <v>298</v>
      </c>
      <c r="F189">
        <v>60</v>
      </c>
      <c r="G189" t="s">
        <v>213</v>
      </c>
      <c r="H189">
        <v>615</v>
      </c>
      <c r="I189" t="s">
        <v>293</v>
      </c>
      <c r="J189" t="s">
        <v>124</v>
      </c>
      <c r="K189" t="s">
        <v>262</v>
      </c>
      <c r="L189">
        <v>4563</v>
      </c>
      <c r="M189" t="s">
        <v>229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182</v>
      </c>
      <c r="C190">
        <v>2019</v>
      </c>
      <c r="D190">
        <v>2</v>
      </c>
      <c r="E190" t="s">
        <v>298</v>
      </c>
      <c r="F190">
        <v>6</v>
      </c>
      <c r="G190" t="s">
        <v>193</v>
      </c>
      <c r="H190">
        <v>618</v>
      </c>
      <c r="I190" t="s">
        <v>295</v>
      </c>
      <c r="J190" t="s">
        <v>131</v>
      </c>
      <c r="K190" t="s">
        <v>281</v>
      </c>
      <c r="L190">
        <v>4562</v>
      </c>
      <c r="M190" t="s">
        <v>212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182</v>
      </c>
      <c r="C191">
        <v>2019</v>
      </c>
      <c r="D191">
        <v>2</v>
      </c>
      <c r="E191" t="s">
        <v>298</v>
      </c>
      <c r="F191">
        <v>6</v>
      </c>
      <c r="G191" t="s">
        <v>193</v>
      </c>
      <c r="H191">
        <v>609</v>
      </c>
      <c r="I191" t="s">
        <v>299</v>
      </c>
      <c r="J191" t="s">
        <v>279</v>
      </c>
      <c r="K191" t="s">
        <v>213</v>
      </c>
      <c r="L191">
        <v>700</v>
      </c>
      <c r="M191" t="s">
        <v>194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182</v>
      </c>
      <c r="C192">
        <v>2019</v>
      </c>
      <c r="D192">
        <v>2</v>
      </c>
      <c r="E192" t="s">
        <v>298</v>
      </c>
      <c r="F192">
        <v>6</v>
      </c>
      <c r="G192" t="s">
        <v>193</v>
      </c>
      <c r="H192">
        <v>625</v>
      </c>
      <c r="I192" t="s">
        <v>287</v>
      </c>
      <c r="J192" t="s">
        <v>133</v>
      </c>
      <c r="K192" t="s">
        <v>213</v>
      </c>
      <c r="L192">
        <v>700</v>
      </c>
      <c r="M192" t="s">
        <v>194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182</v>
      </c>
      <c r="C193">
        <v>2019</v>
      </c>
      <c r="D193">
        <v>2</v>
      </c>
      <c r="E193" t="s">
        <v>298</v>
      </c>
      <c r="F193">
        <v>3</v>
      </c>
      <c r="G193" t="s">
        <v>190</v>
      </c>
      <c r="H193">
        <v>11</v>
      </c>
      <c r="I193" t="s">
        <v>284</v>
      </c>
      <c r="J193" t="s">
        <v>116</v>
      </c>
      <c r="K193" t="s">
        <v>186</v>
      </c>
      <c r="L193">
        <v>300</v>
      </c>
      <c r="M193" t="s">
        <v>192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182</v>
      </c>
      <c r="C194">
        <v>2019</v>
      </c>
      <c r="D194">
        <v>2</v>
      </c>
      <c r="E194" t="s">
        <v>298</v>
      </c>
      <c r="F194">
        <v>3</v>
      </c>
      <c r="G194" t="s">
        <v>190</v>
      </c>
      <c r="H194">
        <v>950</v>
      </c>
      <c r="I194" t="s">
        <v>185</v>
      </c>
      <c r="J194" t="s">
        <v>116</v>
      </c>
      <c r="K194" t="s">
        <v>186</v>
      </c>
      <c r="L194">
        <v>4532</v>
      </c>
      <c r="M194" t="s">
        <v>201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182</v>
      </c>
      <c r="C195">
        <v>2019</v>
      </c>
      <c r="D195">
        <v>2</v>
      </c>
      <c r="E195" t="s">
        <v>298</v>
      </c>
      <c r="F195">
        <v>3</v>
      </c>
      <c r="G195" t="s">
        <v>190</v>
      </c>
      <c r="H195">
        <v>951</v>
      </c>
      <c r="I195" t="s">
        <v>251</v>
      </c>
      <c r="J195" t="s">
        <v>127</v>
      </c>
      <c r="K195" t="s">
        <v>250</v>
      </c>
      <c r="L195">
        <v>4532</v>
      </c>
      <c r="M195" t="s">
        <v>201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182</v>
      </c>
      <c r="C196">
        <v>2019</v>
      </c>
      <c r="D196">
        <v>2</v>
      </c>
      <c r="E196" t="s">
        <v>298</v>
      </c>
      <c r="F196">
        <v>3</v>
      </c>
      <c r="G196" t="s">
        <v>190</v>
      </c>
      <c r="H196">
        <v>14</v>
      </c>
      <c r="I196" t="s">
        <v>300</v>
      </c>
      <c r="J196" t="s">
        <v>118</v>
      </c>
      <c r="K196" t="s">
        <v>237</v>
      </c>
      <c r="L196">
        <v>300</v>
      </c>
      <c r="M196" t="s">
        <v>192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188</v>
      </c>
      <c r="C197">
        <v>2019</v>
      </c>
      <c r="D197">
        <v>2</v>
      </c>
      <c r="E197" t="s">
        <v>298</v>
      </c>
      <c r="F197">
        <v>3</v>
      </c>
      <c r="G197" t="s">
        <v>190</v>
      </c>
      <c r="H197">
        <v>10</v>
      </c>
      <c r="I197" t="s">
        <v>252</v>
      </c>
      <c r="J197" t="s">
        <v>119</v>
      </c>
      <c r="K197" t="s">
        <v>215</v>
      </c>
      <c r="L197">
        <v>300</v>
      </c>
      <c r="M197" t="s">
        <v>192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182</v>
      </c>
      <c r="C198">
        <v>2019</v>
      </c>
      <c r="D198">
        <v>2</v>
      </c>
      <c r="E198" t="s">
        <v>298</v>
      </c>
      <c r="F198">
        <v>75</v>
      </c>
      <c r="G198" t="s">
        <v>213</v>
      </c>
      <c r="H198">
        <v>13</v>
      </c>
      <c r="I198" t="s">
        <v>297</v>
      </c>
      <c r="J198" t="s">
        <v>120</v>
      </c>
      <c r="K198" t="s">
        <v>217</v>
      </c>
      <c r="L198">
        <v>1575</v>
      </c>
      <c r="M198" t="s">
        <v>219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182</v>
      </c>
      <c r="C199">
        <v>2019</v>
      </c>
      <c r="D199">
        <v>2</v>
      </c>
      <c r="E199" t="s">
        <v>298</v>
      </c>
      <c r="F199">
        <v>3</v>
      </c>
      <c r="G199" t="s">
        <v>190</v>
      </c>
      <c r="H199">
        <v>955</v>
      </c>
      <c r="I199" t="s">
        <v>283</v>
      </c>
      <c r="J199" t="s">
        <v>120</v>
      </c>
      <c r="K199" t="s">
        <v>217</v>
      </c>
      <c r="L199">
        <v>4532</v>
      </c>
      <c r="M199" t="s">
        <v>201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182</v>
      </c>
      <c r="C200">
        <v>2019</v>
      </c>
      <c r="D200">
        <v>2</v>
      </c>
      <c r="E200" t="s">
        <v>298</v>
      </c>
      <c r="F200">
        <v>3</v>
      </c>
      <c r="G200" t="s">
        <v>190</v>
      </c>
      <c r="H200">
        <v>19</v>
      </c>
      <c r="I200" t="s">
        <v>263</v>
      </c>
      <c r="J200" t="s">
        <v>128</v>
      </c>
      <c r="K200" t="s">
        <v>264</v>
      </c>
      <c r="L200">
        <v>300</v>
      </c>
      <c r="M200" t="s">
        <v>192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182</v>
      </c>
      <c r="C201">
        <v>2019</v>
      </c>
      <c r="D201">
        <v>2</v>
      </c>
      <c r="E201" t="s">
        <v>298</v>
      </c>
      <c r="F201">
        <v>5</v>
      </c>
      <c r="G201" t="s">
        <v>196</v>
      </c>
      <c r="H201">
        <v>710</v>
      </c>
      <c r="I201" t="s">
        <v>221</v>
      </c>
      <c r="J201" t="s">
        <v>208</v>
      </c>
      <c r="K201" t="s">
        <v>209</v>
      </c>
      <c r="L201">
        <v>4552</v>
      </c>
      <c r="M201" t="s">
        <v>277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188</v>
      </c>
      <c r="C202">
        <v>2019</v>
      </c>
      <c r="D202">
        <v>2</v>
      </c>
      <c r="E202" t="s">
        <v>298</v>
      </c>
      <c r="F202">
        <v>5</v>
      </c>
      <c r="G202" t="s">
        <v>196</v>
      </c>
      <c r="H202">
        <v>710</v>
      </c>
      <c r="I202" t="s">
        <v>221</v>
      </c>
      <c r="J202" t="s">
        <v>208</v>
      </c>
      <c r="K202" t="s">
        <v>209</v>
      </c>
      <c r="L202">
        <v>4552</v>
      </c>
      <c r="M202" t="s">
        <v>277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182</v>
      </c>
      <c r="C203">
        <v>2019</v>
      </c>
      <c r="D203">
        <v>2</v>
      </c>
      <c r="E203" t="s">
        <v>298</v>
      </c>
      <c r="F203">
        <v>3</v>
      </c>
      <c r="G203" t="s">
        <v>190</v>
      </c>
      <c r="H203">
        <v>2</v>
      </c>
      <c r="I203" t="s">
        <v>265</v>
      </c>
      <c r="J203" t="s">
        <v>122</v>
      </c>
      <c r="K203" t="s">
        <v>231</v>
      </c>
      <c r="L203">
        <v>300</v>
      </c>
      <c r="M203" t="s">
        <v>192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188</v>
      </c>
      <c r="C204">
        <v>2019</v>
      </c>
      <c r="D204">
        <v>2</v>
      </c>
      <c r="E204" t="s">
        <v>298</v>
      </c>
      <c r="F204">
        <v>3</v>
      </c>
      <c r="G204" t="s">
        <v>190</v>
      </c>
      <c r="H204">
        <v>903</v>
      </c>
      <c r="I204" t="s">
        <v>240</v>
      </c>
      <c r="J204" t="s">
        <v>122</v>
      </c>
      <c r="K204" t="s">
        <v>231</v>
      </c>
      <c r="L204">
        <v>4532</v>
      </c>
      <c r="M204" t="s">
        <v>201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182</v>
      </c>
      <c r="C205">
        <v>2019</v>
      </c>
      <c r="D205">
        <v>2</v>
      </c>
      <c r="E205" t="s">
        <v>298</v>
      </c>
      <c r="F205">
        <v>1</v>
      </c>
      <c r="G205" t="s">
        <v>184</v>
      </c>
      <c r="H205">
        <v>6</v>
      </c>
      <c r="I205" t="s">
        <v>257</v>
      </c>
      <c r="J205" t="s">
        <v>123</v>
      </c>
      <c r="K205" t="s">
        <v>243</v>
      </c>
      <c r="L205">
        <v>200</v>
      </c>
      <c r="M205" t="s">
        <v>211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182</v>
      </c>
      <c r="C206">
        <v>2019</v>
      </c>
      <c r="D206">
        <v>2</v>
      </c>
      <c r="E206" t="s">
        <v>298</v>
      </c>
      <c r="F206">
        <v>6</v>
      </c>
      <c r="G206" t="s">
        <v>193</v>
      </c>
      <c r="H206">
        <v>615</v>
      </c>
      <c r="I206" t="s">
        <v>293</v>
      </c>
      <c r="J206" t="s">
        <v>124</v>
      </c>
      <c r="K206" t="s">
        <v>262</v>
      </c>
      <c r="L206">
        <v>4562</v>
      </c>
      <c r="M206" t="s">
        <v>212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188</v>
      </c>
      <c r="C207">
        <v>2019</v>
      </c>
      <c r="D207">
        <v>2</v>
      </c>
      <c r="E207" t="s">
        <v>298</v>
      </c>
      <c r="F207">
        <v>6</v>
      </c>
      <c r="G207" t="s">
        <v>193</v>
      </c>
      <c r="H207">
        <v>615</v>
      </c>
      <c r="I207" t="s">
        <v>293</v>
      </c>
      <c r="J207" t="s">
        <v>124</v>
      </c>
      <c r="K207" t="s">
        <v>262</v>
      </c>
      <c r="L207">
        <v>4562</v>
      </c>
      <c r="M207" t="s">
        <v>212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182</v>
      </c>
      <c r="C208">
        <v>2019</v>
      </c>
      <c r="D208">
        <v>2</v>
      </c>
      <c r="E208" t="s">
        <v>298</v>
      </c>
      <c r="F208">
        <v>1</v>
      </c>
      <c r="G208" t="s">
        <v>184</v>
      </c>
      <c r="H208">
        <v>603</v>
      </c>
      <c r="I208" t="s">
        <v>197</v>
      </c>
      <c r="J208" t="s">
        <v>126</v>
      </c>
      <c r="K208" t="s">
        <v>198</v>
      </c>
      <c r="L208">
        <v>200</v>
      </c>
      <c r="M208" t="s">
        <v>211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182</v>
      </c>
      <c r="C209">
        <v>2019</v>
      </c>
      <c r="D209">
        <v>2</v>
      </c>
      <c r="E209" t="s">
        <v>298</v>
      </c>
      <c r="F209">
        <v>72</v>
      </c>
      <c r="G209" t="s">
        <v>213</v>
      </c>
      <c r="H209">
        <v>5</v>
      </c>
      <c r="I209" t="s">
        <v>191</v>
      </c>
      <c r="J209" t="s">
        <v>116</v>
      </c>
      <c r="K209" t="s">
        <v>186</v>
      </c>
      <c r="L209">
        <v>1572</v>
      </c>
      <c r="M209" t="s">
        <v>232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182</v>
      </c>
      <c r="C210">
        <v>2019</v>
      </c>
      <c r="D210">
        <v>2</v>
      </c>
      <c r="E210" t="s">
        <v>298</v>
      </c>
      <c r="F210">
        <v>3</v>
      </c>
      <c r="G210" t="s">
        <v>190</v>
      </c>
      <c r="H210">
        <v>8</v>
      </c>
      <c r="I210" t="s">
        <v>249</v>
      </c>
      <c r="J210" t="s">
        <v>127</v>
      </c>
      <c r="K210" t="s">
        <v>250</v>
      </c>
      <c r="L210">
        <v>300</v>
      </c>
      <c r="M210" t="s">
        <v>192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182</v>
      </c>
      <c r="C211">
        <v>2019</v>
      </c>
      <c r="D211">
        <v>2</v>
      </c>
      <c r="E211" t="s">
        <v>298</v>
      </c>
      <c r="F211">
        <v>3</v>
      </c>
      <c r="G211" t="s">
        <v>190</v>
      </c>
      <c r="H211">
        <v>309</v>
      </c>
      <c r="I211" t="s">
        <v>303</v>
      </c>
      <c r="J211" t="s">
        <v>118</v>
      </c>
      <c r="K211" t="s">
        <v>237</v>
      </c>
      <c r="L211">
        <v>300</v>
      </c>
      <c r="M211" t="s">
        <v>192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188</v>
      </c>
      <c r="C212">
        <v>2019</v>
      </c>
      <c r="D212">
        <v>2</v>
      </c>
      <c r="E212" t="s">
        <v>298</v>
      </c>
      <c r="F212">
        <v>3</v>
      </c>
      <c r="G212" t="s">
        <v>190</v>
      </c>
      <c r="H212">
        <v>952</v>
      </c>
      <c r="I212" t="s">
        <v>236</v>
      </c>
      <c r="J212" t="s">
        <v>118</v>
      </c>
      <c r="K212" t="s">
        <v>237</v>
      </c>
      <c r="L212">
        <v>4532</v>
      </c>
      <c r="M212" t="s">
        <v>201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182</v>
      </c>
      <c r="C213">
        <v>2019</v>
      </c>
      <c r="D213">
        <v>2</v>
      </c>
      <c r="E213" t="s">
        <v>298</v>
      </c>
      <c r="F213">
        <v>3</v>
      </c>
      <c r="G213" t="s">
        <v>190</v>
      </c>
      <c r="H213">
        <v>310</v>
      </c>
      <c r="I213" t="s">
        <v>255</v>
      </c>
      <c r="J213" t="s">
        <v>119</v>
      </c>
      <c r="K213" t="s">
        <v>215</v>
      </c>
      <c r="L213">
        <v>300</v>
      </c>
      <c r="M213" t="s">
        <v>192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182</v>
      </c>
      <c r="C214">
        <v>2019</v>
      </c>
      <c r="D214">
        <v>2</v>
      </c>
      <c r="E214" t="s">
        <v>298</v>
      </c>
      <c r="F214">
        <v>3</v>
      </c>
      <c r="G214" t="s">
        <v>190</v>
      </c>
      <c r="H214">
        <v>953</v>
      </c>
      <c r="I214" t="s">
        <v>214</v>
      </c>
      <c r="J214" t="s">
        <v>119</v>
      </c>
      <c r="K214" t="s">
        <v>215</v>
      </c>
      <c r="L214">
        <v>4532</v>
      </c>
      <c r="M214" t="s">
        <v>201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182</v>
      </c>
      <c r="C215">
        <v>2019</v>
      </c>
      <c r="D215">
        <v>2</v>
      </c>
      <c r="E215" t="s">
        <v>298</v>
      </c>
      <c r="F215">
        <v>5</v>
      </c>
      <c r="G215" t="s">
        <v>196</v>
      </c>
      <c r="H215">
        <v>18</v>
      </c>
      <c r="I215" t="s">
        <v>216</v>
      </c>
      <c r="J215" t="s">
        <v>120</v>
      </c>
      <c r="K215" t="s">
        <v>217</v>
      </c>
      <c r="L215">
        <v>460</v>
      </c>
      <c r="M215" t="s">
        <v>199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182</v>
      </c>
      <c r="C216">
        <v>2019</v>
      </c>
      <c r="D216">
        <v>2</v>
      </c>
      <c r="E216" t="s">
        <v>298</v>
      </c>
      <c r="F216">
        <v>3</v>
      </c>
      <c r="G216" t="s">
        <v>190</v>
      </c>
      <c r="H216">
        <v>17</v>
      </c>
      <c r="I216" t="s">
        <v>205</v>
      </c>
      <c r="J216" t="s">
        <v>129</v>
      </c>
      <c r="K216" t="s">
        <v>206</v>
      </c>
      <c r="L216">
        <v>300</v>
      </c>
      <c r="M216" t="s">
        <v>192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182</v>
      </c>
      <c r="C217">
        <v>2019</v>
      </c>
      <c r="D217">
        <v>2</v>
      </c>
      <c r="E217" t="s">
        <v>298</v>
      </c>
      <c r="F217">
        <v>5</v>
      </c>
      <c r="G217" t="s">
        <v>196</v>
      </c>
      <c r="H217">
        <v>700</v>
      </c>
      <c r="I217" t="s">
        <v>274</v>
      </c>
      <c r="J217" t="s">
        <v>208</v>
      </c>
      <c r="K217" t="s">
        <v>209</v>
      </c>
      <c r="L217">
        <v>460</v>
      </c>
      <c r="M217" t="s">
        <v>199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182</v>
      </c>
      <c r="C218">
        <v>2019</v>
      </c>
      <c r="D218">
        <v>2</v>
      </c>
      <c r="E218" t="s">
        <v>298</v>
      </c>
      <c r="F218">
        <v>1</v>
      </c>
      <c r="G218" t="s">
        <v>184</v>
      </c>
      <c r="H218">
        <v>2</v>
      </c>
      <c r="I218" t="s">
        <v>265</v>
      </c>
      <c r="J218" t="s">
        <v>122</v>
      </c>
      <c r="K218" t="s">
        <v>231</v>
      </c>
      <c r="L218">
        <v>200</v>
      </c>
      <c r="M218" t="s">
        <v>211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182</v>
      </c>
      <c r="C219">
        <v>2019</v>
      </c>
      <c r="D219">
        <v>2</v>
      </c>
      <c r="E219" t="s">
        <v>298</v>
      </c>
      <c r="F219">
        <v>3</v>
      </c>
      <c r="G219" t="s">
        <v>190</v>
      </c>
      <c r="H219">
        <v>903</v>
      </c>
      <c r="I219" t="s">
        <v>240</v>
      </c>
      <c r="J219" t="s">
        <v>122</v>
      </c>
      <c r="K219" t="s">
        <v>231</v>
      </c>
      <c r="L219">
        <v>4532</v>
      </c>
      <c r="M219" t="s">
        <v>201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188</v>
      </c>
      <c r="C220">
        <v>2019</v>
      </c>
      <c r="D220">
        <v>2</v>
      </c>
      <c r="E220" t="s">
        <v>298</v>
      </c>
      <c r="F220">
        <v>1</v>
      </c>
      <c r="G220" t="s">
        <v>184</v>
      </c>
      <c r="H220">
        <v>6</v>
      </c>
      <c r="I220" t="s">
        <v>257</v>
      </c>
      <c r="J220" t="s">
        <v>123</v>
      </c>
      <c r="K220" t="s">
        <v>243</v>
      </c>
      <c r="L220">
        <v>200</v>
      </c>
      <c r="M220" t="s">
        <v>211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182</v>
      </c>
      <c r="C221">
        <v>2019</v>
      </c>
      <c r="D221">
        <v>2</v>
      </c>
      <c r="E221" t="s">
        <v>298</v>
      </c>
      <c r="F221">
        <v>1</v>
      </c>
      <c r="G221" t="s">
        <v>184</v>
      </c>
      <c r="H221">
        <v>306</v>
      </c>
      <c r="I221" t="s">
        <v>245</v>
      </c>
      <c r="J221" t="s">
        <v>123</v>
      </c>
      <c r="K221" t="s">
        <v>243</v>
      </c>
      <c r="L221">
        <v>200</v>
      </c>
      <c r="M221" t="s">
        <v>211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188</v>
      </c>
      <c r="C222">
        <v>2019</v>
      </c>
      <c r="D222">
        <v>2</v>
      </c>
      <c r="E222" t="s">
        <v>298</v>
      </c>
      <c r="F222">
        <v>10</v>
      </c>
      <c r="G222" t="s">
        <v>239</v>
      </c>
      <c r="H222">
        <v>905</v>
      </c>
      <c r="I222" t="s">
        <v>273</v>
      </c>
      <c r="J222" t="s">
        <v>123</v>
      </c>
      <c r="K222" t="s">
        <v>243</v>
      </c>
      <c r="L222">
        <v>4513</v>
      </c>
      <c r="M222" t="s">
        <v>241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182</v>
      </c>
      <c r="C223">
        <v>2019</v>
      </c>
      <c r="D223">
        <v>2</v>
      </c>
      <c r="E223" t="s">
        <v>298</v>
      </c>
      <c r="F223">
        <v>6</v>
      </c>
      <c r="G223" t="s">
        <v>193</v>
      </c>
      <c r="H223">
        <v>612</v>
      </c>
      <c r="I223" t="s">
        <v>224</v>
      </c>
      <c r="J223" t="s">
        <v>117</v>
      </c>
      <c r="K223" t="s">
        <v>225</v>
      </c>
      <c r="L223">
        <v>700</v>
      </c>
      <c r="M223" t="s">
        <v>194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182</v>
      </c>
      <c r="C224">
        <v>2019</v>
      </c>
      <c r="D224">
        <v>2</v>
      </c>
      <c r="E224" t="s">
        <v>298</v>
      </c>
      <c r="F224">
        <v>6</v>
      </c>
      <c r="G224" t="s">
        <v>193</v>
      </c>
      <c r="H224">
        <v>613</v>
      </c>
      <c r="I224" t="s">
        <v>259</v>
      </c>
      <c r="J224" t="s">
        <v>117</v>
      </c>
      <c r="K224" t="s">
        <v>225</v>
      </c>
      <c r="L224">
        <v>700</v>
      </c>
      <c r="M224" t="s">
        <v>194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188</v>
      </c>
      <c r="C225">
        <v>2019</v>
      </c>
      <c r="D225">
        <v>2</v>
      </c>
      <c r="E225" t="s">
        <v>298</v>
      </c>
      <c r="F225">
        <v>60</v>
      </c>
      <c r="G225" t="s">
        <v>213</v>
      </c>
      <c r="H225">
        <v>615</v>
      </c>
      <c r="I225" t="s">
        <v>293</v>
      </c>
      <c r="J225" t="s">
        <v>124</v>
      </c>
      <c r="K225" t="s">
        <v>262</v>
      </c>
      <c r="L225">
        <v>4563</v>
      </c>
      <c r="M225" t="s">
        <v>229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182</v>
      </c>
      <c r="C226">
        <v>2019</v>
      </c>
      <c r="D226">
        <v>2</v>
      </c>
      <c r="E226" t="s">
        <v>298</v>
      </c>
      <c r="F226">
        <v>6</v>
      </c>
      <c r="G226" t="s">
        <v>193</v>
      </c>
      <c r="H226">
        <v>606</v>
      </c>
      <c r="I226" t="s">
        <v>280</v>
      </c>
      <c r="J226" t="s">
        <v>131</v>
      </c>
      <c r="K226" t="s">
        <v>281</v>
      </c>
      <c r="L226">
        <v>700</v>
      </c>
      <c r="M226" t="s">
        <v>194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182</v>
      </c>
      <c r="C227">
        <v>2019</v>
      </c>
      <c r="D227">
        <v>2</v>
      </c>
      <c r="E227" t="s">
        <v>298</v>
      </c>
      <c r="F227">
        <v>60</v>
      </c>
      <c r="G227" t="s">
        <v>213</v>
      </c>
      <c r="H227">
        <v>623</v>
      </c>
      <c r="I227" t="s">
        <v>296</v>
      </c>
      <c r="J227" t="s">
        <v>125</v>
      </c>
      <c r="K227" t="s">
        <v>228</v>
      </c>
      <c r="L227">
        <v>360</v>
      </c>
      <c r="M227" t="s">
        <v>226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182</v>
      </c>
      <c r="C228">
        <v>2019</v>
      </c>
      <c r="D228">
        <v>2</v>
      </c>
      <c r="E228" t="s">
        <v>298</v>
      </c>
      <c r="F228">
        <v>10</v>
      </c>
      <c r="G228" t="s">
        <v>239</v>
      </c>
      <c r="H228">
        <v>603</v>
      </c>
      <c r="I228" t="s">
        <v>197</v>
      </c>
      <c r="J228" t="s">
        <v>126</v>
      </c>
      <c r="K228" t="s">
        <v>198</v>
      </c>
      <c r="L228">
        <v>207</v>
      </c>
      <c r="M228" t="s">
        <v>244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182</v>
      </c>
      <c r="C229">
        <v>2019</v>
      </c>
      <c r="D229">
        <v>2</v>
      </c>
      <c r="E229" t="s">
        <v>298</v>
      </c>
      <c r="F229">
        <v>10</v>
      </c>
      <c r="G229" t="s">
        <v>239</v>
      </c>
      <c r="H229">
        <v>616</v>
      </c>
      <c r="I229" t="s">
        <v>200</v>
      </c>
      <c r="J229" t="s">
        <v>126</v>
      </c>
      <c r="K229" t="s">
        <v>198</v>
      </c>
      <c r="L229">
        <v>4513</v>
      </c>
      <c r="M229" t="s">
        <v>241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182</v>
      </c>
      <c r="C230">
        <v>2019</v>
      </c>
      <c r="D230">
        <v>2</v>
      </c>
      <c r="E230" t="s">
        <v>298</v>
      </c>
      <c r="F230">
        <v>5</v>
      </c>
      <c r="G230" t="s">
        <v>196</v>
      </c>
      <c r="H230">
        <v>616</v>
      </c>
      <c r="I230" t="s">
        <v>200</v>
      </c>
      <c r="J230" t="s">
        <v>126</v>
      </c>
      <c r="K230" t="s">
        <v>198</v>
      </c>
      <c r="L230">
        <v>4552</v>
      </c>
      <c r="M230" t="s">
        <v>277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182</v>
      </c>
      <c r="C231">
        <v>2019</v>
      </c>
      <c r="D231">
        <v>2</v>
      </c>
      <c r="E231" t="s">
        <v>298</v>
      </c>
      <c r="F231">
        <v>6</v>
      </c>
      <c r="G231" t="s">
        <v>193</v>
      </c>
      <c r="H231">
        <v>626</v>
      </c>
      <c r="I231" t="s">
        <v>269</v>
      </c>
      <c r="J231" t="s">
        <v>133</v>
      </c>
      <c r="K231" t="s">
        <v>213</v>
      </c>
      <c r="L231">
        <v>700</v>
      </c>
      <c r="M231" t="s">
        <v>194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188</v>
      </c>
      <c r="C232">
        <v>2019</v>
      </c>
      <c r="D232">
        <v>2</v>
      </c>
      <c r="E232" t="s">
        <v>298</v>
      </c>
      <c r="F232">
        <v>1</v>
      </c>
      <c r="G232" t="s">
        <v>184</v>
      </c>
      <c r="H232">
        <v>5</v>
      </c>
      <c r="I232" t="s">
        <v>191</v>
      </c>
      <c r="J232" t="s">
        <v>116</v>
      </c>
      <c r="K232" t="s">
        <v>186</v>
      </c>
      <c r="L232">
        <v>200</v>
      </c>
      <c r="M232" t="s">
        <v>211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182</v>
      </c>
      <c r="C233">
        <v>2019</v>
      </c>
      <c r="D233">
        <v>2</v>
      </c>
      <c r="E233" t="s">
        <v>298</v>
      </c>
      <c r="F233">
        <v>5</v>
      </c>
      <c r="G233" t="s">
        <v>196</v>
      </c>
      <c r="H233">
        <v>5</v>
      </c>
      <c r="I233" t="s">
        <v>191</v>
      </c>
      <c r="J233" t="s">
        <v>116</v>
      </c>
      <c r="K233" t="s">
        <v>186</v>
      </c>
      <c r="L233">
        <v>460</v>
      </c>
      <c r="M233" t="s">
        <v>199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182</v>
      </c>
      <c r="C234">
        <v>2019</v>
      </c>
      <c r="D234">
        <v>2</v>
      </c>
      <c r="E234" t="s">
        <v>298</v>
      </c>
      <c r="F234">
        <v>79</v>
      </c>
      <c r="G234" t="s">
        <v>213</v>
      </c>
      <c r="H234">
        <v>5</v>
      </c>
      <c r="I234" t="s">
        <v>191</v>
      </c>
      <c r="J234" t="s">
        <v>116</v>
      </c>
      <c r="K234" t="s">
        <v>186</v>
      </c>
      <c r="L234">
        <v>1579</v>
      </c>
      <c r="M234" t="s">
        <v>272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188</v>
      </c>
      <c r="C235">
        <v>2019</v>
      </c>
      <c r="D235">
        <v>2</v>
      </c>
      <c r="E235" t="s">
        <v>298</v>
      </c>
      <c r="F235">
        <v>1</v>
      </c>
      <c r="G235" t="s">
        <v>184</v>
      </c>
      <c r="H235">
        <v>950</v>
      </c>
      <c r="I235" t="s">
        <v>185</v>
      </c>
      <c r="J235" t="s">
        <v>116</v>
      </c>
      <c r="K235" t="s">
        <v>186</v>
      </c>
      <c r="L235">
        <v>4512</v>
      </c>
      <c r="M235" t="s">
        <v>187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182</v>
      </c>
      <c r="C236">
        <v>2019</v>
      </c>
      <c r="D236">
        <v>2</v>
      </c>
      <c r="E236" t="s">
        <v>298</v>
      </c>
      <c r="F236">
        <v>1</v>
      </c>
      <c r="G236" t="s">
        <v>184</v>
      </c>
      <c r="H236">
        <v>310</v>
      </c>
      <c r="I236" t="s">
        <v>255</v>
      </c>
      <c r="J236" t="s">
        <v>119</v>
      </c>
      <c r="K236" t="s">
        <v>215</v>
      </c>
      <c r="L236">
        <v>200</v>
      </c>
      <c r="M236" t="s">
        <v>211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182</v>
      </c>
      <c r="C237">
        <v>2019</v>
      </c>
      <c r="D237">
        <v>2</v>
      </c>
      <c r="E237" t="s">
        <v>298</v>
      </c>
      <c r="F237">
        <v>3</v>
      </c>
      <c r="G237" t="s">
        <v>190</v>
      </c>
      <c r="H237">
        <v>15</v>
      </c>
      <c r="I237" t="s">
        <v>253</v>
      </c>
      <c r="J237" t="s">
        <v>119</v>
      </c>
      <c r="K237" t="s">
        <v>215</v>
      </c>
      <c r="L237">
        <v>300</v>
      </c>
      <c r="M237" t="s">
        <v>192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182</v>
      </c>
      <c r="C238">
        <v>2019</v>
      </c>
      <c r="D238">
        <v>2</v>
      </c>
      <c r="E238" t="s">
        <v>298</v>
      </c>
      <c r="F238">
        <v>3</v>
      </c>
      <c r="G238" t="s">
        <v>190</v>
      </c>
      <c r="H238">
        <v>18</v>
      </c>
      <c r="I238" t="s">
        <v>216</v>
      </c>
      <c r="J238" t="s">
        <v>120</v>
      </c>
      <c r="K238" t="s">
        <v>217</v>
      </c>
      <c r="L238">
        <v>300</v>
      </c>
      <c r="M238" t="s">
        <v>192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188</v>
      </c>
      <c r="C239">
        <v>2019</v>
      </c>
      <c r="D239">
        <v>2</v>
      </c>
      <c r="E239" t="s">
        <v>298</v>
      </c>
      <c r="F239">
        <v>3</v>
      </c>
      <c r="G239" t="s">
        <v>190</v>
      </c>
      <c r="H239">
        <v>18</v>
      </c>
      <c r="I239" t="s">
        <v>216</v>
      </c>
      <c r="J239" t="s">
        <v>120</v>
      </c>
      <c r="K239" t="s">
        <v>217</v>
      </c>
      <c r="L239">
        <v>300</v>
      </c>
      <c r="M239" t="s">
        <v>192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182</v>
      </c>
      <c r="C240">
        <v>2019</v>
      </c>
      <c r="D240">
        <v>2</v>
      </c>
      <c r="E240" t="s">
        <v>298</v>
      </c>
      <c r="F240">
        <v>3</v>
      </c>
      <c r="G240" t="s">
        <v>190</v>
      </c>
      <c r="H240">
        <v>313</v>
      </c>
      <c r="I240" t="s">
        <v>218</v>
      </c>
      <c r="J240" t="s">
        <v>120</v>
      </c>
      <c r="K240" t="s">
        <v>217</v>
      </c>
      <c r="L240">
        <v>300</v>
      </c>
      <c r="M240" t="s">
        <v>192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182</v>
      </c>
      <c r="C241">
        <v>2019</v>
      </c>
      <c r="D241">
        <v>2</v>
      </c>
      <c r="E241" t="s">
        <v>298</v>
      </c>
      <c r="F241">
        <v>5</v>
      </c>
      <c r="G241" t="s">
        <v>196</v>
      </c>
      <c r="H241">
        <v>313</v>
      </c>
      <c r="I241" t="s">
        <v>218</v>
      </c>
      <c r="J241" t="s">
        <v>120</v>
      </c>
      <c r="K241" t="s">
        <v>217</v>
      </c>
      <c r="L241">
        <v>460</v>
      </c>
      <c r="M241" t="s">
        <v>199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182</v>
      </c>
      <c r="C242">
        <v>2019</v>
      </c>
      <c r="D242">
        <v>2</v>
      </c>
      <c r="E242" t="s">
        <v>298</v>
      </c>
      <c r="F242">
        <v>3</v>
      </c>
      <c r="G242" t="s">
        <v>190</v>
      </c>
      <c r="H242">
        <v>956</v>
      </c>
      <c r="I242" t="s">
        <v>286</v>
      </c>
      <c r="J242" t="s">
        <v>120</v>
      </c>
      <c r="K242" t="s">
        <v>217</v>
      </c>
      <c r="L242">
        <v>4532</v>
      </c>
      <c r="M242" t="s">
        <v>201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182</v>
      </c>
      <c r="C243">
        <v>2019</v>
      </c>
      <c r="D243">
        <v>2</v>
      </c>
      <c r="E243" t="s">
        <v>298</v>
      </c>
      <c r="F243">
        <v>79</v>
      </c>
      <c r="G243" t="s">
        <v>213</v>
      </c>
      <c r="H243">
        <v>954</v>
      </c>
      <c r="I243" t="s">
        <v>238</v>
      </c>
      <c r="J243" t="s">
        <v>120</v>
      </c>
      <c r="K243" t="s">
        <v>217</v>
      </c>
      <c r="L243">
        <v>4579</v>
      </c>
      <c r="M243" t="s">
        <v>222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182</v>
      </c>
      <c r="C244">
        <v>2019</v>
      </c>
      <c r="D244">
        <v>2</v>
      </c>
      <c r="E244" t="s">
        <v>298</v>
      </c>
      <c r="F244">
        <v>75</v>
      </c>
      <c r="G244" t="s">
        <v>213</v>
      </c>
      <c r="H244">
        <v>701</v>
      </c>
      <c r="I244" t="s">
        <v>207</v>
      </c>
      <c r="J244" t="s">
        <v>208</v>
      </c>
      <c r="K244" t="s">
        <v>209</v>
      </c>
      <c r="L244">
        <v>1575</v>
      </c>
      <c r="M244" t="s">
        <v>219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182</v>
      </c>
      <c r="C245">
        <v>2019</v>
      </c>
      <c r="D245">
        <v>2</v>
      </c>
      <c r="E245" t="s">
        <v>298</v>
      </c>
      <c r="F245">
        <v>79</v>
      </c>
      <c r="G245" t="s">
        <v>213</v>
      </c>
      <c r="H245">
        <v>710</v>
      </c>
      <c r="I245" t="s">
        <v>221</v>
      </c>
      <c r="J245" t="s">
        <v>208</v>
      </c>
      <c r="K245" t="s">
        <v>209</v>
      </c>
      <c r="L245">
        <v>4579</v>
      </c>
      <c r="M245" t="s">
        <v>222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182</v>
      </c>
      <c r="C246">
        <v>2019</v>
      </c>
      <c r="D246">
        <v>2</v>
      </c>
      <c r="E246" t="s">
        <v>298</v>
      </c>
      <c r="F246">
        <v>1</v>
      </c>
      <c r="G246" t="s">
        <v>184</v>
      </c>
      <c r="H246">
        <v>1</v>
      </c>
      <c r="I246" t="s">
        <v>230</v>
      </c>
      <c r="J246" t="s">
        <v>122</v>
      </c>
      <c r="K246" t="s">
        <v>231</v>
      </c>
      <c r="L246">
        <v>200</v>
      </c>
      <c r="M246" t="s">
        <v>211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182</v>
      </c>
      <c r="C247">
        <v>2019</v>
      </c>
      <c r="D247">
        <v>2</v>
      </c>
      <c r="E247" t="s">
        <v>298</v>
      </c>
      <c r="F247">
        <v>1</v>
      </c>
      <c r="G247" t="s">
        <v>184</v>
      </c>
      <c r="H247">
        <v>905</v>
      </c>
      <c r="I247" t="s">
        <v>273</v>
      </c>
      <c r="J247" t="s">
        <v>123</v>
      </c>
      <c r="K247" t="s">
        <v>243</v>
      </c>
      <c r="L247">
        <v>4512</v>
      </c>
      <c r="M247" t="s">
        <v>187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182</v>
      </c>
      <c r="C248">
        <v>2019</v>
      </c>
      <c r="D248">
        <v>2</v>
      </c>
      <c r="E248" t="s">
        <v>298</v>
      </c>
      <c r="F248">
        <v>1</v>
      </c>
      <c r="G248" t="s">
        <v>184</v>
      </c>
      <c r="H248">
        <v>3</v>
      </c>
      <c r="I248" t="s">
        <v>210</v>
      </c>
      <c r="J248" t="s">
        <v>203</v>
      </c>
      <c r="K248" t="s">
        <v>204</v>
      </c>
      <c r="L248">
        <v>200</v>
      </c>
      <c r="M248" t="s">
        <v>211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182</v>
      </c>
      <c r="C249">
        <v>2019</v>
      </c>
      <c r="D249">
        <v>2</v>
      </c>
      <c r="E249" t="s">
        <v>298</v>
      </c>
      <c r="F249">
        <v>3</v>
      </c>
      <c r="G249" t="s">
        <v>190</v>
      </c>
      <c r="H249">
        <v>621</v>
      </c>
      <c r="I249" t="s">
        <v>260</v>
      </c>
      <c r="J249" t="s">
        <v>117</v>
      </c>
      <c r="K249" t="s">
        <v>225</v>
      </c>
      <c r="L249">
        <v>4532</v>
      </c>
      <c r="M249" t="s">
        <v>201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182</v>
      </c>
      <c r="C250">
        <v>2019</v>
      </c>
      <c r="D250">
        <v>2</v>
      </c>
      <c r="E250" t="s">
        <v>298</v>
      </c>
      <c r="F250">
        <v>6</v>
      </c>
      <c r="G250" t="s">
        <v>193</v>
      </c>
      <c r="H250">
        <v>624</v>
      </c>
      <c r="I250" t="s">
        <v>227</v>
      </c>
      <c r="J250" t="s">
        <v>125</v>
      </c>
      <c r="K250" t="s">
        <v>228</v>
      </c>
      <c r="L250">
        <v>4562</v>
      </c>
      <c r="M250" t="s">
        <v>212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182</v>
      </c>
      <c r="C251">
        <v>2019</v>
      </c>
      <c r="D251">
        <v>2</v>
      </c>
      <c r="E251" t="s">
        <v>298</v>
      </c>
      <c r="F251">
        <v>60</v>
      </c>
      <c r="G251" t="s">
        <v>213</v>
      </c>
      <c r="H251">
        <v>624</v>
      </c>
      <c r="I251" t="s">
        <v>227</v>
      </c>
      <c r="J251" t="s">
        <v>125</v>
      </c>
      <c r="K251" t="s">
        <v>228</v>
      </c>
      <c r="L251">
        <v>4563</v>
      </c>
      <c r="M251" t="s">
        <v>229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182</v>
      </c>
      <c r="C252">
        <v>2019</v>
      </c>
      <c r="D252">
        <v>2</v>
      </c>
      <c r="E252" t="s">
        <v>298</v>
      </c>
      <c r="F252">
        <v>1</v>
      </c>
      <c r="G252" t="s">
        <v>184</v>
      </c>
      <c r="H252">
        <v>602</v>
      </c>
      <c r="I252" t="s">
        <v>247</v>
      </c>
      <c r="J252" t="s">
        <v>126</v>
      </c>
      <c r="K252" t="s">
        <v>198</v>
      </c>
      <c r="L252">
        <v>200</v>
      </c>
      <c r="M252" t="s">
        <v>211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182</v>
      </c>
      <c r="C253">
        <v>2019</v>
      </c>
      <c r="D253">
        <v>2</v>
      </c>
      <c r="E253" t="s">
        <v>298</v>
      </c>
      <c r="F253">
        <v>10</v>
      </c>
      <c r="G253" t="s">
        <v>239</v>
      </c>
      <c r="H253">
        <v>602</v>
      </c>
      <c r="I253" t="s">
        <v>247</v>
      </c>
      <c r="J253" t="s">
        <v>126</v>
      </c>
      <c r="K253" t="s">
        <v>198</v>
      </c>
      <c r="L253">
        <v>207</v>
      </c>
      <c r="M253" t="s">
        <v>244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182</v>
      </c>
      <c r="C254">
        <v>2019</v>
      </c>
      <c r="D254">
        <v>2</v>
      </c>
      <c r="E254" t="s">
        <v>298</v>
      </c>
      <c r="F254">
        <v>3</v>
      </c>
      <c r="G254" t="s">
        <v>190</v>
      </c>
      <c r="H254">
        <v>616</v>
      </c>
      <c r="I254" t="s">
        <v>200</v>
      </c>
      <c r="J254" t="s">
        <v>126</v>
      </c>
      <c r="K254" t="s">
        <v>198</v>
      </c>
      <c r="L254">
        <v>4532</v>
      </c>
      <c r="M254" t="s">
        <v>201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182</v>
      </c>
      <c r="C255">
        <v>2019</v>
      </c>
      <c r="D255">
        <v>2</v>
      </c>
      <c r="E255" t="s">
        <v>298</v>
      </c>
      <c r="F255">
        <v>10</v>
      </c>
      <c r="G255" t="s">
        <v>239</v>
      </c>
      <c r="H255">
        <v>5</v>
      </c>
      <c r="I255" t="s">
        <v>191</v>
      </c>
      <c r="J255" t="s">
        <v>116</v>
      </c>
      <c r="K255" t="s">
        <v>186</v>
      </c>
      <c r="L255">
        <v>207</v>
      </c>
      <c r="M255" t="s">
        <v>244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188</v>
      </c>
      <c r="C256">
        <v>2019</v>
      </c>
      <c r="D256">
        <v>2</v>
      </c>
      <c r="E256" t="s">
        <v>298</v>
      </c>
      <c r="F256">
        <v>3</v>
      </c>
      <c r="G256" t="s">
        <v>190</v>
      </c>
      <c r="H256">
        <v>9</v>
      </c>
      <c r="I256" t="s">
        <v>276</v>
      </c>
      <c r="J256" t="s">
        <v>118</v>
      </c>
      <c r="K256" t="s">
        <v>237</v>
      </c>
      <c r="L256">
        <v>300</v>
      </c>
      <c r="M256" t="s">
        <v>192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182</v>
      </c>
      <c r="C257">
        <v>2019</v>
      </c>
      <c r="D257">
        <v>2</v>
      </c>
      <c r="E257" t="s">
        <v>298</v>
      </c>
      <c r="F257">
        <v>3</v>
      </c>
      <c r="G257" t="s">
        <v>190</v>
      </c>
      <c r="H257">
        <v>13</v>
      </c>
      <c r="I257" t="s">
        <v>297</v>
      </c>
      <c r="J257" t="s">
        <v>120</v>
      </c>
      <c r="K257" t="s">
        <v>217</v>
      </c>
      <c r="L257">
        <v>300</v>
      </c>
      <c r="M257" t="s">
        <v>192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182</v>
      </c>
      <c r="C258">
        <v>2019</v>
      </c>
      <c r="D258">
        <v>2</v>
      </c>
      <c r="E258" t="s">
        <v>298</v>
      </c>
      <c r="F258">
        <v>3</v>
      </c>
      <c r="G258" t="s">
        <v>190</v>
      </c>
      <c r="H258">
        <v>954</v>
      </c>
      <c r="I258" t="s">
        <v>238</v>
      </c>
      <c r="J258" t="s">
        <v>120</v>
      </c>
      <c r="K258" t="s">
        <v>217</v>
      </c>
      <c r="L258">
        <v>4532</v>
      </c>
      <c r="M258" t="s">
        <v>201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182</v>
      </c>
      <c r="C259">
        <v>2019</v>
      </c>
      <c r="D259">
        <v>2</v>
      </c>
      <c r="E259" t="s">
        <v>298</v>
      </c>
      <c r="F259">
        <v>3</v>
      </c>
      <c r="G259" t="s">
        <v>190</v>
      </c>
      <c r="H259">
        <v>16</v>
      </c>
      <c r="I259" t="s">
        <v>282</v>
      </c>
      <c r="J259" t="s">
        <v>128</v>
      </c>
      <c r="K259" t="s">
        <v>264</v>
      </c>
      <c r="L259">
        <v>300</v>
      </c>
      <c r="M259" t="s">
        <v>192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182</v>
      </c>
      <c r="C260">
        <v>2019</v>
      </c>
      <c r="D260">
        <v>2</v>
      </c>
      <c r="E260" t="s">
        <v>298</v>
      </c>
      <c r="F260">
        <v>3</v>
      </c>
      <c r="G260" t="s">
        <v>190</v>
      </c>
      <c r="H260">
        <v>710</v>
      </c>
      <c r="I260" t="s">
        <v>221</v>
      </c>
      <c r="J260" t="s">
        <v>208</v>
      </c>
      <c r="K260" t="s">
        <v>209</v>
      </c>
      <c r="L260">
        <v>4532</v>
      </c>
      <c r="M260" t="s">
        <v>201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182</v>
      </c>
      <c r="C261">
        <v>2019</v>
      </c>
      <c r="D261">
        <v>2</v>
      </c>
      <c r="E261" t="s">
        <v>298</v>
      </c>
      <c r="F261">
        <v>10</v>
      </c>
      <c r="G261" t="s">
        <v>239</v>
      </c>
      <c r="H261">
        <v>301</v>
      </c>
      <c r="I261" t="s">
        <v>248</v>
      </c>
      <c r="J261" t="s">
        <v>122</v>
      </c>
      <c r="K261" t="s">
        <v>231</v>
      </c>
      <c r="L261">
        <v>207</v>
      </c>
      <c r="M261" t="s">
        <v>244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182</v>
      </c>
      <c r="C262">
        <v>2019</v>
      </c>
      <c r="D262">
        <v>2</v>
      </c>
      <c r="E262" t="s">
        <v>298</v>
      </c>
      <c r="F262">
        <v>3</v>
      </c>
      <c r="G262" t="s">
        <v>190</v>
      </c>
      <c r="H262">
        <v>1</v>
      </c>
      <c r="I262" t="s">
        <v>230</v>
      </c>
      <c r="J262" t="s">
        <v>122</v>
      </c>
      <c r="K262" t="s">
        <v>231</v>
      </c>
      <c r="L262">
        <v>300</v>
      </c>
      <c r="M262" t="s">
        <v>192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188</v>
      </c>
      <c r="C263">
        <v>2019</v>
      </c>
      <c r="D263">
        <v>2</v>
      </c>
      <c r="E263" t="s">
        <v>298</v>
      </c>
      <c r="F263">
        <v>1</v>
      </c>
      <c r="G263" t="s">
        <v>184</v>
      </c>
      <c r="H263">
        <v>905</v>
      </c>
      <c r="I263" t="s">
        <v>273</v>
      </c>
      <c r="J263" t="s">
        <v>123</v>
      </c>
      <c r="K263" t="s">
        <v>243</v>
      </c>
      <c r="L263">
        <v>4512</v>
      </c>
      <c r="M263" t="s">
        <v>187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182</v>
      </c>
      <c r="C264">
        <v>2019</v>
      </c>
      <c r="D264">
        <v>2</v>
      </c>
      <c r="E264" t="s">
        <v>298</v>
      </c>
      <c r="F264">
        <v>10</v>
      </c>
      <c r="G264" t="s">
        <v>239</v>
      </c>
      <c r="H264">
        <v>911</v>
      </c>
      <c r="I264" t="s">
        <v>202</v>
      </c>
      <c r="J264" t="s">
        <v>203</v>
      </c>
      <c r="K264" t="s">
        <v>204</v>
      </c>
      <c r="L264">
        <v>4513</v>
      </c>
      <c r="M264" t="s">
        <v>241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182</v>
      </c>
      <c r="C265">
        <v>2019</v>
      </c>
      <c r="D265">
        <v>2</v>
      </c>
      <c r="E265" t="s">
        <v>298</v>
      </c>
      <c r="F265">
        <v>6</v>
      </c>
      <c r="G265" t="s">
        <v>193</v>
      </c>
      <c r="H265">
        <v>621</v>
      </c>
      <c r="I265" t="s">
        <v>260</v>
      </c>
      <c r="J265" t="s">
        <v>117</v>
      </c>
      <c r="K265" t="s">
        <v>225</v>
      </c>
      <c r="L265">
        <v>4562</v>
      </c>
      <c r="M265" t="s">
        <v>212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188</v>
      </c>
      <c r="C266">
        <v>2019</v>
      </c>
      <c r="D266">
        <v>2</v>
      </c>
      <c r="E266" t="s">
        <v>298</v>
      </c>
      <c r="F266">
        <v>60</v>
      </c>
      <c r="G266" t="s">
        <v>213</v>
      </c>
      <c r="H266">
        <v>624</v>
      </c>
      <c r="I266" t="s">
        <v>227</v>
      </c>
      <c r="J266" t="s">
        <v>125</v>
      </c>
      <c r="K266" t="s">
        <v>228</v>
      </c>
      <c r="L266">
        <v>4563</v>
      </c>
      <c r="M266" t="s">
        <v>229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182</v>
      </c>
      <c r="C267">
        <v>2019</v>
      </c>
      <c r="D267">
        <v>2</v>
      </c>
      <c r="E267" t="s">
        <v>298</v>
      </c>
      <c r="F267">
        <v>5</v>
      </c>
      <c r="G267" t="s">
        <v>196</v>
      </c>
      <c r="H267">
        <v>603</v>
      </c>
      <c r="I267" t="s">
        <v>197</v>
      </c>
      <c r="J267" t="s">
        <v>126</v>
      </c>
      <c r="K267" t="s">
        <v>198</v>
      </c>
      <c r="L267">
        <v>460</v>
      </c>
      <c r="M267" t="s">
        <v>199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182</v>
      </c>
      <c r="C268">
        <v>2019</v>
      </c>
      <c r="D268">
        <v>2</v>
      </c>
      <c r="E268" t="s">
        <v>298</v>
      </c>
      <c r="F268">
        <v>1</v>
      </c>
      <c r="G268" t="s">
        <v>184</v>
      </c>
      <c r="H268">
        <v>616</v>
      </c>
      <c r="I268" t="s">
        <v>200</v>
      </c>
      <c r="J268" t="s">
        <v>126</v>
      </c>
      <c r="K268" t="s">
        <v>198</v>
      </c>
      <c r="L268">
        <v>4512</v>
      </c>
      <c r="M268" t="s">
        <v>187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182</v>
      </c>
      <c r="C269">
        <v>2019</v>
      </c>
      <c r="D269">
        <v>2</v>
      </c>
      <c r="E269" t="s">
        <v>298</v>
      </c>
      <c r="F269">
        <v>6</v>
      </c>
      <c r="G269" t="s">
        <v>193</v>
      </c>
      <c r="H269">
        <v>616</v>
      </c>
      <c r="I269" t="s">
        <v>200</v>
      </c>
      <c r="J269" t="s">
        <v>126</v>
      </c>
      <c r="K269" t="s">
        <v>198</v>
      </c>
      <c r="L269">
        <v>4562</v>
      </c>
      <c r="M269" t="s">
        <v>212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182</v>
      </c>
      <c r="C270">
        <v>2019</v>
      </c>
      <c r="D270">
        <v>2</v>
      </c>
      <c r="E270" t="s">
        <v>298</v>
      </c>
      <c r="F270">
        <v>6</v>
      </c>
      <c r="G270" t="s">
        <v>193</v>
      </c>
      <c r="H270">
        <v>608</v>
      </c>
      <c r="I270" t="s">
        <v>291</v>
      </c>
      <c r="J270" t="s">
        <v>279</v>
      </c>
      <c r="K270" t="s">
        <v>213</v>
      </c>
      <c r="L270">
        <v>700</v>
      </c>
      <c r="M270" t="s">
        <v>194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182</v>
      </c>
      <c r="C271">
        <v>2019</v>
      </c>
      <c r="D271">
        <v>2</v>
      </c>
      <c r="E271" t="s">
        <v>298</v>
      </c>
      <c r="F271">
        <v>1</v>
      </c>
      <c r="G271" t="s">
        <v>184</v>
      </c>
      <c r="H271">
        <v>5</v>
      </c>
      <c r="I271" t="s">
        <v>191</v>
      </c>
      <c r="J271" t="s">
        <v>116</v>
      </c>
      <c r="K271" t="s">
        <v>186</v>
      </c>
      <c r="L271">
        <v>200</v>
      </c>
      <c r="M271" t="s">
        <v>211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182</v>
      </c>
      <c r="C272">
        <v>2019</v>
      </c>
      <c r="D272">
        <v>2</v>
      </c>
      <c r="E272" t="s">
        <v>298</v>
      </c>
      <c r="F272">
        <v>1</v>
      </c>
      <c r="G272" t="s">
        <v>184</v>
      </c>
      <c r="H272">
        <v>11</v>
      </c>
      <c r="I272" t="s">
        <v>284</v>
      </c>
      <c r="J272" t="s">
        <v>116</v>
      </c>
      <c r="K272" t="s">
        <v>186</v>
      </c>
      <c r="L272">
        <v>200</v>
      </c>
      <c r="M272" t="s">
        <v>211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182</v>
      </c>
      <c r="C273">
        <v>2019</v>
      </c>
      <c r="D273">
        <v>2</v>
      </c>
      <c r="E273" t="s">
        <v>298</v>
      </c>
      <c r="F273">
        <v>3</v>
      </c>
      <c r="G273" t="s">
        <v>190</v>
      </c>
      <c r="H273">
        <v>305</v>
      </c>
      <c r="I273" t="s">
        <v>235</v>
      </c>
      <c r="J273" t="s">
        <v>116</v>
      </c>
      <c r="K273" t="s">
        <v>186</v>
      </c>
      <c r="L273">
        <v>300</v>
      </c>
      <c r="M273" t="s">
        <v>192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182</v>
      </c>
      <c r="C274">
        <v>2019</v>
      </c>
      <c r="D274">
        <v>2</v>
      </c>
      <c r="E274" t="s">
        <v>298</v>
      </c>
      <c r="F274">
        <v>6</v>
      </c>
      <c r="G274" t="s">
        <v>193</v>
      </c>
      <c r="H274">
        <v>5</v>
      </c>
      <c r="I274" t="s">
        <v>191</v>
      </c>
      <c r="J274" t="s">
        <v>116</v>
      </c>
      <c r="K274" t="s">
        <v>186</v>
      </c>
      <c r="L274">
        <v>700</v>
      </c>
      <c r="M274" t="s">
        <v>194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182</v>
      </c>
      <c r="C275">
        <v>2019</v>
      </c>
      <c r="D275">
        <v>2</v>
      </c>
      <c r="E275" t="s">
        <v>298</v>
      </c>
      <c r="F275">
        <v>75</v>
      </c>
      <c r="G275" t="s">
        <v>213</v>
      </c>
      <c r="H275">
        <v>5</v>
      </c>
      <c r="I275" t="s">
        <v>191</v>
      </c>
      <c r="J275" t="s">
        <v>116</v>
      </c>
      <c r="K275" t="s">
        <v>186</v>
      </c>
      <c r="L275">
        <v>1575</v>
      </c>
      <c r="M275" t="s">
        <v>219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182</v>
      </c>
      <c r="C276">
        <v>2019</v>
      </c>
      <c r="D276">
        <v>2</v>
      </c>
      <c r="E276" t="s">
        <v>298</v>
      </c>
      <c r="F276">
        <v>77</v>
      </c>
      <c r="G276" t="s">
        <v>213</v>
      </c>
      <c r="H276">
        <v>5</v>
      </c>
      <c r="I276" t="s">
        <v>191</v>
      </c>
      <c r="J276" t="s">
        <v>116</v>
      </c>
      <c r="K276" t="s">
        <v>186</v>
      </c>
      <c r="L276">
        <v>1577</v>
      </c>
      <c r="M276" t="s">
        <v>234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182</v>
      </c>
      <c r="C277">
        <v>2019</v>
      </c>
      <c r="D277">
        <v>2</v>
      </c>
      <c r="E277" t="s">
        <v>298</v>
      </c>
      <c r="F277">
        <v>10</v>
      </c>
      <c r="G277" t="s">
        <v>239</v>
      </c>
      <c r="H277">
        <v>950</v>
      </c>
      <c r="I277" t="s">
        <v>185</v>
      </c>
      <c r="J277" t="s">
        <v>116</v>
      </c>
      <c r="K277" t="s">
        <v>186</v>
      </c>
      <c r="L277">
        <v>4513</v>
      </c>
      <c r="M277" t="s">
        <v>241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188</v>
      </c>
      <c r="C278">
        <v>2019</v>
      </c>
      <c r="D278">
        <v>2</v>
      </c>
      <c r="E278" t="s">
        <v>298</v>
      </c>
      <c r="F278">
        <v>5</v>
      </c>
      <c r="G278" t="s">
        <v>196</v>
      </c>
      <c r="H278">
        <v>950</v>
      </c>
      <c r="I278" t="s">
        <v>185</v>
      </c>
      <c r="J278" t="s">
        <v>116</v>
      </c>
      <c r="K278" t="s">
        <v>186</v>
      </c>
      <c r="L278">
        <v>4552</v>
      </c>
      <c r="M278" t="s">
        <v>277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182</v>
      </c>
      <c r="C279">
        <v>2019</v>
      </c>
      <c r="D279">
        <v>2</v>
      </c>
      <c r="E279" t="s">
        <v>298</v>
      </c>
      <c r="F279">
        <v>1</v>
      </c>
      <c r="G279" t="s">
        <v>184</v>
      </c>
      <c r="H279">
        <v>10</v>
      </c>
      <c r="I279" t="s">
        <v>252</v>
      </c>
      <c r="J279" t="s">
        <v>118</v>
      </c>
      <c r="K279" t="s">
        <v>237</v>
      </c>
      <c r="L279">
        <v>200</v>
      </c>
      <c r="M279" t="s">
        <v>211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182</v>
      </c>
      <c r="C280">
        <v>2019</v>
      </c>
      <c r="D280">
        <v>2</v>
      </c>
      <c r="E280" t="s">
        <v>298</v>
      </c>
      <c r="F280">
        <v>3</v>
      </c>
      <c r="G280" t="s">
        <v>190</v>
      </c>
      <c r="H280">
        <v>9</v>
      </c>
      <c r="I280" t="s">
        <v>276</v>
      </c>
      <c r="J280" t="s">
        <v>118</v>
      </c>
      <c r="K280" t="s">
        <v>237</v>
      </c>
      <c r="L280">
        <v>300</v>
      </c>
      <c r="M280" t="s">
        <v>192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182</v>
      </c>
      <c r="C281">
        <v>2019</v>
      </c>
      <c r="D281">
        <v>2</v>
      </c>
      <c r="E281" t="s">
        <v>298</v>
      </c>
      <c r="F281">
        <v>1</v>
      </c>
      <c r="G281" t="s">
        <v>184</v>
      </c>
      <c r="H281">
        <v>953</v>
      </c>
      <c r="I281" t="s">
        <v>214</v>
      </c>
      <c r="J281" t="s">
        <v>119</v>
      </c>
      <c r="K281" t="s">
        <v>215</v>
      </c>
      <c r="L281">
        <v>4512</v>
      </c>
      <c r="M281" t="s">
        <v>187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188</v>
      </c>
      <c r="C282">
        <v>2019</v>
      </c>
      <c r="D282">
        <v>2</v>
      </c>
      <c r="E282" t="s">
        <v>298</v>
      </c>
      <c r="F282">
        <v>1</v>
      </c>
      <c r="G282" t="s">
        <v>184</v>
      </c>
      <c r="H282">
        <v>953</v>
      </c>
      <c r="I282" t="s">
        <v>214</v>
      </c>
      <c r="J282" t="s">
        <v>119</v>
      </c>
      <c r="K282" t="s">
        <v>215</v>
      </c>
      <c r="L282">
        <v>4512</v>
      </c>
      <c r="M282" t="s">
        <v>187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182</v>
      </c>
      <c r="C283">
        <v>2019</v>
      </c>
      <c r="D283">
        <v>2</v>
      </c>
      <c r="E283" t="s">
        <v>298</v>
      </c>
      <c r="F283">
        <v>75</v>
      </c>
      <c r="G283" t="s">
        <v>213</v>
      </c>
      <c r="H283">
        <v>18</v>
      </c>
      <c r="I283" t="s">
        <v>216</v>
      </c>
      <c r="J283" t="s">
        <v>120</v>
      </c>
      <c r="K283" t="s">
        <v>217</v>
      </c>
      <c r="L283">
        <v>1575</v>
      </c>
      <c r="M283" t="s">
        <v>219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182</v>
      </c>
      <c r="C284">
        <v>2019</v>
      </c>
      <c r="D284">
        <v>2</v>
      </c>
      <c r="E284" t="s">
        <v>298</v>
      </c>
      <c r="F284">
        <v>5</v>
      </c>
      <c r="G284" t="s">
        <v>196</v>
      </c>
      <c r="H284">
        <v>954</v>
      </c>
      <c r="I284" t="s">
        <v>238</v>
      </c>
      <c r="J284" t="s">
        <v>120</v>
      </c>
      <c r="K284" t="s">
        <v>217</v>
      </c>
      <c r="L284">
        <v>4552</v>
      </c>
      <c r="M284" t="s">
        <v>277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188</v>
      </c>
      <c r="C285">
        <v>2019</v>
      </c>
      <c r="D285">
        <v>2</v>
      </c>
      <c r="E285" t="s">
        <v>298</v>
      </c>
      <c r="F285">
        <v>3</v>
      </c>
      <c r="G285" t="s">
        <v>190</v>
      </c>
      <c r="H285">
        <v>2</v>
      </c>
      <c r="I285" t="s">
        <v>265</v>
      </c>
      <c r="J285" t="s">
        <v>122</v>
      </c>
      <c r="K285" t="s">
        <v>231</v>
      </c>
      <c r="L285">
        <v>300</v>
      </c>
      <c r="M285" t="s">
        <v>192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182</v>
      </c>
      <c r="C286">
        <v>2019</v>
      </c>
      <c r="D286">
        <v>2</v>
      </c>
      <c r="E286" t="s">
        <v>298</v>
      </c>
      <c r="F286">
        <v>71</v>
      </c>
      <c r="G286" t="s">
        <v>213</v>
      </c>
      <c r="H286">
        <v>1</v>
      </c>
      <c r="I286" t="s">
        <v>230</v>
      </c>
      <c r="J286" t="s">
        <v>122</v>
      </c>
      <c r="K286" t="s">
        <v>231</v>
      </c>
      <c r="L286">
        <v>1571</v>
      </c>
      <c r="M286" t="s">
        <v>266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182</v>
      </c>
      <c r="C287">
        <v>2019</v>
      </c>
      <c r="D287">
        <v>2</v>
      </c>
      <c r="E287" t="s">
        <v>298</v>
      </c>
      <c r="F287">
        <v>1</v>
      </c>
      <c r="G287" t="s">
        <v>184</v>
      </c>
      <c r="H287">
        <v>903</v>
      </c>
      <c r="I287" t="s">
        <v>240</v>
      </c>
      <c r="J287" t="s">
        <v>122</v>
      </c>
      <c r="K287" t="s">
        <v>231</v>
      </c>
      <c r="L287">
        <v>4512</v>
      </c>
      <c r="M287" t="s">
        <v>187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182</v>
      </c>
      <c r="C288">
        <v>2019</v>
      </c>
      <c r="D288">
        <v>2</v>
      </c>
      <c r="E288" t="s">
        <v>298</v>
      </c>
      <c r="F288">
        <v>10</v>
      </c>
      <c r="G288" t="s">
        <v>239</v>
      </c>
      <c r="H288">
        <v>903</v>
      </c>
      <c r="I288" t="s">
        <v>240</v>
      </c>
      <c r="J288" t="s">
        <v>122</v>
      </c>
      <c r="K288" t="s">
        <v>231</v>
      </c>
      <c r="L288">
        <v>4513</v>
      </c>
      <c r="M288" t="s">
        <v>241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182</v>
      </c>
      <c r="C289">
        <v>2019</v>
      </c>
      <c r="D289">
        <v>2</v>
      </c>
      <c r="E289" t="s">
        <v>298</v>
      </c>
      <c r="F289">
        <v>10</v>
      </c>
      <c r="G289" t="s">
        <v>239</v>
      </c>
      <c r="H289">
        <v>7</v>
      </c>
      <c r="I289" t="s">
        <v>242</v>
      </c>
      <c r="J289" t="s">
        <v>123</v>
      </c>
      <c r="K289" t="s">
        <v>243</v>
      </c>
      <c r="L289">
        <v>207</v>
      </c>
      <c r="M289" t="s">
        <v>244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182</v>
      </c>
      <c r="C290">
        <v>2019</v>
      </c>
      <c r="D290">
        <v>2</v>
      </c>
      <c r="E290" t="s">
        <v>298</v>
      </c>
      <c r="F290">
        <v>10</v>
      </c>
      <c r="G290" t="s">
        <v>239</v>
      </c>
      <c r="H290">
        <v>306</v>
      </c>
      <c r="I290" t="s">
        <v>245</v>
      </c>
      <c r="J290" t="s">
        <v>123</v>
      </c>
      <c r="K290" t="s">
        <v>243</v>
      </c>
      <c r="L290">
        <v>207</v>
      </c>
      <c r="M290" t="s">
        <v>244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182</v>
      </c>
      <c r="C291">
        <v>2019</v>
      </c>
      <c r="D291">
        <v>2</v>
      </c>
      <c r="E291" t="s">
        <v>298</v>
      </c>
      <c r="F291">
        <v>10</v>
      </c>
      <c r="G291" t="s">
        <v>239</v>
      </c>
      <c r="H291">
        <v>3</v>
      </c>
      <c r="I291" t="s">
        <v>210</v>
      </c>
      <c r="J291" t="s">
        <v>203</v>
      </c>
      <c r="K291" t="s">
        <v>204</v>
      </c>
      <c r="L291">
        <v>207</v>
      </c>
      <c r="M291" t="s">
        <v>244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182</v>
      </c>
      <c r="C292">
        <v>2019</v>
      </c>
      <c r="D292">
        <v>2</v>
      </c>
      <c r="E292" t="s">
        <v>298</v>
      </c>
      <c r="F292">
        <v>1</v>
      </c>
      <c r="G292" t="s">
        <v>184</v>
      </c>
      <c r="H292">
        <v>911</v>
      </c>
      <c r="I292" t="s">
        <v>202</v>
      </c>
      <c r="J292" t="s">
        <v>203</v>
      </c>
      <c r="K292" t="s">
        <v>204</v>
      </c>
      <c r="L292">
        <v>4512</v>
      </c>
      <c r="M292" t="s">
        <v>187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182</v>
      </c>
      <c r="C293">
        <v>2019</v>
      </c>
      <c r="D293">
        <v>2</v>
      </c>
      <c r="E293" t="s">
        <v>298</v>
      </c>
      <c r="F293">
        <v>3</v>
      </c>
      <c r="G293" t="s">
        <v>190</v>
      </c>
      <c r="H293">
        <v>911</v>
      </c>
      <c r="I293" t="s">
        <v>202</v>
      </c>
      <c r="J293" t="s">
        <v>203</v>
      </c>
      <c r="K293" t="s">
        <v>204</v>
      </c>
      <c r="L293">
        <v>4532</v>
      </c>
      <c r="M293" t="s">
        <v>201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182</v>
      </c>
      <c r="C294">
        <v>2019</v>
      </c>
      <c r="D294">
        <v>2</v>
      </c>
      <c r="E294" t="s">
        <v>298</v>
      </c>
      <c r="F294">
        <v>6</v>
      </c>
      <c r="G294" t="s">
        <v>193</v>
      </c>
      <c r="H294">
        <v>600</v>
      </c>
      <c r="I294" t="s">
        <v>267</v>
      </c>
      <c r="J294" t="s">
        <v>124</v>
      </c>
      <c r="K294" t="s">
        <v>262</v>
      </c>
      <c r="L294">
        <v>700</v>
      </c>
      <c r="M294" t="s">
        <v>194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182</v>
      </c>
      <c r="C295">
        <v>2019</v>
      </c>
      <c r="D295">
        <v>2</v>
      </c>
      <c r="E295" t="s">
        <v>298</v>
      </c>
      <c r="F295">
        <v>6</v>
      </c>
      <c r="G295" t="s">
        <v>193</v>
      </c>
      <c r="H295">
        <v>623</v>
      </c>
      <c r="I295" t="s">
        <v>296</v>
      </c>
      <c r="J295" t="s">
        <v>125</v>
      </c>
      <c r="K295" t="s">
        <v>228</v>
      </c>
      <c r="L295">
        <v>700</v>
      </c>
      <c r="M295" t="s">
        <v>194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188</v>
      </c>
      <c r="C296">
        <v>2019</v>
      </c>
      <c r="D296">
        <v>2</v>
      </c>
      <c r="E296" t="s">
        <v>298</v>
      </c>
      <c r="F296">
        <v>3</v>
      </c>
      <c r="G296" t="s">
        <v>190</v>
      </c>
      <c r="H296">
        <v>5</v>
      </c>
      <c r="I296" t="s">
        <v>191</v>
      </c>
      <c r="J296" t="s">
        <v>116</v>
      </c>
      <c r="K296" t="s">
        <v>186</v>
      </c>
      <c r="L296">
        <v>300</v>
      </c>
      <c r="M296" t="s">
        <v>192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182</v>
      </c>
      <c r="C297">
        <v>2019</v>
      </c>
      <c r="D297">
        <v>2</v>
      </c>
      <c r="E297" t="s">
        <v>298</v>
      </c>
      <c r="F297">
        <v>5</v>
      </c>
      <c r="G297" t="s">
        <v>196</v>
      </c>
      <c r="H297">
        <v>11</v>
      </c>
      <c r="I297" t="s">
        <v>284</v>
      </c>
      <c r="J297" t="s">
        <v>116</v>
      </c>
      <c r="K297" t="s">
        <v>186</v>
      </c>
      <c r="L297">
        <v>460</v>
      </c>
      <c r="M297" t="s">
        <v>199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182</v>
      </c>
      <c r="C298">
        <v>2019</v>
      </c>
      <c r="D298">
        <v>2</v>
      </c>
      <c r="E298" t="s">
        <v>298</v>
      </c>
      <c r="F298">
        <v>1</v>
      </c>
      <c r="G298" t="s">
        <v>184</v>
      </c>
      <c r="H298">
        <v>950</v>
      </c>
      <c r="I298" t="s">
        <v>185</v>
      </c>
      <c r="J298" t="s">
        <v>116</v>
      </c>
      <c r="K298" t="s">
        <v>186</v>
      </c>
      <c r="L298">
        <v>4512</v>
      </c>
      <c r="M298" t="s">
        <v>187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188</v>
      </c>
      <c r="C299">
        <v>2019</v>
      </c>
      <c r="D299">
        <v>2</v>
      </c>
      <c r="E299" t="s">
        <v>298</v>
      </c>
      <c r="F299">
        <v>3</v>
      </c>
      <c r="G299" t="s">
        <v>190</v>
      </c>
      <c r="H299">
        <v>950</v>
      </c>
      <c r="I299" t="s">
        <v>185</v>
      </c>
      <c r="J299" t="s">
        <v>116</v>
      </c>
      <c r="K299" t="s">
        <v>186</v>
      </c>
      <c r="L299">
        <v>4532</v>
      </c>
      <c r="M299" t="s">
        <v>201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182</v>
      </c>
      <c r="C300">
        <v>2019</v>
      </c>
      <c r="D300">
        <v>2</v>
      </c>
      <c r="E300" t="s">
        <v>298</v>
      </c>
      <c r="F300">
        <v>5</v>
      </c>
      <c r="G300" t="s">
        <v>196</v>
      </c>
      <c r="H300">
        <v>950</v>
      </c>
      <c r="I300" t="s">
        <v>185</v>
      </c>
      <c r="J300" t="s">
        <v>116</v>
      </c>
      <c r="K300" t="s">
        <v>186</v>
      </c>
      <c r="L300">
        <v>4552</v>
      </c>
      <c r="M300" t="s">
        <v>277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182</v>
      </c>
      <c r="C301">
        <v>2019</v>
      </c>
      <c r="D301">
        <v>2</v>
      </c>
      <c r="E301" t="s">
        <v>298</v>
      </c>
      <c r="F301">
        <v>5</v>
      </c>
      <c r="G301" t="s">
        <v>196</v>
      </c>
      <c r="H301">
        <v>8</v>
      </c>
      <c r="I301" t="s">
        <v>249</v>
      </c>
      <c r="J301" t="s">
        <v>127</v>
      </c>
      <c r="K301" t="s">
        <v>250</v>
      </c>
      <c r="L301">
        <v>460</v>
      </c>
      <c r="M301" t="s">
        <v>199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182</v>
      </c>
      <c r="C302">
        <v>2019</v>
      </c>
      <c r="D302">
        <v>2</v>
      </c>
      <c r="E302" t="s">
        <v>298</v>
      </c>
      <c r="F302">
        <v>79</v>
      </c>
      <c r="G302" t="s">
        <v>213</v>
      </c>
      <c r="H302">
        <v>951</v>
      </c>
      <c r="I302" t="s">
        <v>251</v>
      </c>
      <c r="J302" t="s">
        <v>127</v>
      </c>
      <c r="K302" t="s">
        <v>250</v>
      </c>
      <c r="L302">
        <v>4579</v>
      </c>
      <c r="M302" t="s">
        <v>222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182</v>
      </c>
      <c r="C303">
        <v>2019</v>
      </c>
      <c r="D303">
        <v>2</v>
      </c>
      <c r="E303" t="s">
        <v>298</v>
      </c>
      <c r="F303">
        <v>3</v>
      </c>
      <c r="G303" t="s">
        <v>190</v>
      </c>
      <c r="H303">
        <v>10</v>
      </c>
      <c r="I303" t="s">
        <v>252</v>
      </c>
      <c r="J303" t="s">
        <v>118</v>
      </c>
      <c r="K303" t="s">
        <v>237</v>
      </c>
      <c r="L303">
        <v>300</v>
      </c>
      <c r="M303" t="s">
        <v>192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182</v>
      </c>
      <c r="C304">
        <v>2019</v>
      </c>
      <c r="D304">
        <v>2</v>
      </c>
      <c r="E304" t="s">
        <v>298</v>
      </c>
      <c r="F304">
        <v>3</v>
      </c>
      <c r="G304" t="s">
        <v>190</v>
      </c>
      <c r="H304">
        <v>952</v>
      </c>
      <c r="I304" t="s">
        <v>236</v>
      </c>
      <c r="J304" t="s">
        <v>118</v>
      </c>
      <c r="K304" t="s">
        <v>237</v>
      </c>
      <c r="L304">
        <v>4532</v>
      </c>
      <c r="M304" t="s">
        <v>201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188</v>
      </c>
      <c r="C305">
        <v>2019</v>
      </c>
      <c r="D305">
        <v>2</v>
      </c>
      <c r="E305" t="s">
        <v>298</v>
      </c>
      <c r="F305">
        <v>3</v>
      </c>
      <c r="G305" t="s">
        <v>190</v>
      </c>
      <c r="H305">
        <v>954</v>
      </c>
      <c r="I305" t="s">
        <v>238</v>
      </c>
      <c r="J305" t="s">
        <v>120</v>
      </c>
      <c r="K305" t="s">
        <v>217</v>
      </c>
      <c r="L305">
        <v>4532</v>
      </c>
      <c r="M305" t="s">
        <v>201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182</v>
      </c>
      <c r="C306">
        <v>2019</v>
      </c>
      <c r="D306">
        <v>2</v>
      </c>
      <c r="E306" t="s">
        <v>298</v>
      </c>
      <c r="F306">
        <v>3</v>
      </c>
      <c r="G306" t="s">
        <v>190</v>
      </c>
      <c r="H306">
        <v>20</v>
      </c>
      <c r="I306" t="s">
        <v>301</v>
      </c>
      <c r="J306" t="s">
        <v>129</v>
      </c>
      <c r="K306" t="s">
        <v>206</v>
      </c>
      <c r="L306">
        <v>300</v>
      </c>
      <c r="M306" t="s">
        <v>192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182</v>
      </c>
      <c r="C307">
        <v>2019</v>
      </c>
      <c r="D307">
        <v>2</v>
      </c>
      <c r="E307" t="s">
        <v>298</v>
      </c>
      <c r="F307">
        <v>3</v>
      </c>
      <c r="G307" t="s">
        <v>190</v>
      </c>
      <c r="H307">
        <v>700</v>
      </c>
      <c r="I307" t="s">
        <v>274</v>
      </c>
      <c r="J307" t="s">
        <v>208</v>
      </c>
      <c r="K307" t="s">
        <v>209</v>
      </c>
      <c r="L307">
        <v>300</v>
      </c>
      <c r="M307" t="s">
        <v>192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182</v>
      </c>
      <c r="C308">
        <v>2019</v>
      </c>
      <c r="D308">
        <v>2</v>
      </c>
      <c r="E308" t="s">
        <v>298</v>
      </c>
      <c r="F308">
        <v>1</v>
      </c>
      <c r="G308" t="s">
        <v>184</v>
      </c>
      <c r="H308">
        <v>301</v>
      </c>
      <c r="I308" t="s">
        <v>248</v>
      </c>
      <c r="J308" t="s">
        <v>122</v>
      </c>
      <c r="K308" t="s">
        <v>231</v>
      </c>
      <c r="L308">
        <v>200</v>
      </c>
      <c r="M308" t="s">
        <v>211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188</v>
      </c>
      <c r="C309">
        <v>2019</v>
      </c>
      <c r="D309">
        <v>2</v>
      </c>
      <c r="E309" t="s">
        <v>298</v>
      </c>
      <c r="F309">
        <v>10</v>
      </c>
      <c r="G309" t="s">
        <v>239</v>
      </c>
      <c r="H309">
        <v>1</v>
      </c>
      <c r="I309" t="s">
        <v>230</v>
      </c>
      <c r="J309" t="s">
        <v>122</v>
      </c>
      <c r="K309" t="s">
        <v>231</v>
      </c>
      <c r="L309">
        <v>207</v>
      </c>
      <c r="M309" t="s">
        <v>244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188</v>
      </c>
      <c r="C310">
        <v>2019</v>
      </c>
      <c r="D310">
        <v>2</v>
      </c>
      <c r="E310" t="s">
        <v>298</v>
      </c>
      <c r="F310">
        <v>3</v>
      </c>
      <c r="G310" t="s">
        <v>190</v>
      </c>
      <c r="H310">
        <v>1</v>
      </c>
      <c r="I310" t="s">
        <v>230</v>
      </c>
      <c r="J310" t="s">
        <v>122</v>
      </c>
      <c r="K310" t="s">
        <v>231</v>
      </c>
      <c r="L310">
        <v>300</v>
      </c>
      <c r="M310" t="s">
        <v>192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182</v>
      </c>
      <c r="C311">
        <v>2019</v>
      </c>
      <c r="D311">
        <v>2</v>
      </c>
      <c r="E311" t="s">
        <v>298</v>
      </c>
      <c r="F311">
        <v>3</v>
      </c>
      <c r="G311" t="s">
        <v>190</v>
      </c>
      <c r="H311">
        <v>301</v>
      </c>
      <c r="I311" t="s">
        <v>248</v>
      </c>
      <c r="J311" t="s">
        <v>122</v>
      </c>
      <c r="K311" t="s">
        <v>231</v>
      </c>
      <c r="L311">
        <v>300</v>
      </c>
      <c r="M311" t="s">
        <v>192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182</v>
      </c>
      <c r="C312">
        <v>2019</v>
      </c>
      <c r="D312">
        <v>2</v>
      </c>
      <c r="E312" t="s">
        <v>298</v>
      </c>
      <c r="F312">
        <v>72</v>
      </c>
      <c r="G312" t="s">
        <v>213</v>
      </c>
      <c r="H312">
        <v>1</v>
      </c>
      <c r="I312" t="s">
        <v>230</v>
      </c>
      <c r="J312" t="s">
        <v>122</v>
      </c>
      <c r="K312" t="s">
        <v>231</v>
      </c>
      <c r="L312">
        <v>1572</v>
      </c>
      <c r="M312" t="s">
        <v>232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188</v>
      </c>
      <c r="C313">
        <v>2019</v>
      </c>
      <c r="D313">
        <v>2</v>
      </c>
      <c r="E313" t="s">
        <v>298</v>
      </c>
      <c r="F313">
        <v>1</v>
      </c>
      <c r="G313" t="s">
        <v>184</v>
      </c>
      <c r="H313">
        <v>903</v>
      </c>
      <c r="I313" t="s">
        <v>240</v>
      </c>
      <c r="J313" t="s">
        <v>122</v>
      </c>
      <c r="K313" t="s">
        <v>231</v>
      </c>
      <c r="L313">
        <v>4512</v>
      </c>
      <c r="M313" t="s">
        <v>187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188</v>
      </c>
      <c r="C314">
        <v>2019</v>
      </c>
      <c r="D314">
        <v>2</v>
      </c>
      <c r="E314" t="s">
        <v>298</v>
      </c>
      <c r="F314">
        <v>10</v>
      </c>
      <c r="G314" t="s">
        <v>239</v>
      </c>
      <c r="H314">
        <v>903</v>
      </c>
      <c r="I314" t="s">
        <v>240</v>
      </c>
      <c r="J314" t="s">
        <v>122</v>
      </c>
      <c r="K314" t="s">
        <v>231</v>
      </c>
      <c r="L314">
        <v>4513</v>
      </c>
      <c r="M314" t="s">
        <v>241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182</v>
      </c>
      <c r="C315">
        <v>2019</v>
      </c>
      <c r="D315">
        <v>2</v>
      </c>
      <c r="E315" t="s">
        <v>298</v>
      </c>
      <c r="F315">
        <v>60</v>
      </c>
      <c r="G315" t="s">
        <v>213</v>
      </c>
      <c r="H315">
        <v>600</v>
      </c>
      <c r="I315" t="s">
        <v>267</v>
      </c>
      <c r="J315" t="s">
        <v>124</v>
      </c>
      <c r="K315" t="s">
        <v>262</v>
      </c>
      <c r="L315">
        <v>360</v>
      </c>
      <c r="M315" t="s">
        <v>226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188</v>
      </c>
      <c r="C316">
        <v>2019</v>
      </c>
      <c r="D316">
        <v>2</v>
      </c>
      <c r="E316" t="s">
        <v>298</v>
      </c>
      <c r="F316">
        <v>6</v>
      </c>
      <c r="G316" t="s">
        <v>193</v>
      </c>
      <c r="H316">
        <v>624</v>
      </c>
      <c r="I316" t="s">
        <v>227</v>
      </c>
      <c r="J316" t="s">
        <v>125</v>
      </c>
      <c r="K316" t="s">
        <v>228</v>
      </c>
      <c r="L316">
        <v>4562</v>
      </c>
      <c r="M316" t="s">
        <v>212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182</v>
      </c>
      <c r="C317">
        <v>2019</v>
      </c>
      <c r="D317">
        <v>2</v>
      </c>
      <c r="E317" t="s">
        <v>298</v>
      </c>
      <c r="F317">
        <v>3</v>
      </c>
      <c r="G317" t="s">
        <v>190</v>
      </c>
      <c r="H317">
        <v>602</v>
      </c>
      <c r="I317" t="s">
        <v>247</v>
      </c>
      <c r="J317" t="s">
        <v>126</v>
      </c>
      <c r="K317" t="s">
        <v>198</v>
      </c>
      <c r="L317">
        <v>300</v>
      </c>
      <c r="M317" t="s">
        <v>192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182</v>
      </c>
      <c r="C318">
        <v>2019</v>
      </c>
      <c r="D318">
        <v>2</v>
      </c>
      <c r="E318" t="s">
        <v>298</v>
      </c>
      <c r="F318">
        <v>3</v>
      </c>
      <c r="G318" t="s">
        <v>190</v>
      </c>
      <c r="H318">
        <v>603</v>
      </c>
      <c r="I318" t="s">
        <v>197</v>
      </c>
      <c r="J318" t="s">
        <v>126</v>
      </c>
      <c r="K318" t="s">
        <v>198</v>
      </c>
      <c r="L318">
        <v>300</v>
      </c>
      <c r="M318" t="s">
        <v>192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182</v>
      </c>
      <c r="C319">
        <v>2019</v>
      </c>
      <c r="D319">
        <v>2</v>
      </c>
      <c r="E319" t="s">
        <v>298</v>
      </c>
      <c r="F319">
        <v>6</v>
      </c>
      <c r="G319" t="s">
        <v>193</v>
      </c>
      <c r="H319">
        <v>602</v>
      </c>
      <c r="I319" t="s">
        <v>247</v>
      </c>
      <c r="J319" t="s">
        <v>126</v>
      </c>
      <c r="K319" t="s">
        <v>198</v>
      </c>
      <c r="L319">
        <v>700</v>
      </c>
      <c r="M319" t="s">
        <v>194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182</v>
      </c>
      <c r="C320">
        <v>2019</v>
      </c>
      <c r="D320">
        <v>2</v>
      </c>
      <c r="E320" t="s">
        <v>298</v>
      </c>
      <c r="F320">
        <v>6</v>
      </c>
      <c r="G320" t="s">
        <v>193</v>
      </c>
      <c r="H320">
        <v>603</v>
      </c>
      <c r="I320" t="s">
        <v>197</v>
      </c>
      <c r="J320" t="s">
        <v>126</v>
      </c>
      <c r="K320" t="s">
        <v>198</v>
      </c>
      <c r="L320">
        <v>700</v>
      </c>
      <c r="M320" t="s">
        <v>194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182</v>
      </c>
      <c r="C321">
        <v>2019</v>
      </c>
      <c r="D321">
        <v>2</v>
      </c>
      <c r="E321" t="s">
        <v>298</v>
      </c>
      <c r="F321">
        <v>3</v>
      </c>
      <c r="G321" t="s">
        <v>190</v>
      </c>
      <c r="H321">
        <v>5</v>
      </c>
      <c r="I321" t="s">
        <v>191</v>
      </c>
      <c r="J321" t="s">
        <v>116</v>
      </c>
      <c r="K321" t="s">
        <v>186</v>
      </c>
      <c r="L321">
        <v>300</v>
      </c>
      <c r="M321" t="s">
        <v>192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182</v>
      </c>
      <c r="C322">
        <v>2019</v>
      </c>
      <c r="D322">
        <v>2</v>
      </c>
      <c r="E322" t="s">
        <v>298</v>
      </c>
      <c r="F322">
        <v>5</v>
      </c>
      <c r="G322" t="s">
        <v>196</v>
      </c>
      <c r="H322">
        <v>305</v>
      </c>
      <c r="I322" t="s">
        <v>235</v>
      </c>
      <c r="J322" t="s">
        <v>116</v>
      </c>
      <c r="K322" t="s">
        <v>186</v>
      </c>
      <c r="L322">
        <v>460</v>
      </c>
      <c r="M322" t="s">
        <v>199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182</v>
      </c>
      <c r="C323">
        <v>2019</v>
      </c>
      <c r="D323">
        <v>2</v>
      </c>
      <c r="E323" t="s">
        <v>298</v>
      </c>
      <c r="F323">
        <v>6</v>
      </c>
      <c r="G323" t="s">
        <v>193</v>
      </c>
      <c r="H323">
        <v>950</v>
      </c>
      <c r="I323" t="s">
        <v>185</v>
      </c>
      <c r="J323" t="s">
        <v>116</v>
      </c>
      <c r="K323" t="s">
        <v>186</v>
      </c>
      <c r="L323">
        <v>4562</v>
      </c>
      <c r="M323" t="s">
        <v>212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188</v>
      </c>
      <c r="C324">
        <v>2019</v>
      </c>
      <c r="D324">
        <v>2</v>
      </c>
      <c r="E324" t="s">
        <v>298</v>
      </c>
      <c r="F324">
        <v>3</v>
      </c>
      <c r="G324" t="s">
        <v>190</v>
      </c>
      <c r="H324">
        <v>951</v>
      </c>
      <c r="I324" t="s">
        <v>251</v>
      </c>
      <c r="J324" t="s">
        <v>127</v>
      </c>
      <c r="K324" t="s">
        <v>250</v>
      </c>
      <c r="L324">
        <v>4532</v>
      </c>
      <c r="M324" t="s">
        <v>201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188</v>
      </c>
      <c r="C325">
        <v>2019</v>
      </c>
      <c r="D325">
        <v>2</v>
      </c>
      <c r="E325" t="s">
        <v>298</v>
      </c>
      <c r="F325">
        <v>3</v>
      </c>
      <c r="G325" t="s">
        <v>190</v>
      </c>
      <c r="H325">
        <v>955</v>
      </c>
      <c r="I325" t="s">
        <v>283</v>
      </c>
      <c r="J325" t="s">
        <v>128</v>
      </c>
      <c r="K325" t="s">
        <v>264</v>
      </c>
      <c r="L325">
        <v>4532</v>
      </c>
      <c r="M325" t="s">
        <v>201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182</v>
      </c>
      <c r="C326">
        <v>2019</v>
      </c>
      <c r="D326">
        <v>2</v>
      </c>
      <c r="E326" t="s">
        <v>298</v>
      </c>
      <c r="F326">
        <v>5</v>
      </c>
      <c r="G326" t="s">
        <v>196</v>
      </c>
      <c r="H326">
        <v>701</v>
      </c>
      <c r="I326" t="s">
        <v>207</v>
      </c>
      <c r="J326" t="s">
        <v>208</v>
      </c>
      <c r="K326" t="s">
        <v>209</v>
      </c>
      <c r="L326">
        <v>460</v>
      </c>
      <c r="M326" t="s">
        <v>199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188</v>
      </c>
      <c r="C327">
        <v>2019</v>
      </c>
      <c r="D327">
        <v>2</v>
      </c>
      <c r="E327" t="s">
        <v>298</v>
      </c>
      <c r="F327">
        <v>3</v>
      </c>
      <c r="G327" t="s">
        <v>190</v>
      </c>
      <c r="H327">
        <v>710</v>
      </c>
      <c r="I327" t="s">
        <v>221</v>
      </c>
      <c r="J327" t="s">
        <v>208</v>
      </c>
      <c r="K327" t="s">
        <v>209</v>
      </c>
      <c r="L327">
        <v>4532</v>
      </c>
      <c r="M327" t="s">
        <v>201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188</v>
      </c>
      <c r="C328">
        <v>2019</v>
      </c>
      <c r="D328">
        <v>2</v>
      </c>
      <c r="E328" t="s">
        <v>298</v>
      </c>
      <c r="F328">
        <v>1</v>
      </c>
      <c r="G328" t="s">
        <v>184</v>
      </c>
      <c r="H328">
        <v>1</v>
      </c>
      <c r="I328" t="s">
        <v>230</v>
      </c>
      <c r="J328" t="s">
        <v>122</v>
      </c>
      <c r="K328" t="s">
        <v>231</v>
      </c>
      <c r="L328">
        <v>200</v>
      </c>
      <c r="M328" t="s">
        <v>211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182</v>
      </c>
      <c r="C329">
        <v>2019</v>
      </c>
      <c r="D329">
        <v>2</v>
      </c>
      <c r="E329" t="s">
        <v>298</v>
      </c>
      <c r="F329">
        <v>1</v>
      </c>
      <c r="G329" t="s">
        <v>184</v>
      </c>
      <c r="H329">
        <v>7</v>
      </c>
      <c r="I329" t="s">
        <v>242</v>
      </c>
      <c r="J329" t="s">
        <v>123</v>
      </c>
      <c r="K329" t="s">
        <v>243</v>
      </c>
      <c r="L329">
        <v>200</v>
      </c>
      <c r="M329" t="s">
        <v>211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182</v>
      </c>
      <c r="C330">
        <v>2019</v>
      </c>
      <c r="D330">
        <v>2</v>
      </c>
      <c r="E330" t="s">
        <v>298</v>
      </c>
      <c r="F330">
        <v>10</v>
      </c>
      <c r="G330" t="s">
        <v>239</v>
      </c>
      <c r="H330">
        <v>6</v>
      </c>
      <c r="I330" t="s">
        <v>257</v>
      </c>
      <c r="J330" t="s">
        <v>123</v>
      </c>
      <c r="K330" t="s">
        <v>243</v>
      </c>
      <c r="L330">
        <v>207</v>
      </c>
      <c r="M330" t="s">
        <v>244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182</v>
      </c>
      <c r="C331">
        <v>2019</v>
      </c>
      <c r="D331">
        <v>2</v>
      </c>
      <c r="E331" t="s">
        <v>298</v>
      </c>
      <c r="F331">
        <v>3</v>
      </c>
      <c r="G331" t="s">
        <v>190</v>
      </c>
      <c r="H331">
        <v>6</v>
      </c>
      <c r="I331" t="s">
        <v>257</v>
      </c>
      <c r="J331" t="s">
        <v>123</v>
      </c>
      <c r="K331" t="s">
        <v>243</v>
      </c>
      <c r="L331">
        <v>300</v>
      </c>
      <c r="M331" t="s">
        <v>192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182</v>
      </c>
      <c r="C332">
        <v>2019</v>
      </c>
      <c r="D332">
        <v>2</v>
      </c>
      <c r="E332" t="s">
        <v>298</v>
      </c>
      <c r="F332">
        <v>10</v>
      </c>
      <c r="G332" t="s">
        <v>239</v>
      </c>
      <c r="H332">
        <v>905</v>
      </c>
      <c r="I332" t="s">
        <v>273</v>
      </c>
      <c r="J332" t="s">
        <v>123</v>
      </c>
      <c r="K332" t="s">
        <v>243</v>
      </c>
      <c r="L332">
        <v>4513</v>
      </c>
      <c r="M332" t="s">
        <v>241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182</v>
      </c>
      <c r="C333">
        <v>2019</v>
      </c>
      <c r="D333">
        <v>2</v>
      </c>
      <c r="E333" t="s">
        <v>298</v>
      </c>
      <c r="F333">
        <v>10</v>
      </c>
      <c r="G333" t="s">
        <v>239</v>
      </c>
      <c r="H333">
        <v>4</v>
      </c>
      <c r="I333" t="s">
        <v>275</v>
      </c>
      <c r="J333" t="s">
        <v>203</v>
      </c>
      <c r="K333" t="s">
        <v>204</v>
      </c>
      <c r="L333">
        <v>207</v>
      </c>
      <c r="M333" t="s">
        <v>244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182</v>
      </c>
      <c r="C334">
        <v>2019</v>
      </c>
      <c r="D334">
        <v>2</v>
      </c>
      <c r="E334" t="s">
        <v>298</v>
      </c>
      <c r="F334">
        <v>60</v>
      </c>
      <c r="G334" t="s">
        <v>213</v>
      </c>
      <c r="H334">
        <v>612</v>
      </c>
      <c r="I334" t="s">
        <v>224</v>
      </c>
      <c r="J334" t="s">
        <v>117</v>
      </c>
      <c r="K334" t="s">
        <v>225</v>
      </c>
      <c r="L334">
        <v>360</v>
      </c>
      <c r="M334" t="s">
        <v>226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182</v>
      </c>
      <c r="C335">
        <v>2019</v>
      </c>
      <c r="D335">
        <v>2</v>
      </c>
      <c r="E335" t="s">
        <v>298</v>
      </c>
      <c r="F335">
        <v>6</v>
      </c>
      <c r="G335" t="s">
        <v>193</v>
      </c>
      <c r="H335">
        <v>601</v>
      </c>
      <c r="I335" t="s">
        <v>261</v>
      </c>
      <c r="J335" t="s">
        <v>124</v>
      </c>
      <c r="K335" t="s">
        <v>262</v>
      </c>
      <c r="L335">
        <v>700</v>
      </c>
      <c r="M335" t="s">
        <v>194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182</v>
      </c>
      <c r="C336">
        <v>2019</v>
      </c>
      <c r="D336">
        <v>2</v>
      </c>
      <c r="E336" t="s">
        <v>298</v>
      </c>
      <c r="F336">
        <v>6</v>
      </c>
      <c r="G336" t="s">
        <v>193</v>
      </c>
      <c r="H336">
        <v>617</v>
      </c>
      <c r="I336" t="s">
        <v>288</v>
      </c>
      <c r="J336" t="s">
        <v>289</v>
      </c>
      <c r="K336" t="s">
        <v>290</v>
      </c>
      <c r="L336">
        <v>4562</v>
      </c>
      <c r="M336" t="s">
        <v>212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182</v>
      </c>
      <c r="C337">
        <v>2019</v>
      </c>
      <c r="D337">
        <v>2</v>
      </c>
      <c r="E337" t="s">
        <v>298</v>
      </c>
      <c r="F337">
        <v>6</v>
      </c>
      <c r="G337" t="s">
        <v>193</v>
      </c>
      <c r="H337">
        <v>607</v>
      </c>
      <c r="I337" t="s">
        <v>294</v>
      </c>
      <c r="J337" t="s">
        <v>131</v>
      </c>
      <c r="K337" t="s">
        <v>281</v>
      </c>
      <c r="L337">
        <v>700</v>
      </c>
      <c r="M337" t="s">
        <v>194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182</v>
      </c>
      <c r="C338">
        <v>2019</v>
      </c>
      <c r="D338">
        <v>2</v>
      </c>
      <c r="E338" t="s">
        <v>298</v>
      </c>
      <c r="F338">
        <v>5</v>
      </c>
      <c r="G338" t="s">
        <v>196</v>
      </c>
      <c r="H338">
        <v>602</v>
      </c>
      <c r="I338" t="s">
        <v>247</v>
      </c>
      <c r="J338" t="s">
        <v>126</v>
      </c>
      <c r="K338" t="s">
        <v>198</v>
      </c>
      <c r="L338">
        <v>460</v>
      </c>
      <c r="M338" t="s">
        <v>199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188</v>
      </c>
      <c r="C339">
        <v>2019</v>
      </c>
      <c r="D339">
        <v>2</v>
      </c>
      <c r="E339" t="s">
        <v>298</v>
      </c>
      <c r="F339">
        <v>3</v>
      </c>
      <c r="G339" t="s">
        <v>190</v>
      </c>
      <c r="H339">
        <v>616</v>
      </c>
      <c r="I339" t="s">
        <v>200</v>
      </c>
      <c r="J339" t="s">
        <v>126</v>
      </c>
      <c r="K339" t="s">
        <v>198</v>
      </c>
      <c r="L339">
        <v>4532</v>
      </c>
      <c r="M339" t="s">
        <v>201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182</v>
      </c>
      <c r="C340">
        <v>2019</v>
      </c>
      <c r="D340">
        <v>2</v>
      </c>
      <c r="E340" t="s">
        <v>298</v>
      </c>
      <c r="F340">
        <v>6</v>
      </c>
      <c r="G340" t="s">
        <v>193</v>
      </c>
      <c r="H340">
        <v>619</v>
      </c>
      <c r="I340" t="s">
        <v>278</v>
      </c>
      <c r="J340" t="s">
        <v>279</v>
      </c>
      <c r="K340" t="s">
        <v>213</v>
      </c>
      <c r="L340">
        <v>4562</v>
      </c>
      <c r="M340" t="s">
        <v>212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182</v>
      </c>
      <c r="C341">
        <v>2019</v>
      </c>
      <c r="D341">
        <v>2</v>
      </c>
      <c r="E341" t="s">
        <v>298</v>
      </c>
      <c r="F341">
        <v>6</v>
      </c>
      <c r="G341" t="s">
        <v>193</v>
      </c>
      <c r="H341">
        <v>627</v>
      </c>
      <c r="I341" t="s">
        <v>258</v>
      </c>
      <c r="J341" t="s">
        <v>133</v>
      </c>
      <c r="K341" t="s">
        <v>213</v>
      </c>
      <c r="L341">
        <v>4562</v>
      </c>
      <c r="M341" t="s">
        <v>212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182</v>
      </c>
      <c r="C342">
        <v>2019</v>
      </c>
      <c r="D342">
        <v>3</v>
      </c>
      <c r="E342" t="s">
        <v>246</v>
      </c>
      <c r="F342">
        <v>5</v>
      </c>
      <c r="G342" t="s">
        <v>196</v>
      </c>
      <c r="H342">
        <v>602</v>
      </c>
      <c r="I342" t="s">
        <v>247</v>
      </c>
      <c r="J342" t="s">
        <v>126</v>
      </c>
      <c r="K342" t="s">
        <v>198</v>
      </c>
      <c r="L342">
        <v>460</v>
      </c>
      <c r="M342" t="s">
        <v>199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182</v>
      </c>
      <c r="C343">
        <v>2019</v>
      </c>
      <c r="D343">
        <v>3</v>
      </c>
      <c r="E343" t="s">
        <v>246</v>
      </c>
      <c r="F343">
        <v>1</v>
      </c>
      <c r="G343" t="s">
        <v>184</v>
      </c>
      <c r="H343">
        <v>301</v>
      </c>
      <c r="I343" t="s">
        <v>248</v>
      </c>
      <c r="J343" t="s">
        <v>122</v>
      </c>
      <c r="K343" t="s">
        <v>231</v>
      </c>
      <c r="L343">
        <v>200</v>
      </c>
      <c r="M343" t="s">
        <v>211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182</v>
      </c>
      <c r="C344">
        <v>2019</v>
      </c>
      <c r="D344">
        <v>3</v>
      </c>
      <c r="E344" t="s">
        <v>246</v>
      </c>
      <c r="F344">
        <v>75</v>
      </c>
      <c r="G344" t="s">
        <v>213</v>
      </c>
      <c r="H344">
        <v>701</v>
      </c>
      <c r="I344" t="s">
        <v>207</v>
      </c>
      <c r="J344" t="s">
        <v>208</v>
      </c>
      <c r="K344" t="s">
        <v>209</v>
      </c>
      <c r="L344">
        <v>1575</v>
      </c>
      <c r="M344" t="s">
        <v>219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182</v>
      </c>
      <c r="C345">
        <v>2019</v>
      </c>
      <c r="D345">
        <v>3</v>
      </c>
      <c r="E345" t="s">
        <v>246</v>
      </c>
      <c r="F345">
        <v>1</v>
      </c>
      <c r="G345" t="s">
        <v>184</v>
      </c>
      <c r="H345">
        <v>903</v>
      </c>
      <c r="I345" t="s">
        <v>240</v>
      </c>
      <c r="J345" t="s">
        <v>122</v>
      </c>
      <c r="K345" t="s">
        <v>231</v>
      </c>
      <c r="L345">
        <v>4512</v>
      </c>
      <c r="M345" t="s">
        <v>187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188</v>
      </c>
      <c r="C346">
        <v>2019</v>
      </c>
      <c r="D346">
        <v>3</v>
      </c>
      <c r="E346" t="s">
        <v>246</v>
      </c>
      <c r="F346">
        <v>3</v>
      </c>
      <c r="G346" t="s">
        <v>190</v>
      </c>
      <c r="H346">
        <v>903</v>
      </c>
      <c r="I346" t="s">
        <v>240</v>
      </c>
      <c r="J346" t="s">
        <v>122</v>
      </c>
      <c r="K346" t="s">
        <v>231</v>
      </c>
      <c r="L346">
        <v>4532</v>
      </c>
      <c r="M346" t="s">
        <v>201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182</v>
      </c>
      <c r="C347">
        <v>2019</v>
      </c>
      <c r="D347">
        <v>3</v>
      </c>
      <c r="E347" t="s">
        <v>246</v>
      </c>
      <c r="F347">
        <v>60</v>
      </c>
      <c r="G347" t="s">
        <v>213</v>
      </c>
      <c r="H347">
        <v>612</v>
      </c>
      <c r="I347" t="s">
        <v>224</v>
      </c>
      <c r="J347" t="s">
        <v>117</v>
      </c>
      <c r="K347" t="s">
        <v>225</v>
      </c>
      <c r="L347">
        <v>360</v>
      </c>
      <c r="M347" t="s">
        <v>226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182</v>
      </c>
      <c r="C348">
        <v>2019</v>
      </c>
      <c r="D348">
        <v>3</v>
      </c>
      <c r="E348" t="s">
        <v>246</v>
      </c>
      <c r="F348">
        <v>5</v>
      </c>
      <c r="G348" t="s">
        <v>196</v>
      </c>
      <c r="H348">
        <v>8</v>
      </c>
      <c r="I348" t="s">
        <v>249</v>
      </c>
      <c r="J348" t="s">
        <v>127</v>
      </c>
      <c r="K348" t="s">
        <v>250</v>
      </c>
      <c r="L348">
        <v>460</v>
      </c>
      <c r="M348" t="s">
        <v>199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188</v>
      </c>
      <c r="C349">
        <v>2019</v>
      </c>
      <c r="D349">
        <v>3</v>
      </c>
      <c r="E349" t="s">
        <v>246</v>
      </c>
      <c r="F349">
        <v>3</v>
      </c>
      <c r="G349" t="s">
        <v>190</v>
      </c>
      <c r="H349">
        <v>951</v>
      </c>
      <c r="I349" t="s">
        <v>251</v>
      </c>
      <c r="J349" t="s">
        <v>127</v>
      </c>
      <c r="K349" t="s">
        <v>250</v>
      </c>
      <c r="L349">
        <v>4532</v>
      </c>
      <c r="M349" t="s">
        <v>201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188</v>
      </c>
      <c r="C350">
        <v>2019</v>
      </c>
      <c r="D350">
        <v>3</v>
      </c>
      <c r="E350" t="s">
        <v>246</v>
      </c>
      <c r="F350">
        <v>1</v>
      </c>
      <c r="G350" t="s">
        <v>184</v>
      </c>
      <c r="H350">
        <v>950</v>
      </c>
      <c r="I350" t="s">
        <v>185</v>
      </c>
      <c r="J350" t="s">
        <v>116</v>
      </c>
      <c r="K350" t="s">
        <v>186</v>
      </c>
      <c r="L350">
        <v>4512</v>
      </c>
      <c r="M350" t="s">
        <v>187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188</v>
      </c>
      <c r="C351">
        <v>2019</v>
      </c>
      <c r="D351">
        <v>3</v>
      </c>
      <c r="E351" t="s">
        <v>246</v>
      </c>
      <c r="F351">
        <v>1</v>
      </c>
      <c r="G351" t="s">
        <v>184</v>
      </c>
      <c r="H351">
        <v>10</v>
      </c>
      <c r="I351" t="s">
        <v>252</v>
      </c>
      <c r="J351" t="s">
        <v>119</v>
      </c>
      <c r="K351" t="s">
        <v>215</v>
      </c>
      <c r="L351">
        <v>200</v>
      </c>
      <c r="M351" t="s">
        <v>211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182</v>
      </c>
      <c r="C352">
        <v>2019</v>
      </c>
      <c r="D352">
        <v>3</v>
      </c>
      <c r="E352" t="s">
        <v>246</v>
      </c>
      <c r="F352">
        <v>1</v>
      </c>
      <c r="G352" t="s">
        <v>184</v>
      </c>
      <c r="H352">
        <v>15</v>
      </c>
      <c r="I352" t="s">
        <v>253</v>
      </c>
      <c r="J352" t="s">
        <v>119</v>
      </c>
      <c r="K352" t="s">
        <v>215</v>
      </c>
      <c r="L352">
        <v>200</v>
      </c>
      <c r="M352" t="s">
        <v>211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182</v>
      </c>
      <c r="C353">
        <v>2019</v>
      </c>
      <c r="D353">
        <v>3</v>
      </c>
      <c r="E353" t="s">
        <v>246</v>
      </c>
      <c r="F353">
        <v>3</v>
      </c>
      <c r="G353" t="s">
        <v>190</v>
      </c>
      <c r="H353">
        <v>18</v>
      </c>
      <c r="I353" t="s">
        <v>216</v>
      </c>
      <c r="J353" t="s">
        <v>120</v>
      </c>
      <c r="K353" t="s">
        <v>217</v>
      </c>
      <c r="L353">
        <v>300</v>
      </c>
      <c r="M353" t="s">
        <v>192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182</v>
      </c>
      <c r="C354">
        <v>2019</v>
      </c>
      <c r="D354">
        <v>3</v>
      </c>
      <c r="E354" t="s">
        <v>246</v>
      </c>
      <c r="F354">
        <v>75</v>
      </c>
      <c r="G354" t="s">
        <v>213</v>
      </c>
      <c r="H354">
        <v>18</v>
      </c>
      <c r="I354" t="s">
        <v>216</v>
      </c>
      <c r="J354" t="s">
        <v>120</v>
      </c>
      <c r="K354" t="s">
        <v>217</v>
      </c>
      <c r="L354">
        <v>1575</v>
      </c>
      <c r="M354" t="s">
        <v>219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188</v>
      </c>
      <c r="C355">
        <v>2019</v>
      </c>
      <c r="D355">
        <v>3</v>
      </c>
      <c r="E355" t="s">
        <v>246</v>
      </c>
      <c r="F355">
        <v>6</v>
      </c>
      <c r="G355" t="s">
        <v>193</v>
      </c>
      <c r="H355">
        <v>624</v>
      </c>
      <c r="I355" t="s">
        <v>227</v>
      </c>
      <c r="J355" t="s">
        <v>125</v>
      </c>
      <c r="K355" t="s">
        <v>228</v>
      </c>
      <c r="L355">
        <v>4562</v>
      </c>
      <c r="M355" t="s">
        <v>212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182</v>
      </c>
      <c r="C356">
        <v>2019</v>
      </c>
      <c r="D356">
        <v>3</v>
      </c>
      <c r="E356" t="s">
        <v>246</v>
      </c>
      <c r="F356">
        <v>1</v>
      </c>
      <c r="G356" t="s">
        <v>184</v>
      </c>
      <c r="H356">
        <v>603</v>
      </c>
      <c r="I356" t="s">
        <v>197</v>
      </c>
      <c r="J356" t="s">
        <v>126</v>
      </c>
      <c r="K356" t="s">
        <v>198</v>
      </c>
      <c r="L356">
        <v>200</v>
      </c>
      <c r="M356" t="s">
        <v>211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188</v>
      </c>
      <c r="C357">
        <v>2019</v>
      </c>
      <c r="D357">
        <v>3</v>
      </c>
      <c r="E357" t="s">
        <v>246</v>
      </c>
      <c r="F357">
        <v>3</v>
      </c>
      <c r="G357" t="s">
        <v>190</v>
      </c>
      <c r="H357">
        <v>9</v>
      </c>
      <c r="I357" t="s">
        <v>276</v>
      </c>
      <c r="J357" t="s">
        <v>118</v>
      </c>
      <c r="K357" t="s">
        <v>237</v>
      </c>
      <c r="L357">
        <v>300</v>
      </c>
      <c r="M357" t="s">
        <v>192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182</v>
      </c>
      <c r="C358">
        <v>2019</v>
      </c>
      <c r="D358">
        <v>3</v>
      </c>
      <c r="E358" t="s">
        <v>246</v>
      </c>
      <c r="F358">
        <v>10</v>
      </c>
      <c r="G358" t="s">
        <v>239</v>
      </c>
      <c r="H358">
        <v>306</v>
      </c>
      <c r="I358" t="s">
        <v>245</v>
      </c>
      <c r="J358" t="s">
        <v>123</v>
      </c>
      <c r="K358" t="s">
        <v>243</v>
      </c>
      <c r="L358">
        <v>207</v>
      </c>
      <c r="M358" t="s">
        <v>244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182</v>
      </c>
      <c r="C359">
        <v>2019</v>
      </c>
      <c r="D359">
        <v>3</v>
      </c>
      <c r="E359" t="s">
        <v>246</v>
      </c>
      <c r="F359">
        <v>10</v>
      </c>
      <c r="G359" t="s">
        <v>239</v>
      </c>
      <c r="H359">
        <v>5</v>
      </c>
      <c r="I359" t="s">
        <v>191</v>
      </c>
      <c r="J359" t="s">
        <v>116</v>
      </c>
      <c r="K359" t="s">
        <v>186</v>
      </c>
      <c r="L359">
        <v>207</v>
      </c>
      <c r="M359" t="s">
        <v>244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182</v>
      </c>
      <c r="C360">
        <v>2019</v>
      </c>
      <c r="D360">
        <v>3</v>
      </c>
      <c r="E360" t="s">
        <v>246</v>
      </c>
      <c r="F360">
        <v>1</v>
      </c>
      <c r="G360" t="s">
        <v>184</v>
      </c>
      <c r="H360">
        <v>5</v>
      </c>
      <c r="I360" t="s">
        <v>191</v>
      </c>
      <c r="J360" t="s">
        <v>116</v>
      </c>
      <c r="K360" t="s">
        <v>186</v>
      </c>
      <c r="L360">
        <v>200</v>
      </c>
      <c r="M360" t="s">
        <v>211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182</v>
      </c>
      <c r="C361">
        <v>2019</v>
      </c>
      <c r="D361">
        <v>3</v>
      </c>
      <c r="E361" t="s">
        <v>246</v>
      </c>
      <c r="F361">
        <v>3</v>
      </c>
      <c r="G361" t="s">
        <v>190</v>
      </c>
      <c r="H361">
        <v>911</v>
      </c>
      <c r="I361" t="s">
        <v>202</v>
      </c>
      <c r="J361" t="s">
        <v>203</v>
      </c>
      <c r="K361" t="s">
        <v>204</v>
      </c>
      <c r="L361">
        <v>4532</v>
      </c>
      <c r="M361" t="s">
        <v>201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182</v>
      </c>
      <c r="C362">
        <v>2019</v>
      </c>
      <c r="D362">
        <v>3</v>
      </c>
      <c r="E362" t="s">
        <v>246</v>
      </c>
      <c r="F362">
        <v>6</v>
      </c>
      <c r="G362" t="s">
        <v>193</v>
      </c>
      <c r="H362">
        <v>619</v>
      </c>
      <c r="I362" t="s">
        <v>278</v>
      </c>
      <c r="J362" t="s">
        <v>279</v>
      </c>
      <c r="K362" t="s">
        <v>213</v>
      </c>
      <c r="L362">
        <v>4562</v>
      </c>
      <c r="M362" t="s">
        <v>212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182</v>
      </c>
      <c r="C363">
        <v>2019</v>
      </c>
      <c r="D363">
        <v>3</v>
      </c>
      <c r="E363" t="s">
        <v>246</v>
      </c>
      <c r="F363">
        <v>6</v>
      </c>
      <c r="G363" t="s">
        <v>193</v>
      </c>
      <c r="H363">
        <v>626</v>
      </c>
      <c r="I363" t="s">
        <v>269</v>
      </c>
      <c r="J363" t="s">
        <v>133</v>
      </c>
      <c r="K363" t="s">
        <v>213</v>
      </c>
      <c r="L363">
        <v>700</v>
      </c>
      <c r="M363" t="s">
        <v>194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182</v>
      </c>
      <c r="C364">
        <v>2019</v>
      </c>
      <c r="D364">
        <v>3</v>
      </c>
      <c r="E364" t="s">
        <v>246</v>
      </c>
      <c r="F364">
        <v>6</v>
      </c>
      <c r="G364" t="s">
        <v>193</v>
      </c>
      <c r="H364">
        <v>627</v>
      </c>
      <c r="I364" t="s">
        <v>258</v>
      </c>
      <c r="J364" t="s">
        <v>133</v>
      </c>
      <c r="K364" t="s">
        <v>213</v>
      </c>
      <c r="L364">
        <v>4562</v>
      </c>
      <c r="M364" t="s">
        <v>212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182</v>
      </c>
      <c r="C365">
        <v>2019</v>
      </c>
      <c r="D365">
        <v>3</v>
      </c>
      <c r="E365" t="s">
        <v>246</v>
      </c>
      <c r="F365">
        <v>5</v>
      </c>
      <c r="G365" t="s">
        <v>196</v>
      </c>
      <c r="H365">
        <v>603</v>
      </c>
      <c r="I365" t="s">
        <v>197</v>
      </c>
      <c r="J365" t="s">
        <v>126</v>
      </c>
      <c r="K365" t="s">
        <v>198</v>
      </c>
      <c r="L365">
        <v>460</v>
      </c>
      <c r="M365" t="s">
        <v>199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182</v>
      </c>
      <c r="C366">
        <v>2019</v>
      </c>
      <c r="D366">
        <v>3</v>
      </c>
      <c r="E366" t="s">
        <v>246</v>
      </c>
      <c r="F366">
        <v>3</v>
      </c>
      <c r="G366" t="s">
        <v>190</v>
      </c>
      <c r="H366">
        <v>602</v>
      </c>
      <c r="I366" t="s">
        <v>247</v>
      </c>
      <c r="J366" t="s">
        <v>126</v>
      </c>
      <c r="K366" t="s">
        <v>198</v>
      </c>
      <c r="L366">
        <v>300</v>
      </c>
      <c r="M366" t="s">
        <v>192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182</v>
      </c>
      <c r="C367">
        <v>2019</v>
      </c>
      <c r="D367">
        <v>3</v>
      </c>
      <c r="E367" t="s">
        <v>246</v>
      </c>
      <c r="F367">
        <v>3</v>
      </c>
      <c r="G367" t="s">
        <v>190</v>
      </c>
      <c r="H367">
        <v>17</v>
      </c>
      <c r="I367" t="s">
        <v>205</v>
      </c>
      <c r="J367" t="s">
        <v>129</v>
      </c>
      <c r="K367" t="s">
        <v>206</v>
      </c>
      <c r="L367">
        <v>300</v>
      </c>
      <c r="M367" t="s">
        <v>192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182</v>
      </c>
      <c r="C368">
        <v>2019</v>
      </c>
      <c r="D368">
        <v>3</v>
      </c>
      <c r="E368" t="s">
        <v>246</v>
      </c>
      <c r="F368">
        <v>3</v>
      </c>
      <c r="G368" t="s">
        <v>190</v>
      </c>
      <c r="H368">
        <v>20</v>
      </c>
      <c r="I368" t="s">
        <v>301</v>
      </c>
      <c r="J368" t="s">
        <v>129</v>
      </c>
      <c r="K368" t="s">
        <v>206</v>
      </c>
      <c r="L368">
        <v>300</v>
      </c>
      <c r="M368" t="s">
        <v>192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182</v>
      </c>
      <c r="C369">
        <v>2019</v>
      </c>
      <c r="D369">
        <v>3</v>
      </c>
      <c r="E369" t="s">
        <v>246</v>
      </c>
      <c r="F369">
        <v>3</v>
      </c>
      <c r="G369" t="s">
        <v>190</v>
      </c>
      <c r="H369">
        <v>700</v>
      </c>
      <c r="I369" t="s">
        <v>274</v>
      </c>
      <c r="J369" t="s">
        <v>208</v>
      </c>
      <c r="K369" t="s">
        <v>209</v>
      </c>
      <c r="L369">
        <v>300</v>
      </c>
      <c r="M369" t="s">
        <v>192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182</v>
      </c>
      <c r="C370">
        <v>2019</v>
      </c>
      <c r="D370">
        <v>3</v>
      </c>
      <c r="E370" t="s">
        <v>246</v>
      </c>
      <c r="F370">
        <v>3</v>
      </c>
      <c r="G370" t="s">
        <v>190</v>
      </c>
      <c r="H370">
        <v>701</v>
      </c>
      <c r="I370" t="s">
        <v>207</v>
      </c>
      <c r="J370" t="s">
        <v>208</v>
      </c>
      <c r="K370" t="s">
        <v>209</v>
      </c>
      <c r="L370">
        <v>300</v>
      </c>
      <c r="M370" t="s">
        <v>192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182</v>
      </c>
      <c r="C371">
        <v>2019</v>
      </c>
      <c r="D371">
        <v>3</v>
      </c>
      <c r="E371" t="s">
        <v>246</v>
      </c>
      <c r="F371">
        <v>10</v>
      </c>
      <c r="G371" t="s">
        <v>239</v>
      </c>
      <c r="H371">
        <v>2</v>
      </c>
      <c r="I371" t="s">
        <v>265</v>
      </c>
      <c r="J371" t="s">
        <v>122</v>
      </c>
      <c r="K371" t="s">
        <v>231</v>
      </c>
      <c r="L371">
        <v>207</v>
      </c>
      <c r="M371" t="s">
        <v>244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182</v>
      </c>
      <c r="C372">
        <v>2019</v>
      </c>
      <c r="D372">
        <v>3</v>
      </c>
      <c r="E372" t="s">
        <v>246</v>
      </c>
      <c r="F372">
        <v>3</v>
      </c>
      <c r="G372" t="s">
        <v>190</v>
      </c>
      <c r="H372">
        <v>903</v>
      </c>
      <c r="I372" t="s">
        <v>240</v>
      </c>
      <c r="J372" t="s">
        <v>122</v>
      </c>
      <c r="K372" t="s">
        <v>231</v>
      </c>
      <c r="L372">
        <v>4532</v>
      </c>
      <c r="M372" t="s">
        <v>201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188</v>
      </c>
      <c r="C373">
        <v>2019</v>
      </c>
      <c r="D373">
        <v>3</v>
      </c>
      <c r="E373" t="s">
        <v>246</v>
      </c>
      <c r="F373">
        <v>10</v>
      </c>
      <c r="G373" t="s">
        <v>239</v>
      </c>
      <c r="H373">
        <v>903</v>
      </c>
      <c r="I373" t="s">
        <v>240</v>
      </c>
      <c r="J373" t="s">
        <v>122</v>
      </c>
      <c r="K373" t="s">
        <v>231</v>
      </c>
      <c r="L373">
        <v>4513</v>
      </c>
      <c r="M373" t="s">
        <v>241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182</v>
      </c>
      <c r="C374">
        <v>2019</v>
      </c>
      <c r="D374">
        <v>3</v>
      </c>
      <c r="E374" t="s">
        <v>246</v>
      </c>
      <c r="F374">
        <v>6</v>
      </c>
      <c r="G374" t="s">
        <v>193</v>
      </c>
      <c r="H374">
        <v>621</v>
      </c>
      <c r="I374" t="s">
        <v>260</v>
      </c>
      <c r="J374" t="s">
        <v>117</v>
      </c>
      <c r="K374" t="s">
        <v>225</v>
      </c>
      <c r="L374">
        <v>4562</v>
      </c>
      <c r="M374" t="s">
        <v>212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182</v>
      </c>
      <c r="C375">
        <v>2019</v>
      </c>
      <c r="D375">
        <v>3</v>
      </c>
      <c r="E375" t="s">
        <v>246</v>
      </c>
      <c r="F375">
        <v>77</v>
      </c>
      <c r="G375" t="s">
        <v>213</v>
      </c>
      <c r="H375">
        <v>950</v>
      </c>
      <c r="I375" t="s">
        <v>185</v>
      </c>
      <c r="J375" t="s">
        <v>116</v>
      </c>
      <c r="K375" t="s">
        <v>186</v>
      </c>
      <c r="L375">
        <v>4577</v>
      </c>
      <c r="M375" t="s">
        <v>213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182</v>
      </c>
      <c r="C376">
        <v>2019</v>
      </c>
      <c r="D376">
        <v>3</v>
      </c>
      <c r="E376" t="s">
        <v>246</v>
      </c>
      <c r="F376">
        <v>3</v>
      </c>
      <c r="G376" t="s">
        <v>190</v>
      </c>
      <c r="H376">
        <v>8</v>
      </c>
      <c r="I376" t="s">
        <v>249</v>
      </c>
      <c r="J376" t="s">
        <v>127</v>
      </c>
      <c r="K376" t="s">
        <v>250</v>
      </c>
      <c r="L376">
        <v>300</v>
      </c>
      <c r="M376" t="s">
        <v>192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182</v>
      </c>
      <c r="C377">
        <v>2019</v>
      </c>
      <c r="D377">
        <v>3</v>
      </c>
      <c r="E377" t="s">
        <v>246</v>
      </c>
      <c r="F377">
        <v>77</v>
      </c>
      <c r="G377" t="s">
        <v>213</v>
      </c>
      <c r="H377">
        <v>5</v>
      </c>
      <c r="I377" t="s">
        <v>191</v>
      </c>
      <c r="J377" t="s">
        <v>116</v>
      </c>
      <c r="K377" t="s">
        <v>186</v>
      </c>
      <c r="L377">
        <v>1577</v>
      </c>
      <c r="M377" t="s">
        <v>234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182</v>
      </c>
      <c r="C378">
        <v>2019</v>
      </c>
      <c r="D378">
        <v>3</v>
      </c>
      <c r="E378" t="s">
        <v>246</v>
      </c>
      <c r="F378">
        <v>3</v>
      </c>
      <c r="G378" t="s">
        <v>190</v>
      </c>
      <c r="H378">
        <v>9</v>
      </c>
      <c r="I378" t="s">
        <v>276</v>
      </c>
      <c r="J378" t="s">
        <v>118</v>
      </c>
      <c r="K378" t="s">
        <v>237</v>
      </c>
      <c r="L378">
        <v>300</v>
      </c>
      <c r="M378" t="s">
        <v>192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188</v>
      </c>
      <c r="C379">
        <v>2019</v>
      </c>
      <c r="D379">
        <v>3</v>
      </c>
      <c r="E379" t="s">
        <v>246</v>
      </c>
      <c r="F379">
        <v>3</v>
      </c>
      <c r="G379" t="s">
        <v>190</v>
      </c>
      <c r="H379">
        <v>10</v>
      </c>
      <c r="I379" t="s">
        <v>252</v>
      </c>
      <c r="J379" t="s">
        <v>119</v>
      </c>
      <c r="K379" t="s">
        <v>215</v>
      </c>
      <c r="L379">
        <v>300</v>
      </c>
      <c r="M379" t="s">
        <v>192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188</v>
      </c>
      <c r="C380">
        <v>2019</v>
      </c>
      <c r="D380">
        <v>3</v>
      </c>
      <c r="E380" t="s">
        <v>246</v>
      </c>
      <c r="F380">
        <v>1</v>
      </c>
      <c r="G380" t="s">
        <v>184</v>
      </c>
      <c r="H380">
        <v>953</v>
      </c>
      <c r="I380" t="s">
        <v>214</v>
      </c>
      <c r="J380" t="s">
        <v>119</v>
      </c>
      <c r="K380" t="s">
        <v>215</v>
      </c>
      <c r="L380">
        <v>4512</v>
      </c>
      <c r="M380" t="s">
        <v>187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182</v>
      </c>
      <c r="C381">
        <v>2019</v>
      </c>
      <c r="D381">
        <v>3</v>
      </c>
      <c r="E381" t="s">
        <v>246</v>
      </c>
      <c r="F381">
        <v>3</v>
      </c>
      <c r="G381" t="s">
        <v>190</v>
      </c>
      <c r="H381">
        <v>13</v>
      </c>
      <c r="I381" t="s">
        <v>297</v>
      </c>
      <c r="J381" t="s">
        <v>120</v>
      </c>
      <c r="K381" t="s">
        <v>217</v>
      </c>
      <c r="L381">
        <v>300</v>
      </c>
      <c r="M381" t="s">
        <v>192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182</v>
      </c>
      <c r="C382">
        <v>2019</v>
      </c>
      <c r="D382">
        <v>3</v>
      </c>
      <c r="E382" t="s">
        <v>246</v>
      </c>
      <c r="F382">
        <v>5</v>
      </c>
      <c r="G382" t="s">
        <v>196</v>
      </c>
      <c r="H382">
        <v>13</v>
      </c>
      <c r="I382" t="s">
        <v>297</v>
      </c>
      <c r="J382" t="s">
        <v>120</v>
      </c>
      <c r="K382" t="s">
        <v>217</v>
      </c>
      <c r="L382">
        <v>460</v>
      </c>
      <c r="M382" t="s">
        <v>199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182</v>
      </c>
      <c r="C383">
        <v>2019</v>
      </c>
      <c r="D383">
        <v>3</v>
      </c>
      <c r="E383" t="s">
        <v>246</v>
      </c>
      <c r="F383">
        <v>5</v>
      </c>
      <c r="G383" t="s">
        <v>196</v>
      </c>
      <c r="H383">
        <v>18</v>
      </c>
      <c r="I383" t="s">
        <v>216</v>
      </c>
      <c r="J383" t="s">
        <v>120</v>
      </c>
      <c r="K383" t="s">
        <v>217</v>
      </c>
      <c r="L383">
        <v>460</v>
      </c>
      <c r="M383" t="s">
        <v>199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182</v>
      </c>
      <c r="C384">
        <v>2019</v>
      </c>
      <c r="D384">
        <v>3</v>
      </c>
      <c r="E384" t="s">
        <v>246</v>
      </c>
      <c r="F384">
        <v>3</v>
      </c>
      <c r="G384" t="s">
        <v>190</v>
      </c>
      <c r="H384">
        <v>956</v>
      </c>
      <c r="I384" t="s">
        <v>286</v>
      </c>
      <c r="J384" t="s">
        <v>120</v>
      </c>
      <c r="K384" t="s">
        <v>217</v>
      </c>
      <c r="L384">
        <v>4532</v>
      </c>
      <c r="M384" t="s">
        <v>201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182</v>
      </c>
      <c r="C385">
        <v>2019</v>
      </c>
      <c r="D385">
        <v>3</v>
      </c>
      <c r="E385" t="s">
        <v>246</v>
      </c>
      <c r="F385">
        <v>10</v>
      </c>
      <c r="G385" t="s">
        <v>239</v>
      </c>
      <c r="H385">
        <v>602</v>
      </c>
      <c r="I385" t="s">
        <v>247</v>
      </c>
      <c r="J385" t="s">
        <v>126</v>
      </c>
      <c r="K385" t="s">
        <v>198</v>
      </c>
      <c r="L385">
        <v>207</v>
      </c>
      <c r="M385" t="s">
        <v>244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182</v>
      </c>
      <c r="C386">
        <v>2019</v>
      </c>
      <c r="D386">
        <v>3</v>
      </c>
      <c r="E386" t="s">
        <v>246</v>
      </c>
      <c r="F386">
        <v>6</v>
      </c>
      <c r="G386" t="s">
        <v>193</v>
      </c>
      <c r="H386">
        <v>617</v>
      </c>
      <c r="I386" t="s">
        <v>288</v>
      </c>
      <c r="J386" t="s">
        <v>289</v>
      </c>
      <c r="K386" t="s">
        <v>290</v>
      </c>
      <c r="L386">
        <v>4562</v>
      </c>
      <c r="M386" t="s">
        <v>212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182</v>
      </c>
      <c r="C387">
        <v>2019</v>
      </c>
      <c r="D387">
        <v>3</v>
      </c>
      <c r="E387" t="s">
        <v>246</v>
      </c>
      <c r="F387">
        <v>6</v>
      </c>
      <c r="G387" t="s">
        <v>193</v>
      </c>
      <c r="H387">
        <v>618</v>
      </c>
      <c r="I387" t="s">
        <v>295</v>
      </c>
      <c r="J387" t="s">
        <v>131</v>
      </c>
      <c r="K387" t="s">
        <v>281</v>
      </c>
      <c r="L387">
        <v>4562</v>
      </c>
      <c r="M387" t="s">
        <v>212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182</v>
      </c>
      <c r="C388">
        <v>2019</v>
      </c>
      <c r="D388">
        <v>3</v>
      </c>
      <c r="E388" t="s">
        <v>246</v>
      </c>
      <c r="F388">
        <v>10</v>
      </c>
      <c r="G388" t="s">
        <v>239</v>
      </c>
      <c r="H388">
        <v>903</v>
      </c>
      <c r="I388" t="s">
        <v>240</v>
      </c>
      <c r="J388" t="s">
        <v>122</v>
      </c>
      <c r="K388" t="s">
        <v>231</v>
      </c>
      <c r="L388">
        <v>4513</v>
      </c>
      <c r="M388" t="s">
        <v>241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188</v>
      </c>
      <c r="C389">
        <v>2019</v>
      </c>
      <c r="D389">
        <v>3</v>
      </c>
      <c r="E389" t="s">
        <v>246</v>
      </c>
      <c r="F389">
        <v>10</v>
      </c>
      <c r="G389" t="s">
        <v>239</v>
      </c>
      <c r="H389">
        <v>1</v>
      </c>
      <c r="I389" t="s">
        <v>230</v>
      </c>
      <c r="J389" t="s">
        <v>122</v>
      </c>
      <c r="K389" t="s">
        <v>231</v>
      </c>
      <c r="L389">
        <v>207</v>
      </c>
      <c r="M389" t="s">
        <v>244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182</v>
      </c>
      <c r="C390">
        <v>2019</v>
      </c>
      <c r="D390">
        <v>3</v>
      </c>
      <c r="E390" t="s">
        <v>246</v>
      </c>
      <c r="F390">
        <v>71</v>
      </c>
      <c r="G390" t="s">
        <v>213</v>
      </c>
      <c r="H390">
        <v>1</v>
      </c>
      <c r="I390" t="s">
        <v>230</v>
      </c>
      <c r="J390" t="s">
        <v>122</v>
      </c>
      <c r="K390" t="s">
        <v>231</v>
      </c>
      <c r="L390">
        <v>1571</v>
      </c>
      <c r="M390" t="s">
        <v>266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182</v>
      </c>
      <c r="C391">
        <v>2019</v>
      </c>
      <c r="D391">
        <v>3</v>
      </c>
      <c r="E391" t="s">
        <v>246</v>
      </c>
      <c r="F391">
        <v>3</v>
      </c>
      <c r="G391" t="s">
        <v>190</v>
      </c>
      <c r="H391">
        <v>951</v>
      </c>
      <c r="I391" t="s">
        <v>251</v>
      </c>
      <c r="J391" t="s">
        <v>127</v>
      </c>
      <c r="K391" t="s">
        <v>250</v>
      </c>
      <c r="L391">
        <v>4532</v>
      </c>
      <c r="M391" t="s">
        <v>201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182</v>
      </c>
      <c r="C392">
        <v>2019</v>
      </c>
      <c r="D392">
        <v>3</v>
      </c>
      <c r="E392" t="s">
        <v>246</v>
      </c>
      <c r="F392">
        <v>1</v>
      </c>
      <c r="G392" t="s">
        <v>184</v>
      </c>
      <c r="H392">
        <v>310</v>
      </c>
      <c r="I392" t="s">
        <v>255</v>
      </c>
      <c r="J392" t="s">
        <v>119</v>
      </c>
      <c r="K392" t="s">
        <v>215</v>
      </c>
      <c r="L392">
        <v>200</v>
      </c>
      <c r="M392" t="s">
        <v>211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182</v>
      </c>
      <c r="C393">
        <v>2019</v>
      </c>
      <c r="D393">
        <v>3</v>
      </c>
      <c r="E393" t="s">
        <v>246</v>
      </c>
      <c r="F393">
        <v>3</v>
      </c>
      <c r="G393" t="s">
        <v>190</v>
      </c>
      <c r="H393">
        <v>954</v>
      </c>
      <c r="I393" t="s">
        <v>238</v>
      </c>
      <c r="J393" t="s">
        <v>120</v>
      </c>
      <c r="K393" t="s">
        <v>217</v>
      </c>
      <c r="L393">
        <v>4532</v>
      </c>
      <c r="M393" t="s">
        <v>201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188</v>
      </c>
      <c r="C394">
        <v>2019</v>
      </c>
      <c r="D394">
        <v>3</v>
      </c>
      <c r="E394" t="s">
        <v>246</v>
      </c>
      <c r="F394">
        <v>3</v>
      </c>
      <c r="G394" t="s">
        <v>190</v>
      </c>
      <c r="H394">
        <v>954</v>
      </c>
      <c r="I394" t="s">
        <v>238</v>
      </c>
      <c r="J394" t="s">
        <v>120</v>
      </c>
      <c r="K394" t="s">
        <v>217</v>
      </c>
      <c r="L394">
        <v>4532</v>
      </c>
      <c r="M394" t="s">
        <v>201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182</v>
      </c>
      <c r="C395">
        <v>2019</v>
      </c>
      <c r="D395">
        <v>3</v>
      </c>
      <c r="E395" t="s">
        <v>246</v>
      </c>
      <c r="F395">
        <v>1</v>
      </c>
      <c r="G395" t="s">
        <v>184</v>
      </c>
      <c r="H395">
        <v>911</v>
      </c>
      <c r="I395" t="s">
        <v>202</v>
      </c>
      <c r="J395" t="s">
        <v>203</v>
      </c>
      <c r="K395" t="s">
        <v>204</v>
      </c>
      <c r="L395">
        <v>4512</v>
      </c>
      <c r="M395" t="s">
        <v>187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182</v>
      </c>
      <c r="C396">
        <v>2019</v>
      </c>
      <c r="D396">
        <v>3</v>
      </c>
      <c r="E396" t="s">
        <v>246</v>
      </c>
      <c r="F396">
        <v>60</v>
      </c>
      <c r="G396" t="s">
        <v>213</v>
      </c>
      <c r="H396">
        <v>600</v>
      </c>
      <c r="I396" t="s">
        <v>267</v>
      </c>
      <c r="J396" t="s">
        <v>124</v>
      </c>
      <c r="K396" t="s">
        <v>262</v>
      </c>
      <c r="L396">
        <v>360</v>
      </c>
      <c r="M396" t="s">
        <v>226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188</v>
      </c>
      <c r="C397">
        <v>2019</v>
      </c>
      <c r="D397">
        <v>3</v>
      </c>
      <c r="E397" t="s">
        <v>246</v>
      </c>
      <c r="F397">
        <v>6</v>
      </c>
      <c r="G397" t="s">
        <v>193</v>
      </c>
      <c r="H397">
        <v>615</v>
      </c>
      <c r="I397" t="s">
        <v>293</v>
      </c>
      <c r="J397" t="s">
        <v>124</v>
      </c>
      <c r="K397" t="s">
        <v>262</v>
      </c>
      <c r="L397">
        <v>4562</v>
      </c>
      <c r="M397" t="s">
        <v>212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182</v>
      </c>
      <c r="C398">
        <v>2019</v>
      </c>
      <c r="D398">
        <v>3</v>
      </c>
      <c r="E398" t="s">
        <v>246</v>
      </c>
      <c r="F398">
        <v>60</v>
      </c>
      <c r="G398" t="s">
        <v>213</v>
      </c>
      <c r="H398">
        <v>615</v>
      </c>
      <c r="I398" t="s">
        <v>293</v>
      </c>
      <c r="J398" t="s">
        <v>124</v>
      </c>
      <c r="K398" t="s">
        <v>262</v>
      </c>
      <c r="L398">
        <v>4563</v>
      </c>
      <c r="M398" t="s">
        <v>229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182</v>
      </c>
      <c r="C399">
        <v>2019</v>
      </c>
      <c r="D399">
        <v>3</v>
      </c>
      <c r="E399" t="s">
        <v>246</v>
      </c>
      <c r="F399">
        <v>10</v>
      </c>
      <c r="G399" t="s">
        <v>239</v>
      </c>
      <c r="H399">
        <v>616</v>
      </c>
      <c r="I399" t="s">
        <v>200</v>
      </c>
      <c r="J399" t="s">
        <v>126</v>
      </c>
      <c r="K399" t="s">
        <v>198</v>
      </c>
      <c r="L399">
        <v>4513</v>
      </c>
      <c r="M399" t="s">
        <v>241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182</v>
      </c>
      <c r="C400">
        <v>2019</v>
      </c>
      <c r="D400">
        <v>3</v>
      </c>
      <c r="E400" t="s">
        <v>246</v>
      </c>
      <c r="F400">
        <v>6</v>
      </c>
      <c r="G400" t="s">
        <v>193</v>
      </c>
      <c r="H400">
        <v>625</v>
      </c>
      <c r="I400" t="s">
        <v>287</v>
      </c>
      <c r="J400" t="s">
        <v>133</v>
      </c>
      <c r="K400" t="s">
        <v>213</v>
      </c>
      <c r="L400">
        <v>700</v>
      </c>
      <c r="M400" t="s">
        <v>194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182</v>
      </c>
      <c r="C401">
        <v>2019</v>
      </c>
      <c r="D401">
        <v>3</v>
      </c>
      <c r="E401" t="s">
        <v>246</v>
      </c>
      <c r="F401">
        <v>6</v>
      </c>
      <c r="G401" t="s">
        <v>193</v>
      </c>
      <c r="H401">
        <v>615</v>
      </c>
      <c r="I401" t="s">
        <v>293</v>
      </c>
      <c r="J401" t="s">
        <v>124</v>
      </c>
      <c r="K401" t="s">
        <v>262</v>
      </c>
      <c r="L401">
        <v>4562</v>
      </c>
      <c r="M401" t="s">
        <v>212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182</v>
      </c>
      <c r="C402">
        <v>2019</v>
      </c>
      <c r="D402">
        <v>3</v>
      </c>
      <c r="E402" t="s">
        <v>246</v>
      </c>
      <c r="F402">
        <v>79</v>
      </c>
      <c r="G402" t="s">
        <v>213</v>
      </c>
      <c r="H402">
        <v>954</v>
      </c>
      <c r="I402" t="s">
        <v>238</v>
      </c>
      <c r="J402" t="s">
        <v>120</v>
      </c>
      <c r="K402" t="s">
        <v>217</v>
      </c>
      <c r="L402">
        <v>4579</v>
      </c>
      <c r="M402" t="s">
        <v>222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182</v>
      </c>
      <c r="C403">
        <v>2019</v>
      </c>
      <c r="D403">
        <v>3</v>
      </c>
      <c r="E403" t="s">
        <v>246</v>
      </c>
      <c r="F403">
        <v>1</v>
      </c>
      <c r="G403" t="s">
        <v>184</v>
      </c>
      <c r="H403">
        <v>1</v>
      </c>
      <c r="I403" t="s">
        <v>230</v>
      </c>
      <c r="J403" t="s">
        <v>122</v>
      </c>
      <c r="K403" t="s">
        <v>231</v>
      </c>
      <c r="L403">
        <v>200</v>
      </c>
      <c r="M403" t="s">
        <v>211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182</v>
      </c>
      <c r="C404">
        <v>2019</v>
      </c>
      <c r="D404">
        <v>3</v>
      </c>
      <c r="E404" t="s">
        <v>246</v>
      </c>
      <c r="F404">
        <v>5</v>
      </c>
      <c r="G404" t="s">
        <v>196</v>
      </c>
      <c r="H404">
        <v>710</v>
      </c>
      <c r="I404" t="s">
        <v>221</v>
      </c>
      <c r="J404" t="s">
        <v>208</v>
      </c>
      <c r="K404" t="s">
        <v>209</v>
      </c>
      <c r="L404">
        <v>4552</v>
      </c>
      <c r="M404" t="s">
        <v>277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188</v>
      </c>
      <c r="C405">
        <v>2019</v>
      </c>
      <c r="D405">
        <v>3</v>
      </c>
      <c r="E405" t="s">
        <v>246</v>
      </c>
      <c r="F405">
        <v>5</v>
      </c>
      <c r="G405" t="s">
        <v>196</v>
      </c>
      <c r="H405">
        <v>710</v>
      </c>
      <c r="I405" t="s">
        <v>221</v>
      </c>
      <c r="J405" t="s">
        <v>208</v>
      </c>
      <c r="K405" t="s">
        <v>209</v>
      </c>
      <c r="L405">
        <v>4552</v>
      </c>
      <c r="M405" t="s">
        <v>277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182</v>
      </c>
      <c r="C406">
        <v>2019</v>
      </c>
      <c r="D406">
        <v>3</v>
      </c>
      <c r="E406" t="s">
        <v>246</v>
      </c>
      <c r="F406">
        <v>5</v>
      </c>
      <c r="G406" t="s">
        <v>196</v>
      </c>
      <c r="H406">
        <v>700</v>
      </c>
      <c r="I406" t="s">
        <v>274</v>
      </c>
      <c r="J406" t="s">
        <v>208</v>
      </c>
      <c r="K406" t="s">
        <v>209</v>
      </c>
      <c r="L406">
        <v>460</v>
      </c>
      <c r="M406" t="s">
        <v>199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188</v>
      </c>
      <c r="C407">
        <v>2019</v>
      </c>
      <c r="D407">
        <v>3</v>
      </c>
      <c r="E407" t="s">
        <v>246</v>
      </c>
      <c r="F407">
        <v>3</v>
      </c>
      <c r="G407" t="s">
        <v>190</v>
      </c>
      <c r="H407">
        <v>2</v>
      </c>
      <c r="I407" t="s">
        <v>265</v>
      </c>
      <c r="J407" t="s">
        <v>122</v>
      </c>
      <c r="K407" t="s">
        <v>231</v>
      </c>
      <c r="L407">
        <v>300</v>
      </c>
      <c r="M407" t="s">
        <v>192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182</v>
      </c>
      <c r="C408">
        <v>2019</v>
      </c>
      <c r="D408">
        <v>3</v>
      </c>
      <c r="E408" t="s">
        <v>246</v>
      </c>
      <c r="F408">
        <v>5</v>
      </c>
      <c r="G408" t="s">
        <v>196</v>
      </c>
      <c r="H408">
        <v>951</v>
      </c>
      <c r="I408" t="s">
        <v>251</v>
      </c>
      <c r="J408" t="s">
        <v>127</v>
      </c>
      <c r="K408" t="s">
        <v>250</v>
      </c>
      <c r="L408">
        <v>4552</v>
      </c>
      <c r="M408" t="s">
        <v>277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182</v>
      </c>
      <c r="C409">
        <v>2019</v>
      </c>
      <c r="D409">
        <v>3</v>
      </c>
      <c r="E409" t="s">
        <v>246</v>
      </c>
      <c r="F409">
        <v>5</v>
      </c>
      <c r="G409" t="s">
        <v>196</v>
      </c>
      <c r="H409">
        <v>11</v>
      </c>
      <c r="I409" t="s">
        <v>284</v>
      </c>
      <c r="J409" t="s">
        <v>116</v>
      </c>
      <c r="K409" t="s">
        <v>186</v>
      </c>
      <c r="L409">
        <v>460</v>
      </c>
      <c r="M409" t="s">
        <v>199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182</v>
      </c>
      <c r="C410">
        <v>2019</v>
      </c>
      <c r="D410">
        <v>3</v>
      </c>
      <c r="E410" t="s">
        <v>246</v>
      </c>
      <c r="F410">
        <v>6</v>
      </c>
      <c r="G410" t="s">
        <v>193</v>
      </c>
      <c r="H410">
        <v>5</v>
      </c>
      <c r="I410" t="s">
        <v>191</v>
      </c>
      <c r="J410" t="s">
        <v>116</v>
      </c>
      <c r="K410" t="s">
        <v>186</v>
      </c>
      <c r="L410">
        <v>700</v>
      </c>
      <c r="M410" t="s">
        <v>194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182</v>
      </c>
      <c r="C411">
        <v>2019</v>
      </c>
      <c r="D411">
        <v>3</v>
      </c>
      <c r="E411" t="s">
        <v>246</v>
      </c>
      <c r="F411">
        <v>75</v>
      </c>
      <c r="G411" t="s">
        <v>213</v>
      </c>
      <c r="H411">
        <v>5</v>
      </c>
      <c r="I411" t="s">
        <v>191</v>
      </c>
      <c r="J411" t="s">
        <v>116</v>
      </c>
      <c r="K411" t="s">
        <v>186</v>
      </c>
      <c r="L411">
        <v>1575</v>
      </c>
      <c r="M411" t="s">
        <v>219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182</v>
      </c>
      <c r="C412">
        <v>2019</v>
      </c>
      <c r="D412">
        <v>3</v>
      </c>
      <c r="E412" t="s">
        <v>246</v>
      </c>
      <c r="F412">
        <v>10</v>
      </c>
      <c r="G412" t="s">
        <v>239</v>
      </c>
      <c r="H412">
        <v>950</v>
      </c>
      <c r="I412" t="s">
        <v>185</v>
      </c>
      <c r="J412" t="s">
        <v>116</v>
      </c>
      <c r="K412" t="s">
        <v>186</v>
      </c>
      <c r="L412">
        <v>4513</v>
      </c>
      <c r="M412" t="s">
        <v>241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182</v>
      </c>
      <c r="C413">
        <v>2019</v>
      </c>
      <c r="D413">
        <v>3</v>
      </c>
      <c r="E413" t="s">
        <v>246</v>
      </c>
      <c r="F413">
        <v>3</v>
      </c>
      <c r="G413" t="s">
        <v>190</v>
      </c>
      <c r="H413">
        <v>309</v>
      </c>
      <c r="I413" t="s">
        <v>303</v>
      </c>
      <c r="J413" t="s">
        <v>118</v>
      </c>
      <c r="K413" t="s">
        <v>237</v>
      </c>
      <c r="L413">
        <v>300</v>
      </c>
      <c r="M413" t="s">
        <v>192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182</v>
      </c>
      <c r="C414">
        <v>2019</v>
      </c>
      <c r="D414">
        <v>3</v>
      </c>
      <c r="E414" t="s">
        <v>246</v>
      </c>
      <c r="F414">
        <v>5</v>
      </c>
      <c r="G414" t="s">
        <v>196</v>
      </c>
      <c r="H414">
        <v>313</v>
      </c>
      <c r="I414" t="s">
        <v>218</v>
      </c>
      <c r="J414" t="s">
        <v>120</v>
      </c>
      <c r="K414" t="s">
        <v>217</v>
      </c>
      <c r="L414">
        <v>460</v>
      </c>
      <c r="M414" t="s">
        <v>199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182</v>
      </c>
      <c r="C415">
        <v>2019</v>
      </c>
      <c r="D415">
        <v>3</v>
      </c>
      <c r="E415" t="s">
        <v>246</v>
      </c>
      <c r="F415">
        <v>3</v>
      </c>
      <c r="G415" t="s">
        <v>190</v>
      </c>
      <c r="H415">
        <v>6</v>
      </c>
      <c r="I415" t="s">
        <v>257</v>
      </c>
      <c r="J415" t="s">
        <v>123</v>
      </c>
      <c r="K415" t="s">
        <v>243</v>
      </c>
      <c r="L415">
        <v>300</v>
      </c>
      <c r="M415" t="s">
        <v>192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182</v>
      </c>
      <c r="C416">
        <v>2019</v>
      </c>
      <c r="D416">
        <v>3</v>
      </c>
      <c r="E416" t="s">
        <v>246</v>
      </c>
      <c r="F416">
        <v>1</v>
      </c>
      <c r="G416" t="s">
        <v>184</v>
      </c>
      <c r="H416">
        <v>306</v>
      </c>
      <c r="I416" t="s">
        <v>245</v>
      </c>
      <c r="J416" t="s">
        <v>123</v>
      </c>
      <c r="K416" t="s">
        <v>243</v>
      </c>
      <c r="L416">
        <v>200</v>
      </c>
      <c r="M416" t="s">
        <v>211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182</v>
      </c>
      <c r="C417">
        <v>2019</v>
      </c>
      <c r="D417">
        <v>3</v>
      </c>
      <c r="E417" t="s">
        <v>246</v>
      </c>
      <c r="F417">
        <v>79</v>
      </c>
      <c r="G417" t="s">
        <v>213</v>
      </c>
      <c r="H417">
        <v>153</v>
      </c>
      <c r="I417" t="s">
        <v>270</v>
      </c>
      <c r="J417" t="s">
        <v>271</v>
      </c>
      <c r="K417" t="s">
        <v>271</v>
      </c>
      <c r="L417">
        <v>1579</v>
      </c>
      <c r="M417" t="s">
        <v>272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182</v>
      </c>
      <c r="C418">
        <v>2019</v>
      </c>
      <c r="D418">
        <v>3</v>
      </c>
      <c r="E418" t="s">
        <v>246</v>
      </c>
      <c r="F418">
        <v>60</v>
      </c>
      <c r="G418" t="s">
        <v>213</v>
      </c>
      <c r="H418">
        <v>623</v>
      </c>
      <c r="I418" t="s">
        <v>296</v>
      </c>
      <c r="J418" t="s">
        <v>125</v>
      </c>
      <c r="K418" t="s">
        <v>228</v>
      </c>
      <c r="L418">
        <v>360</v>
      </c>
      <c r="M418" t="s">
        <v>226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182</v>
      </c>
      <c r="C419">
        <v>2019</v>
      </c>
      <c r="D419">
        <v>3</v>
      </c>
      <c r="E419" t="s">
        <v>246</v>
      </c>
      <c r="F419">
        <v>6</v>
      </c>
      <c r="G419" t="s">
        <v>193</v>
      </c>
      <c r="H419">
        <v>601</v>
      </c>
      <c r="I419" t="s">
        <v>261</v>
      </c>
      <c r="J419" t="s">
        <v>124</v>
      </c>
      <c r="K419" t="s">
        <v>262</v>
      </c>
      <c r="L419">
        <v>700</v>
      </c>
      <c r="M419" t="s">
        <v>194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182</v>
      </c>
      <c r="C420">
        <v>2019</v>
      </c>
      <c r="D420">
        <v>3</v>
      </c>
      <c r="E420" t="s">
        <v>246</v>
      </c>
      <c r="F420">
        <v>5</v>
      </c>
      <c r="G420" t="s">
        <v>196</v>
      </c>
      <c r="H420">
        <v>954</v>
      </c>
      <c r="I420" t="s">
        <v>238</v>
      </c>
      <c r="J420" t="s">
        <v>120</v>
      </c>
      <c r="K420" t="s">
        <v>217</v>
      </c>
      <c r="L420">
        <v>4552</v>
      </c>
      <c r="M420" t="s">
        <v>277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182</v>
      </c>
      <c r="C421">
        <v>2019</v>
      </c>
      <c r="D421">
        <v>3</v>
      </c>
      <c r="E421" t="s">
        <v>246</v>
      </c>
      <c r="F421">
        <v>3</v>
      </c>
      <c r="G421" t="s">
        <v>190</v>
      </c>
      <c r="H421">
        <v>19</v>
      </c>
      <c r="I421" t="s">
        <v>263</v>
      </c>
      <c r="J421" t="s">
        <v>128</v>
      </c>
      <c r="K421" t="s">
        <v>264</v>
      </c>
      <c r="L421">
        <v>300</v>
      </c>
      <c r="M421" t="s">
        <v>192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188</v>
      </c>
      <c r="C422">
        <v>2019</v>
      </c>
      <c r="D422">
        <v>3</v>
      </c>
      <c r="E422" t="s">
        <v>246</v>
      </c>
      <c r="F422">
        <v>1</v>
      </c>
      <c r="G422" t="s">
        <v>184</v>
      </c>
      <c r="H422">
        <v>1</v>
      </c>
      <c r="I422" t="s">
        <v>230</v>
      </c>
      <c r="J422" t="s">
        <v>122</v>
      </c>
      <c r="K422" t="s">
        <v>231</v>
      </c>
      <c r="L422">
        <v>200</v>
      </c>
      <c r="M422" t="s">
        <v>211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182</v>
      </c>
      <c r="C423">
        <v>2019</v>
      </c>
      <c r="D423">
        <v>3</v>
      </c>
      <c r="E423" t="s">
        <v>246</v>
      </c>
      <c r="F423">
        <v>1</v>
      </c>
      <c r="G423" t="s">
        <v>184</v>
      </c>
      <c r="H423">
        <v>2</v>
      </c>
      <c r="I423" t="s">
        <v>265</v>
      </c>
      <c r="J423" t="s">
        <v>122</v>
      </c>
      <c r="K423" t="s">
        <v>231</v>
      </c>
      <c r="L423">
        <v>200</v>
      </c>
      <c r="M423" t="s">
        <v>211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182</v>
      </c>
      <c r="C424">
        <v>2019</v>
      </c>
      <c r="D424">
        <v>3</v>
      </c>
      <c r="E424" t="s">
        <v>246</v>
      </c>
      <c r="F424">
        <v>10</v>
      </c>
      <c r="G424" t="s">
        <v>239</v>
      </c>
      <c r="H424">
        <v>301</v>
      </c>
      <c r="I424" t="s">
        <v>248</v>
      </c>
      <c r="J424" t="s">
        <v>122</v>
      </c>
      <c r="K424" t="s">
        <v>231</v>
      </c>
      <c r="L424">
        <v>207</v>
      </c>
      <c r="M424" t="s">
        <v>244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182</v>
      </c>
      <c r="C425">
        <v>2019</v>
      </c>
      <c r="D425">
        <v>3</v>
      </c>
      <c r="E425" t="s">
        <v>246</v>
      </c>
      <c r="F425">
        <v>72</v>
      </c>
      <c r="G425" t="s">
        <v>213</v>
      </c>
      <c r="H425">
        <v>1</v>
      </c>
      <c r="I425" t="s">
        <v>230</v>
      </c>
      <c r="J425" t="s">
        <v>122</v>
      </c>
      <c r="K425" t="s">
        <v>231</v>
      </c>
      <c r="L425">
        <v>1572</v>
      </c>
      <c r="M425" t="s">
        <v>232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182</v>
      </c>
      <c r="C426">
        <v>2019</v>
      </c>
      <c r="D426">
        <v>3</v>
      </c>
      <c r="E426" t="s">
        <v>246</v>
      </c>
      <c r="F426">
        <v>3</v>
      </c>
      <c r="G426" t="s">
        <v>190</v>
      </c>
      <c r="H426">
        <v>621</v>
      </c>
      <c r="I426" t="s">
        <v>260</v>
      </c>
      <c r="J426" t="s">
        <v>117</v>
      </c>
      <c r="K426" t="s">
        <v>225</v>
      </c>
      <c r="L426">
        <v>4532</v>
      </c>
      <c r="M426" t="s">
        <v>201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182</v>
      </c>
      <c r="C427">
        <v>2019</v>
      </c>
      <c r="D427">
        <v>3</v>
      </c>
      <c r="E427" t="s">
        <v>246</v>
      </c>
      <c r="F427">
        <v>1</v>
      </c>
      <c r="G427" t="s">
        <v>184</v>
      </c>
      <c r="H427">
        <v>10</v>
      </c>
      <c r="I427" t="s">
        <v>252</v>
      </c>
      <c r="J427" t="s">
        <v>118</v>
      </c>
      <c r="K427" t="s">
        <v>237</v>
      </c>
      <c r="L427">
        <v>200</v>
      </c>
      <c r="M427" t="s">
        <v>211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182</v>
      </c>
      <c r="C428">
        <v>2019</v>
      </c>
      <c r="D428">
        <v>3</v>
      </c>
      <c r="E428" t="s">
        <v>246</v>
      </c>
      <c r="F428">
        <v>1</v>
      </c>
      <c r="G428" t="s">
        <v>184</v>
      </c>
      <c r="H428">
        <v>950</v>
      </c>
      <c r="I428" t="s">
        <v>185</v>
      </c>
      <c r="J428" t="s">
        <v>116</v>
      </c>
      <c r="K428" t="s">
        <v>186</v>
      </c>
      <c r="L428">
        <v>4512</v>
      </c>
      <c r="M428" t="s">
        <v>187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182</v>
      </c>
      <c r="C429">
        <v>2019</v>
      </c>
      <c r="D429">
        <v>3</v>
      </c>
      <c r="E429" t="s">
        <v>246</v>
      </c>
      <c r="F429">
        <v>3</v>
      </c>
      <c r="G429" t="s">
        <v>190</v>
      </c>
      <c r="H429">
        <v>953</v>
      </c>
      <c r="I429" t="s">
        <v>214</v>
      </c>
      <c r="J429" t="s">
        <v>119</v>
      </c>
      <c r="K429" t="s">
        <v>215</v>
      </c>
      <c r="L429">
        <v>4532</v>
      </c>
      <c r="M429" t="s">
        <v>201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182</v>
      </c>
      <c r="C430">
        <v>2019</v>
      </c>
      <c r="D430">
        <v>3</v>
      </c>
      <c r="E430" t="s">
        <v>246</v>
      </c>
      <c r="F430">
        <v>3</v>
      </c>
      <c r="G430" t="s">
        <v>190</v>
      </c>
      <c r="H430">
        <v>10</v>
      </c>
      <c r="I430" t="s">
        <v>252</v>
      </c>
      <c r="J430" t="s">
        <v>118</v>
      </c>
      <c r="K430" t="s">
        <v>237</v>
      </c>
      <c r="L430">
        <v>300</v>
      </c>
      <c r="M430" t="s">
        <v>192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182</v>
      </c>
      <c r="C431">
        <v>2019</v>
      </c>
      <c r="D431">
        <v>3</v>
      </c>
      <c r="E431" t="s">
        <v>246</v>
      </c>
      <c r="F431">
        <v>3</v>
      </c>
      <c r="G431" t="s">
        <v>190</v>
      </c>
      <c r="H431">
        <v>313</v>
      </c>
      <c r="I431" t="s">
        <v>218</v>
      </c>
      <c r="J431" t="s">
        <v>120</v>
      </c>
      <c r="K431" t="s">
        <v>217</v>
      </c>
      <c r="L431">
        <v>300</v>
      </c>
      <c r="M431" t="s">
        <v>192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188</v>
      </c>
      <c r="C432">
        <v>2019</v>
      </c>
      <c r="D432">
        <v>3</v>
      </c>
      <c r="E432" t="s">
        <v>246</v>
      </c>
      <c r="F432">
        <v>5</v>
      </c>
      <c r="G432" t="s">
        <v>196</v>
      </c>
      <c r="H432">
        <v>18</v>
      </c>
      <c r="I432" t="s">
        <v>216</v>
      </c>
      <c r="J432" t="s">
        <v>120</v>
      </c>
      <c r="K432" t="s">
        <v>217</v>
      </c>
      <c r="L432">
        <v>460</v>
      </c>
      <c r="M432" t="s">
        <v>199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182</v>
      </c>
      <c r="C433">
        <v>2019</v>
      </c>
      <c r="D433">
        <v>3</v>
      </c>
      <c r="E433" t="s">
        <v>246</v>
      </c>
      <c r="F433">
        <v>77</v>
      </c>
      <c r="G433" t="s">
        <v>213</v>
      </c>
      <c r="H433">
        <v>18</v>
      </c>
      <c r="I433" t="s">
        <v>216</v>
      </c>
      <c r="J433" t="s">
        <v>120</v>
      </c>
      <c r="K433" t="s">
        <v>217</v>
      </c>
      <c r="L433">
        <v>1577</v>
      </c>
      <c r="M433" t="s">
        <v>234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182</v>
      </c>
      <c r="C434">
        <v>2019</v>
      </c>
      <c r="D434">
        <v>3</v>
      </c>
      <c r="E434" t="s">
        <v>246</v>
      </c>
      <c r="F434">
        <v>60</v>
      </c>
      <c r="G434" t="s">
        <v>213</v>
      </c>
      <c r="H434">
        <v>624</v>
      </c>
      <c r="I434" t="s">
        <v>227</v>
      </c>
      <c r="J434" t="s">
        <v>125</v>
      </c>
      <c r="K434" t="s">
        <v>228</v>
      </c>
      <c r="L434">
        <v>4563</v>
      </c>
      <c r="M434" t="s">
        <v>229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188</v>
      </c>
      <c r="C435">
        <v>2019</v>
      </c>
      <c r="D435">
        <v>3</v>
      </c>
      <c r="E435" t="s">
        <v>246</v>
      </c>
      <c r="F435">
        <v>1</v>
      </c>
      <c r="G435" t="s">
        <v>184</v>
      </c>
      <c r="H435">
        <v>905</v>
      </c>
      <c r="I435" t="s">
        <v>273</v>
      </c>
      <c r="J435" t="s">
        <v>123</v>
      </c>
      <c r="K435" t="s">
        <v>243</v>
      </c>
      <c r="L435">
        <v>4512</v>
      </c>
      <c r="M435" t="s">
        <v>187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182</v>
      </c>
      <c r="C436">
        <v>2019</v>
      </c>
      <c r="D436">
        <v>3</v>
      </c>
      <c r="E436" t="s">
        <v>246</v>
      </c>
      <c r="F436">
        <v>1</v>
      </c>
      <c r="G436" t="s">
        <v>184</v>
      </c>
      <c r="H436">
        <v>7</v>
      </c>
      <c r="I436" t="s">
        <v>242</v>
      </c>
      <c r="J436" t="s">
        <v>123</v>
      </c>
      <c r="K436" t="s">
        <v>243</v>
      </c>
      <c r="L436">
        <v>200</v>
      </c>
      <c r="M436" t="s">
        <v>211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182</v>
      </c>
      <c r="C437">
        <v>2019</v>
      </c>
      <c r="D437">
        <v>3</v>
      </c>
      <c r="E437" t="s">
        <v>246</v>
      </c>
      <c r="F437">
        <v>1</v>
      </c>
      <c r="G437" t="s">
        <v>184</v>
      </c>
      <c r="H437">
        <v>305</v>
      </c>
      <c r="I437" t="s">
        <v>235</v>
      </c>
      <c r="J437" t="s">
        <v>116</v>
      </c>
      <c r="K437" t="s">
        <v>186</v>
      </c>
      <c r="L437">
        <v>200</v>
      </c>
      <c r="M437" t="s">
        <v>211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182</v>
      </c>
      <c r="C438">
        <v>2019</v>
      </c>
      <c r="D438">
        <v>3</v>
      </c>
      <c r="E438" t="s">
        <v>246</v>
      </c>
      <c r="F438">
        <v>10</v>
      </c>
      <c r="G438" t="s">
        <v>239</v>
      </c>
      <c r="H438">
        <v>911</v>
      </c>
      <c r="I438" t="s">
        <v>202</v>
      </c>
      <c r="J438" t="s">
        <v>203</v>
      </c>
      <c r="K438" t="s">
        <v>204</v>
      </c>
      <c r="L438">
        <v>4513</v>
      </c>
      <c r="M438" t="s">
        <v>241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182</v>
      </c>
      <c r="C439">
        <v>2019</v>
      </c>
      <c r="D439">
        <v>3</v>
      </c>
      <c r="E439" t="s">
        <v>246</v>
      </c>
      <c r="F439">
        <v>6</v>
      </c>
      <c r="G439" t="s">
        <v>193</v>
      </c>
      <c r="H439">
        <v>600</v>
      </c>
      <c r="I439" t="s">
        <v>267</v>
      </c>
      <c r="J439" t="s">
        <v>124</v>
      </c>
      <c r="K439" t="s">
        <v>262</v>
      </c>
      <c r="L439">
        <v>700</v>
      </c>
      <c r="M439" t="s">
        <v>194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182</v>
      </c>
      <c r="C440">
        <v>2019</v>
      </c>
      <c r="D440">
        <v>3</v>
      </c>
      <c r="E440" t="s">
        <v>246</v>
      </c>
      <c r="F440">
        <v>6</v>
      </c>
      <c r="G440" t="s">
        <v>193</v>
      </c>
      <c r="H440">
        <v>607</v>
      </c>
      <c r="I440" t="s">
        <v>294</v>
      </c>
      <c r="J440" t="s">
        <v>131</v>
      </c>
      <c r="K440" t="s">
        <v>281</v>
      </c>
      <c r="L440">
        <v>700</v>
      </c>
      <c r="M440" t="s">
        <v>194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182</v>
      </c>
      <c r="C441">
        <v>2019</v>
      </c>
      <c r="D441">
        <v>3</v>
      </c>
      <c r="E441" t="s">
        <v>246</v>
      </c>
      <c r="F441">
        <v>6</v>
      </c>
      <c r="G441" t="s">
        <v>193</v>
      </c>
      <c r="H441">
        <v>623</v>
      </c>
      <c r="I441" t="s">
        <v>296</v>
      </c>
      <c r="J441" t="s">
        <v>125</v>
      </c>
      <c r="K441" t="s">
        <v>228</v>
      </c>
      <c r="L441">
        <v>700</v>
      </c>
      <c r="M441" t="s">
        <v>194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182</v>
      </c>
      <c r="C442">
        <v>2019</v>
      </c>
      <c r="D442">
        <v>3</v>
      </c>
      <c r="E442" t="s">
        <v>246</v>
      </c>
      <c r="F442">
        <v>6</v>
      </c>
      <c r="G442" t="s">
        <v>193</v>
      </c>
      <c r="H442">
        <v>603</v>
      </c>
      <c r="I442" t="s">
        <v>197</v>
      </c>
      <c r="J442" t="s">
        <v>126</v>
      </c>
      <c r="K442" t="s">
        <v>198</v>
      </c>
      <c r="L442">
        <v>700</v>
      </c>
      <c r="M442" t="s">
        <v>194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182</v>
      </c>
      <c r="C443">
        <v>2019</v>
      </c>
      <c r="D443">
        <v>3</v>
      </c>
      <c r="E443" t="s">
        <v>246</v>
      </c>
      <c r="F443">
        <v>1</v>
      </c>
      <c r="G443" t="s">
        <v>184</v>
      </c>
      <c r="H443">
        <v>616</v>
      </c>
      <c r="I443" t="s">
        <v>200</v>
      </c>
      <c r="J443" t="s">
        <v>126</v>
      </c>
      <c r="K443" t="s">
        <v>198</v>
      </c>
      <c r="L443">
        <v>4512</v>
      </c>
      <c r="M443" t="s">
        <v>187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182</v>
      </c>
      <c r="C444">
        <v>2019</v>
      </c>
      <c r="D444">
        <v>3</v>
      </c>
      <c r="E444" t="s">
        <v>246</v>
      </c>
      <c r="F444">
        <v>3</v>
      </c>
      <c r="G444" t="s">
        <v>190</v>
      </c>
      <c r="H444">
        <v>616</v>
      </c>
      <c r="I444" t="s">
        <v>200</v>
      </c>
      <c r="J444" t="s">
        <v>126</v>
      </c>
      <c r="K444" t="s">
        <v>198</v>
      </c>
      <c r="L444">
        <v>4532</v>
      </c>
      <c r="M444" t="s">
        <v>201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182</v>
      </c>
      <c r="C445">
        <v>2019</v>
      </c>
      <c r="D445">
        <v>3</v>
      </c>
      <c r="E445" t="s">
        <v>246</v>
      </c>
      <c r="F445">
        <v>3</v>
      </c>
      <c r="G445" t="s">
        <v>190</v>
      </c>
      <c r="H445">
        <v>16</v>
      </c>
      <c r="I445" t="s">
        <v>282</v>
      </c>
      <c r="J445" t="s">
        <v>128</v>
      </c>
      <c r="K445" t="s">
        <v>264</v>
      </c>
      <c r="L445">
        <v>300</v>
      </c>
      <c r="M445" t="s">
        <v>192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182</v>
      </c>
      <c r="C446">
        <v>2019</v>
      </c>
      <c r="D446">
        <v>3</v>
      </c>
      <c r="E446" t="s">
        <v>246</v>
      </c>
      <c r="F446">
        <v>3</v>
      </c>
      <c r="G446" t="s">
        <v>190</v>
      </c>
      <c r="H446">
        <v>710</v>
      </c>
      <c r="I446" t="s">
        <v>221</v>
      </c>
      <c r="J446" t="s">
        <v>208</v>
      </c>
      <c r="K446" t="s">
        <v>209</v>
      </c>
      <c r="L446">
        <v>4532</v>
      </c>
      <c r="M446" t="s">
        <v>201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182</v>
      </c>
      <c r="C447">
        <v>2019</v>
      </c>
      <c r="D447">
        <v>3</v>
      </c>
      <c r="E447" t="s">
        <v>246</v>
      </c>
      <c r="F447">
        <v>6</v>
      </c>
      <c r="G447" t="s">
        <v>193</v>
      </c>
      <c r="H447">
        <v>613</v>
      </c>
      <c r="I447" t="s">
        <v>259</v>
      </c>
      <c r="J447" t="s">
        <v>117</v>
      </c>
      <c r="K447" t="s">
        <v>225</v>
      </c>
      <c r="L447">
        <v>700</v>
      </c>
      <c r="M447" t="s">
        <v>194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182</v>
      </c>
      <c r="C448">
        <v>2019</v>
      </c>
      <c r="D448">
        <v>3</v>
      </c>
      <c r="E448" t="s">
        <v>246</v>
      </c>
      <c r="F448">
        <v>5</v>
      </c>
      <c r="G448" t="s">
        <v>196</v>
      </c>
      <c r="H448">
        <v>950</v>
      </c>
      <c r="I448" t="s">
        <v>185</v>
      </c>
      <c r="J448" t="s">
        <v>116</v>
      </c>
      <c r="K448" t="s">
        <v>186</v>
      </c>
      <c r="L448">
        <v>4552</v>
      </c>
      <c r="M448" t="s">
        <v>277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182</v>
      </c>
      <c r="C449">
        <v>2019</v>
      </c>
      <c r="D449">
        <v>3</v>
      </c>
      <c r="E449" t="s">
        <v>246</v>
      </c>
      <c r="F449">
        <v>75</v>
      </c>
      <c r="G449" t="s">
        <v>213</v>
      </c>
      <c r="H449">
        <v>950</v>
      </c>
      <c r="I449" t="s">
        <v>185</v>
      </c>
      <c r="J449" t="s">
        <v>116</v>
      </c>
      <c r="K449" t="s">
        <v>186</v>
      </c>
      <c r="L449">
        <v>4575</v>
      </c>
      <c r="M449" t="s">
        <v>213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182</v>
      </c>
      <c r="C450">
        <v>2019</v>
      </c>
      <c r="D450">
        <v>3</v>
      </c>
      <c r="E450" t="s">
        <v>246</v>
      </c>
      <c r="F450">
        <v>5</v>
      </c>
      <c r="G450" t="s">
        <v>196</v>
      </c>
      <c r="H450">
        <v>305</v>
      </c>
      <c r="I450" t="s">
        <v>235</v>
      </c>
      <c r="J450" t="s">
        <v>116</v>
      </c>
      <c r="K450" t="s">
        <v>186</v>
      </c>
      <c r="L450">
        <v>460</v>
      </c>
      <c r="M450" t="s">
        <v>199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182</v>
      </c>
      <c r="C451">
        <v>2019</v>
      </c>
      <c r="D451">
        <v>3</v>
      </c>
      <c r="E451" t="s">
        <v>246</v>
      </c>
      <c r="F451">
        <v>79</v>
      </c>
      <c r="G451" t="s">
        <v>213</v>
      </c>
      <c r="H451">
        <v>5</v>
      </c>
      <c r="I451" t="s">
        <v>191</v>
      </c>
      <c r="J451" t="s">
        <v>116</v>
      </c>
      <c r="K451" t="s">
        <v>186</v>
      </c>
      <c r="L451">
        <v>1579</v>
      </c>
      <c r="M451" t="s">
        <v>272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182</v>
      </c>
      <c r="C452">
        <v>2019</v>
      </c>
      <c r="D452">
        <v>3</v>
      </c>
      <c r="E452" t="s">
        <v>246</v>
      </c>
      <c r="F452">
        <v>3</v>
      </c>
      <c r="G452" t="s">
        <v>190</v>
      </c>
      <c r="H452">
        <v>950</v>
      </c>
      <c r="I452" t="s">
        <v>185</v>
      </c>
      <c r="J452" t="s">
        <v>116</v>
      </c>
      <c r="K452" t="s">
        <v>186</v>
      </c>
      <c r="L452">
        <v>4532</v>
      </c>
      <c r="M452" t="s">
        <v>201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188</v>
      </c>
      <c r="C453">
        <v>2019</v>
      </c>
      <c r="D453">
        <v>3</v>
      </c>
      <c r="E453" t="s">
        <v>246</v>
      </c>
      <c r="F453">
        <v>3</v>
      </c>
      <c r="G453" t="s">
        <v>190</v>
      </c>
      <c r="H453">
        <v>952</v>
      </c>
      <c r="I453" t="s">
        <v>236</v>
      </c>
      <c r="J453" t="s">
        <v>118</v>
      </c>
      <c r="K453" t="s">
        <v>237</v>
      </c>
      <c r="L453">
        <v>4532</v>
      </c>
      <c r="M453" t="s">
        <v>201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188</v>
      </c>
      <c r="C454">
        <v>2019</v>
      </c>
      <c r="D454">
        <v>3</v>
      </c>
      <c r="E454" t="s">
        <v>246</v>
      </c>
      <c r="F454">
        <v>3</v>
      </c>
      <c r="G454" t="s">
        <v>190</v>
      </c>
      <c r="H454">
        <v>18</v>
      </c>
      <c r="I454" t="s">
        <v>216</v>
      </c>
      <c r="J454" t="s">
        <v>120</v>
      </c>
      <c r="K454" t="s">
        <v>217</v>
      </c>
      <c r="L454">
        <v>300</v>
      </c>
      <c r="M454" t="s">
        <v>192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188</v>
      </c>
      <c r="C455">
        <v>2019</v>
      </c>
      <c r="D455">
        <v>3</v>
      </c>
      <c r="E455" t="s">
        <v>246</v>
      </c>
      <c r="F455">
        <v>60</v>
      </c>
      <c r="G455" t="s">
        <v>213</v>
      </c>
      <c r="H455">
        <v>624</v>
      </c>
      <c r="I455" t="s">
        <v>227</v>
      </c>
      <c r="J455" t="s">
        <v>125</v>
      </c>
      <c r="K455" t="s">
        <v>228</v>
      </c>
      <c r="L455">
        <v>4563</v>
      </c>
      <c r="M455" t="s">
        <v>229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182</v>
      </c>
      <c r="C456">
        <v>2019</v>
      </c>
      <c r="D456">
        <v>3</v>
      </c>
      <c r="E456" t="s">
        <v>246</v>
      </c>
      <c r="F456">
        <v>3</v>
      </c>
      <c r="G456" t="s">
        <v>190</v>
      </c>
      <c r="H456">
        <v>955</v>
      </c>
      <c r="I456" t="s">
        <v>283</v>
      </c>
      <c r="J456" t="s">
        <v>120</v>
      </c>
      <c r="K456" t="s">
        <v>217</v>
      </c>
      <c r="L456">
        <v>4532</v>
      </c>
      <c r="M456" t="s">
        <v>201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188</v>
      </c>
      <c r="C457">
        <v>2019</v>
      </c>
      <c r="D457">
        <v>3</v>
      </c>
      <c r="E457" t="s">
        <v>246</v>
      </c>
      <c r="F457">
        <v>10</v>
      </c>
      <c r="G457" t="s">
        <v>239</v>
      </c>
      <c r="H457">
        <v>905</v>
      </c>
      <c r="I457" t="s">
        <v>273</v>
      </c>
      <c r="J457" t="s">
        <v>123</v>
      </c>
      <c r="K457" t="s">
        <v>243</v>
      </c>
      <c r="L457">
        <v>4513</v>
      </c>
      <c r="M457" t="s">
        <v>241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182</v>
      </c>
      <c r="C458">
        <v>2019</v>
      </c>
      <c r="D458">
        <v>3</v>
      </c>
      <c r="E458" t="s">
        <v>246</v>
      </c>
      <c r="F458">
        <v>1</v>
      </c>
      <c r="G458" t="s">
        <v>184</v>
      </c>
      <c r="H458">
        <v>3</v>
      </c>
      <c r="I458" t="s">
        <v>210</v>
      </c>
      <c r="J458" t="s">
        <v>203</v>
      </c>
      <c r="K458" t="s">
        <v>204</v>
      </c>
      <c r="L458">
        <v>200</v>
      </c>
      <c r="M458" t="s">
        <v>211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188</v>
      </c>
      <c r="C459">
        <v>2019</v>
      </c>
      <c r="D459">
        <v>3</v>
      </c>
      <c r="E459" t="s">
        <v>246</v>
      </c>
      <c r="F459">
        <v>3</v>
      </c>
      <c r="G459" t="s">
        <v>190</v>
      </c>
      <c r="H459">
        <v>5</v>
      </c>
      <c r="I459" t="s">
        <v>191</v>
      </c>
      <c r="J459" t="s">
        <v>116</v>
      </c>
      <c r="K459" t="s">
        <v>186</v>
      </c>
      <c r="L459">
        <v>300</v>
      </c>
      <c r="M459" t="s">
        <v>192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188</v>
      </c>
      <c r="C460">
        <v>2019</v>
      </c>
      <c r="D460">
        <v>3</v>
      </c>
      <c r="E460" t="s">
        <v>246</v>
      </c>
      <c r="F460">
        <v>1</v>
      </c>
      <c r="G460" t="s">
        <v>184</v>
      </c>
      <c r="H460">
        <v>5</v>
      </c>
      <c r="I460" t="s">
        <v>191</v>
      </c>
      <c r="J460" t="s">
        <v>116</v>
      </c>
      <c r="K460" t="s">
        <v>186</v>
      </c>
      <c r="L460">
        <v>200</v>
      </c>
      <c r="M460" t="s">
        <v>211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182</v>
      </c>
      <c r="C461">
        <v>2019</v>
      </c>
      <c r="D461">
        <v>3</v>
      </c>
      <c r="E461" t="s">
        <v>246</v>
      </c>
      <c r="F461">
        <v>10</v>
      </c>
      <c r="G461" t="s">
        <v>239</v>
      </c>
      <c r="H461">
        <v>4</v>
      </c>
      <c r="I461" t="s">
        <v>275</v>
      </c>
      <c r="J461" t="s">
        <v>203</v>
      </c>
      <c r="K461" t="s">
        <v>204</v>
      </c>
      <c r="L461">
        <v>207</v>
      </c>
      <c r="M461" t="s">
        <v>244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188</v>
      </c>
      <c r="C462">
        <v>2019</v>
      </c>
      <c r="D462">
        <v>3</v>
      </c>
      <c r="E462" t="s">
        <v>246</v>
      </c>
      <c r="F462">
        <v>60</v>
      </c>
      <c r="G462" t="s">
        <v>213</v>
      </c>
      <c r="H462">
        <v>615</v>
      </c>
      <c r="I462" t="s">
        <v>293</v>
      </c>
      <c r="J462" t="s">
        <v>124</v>
      </c>
      <c r="K462" t="s">
        <v>262</v>
      </c>
      <c r="L462">
        <v>4563</v>
      </c>
      <c r="M462" t="s">
        <v>229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182</v>
      </c>
      <c r="C463">
        <v>2019</v>
      </c>
      <c r="D463">
        <v>3</v>
      </c>
      <c r="E463" t="s">
        <v>246</v>
      </c>
      <c r="F463">
        <v>6</v>
      </c>
      <c r="G463" t="s">
        <v>193</v>
      </c>
      <c r="H463">
        <v>602</v>
      </c>
      <c r="I463" t="s">
        <v>247</v>
      </c>
      <c r="J463" t="s">
        <v>126</v>
      </c>
      <c r="K463" t="s">
        <v>198</v>
      </c>
      <c r="L463">
        <v>700</v>
      </c>
      <c r="M463" t="s">
        <v>194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188</v>
      </c>
      <c r="C464">
        <v>2019</v>
      </c>
      <c r="D464">
        <v>3</v>
      </c>
      <c r="E464" t="s">
        <v>246</v>
      </c>
      <c r="F464">
        <v>3</v>
      </c>
      <c r="G464" t="s">
        <v>190</v>
      </c>
      <c r="H464">
        <v>616</v>
      </c>
      <c r="I464" t="s">
        <v>200</v>
      </c>
      <c r="J464" t="s">
        <v>126</v>
      </c>
      <c r="K464" t="s">
        <v>198</v>
      </c>
      <c r="L464">
        <v>4532</v>
      </c>
      <c r="M464" t="s">
        <v>201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182</v>
      </c>
      <c r="C465">
        <v>2019</v>
      </c>
      <c r="D465">
        <v>3</v>
      </c>
      <c r="E465" t="s">
        <v>246</v>
      </c>
      <c r="F465">
        <v>10</v>
      </c>
      <c r="G465" t="s">
        <v>239</v>
      </c>
      <c r="H465">
        <v>1</v>
      </c>
      <c r="I465" t="s">
        <v>230</v>
      </c>
      <c r="J465" t="s">
        <v>122</v>
      </c>
      <c r="K465" t="s">
        <v>231</v>
      </c>
      <c r="L465">
        <v>207</v>
      </c>
      <c r="M465" t="s">
        <v>244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182</v>
      </c>
      <c r="C466">
        <v>2019</v>
      </c>
      <c r="D466">
        <v>3</v>
      </c>
      <c r="E466" t="s">
        <v>246</v>
      </c>
      <c r="F466">
        <v>79</v>
      </c>
      <c r="G466" t="s">
        <v>213</v>
      </c>
      <c r="H466">
        <v>710</v>
      </c>
      <c r="I466" t="s">
        <v>221</v>
      </c>
      <c r="J466" t="s">
        <v>208</v>
      </c>
      <c r="K466" t="s">
        <v>209</v>
      </c>
      <c r="L466">
        <v>4579</v>
      </c>
      <c r="M466" t="s">
        <v>222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188</v>
      </c>
      <c r="C467">
        <v>2019</v>
      </c>
      <c r="D467">
        <v>3</v>
      </c>
      <c r="E467" t="s">
        <v>246</v>
      </c>
      <c r="F467">
        <v>3</v>
      </c>
      <c r="G467" t="s">
        <v>190</v>
      </c>
      <c r="H467">
        <v>710</v>
      </c>
      <c r="I467" t="s">
        <v>221</v>
      </c>
      <c r="J467" t="s">
        <v>208</v>
      </c>
      <c r="K467" t="s">
        <v>209</v>
      </c>
      <c r="L467">
        <v>4532</v>
      </c>
      <c r="M467" t="s">
        <v>201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188</v>
      </c>
      <c r="C468">
        <v>2019</v>
      </c>
      <c r="D468">
        <v>3</v>
      </c>
      <c r="E468" t="s">
        <v>246</v>
      </c>
      <c r="F468">
        <v>1</v>
      </c>
      <c r="G468" t="s">
        <v>184</v>
      </c>
      <c r="H468">
        <v>903</v>
      </c>
      <c r="I468" t="s">
        <v>240</v>
      </c>
      <c r="J468" t="s">
        <v>122</v>
      </c>
      <c r="K468" t="s">
        <v>231</v>
      </c>
      <c r="L468">
        <v>4512</v>
      </c>
      <c r="M468" t="s">
        <v>187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182</v>
      </c>
      <c r="C469">
        <v>2019</v>
      </c>
      <c r="D469">
        <v>3</v>
      </c>
      <c r="E469" t="s">
        <v>246</v>
      </c>
      <c r="F469">
        <v>3</v>
      </c>
      <c r="G469" t="s">
        <v>190</v>
      </c>
      <c r="H469">
        <v>1</v>
      </c>
      <c r="I469" t="s">
        <v>230</v>
      </c>
      <c r="J469" t="s">
        <v>122</v>
      </c>
      <c r="K469" t="s">
        <v>231</v>
      </c>
      <c r="L469">
        <v>300</v>
      </c>
      <c r="M469" t="s">
        <v>192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188</v>
      </c>
      <c r="C470">
        <v>2019</v>
      </c>
      <c r="D470">
        <v>3</v>
      </c>
      <c r="E470" t="s">
        <v>246</v>
      </c>
      <c r="F470">
        <v>3</v>
      </c>
      <c r="G470" t="s">
        <v>190</v>
      </c>
      <c r="H470">
        <v>1</v>
      </c>
      <c r="I470" t="s">
        <v>230</v>
      </c>
      <c r="J470" t="s">
        <v>122</v>
      </c>
      <c r="K470" t="s">
        <v>231</v>
      </c>
      <c r="L470">
        <v>300</v>
      </c>
      <c r="M470" t="s">
        <v>192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182</v>
      </c>
      <c r="C471">
        <v>2019</v>
      </c>
      <c r="D471">
        <v>3</v>
      </c>
      <c r="E471" t="s">
        <v>246</v>
      </c>
      <c r="F471">
        <v>3</v>
      </c>
      <c r="G471" t="s">
        <v>190</v>
      </c>
      <c r="H471">
        <v>2</v>
      </c>
      <c r="I471" t="s">
        <v>265</v>
      </c>
      <c r="J471" t="s">
        <v>122</v>
      </c>
      <c r="K471" t="s">
        <v>231</v>
      </c>
      <c r="L471">
        <v>300</v>
      </c>
      <c r="M471" t="s">
        <v>192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182</v>
      </c>
      <c r="C472">
        <v>2019</v>
      </c>
      <c r="D472">
        <v>3</v>
      </c>
      <c r="E472" t="s">
        <v>246</v>
      </c>
      <c r="F472">
        <v>3</v>
      </c>
      <c r="G472" t="s">
        <v>190</v>
      </c>
      <c r="H472">
        <v>301</v>
      </c>
      <c r="I472" t="s">
        <v>248</v>
      </c>
      <c r="J472" t="s">
        <v>122</v>
      </c>
      <c r="K472" t="s">
        <v>231</v>
      </c>
      <c r="L472">
        <v>300</v>
      </c>
      <c r="M472" t="s">
        <v>192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182</v>
      </c>
      <c r="C473">
        <v>2019</v>
      </c>
      <c r="D473">
        <v>3</v>
      </c>
      <c r="E473" t="s">
        <v>246</v>
      </c>
      <c r="F473">
        <v>6</v>
      </c>
      <c r="G473" t="s">
        <v>193</v>
      </c>
      <c r="H473">
        <v>612</v>
      </c>
      <c r="I473" t="s">
        <v>224</v>
      </c>
      <c r="J473" t="s">
        <v>117</v>
      </c>
      <c r="K473" t="s">
        <v>225</v>
      </c>
      <c r="L473">
        <v>700</v>
      </c>
      <c r="M473" t="s">
        <v>194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188</v>
      </c>
      <c r="C474">
        <v>2019</v>
      </c>
      <c r="D474">
        <v>3</v>
      </c>
      <c r="E474" t="s">
        <v>246</v>
      </c>
      <c r="F474">
        <v>3</v>
      </c>
      <c r="G474" t="s">
        <v>190</v>
      </c>
      <c r="H474">
        <v>621</v>
      </c>
      <c r="I474" t="s">
        <v>260</v>
      </c>
      <c r="J474" t="s">
        <v>117</v>
      </c>
      <c r="K474" t="s">
        <v>225</v>
      </c>
      <c r="L474">
        <v>4532</v>
      </c>
      <c r="M474" t="s">
        <v>201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182</v>
      </c>
      <c r="C475">
        <v>2019</v>
      </c>
      <c r="D475">
        <v>3</v>
      </c>
      <c r="E475" t="s">
        <v>246</v>
      </c>
      <c r="F475">
        <v>79</v>
      </c>
      <c r="G475" t="s">
        <v>213</v>
      </c>
      <c r="H475">
        <v>951</v>
      </c>
      <c r="I475" t="s">
        <v>251</v>
      </c>
      <c r="J475" t="s">
        <v>127</v>
      </c>
      <c r="K475" t="s">
        <v>250</v>
      </c>
      <c r="L475">
        <v>4579</v>
      </c>
      <c r="M475" t="s">
        <v>222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182</v>
      </c>
      <c r="C476">
        <v>2019</v>
      </c>
      <c r="D476">
        <v>3</v>
      </c>
      <c r="E476" t="s">
        <v>246</v>
      </c>
      <c r="F476">
        <v>5</v>
      </c>
      <c r="G476" t="s">
        <v>196</v>
      </c>
      <c r="H476">
        <v>5</v>
      </c>
      <c r="I476" t="s">
        <v>191</v>
      </c>
      <c r="J476" t="s">
        <v>116</v>
      </c>
      <c r="K476" t="s">
        <v>186</v>
      </c>
      <c r="L476">
        <v>460</v>
      </c>
      <c r="M476" t="s">
        <v>199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188</v>
      </c>
      <c r="C477">
        <v>2019</v>
      </c>
      <c r="D477">
        <v>3</v>
      </c>
      <c r="E477" t="s">
        <v>246</v>
      </c>
      <c r="F477">
        <v>3</v>
      </c>
      <c r="G477" t="s">
        <v>190</v>
      </c>
      <c r="H477">
        <v>950</v>
      </c>
      <c r="I477" t="s">
        <v>185</v>
      </c>
      <c r="J477" t="s">
        <v>116</v>
      </c>
      <c r="K477" t="s">
        <v>186</v>
      </c>
      <c r="L477">
        <v>4532</v>
      </c>
      <c r="M477" t="s">
        <v>201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182</v>
      </c>
      <c r="C478">
        <v>2019</v>
      </c>
      <c r="D478">
        <v>3</v>
      </c>
      <c r="E478" t="s">
        <v>246</v>
      </c>
      <c r="F478">
        <v>3</v>
      </c>
      <c r="G478" t="s">
        <v>190</v>
      </c>
      <c r="H478">
        <v>952</v>
      </c>
      <c r="I478" t="s">
        <v>236</v>
      </c>
      <c r="J478" t="s">
        <v>118</v>
      </c>
      <c r="K478" t="s">
        <v>237</v>
      </c>
      <c r="L478">
        <v>4532</v>
      </c>
      <c r="M478" t="s">
        <v>201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182</v>
      </c>
      <c r="C479">
        <v>2019</v>
      </c>
      <c r="D479">
        <v>3</v>
      </c>
      <c r="E479" t="s">
        <v>246</v>
      </c>
      <c r="F479">
        <v>3</v>
      </c>
      <c r="G479" t="s">
        <v>190</v>
      </c>
      <c r="H479">
        <v>15</v>
      </c>
      <c r="I479" t="s">
        <v>253</v>
      </c>
      <c r="J479" t="s">
        <v>119</v>
      </c>
      <c r="K479" t="s">
        <v>215</v>
      </c>
      <c r="L479">
        <v>300</v>
      </c>
      <c r="M479" t="s">
        <v>192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182</v>
      </c>
      <c r="C480">
        <v>2019</v>
      </c>
      <c r="D480">
        <v>3</v>
      </c>
      <c r="E480" t="s">
        <v>246</v>
      </c>
      <c r="F480">
        <v>3</v>
      </c>
      <c r="G480" t="s">
        <v>190</v>
      </c>
      <c r="H480">
        <v>11</v>
      </c>
      <c r="I480" t="s">
        <v>284</v>
      </c>
      <c r="J480" t="s">
        <v>116</v>
      </c>
      <c r="K480" t="s">
        <v>186</v>
      </c>
      <c r="L480">
        <v>300</v>
      </c>
      <c r="M480" t="s">
        <v>192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182</v>
      </c>
      <c r="C481">
        <v>2019</v>
      </c>
      <c r="D481">
        <v>3</v>
      </c>
      <c r="E481" t="s">
        <v>246</v>
      </c>
      <c r="F481">
        <v>3</v>
      </c>
      <c r="G481" t="s">
        <v>190</v>
      </c>
      <c r="H481">
        <v>305</v>
      </c>
      <c r="I481" t="s">
        <v>235</v>
      </c>
      <c r="J481" t="s">
        <v>116</v>
      </c>
      <c r="K481" t="s">
        <v>186</v>
      </c>
      <c r="L481">
        <v>300</v>
      </c>
      <c r="M481" t="s">
        <v>192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182</v>
      </c>
      <c r="C482">
        <v>2019</v>
      </c>
      <c r="D482">
        <v>3</v>
      </c>
      <c r="E482" t="s">
        <v>246</v>
      </c>
      <c r="F482">
        <v>3</v>
      </c>
      <c r="G482" t="s">
        <v>190</v>
      </c>
      <c r="H482">
        <v>14</v>
      </c>
      <c r="I482" t="s">
        <v>300</v>
      </c>
      <c r="J482" t="s">
        <v>118</v>
      </c>
      <c r="K482" t="s">
        <v>237</v>
      </c>
      <c r="L482">
        <v>300</v>
      </c>
      <c r="M482" t="s">
        <v>192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182</v>
      </c>
      <c r="C483">
        <v>2019</v>
      </c>
      <c r="D483">
        <v>3</v>
      </c>
      <c r="E483" t="s">
        <v>246</v>
      </c>
      <c r="F483">
        <v>75</v>
      </c>
      <c r="G483" t="s">
        <v>213</v>
      </c>
      <c r="H483">
        <v>13</v>
      </c>
      <c r="I483" t="s">
        <v>297</v>
      </c>
      <c r="J483" t="s">
        <v>120</v>
      </c>
      <c r="K483" t="s">
        <v>217</v>
      </c>
      <c r="L483">
        <v>1575</v>
      </c>
      <c r="M483" t="s">
        <v>219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182</v>
      </c>
      <c r="C484">
        <v>2019</v>
      </c>
      <c r="D484">
        <v>3</v>
      </c>
      <c r="E484" t="s">
        <v>246</v>
      </c>
      <c r="F484">
        <v>6</v>
      </c>
      <c r="G484" t="s">
        <v>193</v>
      </c>
      <c r="H484">
        <v>624</v>
      </c>
      <c r="I484" t="s">
        <v>227</v>
      </c>
      <c r="J484" t="s">
        <v>125</v>
      </c>
      <c r="K484" t="s">
        <v>228</v>
      </c>
      <c r="L484">
        <v>4562</v>
      </c>
      <c r="M484" t="s">
        <v>212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188</v>
      </c>
      <c r="C485">
        <v>2019</v>
      </c>
      <c r="D485">
        <v>3</v>
      </c>
      <c r="E485" t="s">
        <v>246</v>
      </c>
      <c r="F485">
        <v>3</v>
      </c>
      <c r="G485" t="s">
        <v>190</v>
      </c>
      <c r="H485">
        <v>953</v>
      </c>
      <c r="I485" t="s">
        <v>214</v>
      </c>
      <c r="J485" t="s">
        <v>119</v>
      </c>
      <c r="K485" t="s">
        <v>215</v>
      </c>
      <c r="L485">
        <v>4532</v>
      </c>
      <c r="M485" t="s">
        <v>201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182</v>
      </c>
      <c r="C486">
        <v>2019</v>
      </c>
      <c r="D486">
        <v>3</v>
      </c>
      <c r="E486" t="s">
        <v>246</v>
      </c>
      <c r="F486">
        <v>1</v>
      </c>
      <c r="G486" t="s">
        <v>184</v>
      </c>
      <c r="H486">
        <v>905</v>
      </c>
      <c r="I486" t="s">
        <v>273</v>
      </c>
      <c r="J486" t="s">
        <v>123</v>
      </c>
      <c r="K486" t="s">
        <v>243</v>
      </c>
      <c r="L486">
        <v>4512</v>
      </c>
      <c r="M486" t="s">
        <v>187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182</v>
      </c>
      <c r="C487">
        <v>2019</v>
      </c>
      <c r="D487">
        <v>3</v>
      </c>
      <c r="E487" t="s">
        <v>246</v>
      </c>
      <c r="F487">
        <v>10</v>
      </c>
      <c r="G487" t="s">
        <v>239</v>
      </c>
      <c r="H487">
        <v>6</v>
      </c>
      <c r="I487" t="s">
        <v>257</v>
      </c>
      <c r="J487" t="s">
        <v>123</v>
      </c>
      <c r="K487" t="s">
        <v>243</v>
      </c>
      <c r="L487">
        <v>207</v>
      </c>
      <c r="M487" t="s">
        <v>244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182</v>
      </c>
      <c r="C488">
        <v>2019</v>
      </c>
      <c r="D488">
        <v>3</v>
      </c>
      <c r="E488" t="s">
        <v>246</v>
      </c>
      <c r="F488">
        <v>1</v>
      </c>
      <c r="G488" t="s">
        <v>184</v>
      </c>
      <c r="H488">
        <v>11</v>
      </c>
      <c r="I488" t="s">
        <v>284</v>
      </c>
      <c r="J488" t="s">
        <v>116</v>
      </c>
      <c r="K488" t="s">
        <v>186</v>
      </c>
      <c r="L488">
        <v>200</v>
      </c>
      <c r="M488" t="s">
        <v>211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182</v>
      </c>
      <c r="C489">
        <v>2019</v>
      </c>
      <c r="D489">
        <v>3</v>
      </c>
      <c r="E489" t="s">
        <v>246</v>
      </c>
      <c r="F489">
        <v>10</v>
      </c>
      <c r="G489" t="s">
        <v>239</v>
      </c>
      <c r="H489">
        <v>3</v>
      </c>
      <c r="I489" t="s">
        <v>210</v>
      </c>
      <c r="J489" t="s">
        <v>203</v>
      </c>
      <c r="K489" t="s">
        <v>204</v>
      </c>
      <c r="L489">
        <v>207</v>
      </c>
      <c r="M489" t="s">
        <v>244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182</v>
      </c>
      <c r="C490">
        <v>2019</v>
      </c>
      <c r="D490">
        <v>3</v>
      </c>
      <c r="E490" t="s">
        <v>246</v>
      </c>
      <c r="F490">
        <v>10</v>
      </c>
      <c r="G490" t="s">
        <v>239</v>
      </c>
      <c r="H490">
        <v>603</v>
      </c>
      <c r="I490" t="s">
        <v>197</v>
      </c>
      <c r="J490" t="s">
        <v>126</v>
      </c>
      <c r="K490" t="s">
        <v>198</v>
      </c>
      <c r="L490">
        <v>207</v>
      </c>
      <c r="M490" t="s">
        <v>244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182</v>
      </c>
      <c r="C491">
        <v>2019</v>
      </c>
      <c r="D491">
        <v>3</v>
      </c>
      <c r="E491" t="s">
        <v>246</v>
      </c>
      <c r="F491">
        <v>6</v>
      </c>
      <c r="G491" t="s">
        <v>193</v>
      </c>
      <c r="H491">
        <v>606</v>
      </c>
      <c r="I491" t="s">
        <v>280</v>
      </c>
      <c r="J491" t="s">
        <v>131</v>
      </c>
      <c r="K491" t="s">
        <v>281</v>
      </c>
      <c r="L491">
        <v>700</v>
      </c>
      <c r="M491" t="s">
        <v>194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182</v>
      </c>
      <c r="C492">
        <v>2019</v>
      </c>
      <c r="D492">
        <v>3</v>
      </c>
      <c r="E492" t="s">
        <v>246</v>
      </c>
      <c r="F492">
        <v>6</v>
      </c>
      <c r="G492" t="s">
        <v>193</v>
      </c>
      <c r="H492">
        <v>608</v>
      </c>
      <c r="I492" t="s">
        <v>291</v>
      </c>
      <c r="J492" t="s">
        <v>279</v>
      </c>
      <c r="K492" t="s">
        <v>213</v>
      </c>
      <c r="L492">
        <v>700</v>
      </c>
      <c r="M492" t="s">
        <v>194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182</v>
      </c>
      <c r="C493">
        <v>2019</v>
      </c>
      <c r="D493">
        <v>3</v>
      </c>
      <c r="E493" t="s">
        <v>246</v>
      </c>
      <c r="F493">
        <v>3</v>
      </c>
      <c r="G493" t="s">
        <v>190</v>
      </c>
      <c r="H493">
        <v>603</v>
      </c>
      <c r="I493" t="s">
        <v>197</v>
      </c>
      <c r="J493" t="s">
        <v>126</v>
      </c>
      <c r="K493" t="s">
        <v>198</v>
      </c>
      <c r="L493">
        <v>300</v>
      </c>
      <c r="M493" t="s">
        <v>192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188</v>
      </c>
      <c r="C494">
        <v>2019</v>
      </c>
      <c r="D494">
        <v>3</v>
      </c>
      <c r="E494" t="s">
        <v>246</v>
      </c>
      <c r="F494">
        <v>3</v>
      </c>
      <c r="G494" t="s">
        <v>190</v>
      </c>
      <c r="H494">
        <v>955</v>
      </c>
      <c r="I494" t="s">
        <v>283</v>
      </c>
      <c r="J494" t="s">
        <v>128</v>
      </c>
      <c r="K494" t="s">
        <v>264</v>
      </c>
      <c r="L494">
        <v>4532</v>
      </c>
      <c r="M494" t="s">
        <v>201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182</v>
      </c>
      <c r="C495">
        <v>2019</v>
      </c>
      <c r="D495">
        <v>3</v>
      </c>
      <c r="E495" t="s">
        <v>246</v>
      </c>
      <c r="F495">
        <v>5</v>
      </c>
      <c r="G495" t="s">
        <v>196</v>
      </c>
      <c r="H495">
        <v>701</v>
      </c>
      <c r="I495" t="s">
        <v>207</v>
      </c>
      <c r="J495" t="s">
        <v>208</v>
      </c>
      <c r="K495" t="s">
        <v>209</v>
      </c>
      <c r="L495">
        <v>460</v>
      </c>
      <c r="M495" t="s">
        <v>199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182</v>
      </c>
      <c r="C496">
        <v>2019</v>
      </c>
      <c r="D496">
        <v>3</v>
      </c>
      <c r="E496" t="s">
        <v>246</v>
      </c>
      <c r="F496">
        <v>1</v>
      </c>
      <c r="G496" t="s">
        <v>184</v>
      </c>
      <c r="H496">
        <v>6</v>
      </c>
      <c r="I496" t="s">
        <v>257</v>
      </c>
      <c r="J496" t="s">
        <v>123</v>
      </c>
      <c r="K496" t="s">
        <v>243</v>
      </c>
      <c r="L496">
        <v>200</v>
      </c>
      <c r="M496" t="s">
        <v>211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188</v>
      </c>
      <c r="C497">
        <v>2019</v>
      </c>
      <c r="D497">
        <v>3</v>
      </c>
      <c r="E497" t="s">
        <v>246</v>
      </c>
      <c r="F497">
        <v>5</v>
      </c>
      <c r="G497" t="s">
        <v>196</v>
      </c>
      <c r="H497">
        <v>950</v>
      </c>
      <c r="I497" t="s">
        <v>185</v>
      </c>
      <c r="J497" t="s">
        <v>116</v>
      </c>
      <c r="K497" t="s">
        <v>186</v>
      </c>
      <c r="L497">
        <v>4552</v>
      </c>
      <c r="M497" t="s">
        <v>277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182</v>
      </c>
      <c r="C498">
        <v>2019</v>
      </c>
      <c r="D498">
        <v>3</v>
      </c>
      <c r="E498" t="s">
        <v>246</v>
      </c>
      <c r="F498">
        <v>6</v>
      </c>
      <c r="G498" t="s">
        <v>193</v>
      </c>
      <c r="H498">
        <v>950</v>
      </c>
      <c r="I498" t="s">
        <v>185</v>
      </c>
      <c r="J498" t="s">
        <v>116</v>
      </c>
      <c r="K498" t="s">
        <v>186</v>
      </c>
      <c r="L498">
        <v>4562</v>
      </c>
      <c r="M498" t="s">
        <v>212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182</v>
      </c>
      <c r="C499">
        <v>2019</v>
      </c>
      <c r="D499">
        <v>3</v>
      </c>
      <c r="E499" t="s">
        <v>246</v>
      </c>
      <c r="F499">
        <v>79</v>
      </c>
      <c r="G499" t="s">
        <v>213</v>
      </c>
      <c r="H499">
        <v>950</v>
      </c>
      <c r="I499" t="s">
        <v>185</v>
      </c>
      <c r="J499" t="s">
        <v>116</v>
      </c>
      <c r="K499" t="s">
        <v>186</v>
      </c>
      <c r="L499">
        <v>4579</v>
      </c>
      <c r="M499" t="s">
        <v>222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182</v>
      </c>
      <c r="C500">
        <v>2019</v>
      </c>
      <c r="D500">
        <v>3</v>
      </c>
      <c r="E500" t="s">
        <v>246</v>
      </c>
      <c r="F500">
        <v>72</v>
      </c>
      <c r="G500" t="s">
        <v>213</v>
      </c>
      <c r="H500">
        <v>5</v>
      </c>
      <c r="I500" t="s">
        <v>191</v>
      </c>
      <c r="J500" t="s">
        <v>116</v>
      </c>
      <c r="K500" t="s">
        <v>186</v>
      </c>
      <c r="L500">
        <v>1572</v>
      </c>
      <c r="M500" t="s">
        <v>232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182</v>
      </c>
      <c r="C501">
        <v>2019</v>
      </c>
      <c r="D501">
        <v>3</v>
      </c>
      <c r="E501" t="s">
        <v>246</v>
      </c>
      <c r="F501">
        <v>3</v>
      </c>
      <c r="G501" t="s">
        <v>190</v>
      </c>
      <c r="H501">
        <v>310</v>
      </c>
      <c r="I501" t="s">
        <v>255</v>
      </c>
      <c r="J501" t="s">
        <v>119</v>
      </c>
      <c r="K501" t="s">
        <v>215</v>
      </c>
      <c r="L501">
        <v>300</v>
      </c>
      <c r="M501" t="s">
        <v>192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182</v>
      </c>
      <c r="C502">
        <v>2019</v>
      </c>
      <c r="D502">
        <v>3</v>
      </c>
      <c r="E502" t="s">
        <v>246</v>
      </c>
      <c r="F502">
        <v>1</v>
      </c>
      <c r="G502" t="s">
        <v>184</v>
      </c>
      <c r="H502">
        <v>953</v>
      </c>
      <c r="I502" t="s">
        <v>214</v>
      </c>
      <c r="J502" t="s">
        <v>119</v>
      </c>
      <c r="K502" t="s">
        <v>215</v>
      </c>
      <c r="L502">
        <v>4512</v>
      </c>
      <c r="M502" t="s">
        <v>187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182</v>
      </c>
      <c r="C503">
        <v>2019</v>
      </c>
      <c r="D503">
        <v>3</v>
      </c>
      <c r="E503" t="s">
        <v>246</v>
      </c>
      <c r="F503">
        <v>1</v>
      </c>
      <c r="G503" t="s">
        <v>184</v>
      </c>
      <c r="H503">
        <v>602</v>
      </c>
      <c r="I503" t="s">
        <v>247</v>
      </c>
      <c r="J503" t="s">
        <v>126</v>
      </c>
      <c r="K503" t="s">
        <v>198</v>
      </c>
      <c r="L503">
        <v>200</v>
      </c>
      <c r="M503" t="s">
        <v>211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182</v>
      </c>
      <c r="C504">
        <v>2019</v>
      </c>
      <c r="D504">
        <v>3</v>
      </c>
      <c r="E504" t="s">
        <v>246</v>
      </c>
      <c r="F504">
        <v>10</v>
      </c>
      <c r="G504" t="s">
        <v>239</v>
      </c>
      <c r="H504">
        <v>905</v>
      </c>
      <c r="I504" t="s">
        <v>273</v>
      </c>
      <c r="J504" t="s">
        <v>123</v>
      </c>
      <c r="K504" t="s">
        <v>243</v>
      </c>
      <c r="L504">
        <v>4513</v>
      </c>
      <c r="M504" t="s">
        <v>241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182</v>
      </c>
      <c r="C505">
        <v>2019</v>
      </c>
      <c r="D505">
        <v>3</v>
      </c>
      <c r="E505" t="s">
        <v>246</v>
      </c>
      <c r="F505">
        <v>10</v>
      </c>
      <c r="G505" t="s">
        <v>239</v>
      </c>
      <c r="H505">
        <v>7</v>
      </c>
      <c r="I505" t="s">
        <v>242</v>
      </c>
      <c r="J505" t="s">
        <v>123</v>
      </c>
      <c r="K505" t="s">
        <v>243</v>
      </c>
      <c r="L505">
        <v>207</v>
      </c>
      <c r="M505" t="s">
        <v>244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188</v>
      </c>
      <c r="C506">
        <v>2019</v>
      </c>
      <c r="D506">
        <v>3</v>
      </c>
      <c r="E506" t="s">
        <v>246</v>
      </c>
      <c r="F506">
        <v>1</v>
      </c>
      <c r="G506" t="s">
        <v>184</v>
      </c>
      <c r="H506">
        <v>6</v>
      </c>
      <c r="I506" t="s">
        <v>257</v>
      </c>
      <c r="J506" t="s">
        <v>123</v>
      </c>
      <c r="K506" t="s">
        <v>243</v>
      </c>
      <c r="L506">
        <v>200</v>
      </c>
      <c r="M506" t="s">
        <v>211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182</v>
      </c>
      <c r="C507">
        <v>2019</v>
      </c>
      <c r="D507">
        <v>3</v>
      </c>
      <c r="E507" t="s">
        <v>246</v>
      </c>
      <c r="F507">
        <v>3</v>
      </c>
      <c r="G507" t="s">
        <v>190</v>
      </c>
      <c r="H507">
        <v>5</v>
      </c>
      <c r="I507" t="s">
        <v>191</v>
      </c>
      <c r="J507" t="s">
        <v>116</v>
      </c>
      <c r="K507" t="s">
        <v>186</v>
      </c>
      <c r="L507">
        <v>300</v>
      </c>
      <c r="M507" t="s">
        <v>192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182</v>
      </c>
      <c r="C508">
        <v>2019</v>
      </c>
      <c r="D508">
        <v>3</v>
      </c>
      <c r="E508" t="s">
        <v>246</v>
      </c>
      <c r="F508">
        <v>60</v>
      </c>
      <c r="G508" t="s">
        <v>213</v>
      </c>
      <c r="H508">
        <v>601</v>
      </c>
      <c r="I508" t="s">
        <v>261</v>
      </c>
      <c r="J508" t="s">
        <v>124</v>
      </c>
      <c r="K508" t="s">
        <v>262</v>
      </c>
      <c r="L508">
        <v>360</v>
      </c>
      <c r="M508" t="s">
        <v>226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182</v>
      </c>
      <c r="C509">
        <v>2019</v>
      </c>
      <c r="D509">
        <v>3</v>
      </c>
      <c r="E509" t="s">
        <v>246</v>
      </c>
      <c r="F509">
        <v>5</v>
      </c>
      <c r="G509" t="s">
        <v>196</v>
      </c>
      <c r="H509">
        <v>616</v>
      </c>
      <c r="I509" t="s">
        <v>200</v>
      </c>
      <c r="J509" t="s">
        <v>126</v>
      </c>
      <c r="K509" t="s">
        <v>198</v>
      </c>
      <c r="L509">
        <v>4552</v>
      </c>
      <c r="M509" t="s">
        <v>277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182</v>
      </c>
      <c r="C510">
        <v>2019</v>
      </c>
      <c r="D510">
        <v>3</v>
      </c>
      <c r="E510" t="s">
        <v>246</v>
      </c>
      <c r="F510">
        <v>6</v>
      </c>
      <c r="G510" t="s">
        <v>193</v>
      </c>
      <c r="H510">
        <v>616</v>
      </c>
      <c r="I510" t="s">
        <v>200</v>
      </c>
      <c r="J510" t="s">
        <v>126</v>
      </c>
      <c r="K510" t="s">
        <v>198</v>
      </c>
      <c r="L510">
        <v>4562</v>
      </c>
      <c r="M510" t="s">
        <v>212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182</v>
      </c>
      <c r="C511">
        <v>2019</v>
      </c>
      <c r="D511">
        <v>3</v>
      </c>
      <c r="E511" t="s">
        <v>246</v>
      </c>
      <c r="F511">
        <v>6</v>
      </c>
      <c r="G511" t="s">
        <v>193</v>
      </c>
      <c r="H511">
        <v>609</v>
      </c>
      <c r="I511" t="s">
        <v>299</v>
      </c>
      <c r="J511" t="s">
        <v>279</v>
      </c>
      <c r="K511" t="s">
        <v>213</v>
      </c>
      <c r="L511">
        <v>700</v>
      </c>
      <c r="M511" t="s">
        <v>194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182</v>
      </c>
      <c r="C512">
        <v>2019</v>
      </c>
      <c r="D512">
        <v>4</v>
      </c>
      <c r="E512" t="s">
        <v>233</v>
      </c>
      <c r="F512">
        <v>60</v>
      </c>
      <c r="G512" t="s">
        <v>213</v>
      </c>
      <c r="H512">
        <v>612</v>
      </c>
      <c r="I512" t="s">
        <v>224</v>
      </c>
      <c r="J512" t="s">
        <v>117</v>
      </c>
      <c r="K512" t="s">
        <v>225</v>
      </c>
      <c r="L512">
        <v>360</v>
      </c>
      <c r="M512" t="s">
        <v>226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188</v>
      </c>
      <c r="C513">
        <v>2019</v>
      </c>
      <c r="D513">
        <v>4</v>
      </c>
      <c r="E513" t="s">
        <v>233</v>
      </c>
      <c r="F513">
        <v>3</v>
      </c>
      <c r="G513" t="s">
        <v>190</v>
      </c>
      <c r="H513">
        <v>616</v>
      </c>
      <c r="I513" t="s">
        <v>200</v>
      </c>
      <c r="J513" t="s">
        <v>126</v>
      </c>
      <c r="K513" t="s">
        <v>198</v>
      </c>
      <c r="L513">
        <v>4532</v>
      </c>
      <c r="M513" t="s">
        <v>201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182</v>
      </c>
      <c r="C514">
        <v>2019</v>
      </c>
      <c r="D514">
        <v>4</v>
      </c>
      <c r="E514" t="s">
        <v>233</v>
      </c>
      <c r="F514">
        <v>10</v>
      </c>
      <c r="G514" t="s">
        <v>239</v>
      </c>
      <c r="H514">
        <v>903</v>
      </c>
      <c r="I514" t="s">
        <v>240</v>
      </c>
      <c r="J514" t="s">
        <v>122</v>
      </c>
      <c r="K514" t="s">
        <v>231</v>
      </c>
      <c r="L514">
        <v>4513</v>
      </c>
      <c r="M514" t="s">
        <v>241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188</v>
      </c>
      <c r="C515">
        <v>2019</v>
      </c>
      <c r="D515">
        <v>4</v>
      </c>
      <c r="E515" t="s">
        <v>233</v>
      </c>
      <c r="F515">
        <v>10</v>
      </c>
      <c r="G515" t="s">
        <v>239</v>
      </c>
      <c r="H515">
        <v>903</v>
      </c>
      <c r="I515" t="s">
        <v>240</v>
      </c>
      <c r="J515" t="s">
        <v>122</v>
      </c>
      <c r="K515" t="s">
        <v>231</v>
      </c>
      <c r="L515">
        <v>4513</v>
      </c>
      <c r="M515" t="s">
        <v>241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182</v>
      </c>
      <c r="C516">
        <v>2019</v>
      </c>
      <c r="D516">
        <v>4</v>
      </c>
      <c r="E516" t="s">
        <v>233</v>
      </c>
      <c r="F516">
        <v>10</v>
      </c>
      <c r="G516" t="s">
        <v>239</v>
      </c>
      <c r="H516">
        <v>7</v>
      </c>
      <c r="I516" t="s">
        <v>242</v>
      </c>
      <c r="J516" t="s">
        <v>123</v>
      </c>
      <c r="K516" t="s">
        <v>243</v>
      </c>
      <c r="L516">
        <v>207</v>
      </c>
      <c r="M516" t="s">
        <v>244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182</v>
      </c>
      <c r="C517">
        <v>2019</v>
      </c>
      <c r="D517">
        <v>4</v>
      </c>
      <c r="E517" t="s">
        <v>233</v>
      </c>
      <c r="F517">
        <v>10</v>
      </c>
      <c r="G517" t="s">
        <v>239</v>
      </c>
      <c r="H517">
        <v>306</v>
      </c>
      <c r="I517" t="s">
        <v>245</v>
      </c>
      <c r="J517" t="s">
        <v>123</v>
      </c>
      <c r="K517" t="s">
        <v>243</v>
      </c>
      <c r="L517">
        <v>207</v>
      </c>
      <c r="M517" t="s">
        <v>244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182</v>
      </c>
      <c r="C518">
        <v>2019</v>
      </c>
      <c r="D518">
        <v>4</v>
      </c>
      <c r="E518" t="s">
        <v>233</v>
      </c>
      <c r="F518">
        <v>1</v>
      </c>
      <c r="G518" t="s">
        <v>184</v>
      </c>
      <c r="H518">
        <v>305</v>
      </c>
      <c r="I518" t="s">
        <v>235</v>
      </c>
      <c r="J518" t="s">
        <v>116</v>
      </c>
      <c r="K518" t="s">
        <v>186</v>
      </c>
      <c r="L518">
        <v>200</v>
      </c>
      <c r="M518" t="s">
        <v>211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182</v>
      </c>
      <c r="C519">
        <v>2019</v>
      </c>
      <c r="D519">
        <v>4</v>
      </c>
      <c r="E519" t="s">
        <v>233</v>
      </c>
      <c r="F519">
        <v>3</v>
      </c>
      <c r="G519" t="s">
        <v>190</v>
      </c>
      <c r="H519">
        <v>5</v>
      </c>
      <c r="I519" t="s">
        <v>191</v>
      </c>
      <c r="J519" t="s">
        <v>116</v>
      </c>
      <c r="K519" t="s">
        <v>186</v>
      </c>
      <c r="L519">
        <v>300</v>
      </c>
      <c r="M519" t="s">
        <v>192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182</v>
      </c>
      <c r="C520">
        <v>2019</v>
      </c>
      <c r="D520">
        <v>4</v>
      </c>
      <c r="E520" t="s">
        <v>233</v>
      </c>
      <c r="F520">
        <v>79</v>
      </c>
      <c r="G520" t="s">
        <v>213</v>
      </c>
      <c r="H520">
        <v>710</v>
      </c>
      <c r="I520" t="s">
        <v>221</v>
      </c>
      <c r="J520" t="s">
        <v>208</v>
      </c>
      <c r="K520" t="s">
        <v>209</v>
      </c>
      <c r="L520">
        <v>4579</v>
      </c>
      <c r="M520" t="s">
        <v>222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188</v>
      </c>
      <c r="C521">
        <v>2019</v>
      </c>
      <c r="D521">
        <v>4</v>
      </c>
      <c r="E521" t="s">
        <v>233</v>
      </c>
      <c r="F521">
        <v>3</v>
      </c>
      <c r="G521" t="s">
        <v>190</v>
      </c>
      <c r="H521">
        <v>5</v>
      </c>
      <c r="I521" t="s">
        <v>191</v>
      </c>
      <c r="J521" t="s">
        <v>116</v>
      </c>
      <c r="K521" t="s">
        <v>186</v>
      </c>
      <c r="L521">
        <v>300</v>
      </c>
      <c r="M521" t="s">
        <v>192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182</v>
      </c>
      <c r="C522">
        <v>2019</v>
      </c>
      <c r="D522">
        <v>4</v>
      </c>
      <c r="E522" t="s">
        <v>233</v>
      </c>
      <c r="F522">
        <v>3</v>
      </c>
      <c r="G522" t="s">
        <v>190</v>
      </c>
      <c r="H522">
        <v>305</v>
      </c>
      <c r="I522" t="s">
        <v>235</v>
      </c>
      <c r="J522" t="s">
        <v>116</v>
      </c>
      <c r="K522" t="s">
        <v>186</v>
      </c>
      <c r="L522">
        <v>300</v>
      </c>
      <c r="M522" t="s">
        <v>192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182</v>
      </c>
      <c r="C523">
        <v>2019</v>
      </c>
      <c r="D523">
        <v>4</v>
      </c>
      <c r="E523" t="s">
        <v>233</v>
      </c>
      <c r="F523">
        <v>3</v>
      </c>
      <c r="G523" t="s">
        <v>190</v>
      </c>
      <c r="H523">
        <v>313</v>
      </c>
      <c r="I523" t="s">
        <v>218</v>
      </c>
      <c r="J523" t="s">
        <v>120</v>
      </c>
      <c r="K523" t="s">
        <v>217</v>
      </c>
      <c r="L523">
        <v>300</v>
      </c>
      <c r="M523" t="s">
        <v>192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182</v>
      </c>
      <c r="C524">
        <v>2019</v>
      </c>
      <c r="D524">
        <v>4</v>
      </c>
      <c r="E524" t="s">
        <v>233</v>
      </c>
      <c r="F524">
        <v>6</v>
      </c>
      <c r="G524" t="s">
        <v>193</v>
      </c>
      <c r="H524">
        <v>606</v>
      </c>
      <c r="I524" t="s">
        <v>280</v>
      </c>
      <c r="J524" t="s">
        <v>131</v>
      </c>
      <c r="K524" t="s">
        <v>281</v>
      </c>
      <c r="L524">
        <v>700</v>
      </c>
      <c r="M524" t="s">
        <v>194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182</v>
      </c>
      <c r="C525">
        <v>2019</v>
      </c>
      <c r="D525">
        <v>4</v>
      </c>
      <c r="E525" t="s">
        <v>233</v>
      </c>
      <c r="F525">
        <v>6</v>
      </c>
      <c r="G525" t="s">
        <v>193</v>
      </c>
      <c r="H525">
        <v>621</v>
      </c>
      <c r="I525" t="s">
        <v>260</v>
      </c>
      <c r="J525" t="s">
        <v>117</v>
      </c>
      <c r="K525" t="s">
        <v>225</v>
      </c>
      <c r="L525">
        <v>4562</v>
      </c>
      <c r="M525" t="s">
        <v>212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182</v>
      </c>
      <c r="C526">
        <v>2019</v>
      </c>
      <c r="D526">
        <v>4</v>
      </c>
      <c r="E526" t="s">
        <v>233</v>
      </c>
      <c r="F526">
        <v>60</v>
      </c>
      <c r="G526" t="s">
        <v>213</v>
      </c>
      <c r="H526">
        <v>601</v>
      </c>
      <c r="I526" t="s">
        <v>261</v>
      </c>
      <c r="J526" t="s">
        <v>124</v>
      </c>
      <c r="K526" t="s">
        <v>262</v>
      </c>
      <c r="L526">
        <v>360</v>
      </c>
      <c r="M526" t="s">
        <v>226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182</v>
      </c>
      <c r="C527">
        <v>2019</v>
      </c>
      <c r="D527">
        <v>4</v>
      </c>
      <c r="E527" t="s">
        <v>233</v>
      </c>
      <c r="F527">
        <v>6</v>
      </c>
      <c r="G527" t="s">
        <v>193</v>
      </c>
      <c r="H527">
        <v>625</v>
      </c>
      <c r="I527" t="s">
        <v>287</v>
      </c>
      <c r="J527" t="s">
        <v>133</v>
      </c>
      <c r="K527" t="s">
        <v>213</v>
      </c>
      <c r="L527">
        <v>700</v>
      </c>
      <c r="M527" t="s">
        <v>194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182</v>
      </c>
      <c r="C528">
        <v>2019</v>
      </c>
      <c r="D528">
        <v>4</v>
      </c>
      <c r="E528" t="s">
        <v>233</v>
      </c>
      <c r="F528">
        <v>5</v>
      </c>
      <c r="G528" t="s">
        <v>196</v>
      </c>
      <c r="H528">
        <v>11</v>
      </c>
      <c r="I528" t="s">
        <v>284</v>
      </c>
      <c r="J528" t="s">
        <v>116</v>
      </c>
      <c r="K528" t="s">
        <v>186</v>
      </c>
      <c r="L528">
        <v>460</v>
      </c>
      <c r="M528" t="s">
        <v>199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182</v>
      </c>
      <c r="C529">
        <v>2019</v>
      </c>
      <c r="D529">
        <v>4</v>
      </c>
      <c r="E529" t="s">
        <v>233</v>
      </c>
      <c r="F529">
        <v>79</v>
      </c>
      <c r="G529" t="s">
        <v>213</v>
      </c>
      <c r="H529">
        <v>5</v>
      </c>
      <c r="I529" t="s">
        <v>191</v>
      </c>
      <c r="J529" t="s">
        <v>116</v>
      </c>
      <c r="K529" t="s">
        <v>186</v>
      </c>
      <c r="L529">
        <v>1579</v>
      </c>
      <c r="M529" t="s">
        <v>272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182</v>
      </c>
      <c r="C530">
        <v>2019</v>
      </c>
      <c r="D530">
        <v>4</v>
      </c>
      <c r="E530" t="s">
        <v>233</v>
      </c>
      <c r="F530">
        <v>1</v>
      </c>
      <c r="G530" t="s">
        <v>184</v>
      </c>
      <c r="H530">
        <v>306</v>
      </c>
      <c r="I530" t="s">
        <v>245</v>
      </c>
      <c r="J530" t="s">
        <v>123</v>
      </c>
      <c r="K530" t="s">
        <v>243</v>
      </c>
      <c r="L530">
        <v>200</v>
      </c>
      <c r="M530" t="s">
        <v>211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182</v>
      </c>
      <c r="C531">
        <v>2019</v>
      </c>
      <c r="D531">
        <v>4</v>
      </c>
      <c r="E531" t="s">
        <v>233</v>
      </c>
      <c r="F531">
        <v>3</v>
      </c>
      <c r="G531" t="s">
        <v>190</v>
      </c>
      <c r="H531">
        <v>950</v>
      </c>
      <c r="I531" t="s">
        <v>185</v>
      </c>
      <c r="J531" t="s">
        <v>116</v>
      </c>
      <c r="K531" t="s">
        <v>186</v>
      </c>
      <c r="L531">
        <v>4532</v>
      </c>
      <c r="M531" t="s">
        <v>201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182</v>
      </c>
      <c r="C532">
        <v>2019</v>
      </c>
      <c r="D532">
        <v>4</v>
      </c>
      <c r="E532" t="s">
        <v>233</v>
      </c>
      <c r="F532">
        <v>5</v>
      </c>
      <c r="G532" t="s">
        <v>196</v>
      </c>
      <c r="H532">
        <v>950</v>
      </c>
      <c r="I532" t="s">
        <v>185</v>
      </c>
      <c r="J532" t="s">
        <v>116</v>
      </c>
      <c r="K532" t="s">
        <v>186</v>
      </c>
      <c r="L532">
        <v>4552</v>
      </c>
      <c r="M532" t="s">
        <v>277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182</v>
      </c>
      <c r="C533">
        <v>2019</v>
      </c>
      <c r="D533">
        <v>4</v>
      </c>
      <c r="E533" t="s">
        <v>233</v>
      </c>
      <c r="F533">
        <v>6</v>
      </c>
      <c r="G533" t="s">
        <v>193</v>
      </c>
      <c r="H533">
        <v>950</v>
      </c>
      <c r="I533" t="s">
        <v>185</v>
      </c>
      <c r="J533" t="s">
        <v>116</v>
      </c>
      <c r="K533" t="s">
        <v>186</v>
      </c>
      <c r="L533">
        <v>4562</v>
      </c>
      <c r="M533" t="s">
        <v>212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182</v>
      </c>
      <c r="C534">
        <v>2019</v>
      </c>
      <c r="D534">
        <v>4</v>
      </c>
      <c r="E534" t="s">
        <v>233</v>
      </c>
      <c r="F534">
        <v>5</v>
      </c>
      <c r="G534" t="s">
        <v>196</v>
      </c>
      <c r="H534">
        <v>951</v>
      </c>
      <c r="I534" t="s">
        <v>251</v>
      </c>
      <c r="J534" t="s">
        <v>127</v>
      </c>
      <c r="K534" t="s">
        <v>250</v>
      </c>
      <c r="L534">
        <v>4552</v>
      </c>
      <c r="M534" t="s">
        <v>277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182</v>
      </c>
      <c r="C535">
        <v>2019</v>
      </c>
      <c r="D535">
        <v>4</v>
      </c>
      <c r="E535" t="s">
        <v>233</v>
      </c>
      <c r="F535">
        <v>1</v>
      </c>
      <c r="G535" t="s">
        <v>184</v>
      </c>
      <c r="H535">
        <v>10</v>
      </c>
      <c r="I535" t="s">
        <v>252</v>
      </c>
      <c r="J535" t="s">
        <v>118</v>
      </c>
      <c r="K535" t="s">
        <v>237</v>
      </c>
      <c r="L535">
        <v>200</v>
      </c>
      <c r="M535" t="s">
        <v>211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182</v>
      </c>
      <c r="C536">
        <v>2019</v>
      </c>
      <c r="D536">
        <v>4</v>
      </c>
      <c r="E536" t="s">
        <v>233</v>
      </c>
      <c r="F536">
        <v>3</v>
      </c>
      <c r="G536" t="s">
        <v>190</v>
      </c>
      <c r="H536">
        <v>10</v>
      </c>
      <c r="I536" t="s">
        <v>252</v>
      </c>
      <c r="J536" t="s">
        <v>118</v>
      </c>
      <c r="K536" t="s">
        <v>237</v>
      </c>
      <c r="L536">
        <v>300</v>
      </c>
      <c r="M536" t="s">
        <v>192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188</v>
      </c>
      <c r="C537">
        <v>2019</v>
      </c>
      <c r="D537">
        <v>4</v>
      </c>
      <c r="E537" t="s">
        <v>233</v>
      </c>
      <c r="F537">
        <v>1</v>
      </c>
      <c r="G537" t="s">
        <v>184</v>
      </c>
      <c r="H537">
        <v>953</v>
      </c>
      <c r="I537" t="s">
        <v>214</v>
      </c>
      <c r="J537" t="s">
        <v>119</v>
      </c>
      <c r="K537" t="s">
        <v>215</v>
      </c>
      <c r="L537">
        <v>4512</v>
      </c>
      <c r="M537" t="s">
        <v>187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182</v>
      </c>
      <c r="C538">
        <v>2019</v>
      </c>
      <c r="D538">
        <v>4</v>
      </c>
      <c r="E538" t="s">
        <v>233</v>
      </c>
      <c r="F538">
        <v>10</v>
      </c>
      <c r="G538" t="s">
        <v>239</v>
      </c>
      <c r="H538">
        <v>301</v>
      </c>
      <c r="I538" t="s">
        <v>248</v>
      </c>
      <c r="J538" t="s">
        <v>122</v>
      </c>
      <c r="K538" t="s">
        <v>231</v>
      </c>
      <c r="L538">
        <v>207</v>
      </c>
      <c r="M538" t="s">
        <v>244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182</v>
      </c>
      <c r="C539">
        <v>2019</v>
      </c>
      <c r="D539">
        <v>4</v>
      </c>
      <c r="E539" t="s">
        <v>233</v>
      </c>
      <c r="F539">
        <v>1</v>
      </c>
      <c r="G539" t="s">
        <v>184</v>
      </c>
      <c r="H539">
        <v>2</v>
      </c>
      <c r="I539" t="s">
        <v>265</v>
      </c>
      <c r="J539" t="s">
        <v>122</v>
      </c>
      <c r="K539" t="s">
        <v>231</v>
      </c>
      <c r="L539">
        <v>200</v>
      </c>
      <c r="M539" t="s">
        <v>211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188</v>
      </c>
      <c r="C540">
        <v>2019</v>
      </c>
      <c r="D540">
        <v>4</v>
      </c>
      <c r="E540" t="s">
        <v>233</v>
      </c>
      <c r="F540">
        <v>3</v>
      </c>
      <c r="G540" t="s">
        <v>190</v>
      </c>
      <c r="H540">
        <v>953</v>
      </c>
      <c r="I540" t="s">
        <v>214</v>
      </c>
      <c r="J540" t="s">
        <v>119</v>
      </c>
      <c r="K540" t="s">
        <v>215</v>
      </c>
      <c r="L540">
        <v>4532</v>
      </c>
      <c r="M540" t="s">
        <v>201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188</v>
      </c>
      <c r="C541">
        <v>2019</v>
      </c>
      <c r="D541">
        <v>4</v>
      </c>
      <c r="E541" t="s">
        <v>233</v>
      </c>
      <c r="F541">
        <v>5</v>
      </c>
      <c r="G541" t="s">
        <v>196</v>
      </c>
      <c r="H541">
        <v>710</v>
      </c>
      <c r="I541" t="s">
        <v>221</v>
      </c>
      <c r="J541" t="s">
        <v>208</v>
      </c>
      <c r="K541" t="s">
        <v>209</v>
      </c>
      <c r="L541">
        <v>4552</v>
      </c>
      <c r="M541" t="s">
        <v>277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188</v>
      </c>
      <c r="C542">
        <v>2019</v>
      </c>
      <c r="D542">
        <v>4</v>
      </c>
      <c r="E542" t="s">
        <v>233</v>
      </c>
      <c r="F542">
        <v>1</v>
      </c>
      <c r="G542" t="s">
        <v>184</v>
      </c>
      <c r="H542">
        <v>1</v>
      </c>
      <c r="I542" t="s">
        <v>230</v>
      </c>
      <c r="J542" t="s">
        <v>122</v>
      </c>
      <c r="K542" t="s">
        <v>231</v>
      </c>
      <c r="L542">
        <v>200</v>
      </c>
      <c r="M542" t="s">
        <v>211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182</v>
      </c>
      <c r="C543">
        <v>2019</v>
      </c>
      <c r="D543">
        <v>4</v>
      </c>
      <c r="E543" t="s">
        <v>233</v>
      </c>
      <c r="F543">
        <v>3</v>
      </c>
      <c r="G543" t="s">
        <v>190</v>
      </c>
      <c r="H543">
        <v>956</v>
      </c>
      <c r="I543" t="s">
        <v>286</v>
      </c>
      <c r="J543" t="s">
        <v>120</v>
      </c>
      <c r="K543" t="s">
        <v>217</v>
      </c>
      <c r="L543">
        <v>4532</v>
      </c>
      <c r="M543" t="s">
        <v>201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182</v>
      </c>
      <c r="C544">
        <v>2019</v>
      </c>
      <c r="D544">
        <v>4</v>
      </c>
      <c r="E544" t="s">
        <v>233</v>
      </c>
      <c r="F544">
        <v>5</v>
      </c>
      <c r="G544" t="s">
        <v>196</v>
      </c>
      <c r="H544">
        <v>313</v>
      </c>
      <c r="I544" t="s">
        <v>218</v>
      </c>
      <c r="J544" t="s">
        <v>120</v>
      </c>
      <c r="K544" t="s">
        <v>217</v>
      </c>
      <c r="L544">
        <v>460</v>
      </c>
      <c r="M544" t="s">
        <v>199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182</v>
      </c>
      <c r="C545">
        <v>2019</v>
      </c>
      <c r="D545">
        <v>4</v>
      </c>
      <c r="E545" t="s">
        <v>233</v>
      </c>
      <c r="F545">
        <v>77</v>
      </c>
      <c r="G545" t="s">
        <v>213</v>
      </c>
      <c r="H545">
        <v>18</v>
      </c>
      <c r="I545" t="s">
        <v>216</v>
      </c>
      <c r="J545" t="s">
        <v>120</v>
      </c>
      <c r="K545" t="s">
        <v>217</v>
      </c>
      <c r="L545">
        <v>1577</v>
      </c>
      <c r="M545" t="s">
        <v>234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182</v>
      </c>
      <c r="C546">
        <v>2019</v>
      </c>
      <c r="D546">
        <v>4</v>
      </c>
      <c r="E546" t="s">
        <v>233</v>
      </c>
      <c r="F546">
        <v>5</v>
      </c>
      <c r="G546" t="s">
        <v>196</v>
      </c>
      <c r="H546">
        <v>603</v>
      </c>
      <c r="I546" t="s">
        <v>197</v>
      </c>
      <c r="J546" t="s">
        <v>126</v>
      </c>
      <c r="K546" t="s">
        <v>198</v>
      </c>
      <c r="L546">
        <v>460</v>
      </c>
      <c r="M546" t="s">
        <v>199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182</v>
      </c>
      <c r="C547">
        <v>2019</v>
      </c>
      <c r="D547">
        <v>4</v>
      </c>
      <c r="E547" t="s">
        <v>233</v>
      </c>
      <c r="F547">
        <v>3</v>
      </c>
      <c r="G547" t="s">
        <v>190</v>
      </c>
      <c r="H547">
        <v>621</v>
      </c>
      <c r="I547" t="s">
        <v>260</v>
      </c>
      <c r="J547" t="s">
        <v>117</v>
      </c>
      <c r="K547" t="s">
        <v>225</v>
      </c>
      <c r="L547">
        <v>4532</v>
      </c>
      <c r="M547" t="s">
        <v>201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182</v>
      </c>
      <c r="C548">
        <v>2019</v>
      </c>
      <c r="D548">
        <v>4</v>
      </c>
      <c r="E548" t="s">
        <v>233</v>
      </c>
      <c r="F548">
        <v>6</v>
      </c>
      <c r="G548" t="s">
        <v>193</v>
      </c>
      <c r="H548">
        <v>626</v>
      </c>
      <c r="I548" t="s">
        <v>269</v>
      </c>
      <c r="J548" t="s">
        <v>133</v>
      </c>
      <c r="K548" t="s">
        <v>213</v>
      </c>
      <c r="L548">
        <v>700</v>
      </c>
      <c r="M548" t="s">
        <v>194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182</v>
      </c>
      <c r="C549">
        <v>2019</v>
      </c>
      <c r="D549">
        <v>4</v>
      </c>
      <c r="E549" t="s">
        <v>233</v>
      </c>
      <c r="F549">
        <v>3</v>
      </c>
      <c r="G549" t="s">
        <v>190</v>
      </c>
      <c r="H549">
        <v>603</v>
      </c>
      <c r="I549" t="s">
        <v>197</v>
      </c>
      <c r="J549" t="s">
        <v>126</v>
      </c>
      <c r="K549" t="s">
        <v>198</v>
      </c>
      <c r="L549">
        <v>300</v>
      </c>
      <c r="M549" t="s">
        <v>192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182</v>
      </c>
      <c r="C550">
        <v>2019</v>
      </c>
      <c r="D550">
        <v>4</v>
      </c>
      <c r="E550" t="s">
        <v>233</v>
      </c>
      <c r="F550">
        <v>5</v>
      </c>
      <c r="G550" t="s">
        <v>196</v>
      </c>
      <c r="H550">
        <v>8</v>
      </c>
      <c r="I550" t="s">
        <v>249</v>
      </c>
      <c r="J550" t="s">
        <v>127</v>
      </c>
      <c r="K550" t="s">
        <v>250</v>
      </c>
      <c r="L550">
        <v>460</v>
      </c>
      <c r="M550" t="s">
        <v>199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188</v>
      </c>
      <c r="C551">
        <v>2019</v>
      </c>
      <c r="D551">
        <v>4</v>
      </c>
      <c r="E551" t="s">
        <v>233</v>
      </c>
      <c r="F551">
        <v>3</v>
      </c>
      <c r="G551" t="s">
        <v>190</v>
      </c>
      <c r="H551">
        <v>951</v>
      </c>
      <c r="I551" t="s">
        <v>251</v>
      </c>
      <c r="J551" t="s">
        <v>127</v>
      </c>
      <c r="K551" t="s">
        <v>250</v>
      </c>
      <c r="L551">
        <v>4532</v>
      </c>
      <c r="M551" t="s">
        <v>201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182</v>
      </c>
      <c r="C552">
        <v>2019</v>
      </c>
      <c r="D552">
        <v>4</v>
      </c>
      <c r="E552" t="s">
        <v>233</v>
      </c>
      <c r="F552">
        <v>10</v>
      </c>
      <c r="G552" t="s">
        <v>239</v>
      </c>
      <c r="H552">
        <v>2</v>
      </c>
      <c r="I552" t="s">
        <v>265</v>
      </c>
      <c r="J552" t="s">
        <v>122</v>
      </c>
      <c r="K552" t="s">
        <v>231</v>
      </c>
      <c r="L552">
        <v>207</v>
      </c>
      <c r="M552" t="s">
        <v>244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182</v>
      </c>
      <c r="C553">
        <v>2019</v>
      </c>
      <c r="D553">
        <v>4</v>
      </c>
      <c r="E553" t="s">
        <v>233</v>
      </c>
      <c r="F553">
        <v>10</v>
      </c>
      <c r="G553" t="s">
        <v>239</v>
      </c>
      <c r="H553">
        <v>4</v>
      </c>
      <c r="I553" t="s">
        <v>275</v>
      </c>
      <c r="J553" t="s">
        <v>203</v>
      </c>
      <c r="K553" t="s">
        <v>204</v>
      </c>
      <c r="L553">
        <v>207</v>
      </c>
      <c r="M553" t="s">
        <v>244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182</v>
      </c>
      <c r="C554">
        <v>2019</v>
      </c>
      <c r="D554">
        <v>4</v>
      </c>
      <c r="E554" t="s">
        <v>233</v>
      </c>
      <c r="F554">
        <v>3</v>
      </c>
      <c r="G554" t="s">
        <v>190</v>
      </c>
      <c r="H554">
        <v>13</v>
      </c>
      <c r="I554" t="s">
        <v>297</v>
      </c>
      <c r="J554" t="s">
        <v>120</v>
      </c>
      <c r="K554" t="s">
        <v>217</v>
      </c>
      <c r="L554">
        <v>300</v>
      </c>
      <c r="M554" t="s">
        <v>192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182</v>
      </c>
      <c r="C555">
        <v>2019</v>
      </c>
      <c r="D555">
        <v>4</v>
      </c>
      <c r="E555" t="s">
        <v>233</v>
      </c>
      <c r="F555">
        <v>79</v>
      </c>
      <c r="G555" t="s">
        <v>213</v>
      </c>
      <c r="H555">
        <v>153</v>
      </c>
      <c r="I555" t="s">
        <v>270</v>
      </c>
      <c r="J555" t="s">
        <v>271</v>
      </c>
      <c r="K555" t="s">
        <v>271</v>
      </c>
      <c r="L555">
        <v>1579</v>
      </c>
      <c r="M555" t="s">
        <v>272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182</v>
      </c>
      <c r="C556">
        <v>2019</v>
      </c>
      <c r="D556">
        <v>4</v>
      </c>
      <c r="E556" t="s">
        <v>233</v>
      </c>
      <c r="F556">
        <v>5</v>
      </c>
      <c r="G556" t="s">
        <v>196</v>
      </c>
      <c r="H556">
        <v>701</v>
      </c>
      <c r="I556" t="s">
        <v>207</v>
      </c>
      <c r="J556" t="s">
        <v>208</v>
      </c>
      <c r="K556" t="s">
        <v>209</v>
      </c>
      <c r="L556">
        <v>460</v>
      </c>
      <c r="M556" t="s">
        <v>199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188</v>
      </c>
      <c r="C557">
        <v>2019</v>
      </c>
      <c r="D557">
        <v>4</v>
      </c>
      <c r="E557" t="s">
        <v>233</v>
      </c>
      <c r="F557">
        <v>3</v>
      </c>
      <c r="G557" t="s">
        <v>190</v>
      </c>
      <c r="H557">
        <v>18</v>
      </c>
      <c r="I557" t="s">
        <v>216</v>
      </c>
      <c r="J557" t="s">
        <v>120</v>
      </c>
      <c r="K557" t="s">
        <v>217</v>
      </c>
      <c r="L557">
        <v>300</v>
      </c>
      <c r="M557" t="s">
        <v>192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188</v>
      </c>
      <c r="C558">
        <v>2019</v>
      </c>
      <c r="D558">
        <v>4</v>
      </c>
      <c r="E558" t="s">
        <v>233</v>
      </c>
      <c r="F558">
        <v>5</v>
      </c>
      <c r="G558" t="s">
        <v>196</v>
      </c>
      <c r="H558">
        <v>18</v>
      </c>
      <c r="I558" t="s">
        <v>216</v>
      </c>
      <c r="J558" t="s">
        <v>120</v>
      </c>
      <c r="K558" t="s">
        <v>217</v>
      </c>
      <c r="L558">
        <v>460</v>
      </c>
      <c r="M558" t="s">
        <v>199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182</v>
      </c>
      <c r="C559">
        <v>2019</v>
      </c>
      <c r="D559">
        <v>4</v>
      </c>
      <c r="E559" t="s">
        <v>233</v>
      </c>
      <c r="F559">
        <v>3</v>
      </c>
      <c r="G559" t="s">
        <v>190</v>
      </c>
      <c r="H559">
        <v>954</v>
      </c>
      <c r="I559" t="s">
        <v>238</v>
      </c>
      <c r="J559" t="s">
        <v>120</v>
      </c>
      <c r="K559" t="s">
        <v>217</v>
      </c>
      <c r="L559">
        <v>4532</v>
      </c>
      <c r="M559" t="s">
        <v>201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182</v>
      </c>
      <c r="C560">
        <v>2019</v>
      </c>
      <c r="D560">
        <v>4</v>
      </c>
      <c r="E560" t="s">
        <v>233</v>
      </c>
      <c r="F560">
        <v>79</v>
      </c>
      <c r="G560" t="s">
        <v>213</v>
      </c>
      <c r="H560">
        <v>954</v>
      </c>
      <c r="I560" t="s">
        <v>238</v>
      </c>
      <c r="J560" t="s">
        <v>120</v>
      </c>
      <c r="K560" t="s">
        <v>217</v>
      </c>
      <c r="L560">
        <v>4579</v>
      </c>
      <c r="M560" t="s">
        <v>222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188</v>
      </c>
      <c r="C561">
        <v>2019</v>
      </c>
      <c r="D561">
        <v>4</v>
      </c>
      <c r="E561" t="s">
        <v>233</v>
      </c>
      <c r="F561">
        <v>3</v>
      </c>
      <c r="G561" t="s">
        <v>190</v>
      </c>
      <c r="H561">
        <v>955</v>
      </c>
      <c r="I561" t="s">
        <v>283</v>
      </c>
      <c r="J561" t="s">
        <v>128</v>
      </c>
      <c r="K561" t="s">
        <v>264</v>
      </c>
      <c r="L561">
        <v>4532</v>
      </c>
      <c r="M561" t="s">
        <v>201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182</v>
      </c>
      <c r="C562">
        <v>2019</v>
      </c>
      <c r="D562">
        <v>4</v>
      </c>
      <c r="E562" t="s">
        <v>233</v>
      </c>
      <c r="F562">
        <v>3</v>
      </c>
      <c r="G562" t="s">
        <v>190</v>
      </c>
      <c r="H562">
        <v>700</v>
      </c>
      <c r="I562" t="s">
        <v>274</v>
      </c>
      <c r="J562" t="s">
        <v>208</v>
      </c>
      <c r="K562" t="s">
        <v>209</v>
      </c>
      <c r="L562">
        <v>300</v>
      </c>
      <c r="M562" t="s">
        <v>192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182</v>
      </c>
      <c r="C563">
        <v>2019</v>
      </c>
      <c r="D563">
        <v>4</v>
      </c>
      <c r="E563" t="s">
        <v>233</v>
      </c>
      <c r="F563">
        <v>6</v>
      </c>
      <c r="G563" t="s">
        <v>193</v>
      </c>
      <c r="H563">
        <v>603</v>
      </c>
      <c r="I563" t="s">
        <v>197</v>
      </c>
      <c r="J563" t="s">
        <v>126</v>
      </c>
      <c r="K563" t="s">
        <v>198</v>
      </c>
      <c r="L563">
        <v>700</v>
      </c>
      <c r="M563" t="s">
        <v>194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182</v>
      </c>
      <c r="C564">
        <v>2019</v>
      </c>
      <c r="D564">
        <v>4</v>
      </c>
      <c r="E564" t="s">
        <v>233</v>
      </c>
      <c r="F564">
        <v>60</v>
      </c>
      <c r="G564" t="s">
        <v>213</v>
      </c>
      <c r="H564">
        <v>615</v>
      </c>
      <c r="I564" t="s">
        <v>293</v>
      </c>
      <c r="J564" t="s">
        <v>124</v>
      </c>
      <c r="K564" t="s">
        <v>262</v>
      </c>
      <c r="L564">
        <v>4563</v>
      </c>
      <c r="M564" t="s">
        <v>229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182</v>
      </c>
      <c r="C565">
        <v>2019</v>
      </c>
      <c r="D565">
        <v>4</v>
      </c>
      <c r="E565" t="s">
        <v>233</v>
      </c>
      <c r="F565">
        <v>6</v>
      </c>
      <c r="G565" t="s">
        <v>193</v>
      </c>
      <c r="H565">
        <v>607</v>
      </c>
      <c r="I565" t="s">
        <v>294</v>
      </c>
      <c r="J565" t="s">
        <v>131</v>
      </c>
      <c r="K565" t="s">
        <v>281</v>
      </c>
      <c r="L565">
        <v>700</v>
      </c>
      <c r="M565" t="s">
        <v>194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182</v>
      </c>
      <c r="C566">
        <v>2019</v>
      </c>
      <c r="D566">
        <v>4</v>
      </c>
      <c r="E566" t="s">
        <v>233</v>
      </c>
      <c r="F566">
        <v>5</v>
      </c>
      <c r="G566" t="s">
        <v>196</v>
      </c>
      <c r="H566">
        <v>5</v>
      </c>
      <c r="I566" t="s">
        <v>191</v>
      </c>
      <c r="J566" t="s">
        <v>116</v>
      </c>
      <c r="K566" t="s">
        <v>186</v>
      </c>
      <c r="L566">
        <v>460</v>
      </c>
      <c r="M566" t="s">
        <v>199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182</v>
      </c>
      <c r="C567">
        <v>2019</v>
      </c>
      <c r="D567">
        <v>4</v>
      </c>
      <c r="E567" t="s">
        <v>233</v>
      </c>
      <c r="F567">
        <v>1</v>
      </c>
      <c r="G567" t="s">
        <v>184</v>
      </c>
      <c r="H567">
        <v>6</v>
      </c>
      <c r="I567" t="s">
        <v>257</v>
      </c>
      <c r="J567" t="s">
        <v>123</v>
      </c>
      <c r="K567" t="s">
        <v>243</v>
      </c>
      <c r="L567">
        <v>200</v>
      </c>
      <c r="M567" t="s">
        <v>211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182</v>
      </c>
      <c r="C568">
        <v>2019</v>
      </c>
      <c r="D568">
        <v>4</v>
      </c>
      <c r="E568" t="s">
        <v>233</v>
      </c>
      <c r="F568">
        <v>1</v>
      </c>
      <c r="G568" t="s">
        <v>184</v>
      </c>
      <c r="H568">
        <v>950</v>
      </c>
      <c r="I568" t="s">
        <v>185</v>
      </c>
      <c r="J568" t="s">
        <v>116</v>
      </c>
      <c r="K568" t="s">
        <v>186</v>
      </c>
      <c r="L568">
        <v>4512</v>
      </c>
      <c r="M568" t="s">
        <v>187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182</v>
      </c>
      <c r="C569">
        <v>2019</v>
      </c>
      <c r="D569">
        <v>4</v>
      </c>
      <c r="E569" t="s">
        <v>233</v>
      </c>
      <c r="F569">
        <v>75</v>
      </c>
      <c r="G569" t="s">
        <v>213</v>
      </c>
      <c r="H569">
        <v>950</v>
      </c>
      <c r="I569" t="s">
        <v>185</v>
      </c>
      <c r="J569" t="s">
        <v>116</v>
      </c>
      <c r="K569" t="s">
        <v>186</v>
      </c>
      <c r="L569">
        <v>4575</v>
      </c>
      <c r="M569" t="s">
        <v>213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182</v>
      </c>
      <c r="C570">
        <v>2019</v>
      </c>
      <c r="D570">
        <v>4</v>
      </c>
      <c r="E570" t="s">
        <v>233</v>
      </c>
      <c r="F570">
        <v>79</v>
      </c>
      <c r="G570" t="s">
        <v>213</v>
      </c>
      <c r="H570">
        <v>950</v>
      </c>
      <c r="I570" t="s">
        <v>185</v>
      </c>
      <c r="J570" t="s">
        <v>116</v>
      </c>
      <c r="K570" t="s">
        <v>186</v>
      </c>
      <c r="L570">
        <v>4579</v>
      </c>
      <c r="M570" t="s">
        <v>222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188</v>
      </c>
      <c r="C571">
        <v>2019</v>
      </c>
      <c r="D571">
        <v>4</v>
      </c>
      <c r="E571" t="s">
        <v>233</v>
      </c>
      <c r="F571">
        <v>3</v>
      </c>
      <c r="G571" t="s">
        <v>190</v>
      </c>
      <c r="H571">
        <v>10</v>
      </c>
      <c r="I571" t="s">
        <v>252</v>
      </c>
      <c r="J571" t="s">
        <v>119</v>
      </c>
      <c r="K571" t="s">
        <v>215</v>
      </c>
      <c r="L571">
        <v>300</v>
      </c>
      <c r="M571" t="s">
        <v>192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182</v>
      </c>
      <c r="C572">
        <v>2019</v>
      </c>
      <c r="D572">
        <v>4</v>
      </c>
      <c r="E572" t="s">
        <v>233</v>
      </c>
      <c r="F572">
        <v>3</v>
      </c>
      <c r="G572" t="s">
        <v>190</v>
      </c>
      <c r="H572">
        <v>309</v>
      </c>
      <c r="I572" t="s">
        <v>303</v>
      </c>
      <c r="J572" t="s">
        <v>118</v>
      </c>
      <c r="K572" t="s">
        <v>237</v>
      </c>
      <c r="L572">
        <v>300</v>
      </c>
      <c r="M572" t="s">
        <v>192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182</v>
      </c>
      <c r="C573">
        <v>2019</v>
      </c>
      <c r="D573">
        <v>4</v>
      </c>
      <c r="E573" t="s">
        <v>233</v>
      </c>
      <c r="F573">
        <v>3</v>
      </c>
      <c r="G573" t="s">
        <v>190</v>
      </c>
      <c r="H573">
        <v>952</v>
      </c>
      <c r="I573" t="s">
        <v>236</v>
      </c>
      <c r="J573" t="s">
        <v>118</v>
      </c>
      <c r="K573" t="s">
        <v>237</v>
      </c>
      <c r="L573">
        <v>4532</v>
      </c>
      <c r="M573" t="s">
        <v>201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188</v>
      </c>
      <c r="C574">
        <v>2019</v>
      </c>
      <c r="D574">
        <v>4</v>
      </c>
      <c r="E574" t="s">
        <v>233</v>
      </c>
      <c r="F574">
        <v>1</v>
      </c>
      <c r="G574" t="s">
        <v>184</v>
      </c>
      <c r="H574">
        <v>905</v>
      </c>
      <c r="I574" t="s">
        <v>273</v>
      </c>
      <c r="J574" t="s">
        <v>123</v>
      </c>
      <c r="K574" t="s">
        <v>243</v>
      </c>
      <c r="L574">
        <v>4512</v>
      </c>
      <c r="M574" t="s">
        <v>187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182</v>
      </c>
      <c r="C575">
        <v>2019</v>
      </c>
      <c r="D575">
        <v>4</v>
      </c>
      <c r="E575" t="s">
        <v>233</v>
      </c>
      <c r="F575">
        <v>1</v>
      </c>
      <c r="G575" t="s">
        <v>184</v>
      </c>
      <c r="H575">
        <v>5</v>
      </c>
      <c r="I575" t="s">
        <v>191</v>
      </c>
      <c r="J575" t="s">
        <v>116</v>
      </c>
      <c r="K575" t="s">
        <v>186</v>
      </c>
      <c r="L575">
        <v>200</v>
      </c>
      <c r="M575" t="s">
        <v>211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188</v>
      </c>
      <c r="C576">
        <v>2019</v>
      </c>
      <c r="D576">
        <v>4</v>
      </c>
      <c r="E576" t="s">
        <v>233</v>
      </c>
      <c r="F576">
        <v>10</v>
      </c>
      <c r="G576" t="s">
        <v>239</v>
      </c>
      <c r="H576">
        <v>1</v>
      </c>
      <c r="I576" t="s">
        <v>230</v>
      </c>
      <c r="J576" t="s">
        <v>122</v>
      </c>
      <c r="K576" t="s">
        <v>231</v>
      </c>
      <c r="L576">
        <v>207</v>
      </c>
      <c r="M576" t="s">
        <v>244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182</v>
      </c>
      <c r="C577">
        <v>2019</v>
      </c>
      <c r="D577">
        <v>4</v>
      </c>
      <c r="E577" t="s">
        <v>233</v>
      </c>
      <c r="F577">
        <v>3</v>
      </c>
      <c r="G577" t="s">
        <v>190</v>
      </c>
      <c r="H577">
        <v>11</v>
      </c>
      <c r="I577" t="s">
        <v>284</v>
      </c>
      <c r="J577" t="s">
        <v>116</v>
      </c>
      <c r="K577" t="s">
        <v>186</v>
      </c>
      <c r="L577">
        <v>300</v>
      </c>
      <c r="M577" t="s">
        <v>192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182</v>
      </c>
      <c r="C578">
        <v>2019</v>
      </c>
      <c r="D578">
        <v>4</v>
      </c>
      <c r="E578" t="s">
        <v>233</v>
      </c>
      <c r="F578">
        <v>5</v>
      </c>
      <c r="G578" t="s">
        <v>196</v>
      </c>
      <c r="H578">
        <v>700</v>
      </c>
      <c r="I578" t="s">
        <v>274</v>
      </c>
      <c r="J578" t="s">
        <v>208</v>
      </c>
      <c r="K578" t="s">
        <v>209</v>
      </c>
      <c r="L578">
        <v>460</v>
      </c>
      <c r="M578" t="s">
        <v>199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182</v>
      </c>
      <c r="C579">
        <v>2019</v>
      </c>
      <c r="D579">
        <v>4</v>
      </c>
      <c r="E579" t="s">
        <v>233</v>
      </c>
      <c r="F579">
        <v>71</v>
      </c>
      <c r="G579" t="s">
        <v>213</v>
      </c>
      <c r="H579">
        <v>1</v>
      </c>
      <c r="I579" t="s">
        <v>230</v>
      </c>
      <c r="J579" t="s">
        <v>122</v>
      </c>
      <c r="K579" t="s">
        <v>231</v>
      </c>
      <c r="L579">
        <v>1571</v>
      </c>
      <c r="M579" t="s">
        <v>266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182</v>
      </c>
      <c r="C580">
        <v>2019</v>
      </c>
      <c r="D580">
        <v>4</v>
      </c>
      <c r="E580" t="s">
        <v>233</v>
      </c>
      <c r="F580">
        <v>5</v>
      </c>
      <c r="G580" t="s">
        <v>196</v>
      </c>
      <c r="H580">
        <v>13</v>
      </c>
      <c r="I580" t="s">
        <v>297</v>
      </c>
      <c r="J580" t="s">
        <v>120</v>
      </c>
      <c r="K580" t="s">
        <v>217</v>
      </c>
      <c r="L580">
        <v>460</v>
      </c>
      <c r="M580" t="s">
        <v>199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182</v>
      </c>
      <c r="C581">
        <v>2019</v>
      </c>
      <c r="D581">
        <v>4</v>
      </c>
      <c r="E581" t="s">
        <v>233</v>
      </c>
      <c r="F581">
        <v>3</v>
      </c>
      <c r="G581" t="s">
        <v>190</v>
      </c>
      <c r="H581">
        <v>16</v>
      </c>
      <c r="I581" t="s">
        <v>282</v>
      </c>
      <c r="J581" t="s">
        <v>128</v>
      </c>
      <c r="K581" t="s">
        <v>264</v>
      </c>
      <c r="L581">
        <v>300</v>
      </c>
      <c r="M581" t="s">
        <v>192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188</v>
      </c>
      <c r="C582">
        <v>2019</v>
      </c>
      <c r="D582">
        <v>4</v>
      </c>
      <c r="E582" t="s">
        <v>233</v>
      </c>
      <c r="F582">
        <v>6</v>
      </c>
      <c r="G582" t="s">
        <v>193</v>
      </c>
      <c r="H582">
        <v>615</v>
      </c>
      <c r="I582" t="s">
        <v>293</v>
      </c>
      <c r="J582" t="s">
        <v>124</v>
      </c>
      <c r="K582" t="s">
        <v>262</v>
      </c>
      <c r="L582">
        <v>4562</v>
      </c>
      <c r="M582" t="s">
        <v>212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182</v>
      </c>
      <c r="C583">
        <v>2019</v>
      </c>
      <c r="D583">
        <v>4</v>
      </c>
      <c r="E583" t="s">
        <v>233</v>
      </c>
      <c r="F583">
        <v>6</v>
      </c>
      <c r="G583" t="s">
        <v>193</v>
      </c>
      <c r="H583">
        <v>623</v>
      </c>
      <c r="I583" t="s">
        <v>296</v>
      </c>
      <c r="J583" t="s">
        <v>125</v>
      </c>
      <c r="K583" t="s">
        <v>228</v>
      </c>
      <c r="L583">
        <v>700</v>
      </c>
      <c r="M583" t="s">
        <v>194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182</v>
      </c>
      <c r="C584">
        <v>2019</v>
      </c>
      <c r="D584">
        <v>4</v>
      </c>
      <c r="E584" t="s">
        <v>233</v>
      </c>
      <c r="F584">
        <v>3</v>
      </c>
      <c r="G584" t="s">
        <v>190</v>
      </c>
      <c r="H584">
        <v>616</v>
      </c>
      <c r="I584" t="s">
        <v>200</v>
      </c>
      <c r="J584" t="s">
        <v>126</v>
      </c>
      <c r="K584" t="s">
        <v>198</v>
      </c>
      <c r="L584">
        <v>4532</v>
      </c>
      <c r="M584" t="s">
        <v>201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182</v>
      </c>
      <c r="C585">
        <v>2019</v>
      </c>
      <c r="D585">
        <v>4</v>
      </c>
      <c r="E585" t="s">
        <v>233</v>
      </c>
      <c r="F585">
        <v>1</v>
      </c>
      <c r="G585" t="s">
        <v>184</v>
      </c>
      <c r="H585">
        <v>616</v>
      </c>
      <c r="I585" t="s">
        <v>200</v>
      </c>
      <c r="J585" t="s">
        <v>126</v>
      </c>
      <c r="K585" t="s">
        <v>198</v>
      </c>
      <c r="L585">
        <v>4512</v>
      </c>
      <c r="M585" t="s">
        <v>187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182</v>
      </c>
      <c r="C586">
        <v>2019</v>
      </c>
      <c r="D586">
        <v>4</v>
      </c>
      <c r="E586" t="s">
        <v>233</v>
      </c>
      <c r="F586">
        <v>72</v>
      </c>
      <c r="G586" t="s">
        <v>213</v>
      </c>
      <c r="H586">
        <v>5</v>
      </c>
      <c r="I586" t="s">
        <v>191</v>
      </c>
      <c r="J586" t="s">
        <v>116</v>
      </c>
      <c r="K586" t="s">
        <v>186</v>
      </c>
      <c r="L586">
        <v>1572</v>
      </c>
      <c r="M586" t="s">
        <v>232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182</v>
      </c>
      <c r="C587">
        <v>2019</v>
      </c>
      <c r="D587">
        <v>4</v>
      </c>
      <c r="E587" t="s">
        <v>233</v>
      </c>
      <c r="F587">
        <v>77</v>
      </c>
      <c r="G587" t="s">
        <v>213</v>
      </c>
      <c r="H587">
        <v>5</v>
      </c>
      <c r="I587" t="s">
        <v>191</v>
      </c>
      <c r="J587" t="s">
        <v>116</v>
      </c>
      <c r="K587" t="s">
        <v>186</v>
      </c>
      <c r="L587">
        <v>1577</v>
      </c>
      <c r="M587" t="s">
        <v>234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182</v>
      </c>
      <c r="C588">
        <v>2019</v>
      </c>
      <c r="D588">
        <v>4</v>
      </c>
      <c r="E588" t="s">
        <v>233</v>
      </c>
      <c r="F588">
        <v>1</v>
      </c>
      <c r="G588" t="s">
        <v>184</v>
      </c>
      <c r="H588">
        <v>7</v>
      </c>
      <c r="I588" t="s">
        <v>242</v>
      </c>
      <c r="J588" t="s">
        <v>123</v>
      </c>
      <c r="K588" t="s">
        <v>243</v>
      </c>
      <c r="L588">
        <v>200</v>
      </c>
      <c r="M588" t="s">
        <v>211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188</v>
      </c>
      <c r="C589">
        <v>2019</v>
      </c>
      <c r="D589">
        <v>4</v>
      </c>
      <c r="E589" t="s">
        <v>233</v>
      </c>
      <c r="F589">
        <v>1</v>
      </c>
      <c r="G589" t="s">
        <v>184</v>
      </c>
      <c r="H589">
        <v>950</v>
      </c>
      <c r="I589" t="s">
        <v>185</v>
      </c>
      <c r="J589" t="s">
        <v>116</v>
      </c>
      <c r="K589" t="s">
        <v>186</v>
      </c>
      <c r="L589">
        <v>4512</v>
      </c>
      <c r="M589" t="s">
        <v>187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182</v>
      </c>
      <c r="C590">
        <v>2019</v>
      </c>
      <c r="D590">
        <v>4</v>
      </c>
      <c r="E590" t="s">
        <v>233</v>
      </c>
      <c r="F590">
        <v>77</v>
      </c>
      <c r="G590" t="s">
        <v>213</v>
      </c>
      <c r="H590">
        <v>950</v>
      </c>
      <c r="I590" t="s">
        <v>185</v>
      </c>
      <c r="J590" t="s">
        <v>116</v>
      </c>
      <c r="K590" t="s">
        <v>186</v>
      </c>
      <c r="L590">
        <v>4577</v>
      </c>
      <c r="M590" t="s">
        <v>213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182</v>
      </c>
      <c r="C591">
        <v>2019</v>
      </c>
      <c r="D591">
        <v>4</v>
      </c>
      <c r="E591" t="s">
        <v>233</v>
      </c>
      <c r="F591">
        <v>1</v>
      </c>
      <c r="G591" t="s">
        <v>184</v>
      </c>
      <c r="H591">
        <v>905</v>
      </c>
      <c r="I591" t="s">
        <v>273</v>
      </c>
      <c r="J591" t="s">
        <v>123</v>
      </c>
      <c r="K591" t="s">
        <v>243</v>
      </c>
      <c r="L591">
        <v>4512</v>
      </c>
      <c r="M591" t="s">
        <v>187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182</v>
      </c>
      <c r="C592">
        <v>2019</v>
      </c>
      <c r="D592">
        <v>4</v>
      </c>
      <c r="E592" t="s">
        <v>233</v>
      </c>
      <c r="F592">
        <v>3</v>
      </c>
      <c r="G592" t="s">
        <v>190</v>
      </c>
      <c r="H592">
        <v>15</v>
      </c>
      <c r="I592" t="s">
        <v>253</v>
      </c>
      <c r="J592" t="s">
        <v>119</v>
      </c>
      <c r="K592" t="s">
        <v>215</v>
      </c>
      <c r="L592">
        <v>300</v>
      </c>
      <c r="M592" t="s">
        <v>192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188</v>
      </c>
      <c r="C593">
        <v>2019</v>
      </c>
      <c r="D593">
        <v>4</v>
      </c>
      <c r="E593" t="s">
        <v>233</v>
      </c>
      <c r="F593">
        <v>3</v>
      </c>
      <c r="G593" t="s">
        <v>190</v>
      </c>
      <c r="H593">
        <v>952</v>
      </c>
      <c r="I593" t="s">
        <v>236</v>
      </c>
      <c r="J593" t="s">
        <v>118</v>
      </c>
      <c r="K593" t="s">
        <v>237</v>
      </c>
      <c r="L593">
        <v>4532</v>
      </c>
      <c r="M593" t="s">
        <v>201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182</v>
      </c>
      <c r="C594">
        <v>2019</v>
      </c>
      <c r="D594">
        <v>4</v>
      </c>
      <c r="E594" t="s">
        <v>233</v>
      </c>
      <c r="F594">
        <v>10</v>
      </c>
      <c r="G594" t="s">
        <v>239</v>
      </c>
      <c r="H594">
        <v>905</v>
      </c>
      <c r="I594" t="s">
        <v>273</v>
      </c>
      <c r="J594" t="s">
        <v>123</v>
      </c>
      <c r="K594" t="s">
        <v>243</v>
      </c>
      <c r="L594">
        <v>4513</v>
      </c>
      <c r="M594" t="s">
        <v>241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188</v>
      </c>
      <c r="C595">
        <v>2019</v>
      </c>
      <c r="D595">
        <v>4</v>
      </c>
      <c r="E595" t="s">
        <v>233</v>
      </c>
      <c r="F595">
        <v>1</v>
      </c>
      <c r="G595" t="s">
        <v>184</v>
      </c>
      <c r="H595">
        <v>5</v>
      </c>
      <c r="I595" t="s">
        <v>191</v>
      </c>
      <c r="J595" t="s">
        <v>116</v>
      </c>
      <c r="K595" t="s">
        <v>186</v>
      </c>
      <c r="L595">
        <v>200</v>
      </c>
      <c r="M595" t="s">
        <v>211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182</v>
      </c>
      <c r="C596">
        <v>2019</v>
      </c>
      <c r="D596">
        <v>4</v>
      </c>
      <c r="E596" t="s">
        <v>233</v>
      </c>
      <c r="F596">
        <v>1</v>
      </c>
      <c r="G596" t="s">
        <v>184</v>
      </c>
      <c r="H596">
        <v>3</v>
      </c>
      <c r="I596" t="s">
        <v>210</v>
      </c>
      <c r="J596" t="s">
        <v>203</v>
      </c>
      <c r="K596" t="s">
        <v>204</v>
      </c>
      <c r="L596">
        <v>200</v>
      </c>
      <c r="M596" t="s">
        <v>211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182</v>
      </c>
      <c r="C597">
        <v>2019</v>
      </c>
      <c r="D597">
        <v>4</v>
      </c>
      <c r="E597" t="s">
        <v>233</v>
      </c>
      <c r="F597">
        <v>1</v>
      </c>
      <c r="G597" t="s">
        <v>184</v>
      </c>
      <c r="H597">
        <v>911</v>
      </c>
      <c r="I597" t="s">
        <v>202</v>
      </c>
      <c r="J597" t="s">
        <v>203</v>
      </c>
      <c r="K597" t="s">
        <v>204</v>
      </c>
      <c r="L597">
        <v>4512</v>
      </c>
      <c r="M597" t="s">
        <v>187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182</v>
      </c>
      <c r="C598">
        <v>2019</v>
      </c>
      <c r="D598">
        <v>4</v>
      </c>
      <c r="E598" t="s">
        <v>233</v>
      </c>
      <c r="F598">
        <v>5</v>
      </c>
      <c r="G598" t="s">
        <v>196</v>
      </c>
      <c r="H598">
        <v>710</v>
      </c>
      <c r="I598" t="s">
        <v>221</v>
      </c>
      <c r="J598" t="s">
        <v>208</v>
      </c>
      <c r="K598" t="s">
        <v>209</v>
      </c>
      <c r="L598">
        <v>4552</v>
      </c>
      <c r="M598" t="s">
        <v>277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182</v>
      </c>
      <c r="C599">
        <v>2019</v>
      </c>
      <c r="D599">
        <v>4</v>
      </c>
      <c r="E599" t="s">
        <v>233</v>
      </c>
      <c r="F599">
        <v>72</v>
      </c>
      <c r="G599" t="s">
        <v>213</v>
      </c>
      <c r="H599">
        <v>1</v>
      </c>
      <c r="I599" t="s">
        <v>230</v>
      </c>
      <c r="J599" t="s">
        <v>122</v>
      </c>
      <c r="K599" t="s">
        <v>231</v>
      </c>
      <c r="L599">
        <v>1572</v>
      </c>
      <c r="M599" t="s">
        <v>232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182</v>
      </c>
      <c r="C600">
        <v>2019</v>
      </c>
      <c r="D600">
        <v>4</v>
      </c>
      <c r="E600" t="s">
        <v>233</v>
      </c>
      <c r="F600">
        <v>3</v>
      </c>
      <c r="G600" t="s">
        <v>190</v>
      </c>
      <c r="H600">
        <v>955</v>
      </c>
      <c r="I600" t="s">
        <v>283</v>
      </c>
      <c r="J600" t="s">
        <v>120</v>
      </c>
      <c r="K600" t="s">
        <v>217</v>
      </c>
      <c r="L600">
        <v>4532</v>
      </c>
      <c r="M600" t="s">
        <v>201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182</v>
      </c>
      <c r="C601">
        <v>2019</v>
      </c>
      <c r="D601">
        <v>4</v>
      </c>
      <c r="E601" t="s">
        <v>233</v>
      </c>
      <c r="F601">
        <v>75</v>
      </c>
      <c r="G601" t="s">
        <v>213</v>
      </c>
      <c r="H601">
        <v>18</v>
      </c>
      <c r="I601" t="s">
        <v>216</v>
      </c>
      <c r="J601" t="s">
        <v>120</v>
      </c>
      <c r="K601" t="s">
        <v>217</v>
      </c>
      <c r="L601">
        <v>1575</v>
      </c>
      <c r="M601" t="s">
        <v>219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182</v>
      </c>
      <c r="C602">
        <v>2019</v>
      </c>
      <c r="D602">
        <v>4</v>
      </c>
      <c r="E602" t="s">
        <v>233</v>
      </c>
      <c r="F602">
        <v>3</v>
      </c>
      <c r="G602" t="s">
        <v>190</v>
      </c>
      <c r="H602">
        <v>19</v>
      </c>
      <c r="I602" t="s">
        <v>263</v>
      </c>
      <c r="J602" t="s">
        <v>128</v>
      </c>
      <c r="K602" t="s">
        <v>264</v>
      </c>
      <c r="L602">
        <v>300</v>
      </c>
      <c r="M602" t="s">
        <v>192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182</v>
      </c>
      <c r="C603">
        <v>2019</v>
      </c>
      <c r="D603">
        <v>4</v>
      </c>
      <c r="E603" t="s">
        <v>233</v>
      </c>
      <c r="F603">
        <v>3</v>
      </c>
      <c r="G603" t="s">
        <v>190</v>
      </c>
      <c r="H603">
        <v>701</v>
      </c>
      <c r="I603" t="s">
        <v>207</v>
      </c>
      <c r="J603" t="s">
        <v>208</v>
      </c>
      <c r="K603" t="s">
        <v>209</v>
      </c>
      <c r="L603">
        <v>300</v>
      </c>
      <c r="M603" t="s">
        <v>192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188</v>
      </c>
      <c r="C604">
        <v>2019</v>
      </c>
      <c r="D604">
        <v>4</v>
      </c>
      <c r="E604" t="s">
        <v>233</v>
      </c>
      <c r="F604">
        <v>60</v>
      </c>
      <c r="G604" t="s">
        <v>213</v>
      </c>
      <c r="H604">
        <v>615</v>
      </c>
      <c r="I604" t="s">
        <v>293</v>
      </c>
      <c r="J604" t="s">
        <v>124</v>
      </c>
      <c r="K604" t="s">
        <v>262</v>
      </c>
      <c r="L604">
        <v>4563</v>
      </c>
      <c r="M604" t="s">
        <v>229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188</v>
      </c>
      <c r="C605">
        <v>2019</v>
      </c>
      <c r="D605">
        <v>4</v>
      </c>
      <c r="E605" t="s">
        <v>233</v>
      </c>
      <c r="F605">
        <v>6</v>
      </c>
      <c r="G605" t="s">
        <v>193</v>
      </c>
      <c r="H605">
        <v>624</v>
      </c>
      <c r="I605" t="s">
        <v>227</v>
      </c>
      <c r="J605" t="s">
        <v>125</v>
      </c>
      <c r="K605" t="s">
        <v>228</v>
      </c>
      <c r="L605">
        <v>4562</v>
      </c>
      <c r="M605" t="s">
        <v>212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182</v>
      </c>
      <c r="C606">
        <v>2019</v>
      </c>
      <c r="D606">
        <v>4</v>
      </c>
      <c r="E606" t="s">
        <v>233</v>
      </c>
      <c r="F606">
        <v>60</v>
      </c>
      <c r="G606" t="s">
        <v>213</v>
      </c>
      <c r="H606">
        <v>624</v>
      </c>
      <c r="I606" t="s">
        <v>227</v>
      </c>
      <c r="J606" t="s">
        <v>125</v>
      </c>
      <c r="K606" t="s">
        <v>228</v>
      </c>
      <c r="L606">
        <v>4563</v>
      </c>
      <c r="M606" t="s">
        <v>229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182</v>
      </c>
      <c r="C607">
        <v>2019</v>
      </c>
      <c r="D607">
        <v>4</v>
      </c>
      <c r="E607" t="s">
        <v>233</v>
      </c>
      <c r="F607">
        <v>6</v>
      </c>
      <c r="G607" t="s">
        <v>193</v>
      </c>
      <c r="H607">
        <v>613</v>
      </c>
      <c r="I607" t="s">
        <v>259</v>
      </c>
      <c r="J607" t="s">
        <v>117</v>
      </c>
      <c r="K607" t="s">
        <v>225</v>
      </c>
      <c r="L607">
        <v>700</v>
      </c>
      <c r="M607" t="s">
        <v>194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182</v>
      </c>
      <c r="C608">
        <v>2019</v>
      </c>
      <c r="D608">
        <v>4</v>
      </c>
      <c r="E608" t="s">
        <v>233</v>
      </c>
      <c r="F608">
        <v>6</v>
      </c>
      <c r="G608" t="s">
        <v>193</v>
      </c>
      <c r="H608">
        <v>616</v>
      </c>
      <c r="I608" t="s">
        <v>200</v>
      </c>
      <c r="J608" t="s">
        <v>126</v>
      </c>
      <c r="K608" t="s">
        <v>198</v>
      </c>
      <c r="L608">
        <v>4562</v>
      </c>
      <c r="M608" t="s">
        <v>212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182</v>
      </c>
      <c r="C609">
        <v>2019</v>
      </c>
      <c r="D609">
        <v>4</v>
      </c>
      <c r="E609" t="s">
        <v>233</v>
      </c>
      <c r="F609">
        <v>6</v>
      </c>
      <c r="G609" t="s">
        <v>193</v>
      </c>
      <c r="H609">
        <v>627</v>
      </c>
      <c r="I609" t="s">
        <v>258</v>
      </c>
      <c r="J609" t="s">
        <v>133</v>
      </c>
      <c r="K609" t="s">
        <v>213</v>
      </c>
      <c r="L609">
        <v>4562</v>
      </c>
      <c r="M609" t="s">
        <v>212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182</v>
      </c>
      <c r="C610">
        <v>2019</v>
      </c>
      <c r="D610">
        <v>4</v>
      </c>
      <c r="E610" t="s">
        <v>233</v>
      </c>
      <c r="F610">
        <v>10</v>
      </c>
      <c r="G610" t="s">
        <v>239</v>
      </c>
      <c r="H610">
        <v>602</v>
      </c>
      <c r="I610" t="s">
        <v>247</v>
      </c>
      <c r="J610" t="s">
        <v>126</v>
      </c>
      <c r="K610" t="s">
        <v>198</v>
      </c>
      <c r="L610">
        <v>207</v>
      </c>
      <c r="M610" t="s">
        <v>244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188</v>
      </c>
      <c r="C611">
        <v>2019</v>
      </c>
      <c r="D611">
        <v>4</v>
      </c>
      <c r="E611" t="s">
        <v>233</v>
      </c>
      <c r="F611">
        <v>3</v>
      </c>
      <c r="G611" t="s">
        <v>190</v>
      </c>
      <c r="H611">
        <v>903</v>
      </c>
      <c r="I611" t="s">
        <v>240</v>
      </c>
      <c r="J611" t="s">
        <v>122</v>
      </c>
      <c r="K611" t="s">
        <v>231</v>
      </c>
      <c r="L611">
        <v>4532</v>
      </c>
      <c r="M611" t="s">
        <v>201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182</v>
      </c>
      <c r="C612">
        <v>2019</v>
      </c>
      <c r="D612">
        <v>4</v>
      </c>
      <c r="E612" t="s">
        <v>233</v>
      </c>
      <c r="F612">
        <v>75</v>
      </c>
      <c r="G612" t="s">
        <v>213</v>
      </c>
      <c r="H612">
        <v>5</v>
      </c>
      <c r="I612" t="s">
        <v>191</v>
      </c>
      <c r="J612" t="s">
        <v>116</v>
      </c>
      <c r="K612" t="s">
        <v>186</v>
      </c>
      <c r="L612">
        <v>1575</v>
      </c>
      <c r="M612" t="s">
        <v>219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182</v>
      </c>
      <c r="C613">
        <v>2019</v>
      </c>
      <c r="D613">
        <v>4</v>
      </c>
      <c r="E613" t="s">
        <v>233</v>
      </c>
      <c r="F613">
        <v>10</v>
      </c>
      <c r="G613" t="s">
        <v>239</v>
      </c>
      <c r="H613">
        <v>6</v>
      </c>
      <c r="I613" t="s">
        <v>257</v>
      </c>
      <c r="J613" t="s">
        <v>123</v>
      </c>
      <c r="K613" t="s">
        <v>243</v>
      </c>
      <c r="L613">
        <v>207</v>
      </c>
      <c r="M613" t="s">
        <v>244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182</v>
      </c>
      <c r="C614">
        <v>2019</v>
      </c>
      <c r="D614">
        <v>4</v>
      </c>
      <c r="E614" t="s">
        <v>233</v>
      </c>
      <c r="F614">
        <v>3</v>
      </c>
      <c r="G614" t="s">
        <v>190</v>
      </c>
      <c r="H614">
        <v>8</v>
      </c>
      <c r="I614" t="s">
        <v>249</v>
      </c>
      <c r="J614" t="s">
        <v>127</v>
      </c>
      <c r="K614" t="s">
        <v>250</v>
      </c>
      <c r="L614">
        <v>300</v>
      </c>
      <c r="M614" t="s">
        <v>192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182</v>
      </c>
      <c r="C615">
        <v>2019</v>
      </c>
      <c r="D615">
        <v>4</v>
      </c>
      <c r="E615" t="s">
        <v>233</v>
      </c>
      <c r="F615">
        <v>3</v>
      </c>
      <c r="G615" t="s">
        <v>190</v>
      </c>
      <c r="H615">
        <v>951</v>
      </c>
      <c r="I615" t="s">
        <v>251</v>
      </c>
      <c r="J615" t="s">
        <v>127</v>
      </c>
      <c r="K615" t="s">
        <v>250</v>
      </c>
      <c r="L615">
        <v>4532</v>
      </c>
      <c r="M615" t="s">
        <v>201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182</v>
      </c>
      <c r="C616">
        <v>2019</v>
      </c>
      <c r="D616">
        <v>4</v>
      </c>
      <c r="E616" t="s">
        <v>233</v>
      </c>
      <c r="F616">
        <v>79</v>
      </c>
      <c r="G616" t="s">
        <v>213</v>
      </c>
      <c r="H616">
        <v>951</v>
      </c>
      <c r="I616" t="s">
        <v>251</v>
      </c>
      <c r="J616" t="s">
        <v>127</v>
      </c>
      <c r="K616" t="s">
        <v>250</v>
      </c>
      <c r="L616">
        <v>4579</v>
      </c>
      <c r="M616" t="s">
        <v>222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188</v>
      </c>
      <c r="C617">
        <v>2019</v>
      </c>
      <c r="D617">
        <v>4</v>
      </c>
      <c r="E617" t="s">
        <v>233</v>
      </c>
      <c r="F617">
        <v>1</v>
      </c>
      <c r="G617" t="s">
        <v>184</v>
      </c>
      <c r="H617">
        <v>6</v>
      </c>
      <c r="I617" t="s">
        <v>257</v>
      </c>
      <c r="J617" t="s">
        <v>123</v>
      </c>
      <c r="K617" t="s">
        <v>243</v>
      </c>
      <c r="L617">
        <v>200</v>
      </c>
      <c r="M617" t="s">
        <v>211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182</v>
      </c>
      <c r="C618">
        <v>2019</v>
      </c>
      <c r="D618">
        <v>4</v>
      </c>
      <c r="E618" t="s">
        <v>233</v>
      </c>
      <c r="F618">
        <v>1</v>
      </c>
      <c r="G618" t="s">
        <v>184</v>
      </c>
      <c r="H618">
        <v>15</v>
      </c>
      <c r="I618" t="s">
        <v>253</v>
      </c>
      <c r="J618" t="s">
        <v>119</v>
      </c>
      <c r="K618" t="s">
        <v>215</v>
      </c>
      <c r="L618">
        <v>200</v>
      </c>
      <c r="M618" t="s">
        <v>211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182</v>
      </c>
      <c r="C619">
        <v>2019</v>
      </c>
      <c r="D619">
        <v>4</v>
      </c>
      <c r="E619" t="s">
        <v>233</v>
      </c>
      <c r="F619">
        <v>1</v>
      </c>
      <c r="G619" t="s">
        <v>184</v>
      </c>
      <c r="H619">
        <v>301</v>
      </c>
      <c r="I619" t="s">
        <v>248</v>
      </c>
      <c r="J619" t="s">
        <v>122</v>
      </c>
      <c r="K619" t="s">
        <v>231</v>
      </c>
      <c r="L619">
        <v>200</v>
      </c>
      <c r="M619" t="s">
        <v>211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182</v>
      </c>
      <c r="C620">
        <v>2019</v>
      </c>
      <c r="D620">
        <v>4</v>
      </c>
      <c r="E620" t="s">
        <v>233</v>
      </c>
      <c r="F620">
        <v>1</v>
      </c>
      <c r="G620" t="s">
        <v>184</v>
      </c>
      <c r="H620">
        <v>11</v>
      </c>
      <c r="I620" t="s">
        <v>284</v>
      </c>
      <c r="J620" t="s">
        <v>116</v>
      </c>
      <c r="K620" t="s">
        <v>186</v>
      </c>
      <c r="L620">
        <v>200</v>
      </c>
      <c r="M620" t="s">
        <v>211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188</v>
      </c>
      <c r="C621">
        <v>2019</v>
      </c>
      <c r="D621">
        <v>4</v>
      </c>
      <c r="E621" t="s">
        <v>233</v>
      </c>
      <c r="F621">
        <v>10</v>
      </c>
      <c r="G621" t="s">
        <v>239</v>
      </c>
      <c r="H621">
        <v>905</v>
      </c>
      <c r="I621" t="s">
        <v>273</v>
      </c>
      <c r="J621" t="s">
        <v>123</v>
      </c>
      <c r="K621" t="s">
        <v>243</v>
      </c>
      <c r="L621">
        <v>4513</v>
      </c>
      <c r="M621" t="s">
        <v>241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188</v>
      </c>
      <c r="C622">
        <v>2019</v>
      </c>
      <c r="D622">
        <v>4</v>
      </c>
      <c r="E622" t="s">
        <v>233</v>
      </c>
      <c r="F622">
        <v>3</v>
      </c>
      <c r="G622" t="s">
        <v>190</v>
      </c>
      <c r="H622">
        <v>1</v>
      </c>
      <c r="I622" t="s">
        <v>230</v>
      </c>
      <c r="J622" t="s">
        <v>122</v>
      </c>
      <c r="K622" t="s">
        <v>231</v>
      </c>
      <c r="L622">
        <v>300</v>
      </c>
      <c r="M622" t="s">
        <v>192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182</v>
      </c>
      <c r="C623">
        <v>2019</v>
      </c>
      <c r="D623">
        <v>4</v>
      </c>
      <c r="E623" t="s">
        <v>233</v>
      </c>
      <c r="F623">
        <v>5</v>
      </c>
      <c r="G623" t="s">
        <v>196</v>
      </c>
      <c r="H623">
        <v>954</v>
      </c>
      <c r="I623" t="s">
        <v>238</v>
      </c>
      <c r="J623" t="s">
        <v>120</v>
      </c>
      <c r="K623" t="s">
        <v>217</v>
      </c>
      <c r="L623">
        <v>4552</v>
      </c>
      <c r="M623" t="s">
        <v>277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182</v>
      </c>
      <c r="C624">
        <v>2019</v>
      </c>
      <c r="D624">
        <v>4</v>
      </c>
      <c r="E624" t="s">
        <v>233</v>
      </c>
      <c r="F624">
        <v>5</v>
      </c>
      <c r="G624" t="s">
        <v>196</v>
      </c>
      <c r="H624">
        <v>602</v>
      </c>
      <c r="I624" t="s">
        <v>247</v>
      </c>
      <c r="J624" t="s">
        <v>126</v>
      </c>
      <c r="K624" t="s">
        <v>198</v>
      </c>
      <c r="L624">
        <v>460</v>
      </c>
      <c r="M624" t="s">
        <v>199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182</v>
      </c>
      <c r="C625">
        <v>2019</v>
      </c>
      <c r="D625">
        <v>4</v>
      </c>
      <c r="E625" t="s">
        <v>233</v>
      </c>
      <c r="F625">
        <v>60</v>
      </c>
      <c r="G625" t="s">
        <v>213</v>
      </c>
      <c r="H625">
        <v>623</v>
      </c>
      <c r="I625" t="s">
        <v>296</v>
      </c>
      <c r="J625" t="s">
        <v>125</v>
      </c>
      <c r="K625" t="s">
        <v>228</v>
      </c>
      <c r="L625">
        <v>360</v>
      </c>
      <c r="M625" t="s">
        <v>226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182</v>
      </c>
      <c r="C626">
        <v>2019</v>
      </c>
      <c r="D626">
        <v>4</v>
      </c>
      <c r="E626" t="s">
        <v>233</v>
      </c>
      <c r="F626">
        <v>6</v>
      </c>
      <c r="G626" t="s">
        <v>193</v>
      </c>
      <c r="H626">
        <v>624</v>
      </c>
      <c r="I626" t="s">
        <v>227</v>
      </c>
      <c r="J626" t="s">
        <v>125</v>
      </c>
      <c r="K626" t="s">
        <v>228</v>
      </c>
      <c r="L626">
        <v>4562</v>
      </c>
      <c r="M626" t="s">
        <v>212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188</v>
      </c>
      <c r="C627">
        <v>2019</v>
      </c>
      <c r="D627">
        <v>4</v>
      </c>
      <c r="E627" t="s">
        <v>233</v>
      </c>
      <c r="F627">
        <v>60</v>
      </c>
      <c r="G627" t="s">
        <v>213</v>
      </c>
      <c r="H627">
        <v>624</v>
      </c>
      <c r="I627" t="s">
        <v>227</v>
      </c>
      <c r="J627" t="s">
        <v>125</v>
      </c>
      <c r="K627" t="s">
        <v>228</v>
      </c>
      <c r="L627">
        <v>4563</v>
      </c>
      <c r="M627" t="s">
        <v>229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182</v>
      </c>
      <c r="C628">
        <v>2019</v>
      </c>
      <c r="D628">
        <v>4</v>
      </c>
      <c r="E628" t="s">
        <v>233</v>
      </c>
      <c r="F628">
        <v>6</v>
      </c>
      <c r="G628" t="s">
        <v>193</v>
      </c>
      <c r="H628">
        <v>612</v>
      </c>
      <c r="I628" t="s">
        <v>224</v>
      </c>
      <c r="J628" t="s">
        <v>117</v>
      </c>
      <c r="K628" t="s">
        <v>225</v>
      </c>
      <c r="L628">
        <v>700</v>
      </c>
      <c r="M628" t="s">
        <v>194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188</v>
      </c>
      <c r="C629">
        <v>2019</v>
      </c>
      <c r="D629">
        <v>4</v>
      </c>
      <c r="E629" t="s">
        <v>233</v>
      </c>
      <c r="F629">
        <v>3</v>
      </c>
      <c r="G629" t="s">
        <v>190</v>
      </c>
      <c r="H629">
        <v>621</v>
      </c>
      <c r="I629" t="s">
        <v>260</v>
      </c>
      <c r="J629" t="s">
        <v>117</v>
      </c>
      <c r="K629" t="s">
        <v>225</v>
      </c>
      <c r="L629">
        <v>4532</v>
      </c>
      <c r="M629" t="s">
        <v>201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182</v>
      </c>
      <c r="C630">
        <v>2019</v>
      </c>
      <c r="D630">
        <v>4</v>
      </c>
      <c r="E630" t="s">
        <v>233</v>
      </c>
      <c r="F630">
        <v>6</v>
      </c>
      <c r="G630" t="s">
        <v>193</v>
      </c>
      <c r="H630">
        <v>609</v>
      </c>
      <c r="I630" t="s">
        <v>299</v>
      </c>
      <c r="J630" t="s">
        <v>279</v>
      </c>
      <c r="K630" t="s">
        <v>213</v>
      </c>
      <c r="L630">
        <v>700</v>
      </c>
      <c r="M630" t="s">
        <v>194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182</v>
      </c>
      <c r="C631">
        <v>2019</v>
      </c>
      <c r="D631">
        <v>4</v>
      </c>
      <c r="E631" t="s">
        <v>233</v>
      </c>
      <c r="F631">
        <v>6</v>
      </c>
      <c r="G631" t="s">
        <v>193</v>
      </c>
      <c r="H631">
        <v>619</v>
      </c>
      <c r="I631" t="s">
        <v>278</v>
      </c>
      <c r="J631" t="s">
        <v>279</v>
      </c>
      <c r="K631" t="s">
        <v>213</v>
      </c>
      <c r="L631">
        <v>4562</v>
      </c>
      <c r="M631" t="s">
        <v>212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182</v>
      </c>
      <c r="C632">
        <v>2019</v>
      </c>
      <c r="D632">
        <v>4</v>
      </c>
      <c r="E632" t="s">
        <v>233</v>
      </c>
      <c r="F632">
        <v>10</v>
      </c>
      <c r="G632" t="s">
        <v>239</v>
      </c>
      <c r="H632">
        <v>603</v>
      </c>
      <c r="I632" t="s">
        <v>197</v>
      </c>
      <c r="J632" t="s">
        <v>126</v>
      </c>
      <c r="K632" t="s">
        <v>198</v>
      </c>
      <c r="L632">
        <v>207</v>
      </c>
      <c r="M632" t="s">
        <v>244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188</v>
      </c>
      <c r="C633">
        <v>2019</v>
      </c>
      <c r="D633">
        <v>4</v>
      </c>
      <c r="E633" t="s">
        <v>233</v>
      </c>
      <c r="F633">
        <v>1</v>
      </c>
      <c r="G633" t="s">
        <v>184</v>
      </c>
      <c r="H633">
        <v>903</v>
      </c>
      <c r="I633" t="s">
        <v>240</v>
      </c>
      <c r="J633" t="s">
        <v>122</v>
      </c>
      <c r="K633" t="s">
        <v>231</v>
      </c>
      <c r="L633">
        <v>4512</v>
      </c>
      <c r="M633" t="s">
        <v>187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182</v>
      </c>
      <c r="C634">
        <v>2019</v>
      </c>
      <c r="D634">
        <v>4</v>
      </c>
      <c r="E634" t="s">
        <v>233</v>
      </c>
      <c r="F634">
        <v>10</v>
      </c>
      <c r="G634" t="s">
        <v>239</v>
      </c>
      <c r="H634">
        <v>950</v>
      </c>
      <c r="I634" t="s">
        <v>185</v>
      </c>
      <c r="J634" t="s">
        <v>116</v>
      </c>
      <c r="K634" t="s">
        <v>186</v>
      </c>
      <c r="L634">
        <v>4513</v>
      </c>
      <c r="M634" t="s">
        <v>241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188</v>
      </c>
      <c r="C635">
        <v>2019</v>
      </c>
      <c r="D635">
        <v>4</v>
      </c>
      <c r="E635" t="s">
        <v>233</v>
      </c>
      <c r="F635">
        <v>5</v>
      </c>
      <c r="G635" t="s">
        <v>196</v>
      </c>
      <c r="H635">
        <v>950</v>
      </c>
      <c r="I635" t="s">
        <v>185</v>
      </c>
      <c r="J635" t="s">
        <v>116</v>
      </c>
      <c r="K635" t="s">
        <v>186</v>
      </c>
      <c r="L635">
        <v>4552</v>
      </c>
      <c r="M635" t="s">
        <v>277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182</v>
      </c>
      <c r="C636">
        <v>2019</v>
      </c>
      <c r="D636">
        <v>4</v>
      </c>
      <c r="E636" t="s">
        <v>233</v>
      </c>
      <c r="F636">
        <v>3</v>
      </c>
      <c r="G636" t="s">
        <v>190</v>
      </c>
      <c r="H636">
        <v>6</v>
      </c>
      <c r="I636" t="s">
        <v>257</v>
      </c>
      <c r="J636" t="s">
        <v>123</v>
      </c>
      <c r="K636" t="s">
        <v>243</v>
      </c>
      <c r="L636">
        <v>300</v>
      </c>
      <c r="M636" t="s">
        <v>192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188</v>
      </c>
      <c r="C637">
        <v>2019</v>
      </c>
      <c r="D637">
        <v>4</v>
      </c>
      <c r="E637" t="s">
        <v>233</v>
      </c>
      <c r="F637">
        <v>3</v>
      </c>
      <c r="G637" t="s">
        <v>190</v>
      </c>
      <c r="H637">
        <v>950</v>
      </c>
      <c r="I637" t="s">
        <v>185</v>
      </c>
      <c r="J637" t="s">
        <v>116</v>
      </c>
      <c r="K637" t="s">
        <v>186</v>
      </c>
      <c r="L637">
        <v>4532</v>
      </c>
      <c r="M637" t="s">
        <v>201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182</v>
      </c>
      <c r="C638">
        <v>2019</v>
      </c>
      <c r="D638">
        <v>4</v>
      </c>
      <c r="E638" t="s">
        <v>233</v>
      </c>
      <c r="F638">
        <v>3</v>
      </c>
      <c r="G638" t="s">
        <v>190</v>
      </c>
      <c r="H638">
        <v>9</v>
      </c>
      <c r="I638" t="s">
        <v>276</v>
      </c>
      <c r="J638" t="s">
        <v>118</v>
      </c>
      <c r="K638" t="s">
        <v>237</v>
      </c>
      <c r="L638">
        <v>300</v>
      </c>
      <c r="M638" t="s">
        <v>192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182</v>
      </c>
      <c r="C639">
        <v>2019</v>
      </c>
      <c r="D639">
        <v>4</v>
      </c>
      <c r="E639" t="s">
        <v>233</v>
      </c>
      <c r="F639">
        <v>3</v>
      </c>
      <c r="G639" t="s">
        <v>190</v>
      </c>
      <c r="H639">
        <v>310</v>
      </c>
      <c r="I639" t="s">
        <v>255</v>
      </c>
      <c r="J639" t="s">
        <v>119</v>
      </c>
      <c r="K639" t="s">
        <v>215</v>
      </c>
      <c r="L639">
        <v>300</v>
      </c>
      <c r="M639" t="s">
        <v>192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182</v>
      </c>
      <c r="C640">
        <v>2019</v>
      </c>
      <c r="D640">
        <v>4</v>
      </c>
      <c r="E640" t="s">
        <v>233</v>
      </c>
      <c r="F640">
        <v>1</v>
      </c>
      <c r="G640" t="s">
        <v>184</v>
      </c>
      <c r="H640">
        <v>953</v>
      </c>
      <c r="I640" t="s">
        <v>214</v>
      </c>
      <c r="J640" t="s">
        <v>119</v>
      </c>
      <c r="K640" t="s">
        <v>215</v>
      </c>
      <c r="L640">
        <v>4512</v>
      </c>
      <c r="M640" t="s">
        <v>187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182</v>
      </c>
      <c r="C641">
        <v>2019</v>
      </c>
      <c r="D641">
        <v>4</v>
      </c>
      <c r="E641" t="s">
        <v>233</v>
      </c>
      <c r="F641">
        <v>3</v>
      </c>
      <c r="G641" t="s">
        <v>190</v>
      </c>
      <c r="H641">
        <v>953</v>
      </c>
      <c r="I641" t="s">
        <v>214</v>
      </c>
      <c r="J641" t="s">
        <v>119</v>
      </c>
      <c r="K641" t="s">
        <v>215</v>
      </c>
      <c r="L641">
        <v>4532</v>
      </c>
      <c r="M641" t="s">
        <v>201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188</v>
      </c>
      <c r="C642">
        <v>2019</v>
      </c>
      <c r="D642">
        <v>4</v>
      </c>
      <c r="E642" t="s">
        <v>233</v>
      </c>
      <c r="F642">
        <v>1</v>
      </c>
      <c r="G642" t="s">
        <v>184</v>
      </c>
      <c r="H642">
        <v>10</v>
      </c>
      <c r="I642" t="s">
        <v>252</v>
      </c>
      <c r="J642" t="s">
        <v>119</v>
      </c>
      <c r="K642" t="s">
        <v>215</v>
      </c>
      <c r="L642">
        <v>200</v>
      </c>
      <c r="M642" t="s">
        <v>211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182</v>
      </c>
      <c r="C643">
        <v>2019</v>
      </c>
      <c r="D643">
        <v>4</v>
      </c>
      <c r="E643" t="s">
        <v>233</v>
      </c>
      <c r="F643">
        <v>3</v>
      </c>
      <c r="G643" t="s">
        <v>190</v>
      </c>
      <c r="H643">
        <v>1</v>
      </c>
      <c r="I643" t="s">
        <v>230</v>
      </c>
      <c r="J643" t="s">
        <v>122</v>
      </c>
      <c r="K643" t="s">
        <v>231</v>
      </c>
      <c r="L643">
        <v>300</v>
      </c>
      <c r="M643" t="s">
        <v>192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182</v>
      </c>
      <c r="C644">
        <v>2019</v>
      </c>
      <c r="D644">
        <v>4</v>
      </c>
      <c r="E644" t="s">
        <v>233</v>
      </c>
      <c r="F644">
        <v>10</v>
      </c>
      <c r="G644" t="s">
        <v>239</v>
      </c>
      <c r="H644">
        <v>1</v>
      </c>
      <c r="I644" t="s">
        <v>230</v>
      </c>
      <c r="J644" t="s">
        <v>122</v>
      </c>
      <c r="K644" t="s">
        <v>231</v>
      </c>
      <c r="L644">
        <v>207</v>
      </c>
      <c r="M644" t="s">
        <v>244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182</v>
      </c>
      <c r="C645">
        <v>2019</v>
      </c>
      <c r="D645">
        <v>4</v>
      </c>
      <c r="E645" t="s">
        <v>233</v>
      </c>
      <c r="F645">
        <v>10</v>
      </c>
      <c r="G645" t="s">
        <v>239</v>
      </c>
      <c r="H645">
        <v>5</v>
      </c>
      <c r="I645" t="s">
        <v>191</v>
      </c>
      <c r="J645" t="s">
        <v>116</v>
      </c>
      <c r="K645" t="s">
        <v>186</v>
      </c>
      <c r="L645">
        <v>207</v>
      </c>
      <c r="M645" t="s">
        <v>244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182</v>
      </c>
      <c r="C646">
        <v>2019</v>
      </c>
      <c r="D646">
        <v>4</v>
      </c>
      <c r="E646" t="s">
        <v>233</v>
      </c>
      <c r="F646">
        <v>10</v>
      </c>
      <c r="G646" t="s">
        <v>239</v>
      </c>
      <c r="H646">
        <v>3</v>
      </c>
      <c r="I646" t="s">
        <v>210</v>
      </c>
      <c r="J646" t="s">
        <v>203</v>
      </c>
      <c r="K646" t="s">
        <v>204</v>
      </c>
      <c r="L646">
        <v>207</v>
      </c>
      <c r="M646" t="s">
        <v>244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182</v>
      </c>
      <c r="C647">
        <v>2019</v>
      </c>
      <c r="D647">
        <v>4</v>
      </c>
      <c r="E647" t="s">
        <v>233</v>
      </c>
      <c r="F647">
        <v>3</v>
      </c>
      <c r="G647" t="s">
        <v>190</v>
      </c>
      <c r="H647">
        <v>911</v>
      </c>
      <c r="I647" t="s">
        <v>202</v>
      </c>
      <c r="J647" t="s">
        <v>203</v>
      </c>
      <c r="K647" t="s">
        <v>204</v>
      </c>
      <c r="L647">
        <v>4532</v>
      </c>
      <c r="M647" t="s">
        <v>201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182</v>
      </c>
      <c r="C648">
        <v>2019</v>
      </c>
      <c r="D648">
        <v>4</v>
      </c>
      <c r="E648" t="s">
        <v>233</v>
      </c>
      <c r="F648">
        <v>3</v>
      </c>
      <c r="G648" t="s">
        <v>190</v>
      </c>
      <c r="H648">
        <v>18</v>
      </c>
      <c r="I648" t="s">
        <v>216</v>
      </c>
      <c r="J648" t="s">
        <v>120</v>
      </c>
      <c r="K648" t="s">
        <v>217</v>
      </c>
      <c r="L648">
        <v>300</v>
      </c>
      <c r="M648" t="s">
        <v>192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182</v>
      </c>
      <c r="C649">
        <v>2019</v>
      </c>
      <c r="D649">
        <v>4</v>
      </c>
      <c r="E649" t="s">
        <v>233</v>
      </c>
      <c r="F649">
        <v>1</v>
      </c>
      <c r="G649" t="s">
        <v>184</v>
      </c>
      <c r="H649">
        <v>1</v>
      </c>
      <c r="I649" t="s">
        <v>230</v>
      </c>
      <c r="J649" t="s">
        <v>122</v>
      </c>
      <c r="K649" t="s">
        <v>231</v>
      </c>
      <c r="L649">
        <v>200</v>
      </c>
      <c r="M649" t="s">
        <v>211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188</v>
      </c>
      <c r="C650">
        <v>2019</v>
      </c>
      <c r="D650">
        <v>4</v>
      </c>
      <c r="E650" t="s">
        <v>233</v>
      </c>
      <c r="F650">
        <v>3</v>
      </c>
      <c r="G650" t="s">
        <v>190</v>
      </c>
      <c r="H650">
        <v>710</v>
      </c>
      <c r="I650" t="s">
        <v>221</v>
      </c>
      <c r="J650" t="s">
        <v>208</v>
      </c>
      <c r="K650" t="s">
        <v>209</v>
      </c>
      <c r="L650">
        <v>4532</v>
      </c>
      <c r="M650" t="s">
        <v>201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182</v>
      </c>
      <c r="C651">
        <v>2019</v>
      </c>
      <c r="D651">
        <v>4</v>
      </c>
      <c r="E651" t="s">
        <v>233</v>
      </c>
      <c r="F651">
        <v>3</v>
      </c>
      <c r="G651" t="s">
        <v>190</v>
      </c>
      <c r="H651">
        <v>2</v>
      </c>
      <c r="I651" t="s">
        <v>265</v>
      </c>
      <c r="J651" t="s">
        <v>122</v>
      </c>
      <c r="K651" t="s">
        <v>231</v>
      </c>
      <c r="L651">
        <v>300</v>
      </c>
      <c r="M651" t="s">
        <v>192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182</v>
      </c>
      <c r="C652">
        <v>2019</v>
      </c>
      <c r="D652">
        <v>4</v>
      </c>
      <c r="E652" t="s">
        <v>233</v>
      </c>
      <c r="F652">
        <v>3</v>
      </c>
      <c r="G652" t="s">
        <v>190</v>
      </c>
      <c r="H652">
        <v>301</v>
      </c>
      <c r="I652" t="s">
        <v>248</v>
      </c>
      <c r="J652" t="s">
        <v>122</v>
      </c>
      <c r="K652" t="s">
        <v>231</v>
      </c>
      <c r="L652">
        <v>300</v>
      </c>
      <c r="M652" t="s">
        <v>192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182</v>
      </c>
      <c r="C653">
        <v>2019</v>
      </c>
      <c r="D653">
        <v>4</v>
      </c>
      <c r="E653" t="s">
        <v>233</v>
      </c>
      <c r="F653">
        <v>75</v>
      </c>
      <c r="G653" t="s">
        <v>213</v>
      </c>
      <c r="H653">
        <v>13</v>
      </c>
      <c r="I653" t="s">
        <v>297</v>
      </c>
      <c r="J653" t="s">
        <v>120</v>
      </c>
      <c r="K653" t="s">
        <v>217</v>
      </c>
      <c r="L653">
        <v>1575</v>
      </c>
      <c r="M653" t="s">
        <v>219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188</v>
      </c>
      <c r="C654">
        <v>2019</v>
      </c>
      <c r="D654">
        <v>4</v>
      </c>
      <c r="E654" t="s">
        <v>233</v>
      </c>
      <c r="F654">
        <v>3</v>
      </c>
      <c r="G654" t="s">
        <v>190</v>
      </c>
      <c r="H654">
        <v>954</v>
      </c>
      <c r="I654" t="s">
        <v>238</v>
      </c>
      <c r="J654" t="s">
        <v>120</v>
      </c>
      <c r="K654" t="s">
        <v>217</v>
      </c>
      <c r="L654">
        <v>4532</v>
      </c>
      <c r="M654" t="s">
        <v>201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182</v>
      </c>
      <c r="C655">
        <v>2019</v>
      </c>
      <c r="D655">
        <v>4</v>
      </c>
      <c r="E655" t="s">
        <v>233</v>
      </c>
      <c r="F655">
        <v>6</v>
      </c>
      <c r="G655" t="s">
        <v>193</v>
      </c>
      <c r="H655">
        <v>615</v>
      </c>
      <c r="I655" t="s">
        <v>293</v>
      </c>
      <c r="J655" t="s">
        <v>124</v>
      </c>
      <c r="K655" t="s">
        <v>262</v>
      </c>
      <c r="L655">
        <v>4562</v>
      </c>
      <c r="M655" t="s">
        <v>212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182</v>
      </c>
      <c r="C656">
        <v>2019</v>
      </c>
      <c r="D656">
        <v>4</v>
      </c>
      <c r="E656" t="s">
        <v>233</v>
      </c>
      <c r="F656">
        <v>60</v>
      </c>
      <c r="G656" t="s">
        <v>213</v>
      </c>
      <c r="H656">
        <v>600</v>
      </c>
      <c r="I656" t="s">
        <v>267</v>
      </c>
      <c r="J656" t="s">
        <v>124</v>
      </c>
      <c r="K656" t="s">
        <v>262</v>
      </c>
      <c r="L656">
        <v>360</v>
      </c>
      <c r="M656" t="s">
        <v>226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182</v>
      </c>
      <c r="C657">
        <v>2019</v>
      </c>
      <c r="D657">
        <v>4</v>
      </c>
      <c r="E657" t="s">
        <v>233</v>
      </c>
      <c r="F657">
        <v>6</v>
      </c>
      <c r="G657" t="s">
        <v>193</v>
      </c>
      <c r="H657">
        <v>600</v>
      </c>
      <c r="I657" t="s">
        <v>267</v>
      </c>
      <c r="J657" t="s">
        <v>124</v>
      </c>
      <c r="K657" t="s">
        <v>262</v>
      </c>
      <c r="L657">
        <v>700</v>
      </c>
      <c r="M657" t="s">
        <v>194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182</v>
      </c>
      <c r="C658">
        <v>2019</v>
      </c>
      <c r="D658">
        <v>4</v>
      </c>
      <c r="E658" t="s">
        <v>233</v>
      </c>
      <c r="F658">
        <v>6</v>
      </c>
      <c r="G658" t="s">
        <v>193</v>
      </c>
      <c r="H658">
        <v>601</v>
      </c>
      <c r="I658" t="s">
        <v>261</v>
      </c>
      <c r="J658" t="s">
        <v>124</v>
      </c>
      <c r="K658" t="s">
        <v>262</v>
      </c>
      <c r="L658">
        <v>700</v>
      </c>
      <c r="M658" t="s">
        <v>194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182</v>
      </c>
      <c r="C659">
        <v>2019</v>
      </c>
      <c r="D659">
        <v>4</v>
      </c>
      <c r="E659" t="s">
        <v>233</v>
      </c>
      <c r="F659">
        <v>5</v>
      </c>
      <c r="G659" t="s">
        <v>196</v>
      </c>
      <c r="H659">
        <v>616</v>
      </c>
      <c r="I659" t="s">
        <v>200</v>
      </c>
      <c r="J659" t="s">
        <v>126</v>
      </c>
      <c r="K659" t="s">
        <v>198</v>
      </c>
      <c r="L659">
        <v>4552</v>
      </c>
      <c r="M659" t="s">
        <v>277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182</v>
      </c>
      <c r="C660">
        <v>2019</v>
      </c>
      <c r="D660">
        <v>4</v>
      </c>
      <c r="E660" t="s">
        <v>233</v>
      </c>
      <c r="F660">
        <v>6</v>
      </c>
      <c r="G660" t="s">
        <v>193</v>
      </c>
      <c r="H660">
        <v>608</v>
      </c>
      <c r="I660" t="s">
        <v>291</v>
      </c>
      <c r="J660" t="s">
        <v>279</v>
      </c>
      <c r="K660" t="s">
        <v>213</v>
      </c>
      <c r="L660">
        <v>700</v>
      </c>
      <c r="M660" t="s">
        <v>194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182</v>
      </c>
      <c r="C661">
        <v>2019</v>
      </c>
      <c r="D661">
        <v>4</v>
      </c>
      <c r="E661" t="s">
        <v>233</v>
      </c>
      <c r="F661">
        <v>10</v>
      </c>
      <c r="G661" t="s">
        <v>239</v>
      </c>
      <c r="H661">
        <v>616</v>
      </c>
      <c r="I661" t="s">
        <v>200</v>
      </c>
      <c r="J661" t="s">
        <v>126</v>
      </c>
      <c r="K661" t="s">
        <v>198</v>
      </c>
      <c r="L661">
        <v>4513</v>
      </c>
      <c r="M661" t="s">
        <v>241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182</v>
      </c>
      <c r="C662">
        <v>2019</v>
      </c>
      <c r="D662">
        <v>4</v>
      </c>
      <c r="E662" t="s">
        <v>233</v>
      </c>
      <c r="F662">
        <v>1</v>
      </c>
      <c r="G662" t="s">
        <v>184</v>
      </c>
      <c r="H662">
        <v>603</v>
      </c>
      <c r="I662" t="s">
        <v>197</v>
      </c>
      <c r="J662" t="s">
        <v>126</v>
      </c>
      <c r="K662" t="s">
        <v>198</v>
      </c>
      <c r="L662">
        <v>200</v>
      </c>
      <c r="M662" t="s">
        <v>211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182</v>
      </c>
      <c r="C663">
        <v>2019</v>
      </c>
      <c r="D663">
        <v>4</v>
      </c>
      <c r="E663" t="s">
        <v>233</v>
      </c>
      <c r="F663">
        <v>3</v>
      </c>
      <c r="G663" t="s">
        <v>190</v>
      </c>
      <c r="H663">
        <v>602</v>
      </c>
      <c r="I663" t="s">
        <v>247</v>
      </c>
      <c r="J663" t="s">
        <v>126</v>
      </c>
      <c r="K663" t="s">
        <v>198</v>
      </c>
      <c r="L663">
        <v>300</v>
      </c>
      <c r="M663" t="s">
        <v>192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182</v>
      </c>
      <c r="C664">
        <v>2019</v>
      </c>
      <c r="D664">
        <v>4</v>
      </c>
      <c r="E664" t="s">
        <v>233</v>
      </c>
      <c r="F664">
        <v>1</v>
      </c>
      <c r="G664" t="s">
        <v>184</v>
      </c>
      <c r="H664">
        <v>602</v>
      </c>
      <c r="I664" t="s">
        <v>247</v>
      </c>
      <c r="J664" t="s">
        <v>126</v>
      </c>
      <c r="K664" t="s">
        <v>198</v>
      </c>
      <c r="L664">
        <v>200</v>
      </c>
      <c r="M664" t="s">
        <v>211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182</v>
      </c>
      <c r="C665">
        <v>2019</v>
      </c>
      <c r="D665">
        <v>4</v>
      </c>
      <c r="E665" t="s">
        <v>233</v>
      </c>
      <c r="F665">
        <v>3</v>
      </c>
      <c r="G665" t="s">
        <v>190</v>
      </c>
      <c r="H665">
        <v>903</v>
      </c>
      <c r="I665" t="s">
        <v>240</v>
      </c>
      <c r="J665" t="s">
        <v>122</v>
      </c>
      <c r="K665" t="s">
        <v>231</v>
      </c>
      <c r="L665">
        <v>4532</v>
      </c>
      <c r="M665" t="s">
        <v>201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182</v>
      </c>
      <c r="C666">
        <v>2019</v>
      </c>
      <c r="D666">
        <v>4</v>
      </c>
      <c r="E666" t="s">
        <v>233</v>
      </c>
      <c r="F666">
        <v>5</v>
      </c>
      <c r="G666" t="s">
        <v>196</v>
      </c>
      <c r="H666">
        <v>305</v>
      </c>
      <c r="I666" t="s">
        <v>235</v>
      </c>
      <c r="J666" t="s">
        <v>116</v>
      </c>
      <c r="K666" t="s">
        <v>186</v>
      </c>
      <c r="L666">
        <v>460</v>
      </c>
      <c r="M666" t="s">
        <v>199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182</v>
      </c>
      <c r="C667">
        <v>2019</v>
      </c>
      <c r="D667">
        <v>4</v>
      </c>
      <c r="E667" t="s">
        <v>233</v>
      </c>
      <c r="F667">
        <v>6</v>
      </c>
      <c r="G667" t="s">
        <v>193</v>
      </c>
      <c r="H667">
        <v>5</v>
      </c>
      <c r="I667" t="s">
        <v>191</v>
      </c>
      <c r="J667" t="s">
        <v>116</v>
      </c>
      <c r="K667" t="s">
        <v>186</v>
      </c>
      <c r="L667">
        <v>700</v>
      </c>
      <c r="M667" t="s">
        <v>194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182</v>
      </c>
      <c r="C668">
        <v>2019</v>
      </c>
      <c r="D668">
        <v>4</v>
      </c>
      <c r="E668" t="s">
        <v>233</v>
      </c>
      <c r="F668">
        <v>1</v>
      </c>
      <c r="G668" t="s">
        <v>184</v>
      </c>
      <c r="H668">
        <v>903</v>
      </c>
      <c r="I668" t="s">
        <v>240</v>
      </c>
      <c r="J668" t="s">
        <v>122</v>
      </c>
      <c r="K668" t="s">
        <v>231</v>
      </c>
      <c r="L668">
        <v>4512</v>
      </c>
      <c r="M668" t="s">
        <v>187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182</v>
      </c>
      <c r="C669">
        <v>2019</v>
      </c>
      <c r="D669">
        <v>4</v>
      </c>
      <c r="E669" t="s">
        <v>233</v>
      </c>
      <c r="F669">
        <v>1</v>
      </c>
      <c r="G669" t="s">
        <v>184</v>
      </c>
      <c r="H669">
        <v>310</v>
      </c>
      <c r="I669" t="s">
        <v>255</v>
      </c>
      <c r="J669" t="s">
        <v>119</v>
      </c>
      <c r="K669" t="s">
        <v>215</v>
      </c>
      <c r="L669">
        <v>200</v>
      </c>
      <c r="M669" t="s">
        <v>211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182</v>
      </c>
      <c r="C670">
        <v>2019</v>
      </c>
      <c r="D670">
        <v>4</v>
      </c>
      <c r="E670" t="s">
        <v>233</v>
      </c>
      <c r="F670">
        <v>3</v>
      </c>
      <c r="G670" t="s">
        <v>190</v>
      </c>
      <c r="H670">
        <v>14</v>
      </c>
      <c r="I670" t="s">
        <v>300</v>
      </c>
      <c r="J670" t="s">
        <v>118</v>
      </c>
      <c r="K670" t="s">
        <v>237</v>
      </c>
      <c r="L670">
        <v>300</v>
      </c>
      <c r="M670" t="s">
        <v>192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182</v>
      </c>
      <c r="C671">
        <v>2019</v>
      </c>
      <c r="D671">
        <v>4</v>
      </c>
      <c r="E671" t="s">
        <v>233</v>
      </c>
      <c r="F671">
        <v>10</v>
      </c>
      <c r="G671" t="s">
        <v>239</v>
      </c>
      <c r="H671">
        <v>911</v>
      </c>
      <c r="I671" t="s">
        <v>202</v>
      </c>
      <c r="J671" t="s">
        <v>203</v>
      </c>
      <c r="K671" t="s">
        <v>204</v>
      </c>
      <c r="L671">
        <v>4513</v>
      </c>
      <c r="M671" t="s">
        <v>241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182</v>
      </c>
      <c r="C672">
        <v>2019</v>
      </c>
      <c r="D672">
        <v>4</v>
      </c>
      <c r="E672" t="s">
        <v>233</v>
      </c>
      <c r="F672">
        <v>3</v>
      </c>
      <c r="G672" t="s">
        <v>190</v>
      </c>
      <c r="H672">
        <v>710</v>
      </c>
      <c r="I672" t="s">
        <v>221</v>
      </c>
      <c r="J672" t="s">
        <v>208</v>
      </c>
      <c r="K672" t="s">
        <v>209</v>
      </c>
      <c r="L672">
        <v>4532</v>
      </c>
      <c r="M672" t="s">
        <v>201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182</v>
      </c>
      <c r="C673">
        <v>2019</v>
      </c>
      <c r="D673">
        <v>4</v>
      </c>
      <c r="E673" t="s">
        <v>233</v>
      </c>
      <c r="F673">
        <v>75</v>
      </c>
      <c r="G673" t="s">
        <v>213</v>
      </c>
      <c r="H673">
        <v>701</v>
      </c>
      <c r="I673" t="s">
        <v>207</v>
      </c>
      <c r="J673" t="s">
        <v>208</v>
      </c>
      <c r="K673" t="s">
        <v>209</v>
      </c>
      <c r="L673">
        <v>1575</v>
      </c>
      <c r="M673" t="s">
        <v>219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182</v>
      </c>
      <c r="C674">
        <v>2019</v>
      </c>
      <c r="D674">
        <v>4</v>
      </c>
      <c r="E674" t="s">
        <v>233</v>
      </c>
      <c r="F674">
        <v>5</v>
      </c>
      <c r="G674" t="s">
        <v>196</v>
      </c>
      <c r="H674">
        <v>18</v>
      </c>
      <c r="I674" t="s">
        <v>216</v>
      </c>
      <c r="J674" t="s">
        <v>120</v>
      </c>
      <c r="K674" t="s">
        <v>217</v>
      </c>
      <c r="L674">
        <v>460</v>
      </c>
      <c r="M674" t="s">
        <v>199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182</v>
      </c>
      <c r="C675">
        <v>2019</v>
      </c>
      <c r="D675">
        <v>4</v>
      </c>
      <c r="E675" t="s">
        <v>233</v>
      </c>
      <c r="F675">
        <v>3</v>
      </c>
      <c r="G675" t="s">
        <v>190</v>
      </c>
      <c r="H675">
        <v>17</v>
      </c>
      <c r="I675" t="s">
        <v>205</v>
      </c>
      <c r="J675" t="s">
        <v>129</v>
      </c>
      <c r="K675" t="s">
        <v>206</v>
      </c>
      <c r="L675">
        <v>300</v>
      </c>
      <c r="M675" t="s">
        <v>192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182</v>
      </c>
      <c r="C676">
        <v>2019</v>
      </c>
      <c r="D676">
        <v>4</v>
      </c>
      <c r="E676" t="s">
        <v>233</v>
      </c>
      <c r="F676">
        <v>3</v>
      </c>
      <c r="G676" t="s">
        <v>190</v>
      </c>
      <c r="H676">
        <v>20</v>
      </c>
      <c r="I676" t="s">
        <v>301</v>
      </c>
      <c r="J676" t="s">
        <v>129</v>
      </c>
      <c r="K676" t="s">
        <v>206</v>
      </c>
      <c r="L676">
        <v>300</v>
      </c>
      <c r="M676" t="s">
        <v>192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182</v>
      </c>
      <c r="C677">
        <v>2019</v>
      </c>
      <c r="D677">
        <v>4</v>
      </c>
      <c r="E677" t="s">
        <v>233</v>
      </c>
      <c r="F677">
        <v>6</v>
      </c>
      <c r="G677" t="s">
        <v>193</v>
      </c>
      <c r="H677">
        <v>602</v>
      </c>
      <c r="I677" t="s">
        <v>247</v>
      </c>
      <c r="J677" t="s">
        <v>126</v>
      </c>
      <c r="K677" t="s">
        <v>198</v>
      </c>
      <c r="L677">
        <v>700</v>
      </c>
      <c r="M677" t="s">
        <v>194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182</v>
      </c>
      <c r="C678">
        <v>2019</v>
      </c>
      <c r="D678">
        <v>4</v>
      </c>
      <c r="E678" t="s">
        <v>233</v>
      </c>
      <c r="F678">
        <v>6</v>
      </c>
      <c r="G678" t="s">
        <v>193</v>
      </c>
      <c r="H678">
        <v>617</v>
      </c>
      <c r="I678" t="s">
        <v>288</v>
      </c>
      <c r="J678" t="s">
        <v>289</v>
      </c>
      <c r="K678" t="s">
        <v>290</v>
      </c>
      <c r="L678">
        <v>4562</v>
      </c>
      <c r="M678" t="s">
        <v>212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182</v>
      </c>
      <c r="C679">
        <v>2019</v>
      </c>
      <c r="D679">
        <v>4</v>
      </c>
      <c r="E679" t="s">
        <v>233</v>
      </c>
      <c r="F679">
        <v>6</v>
      </c>
      <c r="G679" t="s">
        <v>193</v>
      </c>
      <c r="H679">
        <v>618</v>
      </c>
      <c r="I679" t="s">
        <v>295</v>
      </c>
      <c r="J679" t="s">
        <v>131</v>
      </c>
      <c r="K679" t="s">
        <v>281</v>
      </c>
      <c r="L679">
        <v>4562</v>
      </c>
      <c r="M679" t="s">
        <v>212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182</v>
      </c>
      <c r="C680">
        <v>2019</v>
      </c>
      <c r="D680">
        <v>5</v>
      </c>
      <c r="E680" t="s">
        <v>223</v>
      </c>
      <c r="F680">
        <v>60</v>
      </c>
      <c r="G680" t="s">
        <v>213</v>
      </c>
      <c r="H680">
        <v>612</v>
      </c>
      <c r="I680" t="s">
        <v>224</v>
      </c>
      <c r="J680" t="s">
        <v>117</v>
      </c>
      <c r="K680" t="s">
        <v>225</v>
      </c>
      <c r="L680">
        <v>360</v>
      </c>
      <c r="M680" t="s">
        <v>226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188</v>
      </c>
      <c r="C681">
        <v>2019</v>
      </c>
      <c r="D681">
        <v>5</v>
      </c>
      <c r="E681" t="s">
        <v>223</v>
      </c>
      <c r="F681">
        <v>60</v>
      </c>
      <c r="G681" t="s">
        <v>213</v>
      </c>
      <c r="H681">
        <v>624</v>
      </c>
      <c r="I681" t="s">
        <v>227</v>
      </c>
      <c r="J681" t="s">
        <v>125</v>
      </c>
      <c r="K681" t="s">
        <v>228</v>
      </c>
      <c r="L681">
        <v>4563</v>
      </c>
      <c r="M681" t="s">
        <v>229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182</v>
      </c>
      <c r="C682">
        <v>2019</v>
      </c>
      <c r="D682">
        <v>5</v>
      </c>
      <c r="E682" t="s">
        <v>223</v>
      </c>
      <c r="F682">
        <v>6</v>
      </c>
      <c r="G682" t="s">
        <v>193</v>
      </c>
      <c r="H682">
        <v>5</v>
      </c>
      <c r="I682" t="s">
        <v>191</v>
      </c>
      <c r="J682" t="s">
        <v>116</v>
      </c>
      <c r="K682" t="s">
        <v>186</v>
      </c>
      <c r="L682">
        <v>700</v>
      </c>
      <c r="M682" t="s">
        <v>194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182</v>
      </c>
      <c r="C683">
        <v>2019</v>
      </c>
      <c r="D683">
        <v>5</v>
      </c>
      <c r="E683" t="s">
        <v>223</v>
      </c>
      <c r="F683">
        <v>77</v>
      </c>
      <c r="G683" t="s">
        <v>213</v>
      </c>
      <c r="H683">
        <v>5</v>
      </c>
      <c r="I683" t="s">
        <v>191</v>
      </c>
      <c r="J683" t="s">
        <v>116</v>
      </c>
      <c r="K683" t="s">
        <v>186</v>
      </c>
      <c r="L683">
        <v>1577</v>
      </c>
      <c r="M683" t="s">
        <v>234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182</v>
      </c>
      <c r="C684">
        <v>2019</v>
      </c>
      <c r="D684">
        <v>5</v>
      </c>
      <c r="E684" t="s">
        <v>223</v>
      </c>
      <c r="F684">
        <v>3</v>
      </c>
      <c r="G684" t="s">
        <v>190</v>
      </c>
      <c r="H684">
        <v>305</v>
      </c>
      <c r="I684" t="s">
        <v>235</v>
      </c>
      <c r="J684" t="s">
        <v>116</v>
      </c>
      <c r="K684" t="s">
        <v>186</v>
      </c>
      <c r="L684">
        <v>300</v>
      </c>
      <c r="M684" t="s">
        <v>192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188</v>
      </c>
      <c r="C685">
        <v>2019</v>
      </c>
      <c r="D685">
        <v>5</v>
      </c>
      <c r="E685" t="s">
        <v>223</v>
      </c>
      <c r="F685">
        <v>1</v>
      </c>
      <c r="G685" t="s">
        <v>184</v>
      </c>
      <c r="H685">
        <v>1</v>
      </c>
      <c r="I685" t="s">
        <v>230</v>
      </c>
      <c r="J685" t="s">
        <v>122</v>
      </c>
      <c r="K685" t="s">
        <v>231</v>
      </c>
      <c r="L685">
        <v>200</v>
      </c>
      <c r="M685" t="s">
        <v>211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182</v>
      </c>
      <c r="C686">
        <v>2019</v>
      </c>
      <c r="D686">
        <v>5</v>
      </c>
      <c r="E686" t="s">
        <v>223</v>
      </c>
      <c r="F686">
        <v>3</v>
      </c>
      <c r="G686" t="s">
        <v>190</v>
      </c>
      <c r="H686">
        <v>952</v>
      </c>
      <c r="I686" t="s">
        <v>236</v>
      </c>
      <c r="J686" t="s">
        <v>118</v>
      </c>
      <c r="K686" t="s">
        <v>237</v>
      </c>
      <c r="L686">
        <v>4532</v>
      </c>
      <c r="M686" t="s">
        <v>201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182</v>
      </c>
      <c r="C687">
        <v>2019</v>
      </c>
      <c r="D687">
        <v>5</v>
      </c>
      <c r="E687" t="s">
        <v>223</v>
      </c>
      <c r="F687">
        <v>3</v>
      </c>
      <c r="G687" t="s">
        <v>190</v>
      </c>
      <c r="H687">
        <v>954</v>
      </c>
      <c r="I687" t="s">
        <v>238</v>
      </c>
      <c r="J687" t="s">
        <v>120</v>
      </c>
      <c r="K687" t="s">
        <v>217</v>
      </c>
      <c r="L687">
        <v>4532</v>
      </c>
      <c r="M687" t="s">
        <v>201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182</v>
      </c>
      <c r="C688">
        <v>2019</v>
      </c>
      <c r="D688">
        <v>5</v>
      </c>
      <c r="E688" t="s">
        <v>223</v>
      </c>
      <c r="F688">
        <v>10</v>
      </c>
      <c r="G688" t="s">
        <v>239</v>
      </c>
      <c r="H688">
        <v>905</v>
      </c>
      <c r="I688" t="s">
        <v>273</v>
      </c>
      <c r="J688" t="s">
        <v>123</v>
      </c>
      <c r="K688" t="s">
        <v>243</v>
      </c>
      <c r="L688">
        <v>4513</v>
      </c>
      <c r="M688" t="s">
        <v>241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182</v>
      </c>
      <c r="C689">
        <v>2019</v>
      </c>
      <c r="D689">
        <v>5</v>
      </c>
      <c r="E689" t="s">
        <v>223</v>
      </c>
      <c r="F689">
        <v>10</v>
      </c>
      <c r="G689" t="s">
        <v>239</v>
      </c>
      <c r="H689">
        <v>7</v>
      </c>
      <c r="I689" t="s">
        <v>242</v>
      </c>
      <c r="J689" t="s">
        <v>123</v>
      </c>
      <c r="K689" t="s">
        <v>243</v>
      </c>
      <c r="L689">
        <v>207</v>
      </c>
      <c r="M689" t="s">
        <v>244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182</v>
      </c>
      <c r="C690">
        <v>2019</v>
      </c>
      <c r="D690">
        <v>5</v>
      </c>
      <c r="E690" t="s">
        <v>223</v>
      </c>
      <c r="F690">
        <v>10</v>
      </c>
      <c r="G690" t="s">
        <v>239</v>
      </c>
      <c r="H690">
        <v>6</v>
      </c>
      <c r="I690" t="s">
        <v>257</v>
      </c>
      <c r="J690" t="s">
        <v>123</v>
      </c>
      <c r="K690" t="s">
        <v>243</v>
      </c>
      <c r="L690">
        <v>207</v>
      </c>
      <c r="M690" t="s">
        <v>244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182</v>
      </c>
      <c r="C691">
        <v>2019</v>
      </c>
      <c r="D691">
        <v>5</v>
      </c>
      <c r="E691" t="s">
        <v>223</v>
      </c>
      <c r="F691">
        <v>10</v>
      </c>
      <c r="G691" t="s">
        <v>239</v>
      </c>
      <c r="H691">
        <v>911</v>
      </c>
      <c r="I691" t="s">
        <v>202</v>
      </c>
      <c r="J691" t="s">
        <v>203</v>
      </c>
      <c r="K691" t="s">
        <v>204</v>
      </c>
      <c r="L691">
        <v>4513</v>
      </c>
      <c r="M691" t="s">
        <v>241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182</v>
      </c>
      <c r="C692">
        <v>2019</v>
      </c>
      <c r="D692">
        <v>5</v>
      </c>
      <c r="E692" t="s">
        <v>223</v>
      </c>
      <c r="F692">
        <v>3</v>
      </c>
      <c r="G692" t="s">
        <v>190</v>
      </c>
      <c r="H692">
        <v>19</v>
      </c>
      <c r="I692" t="s">
        <v>263</v>
      </c>
      <c r="J692" t="s">
        <v>128</v>
      </c>
      <c r="K692" t="s">
        <v>264</v>
      </c>
      <c r="L692">
        <v>300</v>
      </c>
      <c r="M692" t="s">
        <v>192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182</v>
      </c>
      <c r="C693">
        <v>2019</v>
      </c>
      <c r="D693">
        <v>5</v>
      </c>
      <c r="E693" t="s">
        <v>223</v>
      </c>
      <c r="F693">
        <v>79</v>
      </c>
      <c r="G693" t="s">
        <v>213</v>
      </c>
      <c r="H693">
        <v>954</v>
      </c>
      <c r="I693" t="s">
        <v>238</v>
      </c>
      <c r="J693" t="s">
        <v>120</v>
      </c>
      <c r="K693" t="s">
        <v>217</v>
      </c>
      <c r="L693">
        <v>4579</v>
      </c>
      <c r="M693" t="s">
        <v>222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188</v>
      </c>
      <c r="C694">
        <v>2019</v>
      </c>
      <c r="D694">
        <v>5</v>
      </c>
      <c r="E694" t="s">
        <v>223</v>
      </c>
      <c r="F694">
        <v>5</v>
      </c>
      <c r="G694" t="s">
        <v>196</v>
      </c>
      <c r="H694">
        <v>710</v>
      </c>
      <c r="I694" t="s">
        <v>221</v>
      </c>
      <c r="J694" t="s">
        <v>208</v>
      </c>
      <c r="K694" t="s">
        <v>209</v>
      </c>
      <c r="L694">
        <v>4552</v>
      </c>
      <c r="M694" t="s">
        <v>277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188</v>
      </c>
      <c r="C695">
        <v>2019</v>
      </c>
      <c r="D695">
        <v>5</v>
      </c>
      <c r="E695" t="s">
        <v>223</v>
      </c>
      <c r="F695">
        <v>1</v>
      </c>
      <c r="G695" t="s">
        <v>184</v>
      </c>
      <c r="H695">
        <v>953</v>
      </c>
      <c r="I695" t="s">
        <v>214</v>
      </c>
      <c r="J695" t="s">
        <v>119</v>
      </c>
      <c r="K695" t="s">
        <v>215</v>
      </c>
      <c r="L695">
        <v>4512</v>
      </c>
      <c r="M695" t="s">
        <v>187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182</v>
      </c>
      <c r="C696">
        <v>2019</v>
      </c>
      <c r="D696">
        <v>5</v>
      </c>
      <c r="E696" t="s">
        <v>223</v>
      </c>
      <c r="F696">
        <v>10</v>
      </c>
      <c r="G696" t="s">
        <v>239</v>
      </c>
      <c r="H696">
        <v>1</v>
      </c>
      <c r="I696" t="s">
        <v>230</v>
      </c>
      <c r="J696" t="s">
        <v>122</v>
      </c>
      <c r="K696" t="s">
        <v>231</v>
      </c>
      <c r="L696">
        <v>207</v>
      </c>
      <c r="M696" t="s">
        <v>244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182</v>
      </c>
      <c r="C697">
        <v>2019</v>
      </c>
      <c r="D697">
        <v>5</v>
      </c>
      <c r="E697" t="s">
        <v>223</v>
      </c>
      <c r="F697">
        <v>6</v>
      </c>
      <c r="G697" t="s">
        <v>193</v>
      </c>
      <c r="H697">
        <v>625</v>
      </c>
      <c r="I697" t="s">
        <v>287</v>
      </c>
      <c r="J697" t="s">
        <v>133</v>
      </c>
      <c r="K697" t="s">
        <v>213</v>
      </c>
      <c r="L697">
        <v>700</v>
      </c>
      <c r="M697" t="s">
        <v>194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182</v>
      </c>
      <c r="C698">
        <v>2019</v>
      </c>
      <c r="D698">
        <v>5</v>
      </c>
      <c r="E698" t="s">
        <v>223</v>
      </c>
      <c r="F698">
        <v>10</v>
      </c>
      <c r="G698" t="s">
        <v>239</v>
      </c>
      <c r="H698">
        <v>603</v>
      </c>
      <c r="I698" t="s">
        <v>197</v>
      </c>
      <c r="J698" t="s">
        <v>126</v>
      </c>
      <c r="K698" t="s">
        <v>198</v>
      </c>
      <c r="L698">
        <v>207</v>
      </c>
      <c r="M698" t="s">
        <v>244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182</v>
      </c>
      <c r="C699">
        <v>2019</v>
      </c>
      <c r="D699">
        <v>5</v>
      </c>
      <c r="E699" t="s">
        <v>223</v>
      </c>
      <c r="F699">
        <v>3</v>
      </c>
      <c r="G699" t="s">
        <v>190</v>
      </c>
      <c r="H699">
        <v>616</v>
      </c>
      <c r="I699" t="s">
        <v>200</v>
      </c>
      <c r="J699" t="s">
        <v>126</v>
      </c>
      <c r="K699" t="s">
        <v>198</v>
      </c>
      <c r="L699">
        <v>4532</v>
      </c>
      <c r="M699" t="s">
        <v>201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188</v>
      </c>
      <c r="C700">
        <v>2019</v>
      </c>
      <c r="D700">
        <v>5</v>
      </c>
      <c r="E700" t="s">
        <v>223</v>
      </c>
      <c r="F700">
        <v>6</v>
      </c>
      <c r="G700" t="s">
        <v>193</v>
      </c>
      <c r="H700">
        <v>615</v>
      </c>
      <c r="I700" t="s">
        <v>293</v>
      </c>
      <c r="J700" t="s">
        <v>124</v>
      </c>
      <c r="K700" t="s">
        <v>262</v>
      </c>
      <c r="L700">
        <v>4562</v>
      </c>
      <c r="M700" t="s">
        <v>212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182</v>
      </c>
      <c r="C701">
        <v>2019</v>
      </c>
      <c r="D701">
        <v>5</v>
      </c>
      <c r="E701" t="s">
        <v>223</v>
      </c>
      <c r="F701">
        <v>60</v>
      </c>
      <c r="G701" t="s">
        <v>213</v>
      </c>
      <c r="H701">
        <v>615</v>
      </c>
      <c r="I701" t="s">
        <v>293</v>
      </c>
      <c r="J701" t="s">
        <v>124</v>
      </c>
      <c r="K701" t="s">
        <v>262</v>
      </c>
      <c r="L701">
        <v>4563</v>
      </c>
      <c r="M701" t="s">
        <v>229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182</v>
      </c>
      <c r="C702">
        <v>2019</v>
      </c>
      <c r="D702">
        <v>5</v>
      </c>
      <c r="E702" t="s">
        <v>223</v>
      </c>
      <c r="F702">
        <v>1</v>
      </c>
      <c r="G702" t="s">
        <v>184</v>
      </c>
      <c r="H702">
        <v>1</v>
      </c>
      <c r="I702" t="s">
        <v>230</v>
      </c>
      <c r="J702" t="s">
        <v>122</v>
      </c>
      <c r="K702" t="s">
        <v>231</v>
      </c>
      <c r="L702">
        <v>200</v>
      </c>
      <c r="M702" t="s">
        <v>211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182</v>
      </c>
      <c r="C703">
        <v>2019</v>
      </c>
      <c r="D703">
        <v>5</v>
      </c>
      <c r="E703" t="s">
        <v>223</v>
      </c>
      <c r="F703">
        <v>3</v>
      </c>
      <c r="G703" t="s">
        <v>190</v>
      </c>
      <c r="H703">
        <v>310</v>
      </c>
      <c r="I703" t="s">
        <v>255</v>
      </c>
      <c r="J703" t="s">
        <v>119</v>
      </c>
      <c r="K703" t="s">
        <v>215</v>
      </c>
      <c r="L703">
        <v>300</v>
      </c>
      <c r="M703" t="s">
        <v>192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188</v>
      </c>
      <c r="C704">
        <v>2019</v>
      </c>
      <c r="D704">
        <v>5</v>
      </c>
      <c r="E704" t="s">
        <v>223</v>
      </c>
      <c r="F704">
        <v>3</v>
      </c>
      <c r="G704" t="s">
        <v>190</v>
      </c>
      <c r="H704">
        <v>951</v>
      </c>
      <c r="I704" t="s">
        <v>251</v>
      </c>
      <c r="J704" t="s">
        <v>127</v>
      </c>
      <c r="K704" t="s">
        <v>250</v>
      </c>
      <c r="L704">
        <v>4532</v>
      </c>
      <c r="M704" t="s">
        <v>201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188</v>
      </c>
      <c r="C705">
        <v>2019</v>
      </c>
      <c r="D705">
        <v>5</v>
      </c>
      <c r="E705" t="s">
        <v>223</v>
      </c>
      <c r="F705">
        <v>3</v>
      </c>
      <c r="G705" t="s">
        <v>190</v>
      </c>
      <c r="H705">
        <v>950</v>
      </c>
      <c r="I705" t="s">
        <v>185</v>
      </c>
      <c r="J705" t="s">
        <v>116</v>
      </c>
      <c r="K705" t="s">
        <v>186</v>
      </c>
      <c r="L705">
        <v>4532</v>
      </c>
      <c r="M705" t="s">
        <v>201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182</v>
      </c>
      <c r="C706">
        <v>2019</v>
      </c>
      <c r="D706">
        <v>5</v>
      </c>
      <c r="E706" t="s">
        <v>223</v>
      </c>
      <c r="F706">
        <v>5</v>
      </c>
      <c r="G706" t="s">
        <v>196</v>
      </c>
      <c r="H706">
        <v>950</v>
      </c>
      <c r="I706" t="s">
        <v>185</v>
      </c>
      <c r="J706" t="s">
        <v>116</v>
      </c>
      <c r="K706" t="s">
        <v>186</v>
      </c>
      <c r="L706">
        <v>4552</v>
      </c>
      <c r="M706" t="s">
        <v>277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182</v>
      </c>
      <c r="C707">
        <v>2019</v>
      </c>
      <c r="D707">
        <v>5</v>
      </c>
      <c r="E707" t="s">
        <v>223</v>
      </c>
      <c r="F707">
        <v>3</v>
      </c>
      <c r="G707" t="s">
        <v>190</v>
      </c>
      <c r="H707">
        <v>13</v>
      </c>
      <c r="I707" t="s">
        <v>297</v>
      </c>
      <c r="J707" t="s">
        <v>120</v>
      </c>
      <c r="K707" t="s">
        <v>217</v>
      </c>
      <c r="L707">
        <v>300</v>
      </c>
      <c r="M707" t="s">
        <v>192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182</v>
      </c>
      <c r="C708">
        <v>2019</v>
      </c>
      <c r="D708">
        <v>5</v>
      </c>
      <c r="E708" t="s">
        <v>223</v>
      </c>
      <c r="F708">
        <v>3</v>
      </c>
      <c r="G708" t="s">
        <v>190</v>
      </c>
      <c r="H708">
        <v>17</v>
      </c>
      <c r="I708" t="s">
        <v>205</v>
      </c>
      <c r="J708" t="s">
        <v>129</v>
      </c>
      <c r="K708" t="s">
        <v>206</v>
      </c>
      <c r="L708">
        <v>300</v>
      </c>
      <c r="M708" t="s">
        <v>192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182</v>
      </c>
      <c r="C709">
        <v>2019</v>
      </c>
      <c r="D709">
        <v>5</v>
      </c>
      <c r="E709" t="s">
        <v>223</v>
      </c>
      <c r="F709">
        <v>5</v>
      </c>
      <c r="G709" t="s">
        <v>196</v>
      </c>
      <c r="H709">
        <v>954</v>
      </c>
      <c r="I709" t="s">
        <v>238</v>
      </c>
      <c r="J709" t="s">
        <v>120</v>
      </c>
      <c r="K709" t="s">
        <v>217</v>
      </c>
      <c r="L709">
        <v>4552</v>
      </c>
      <c r="M709" t="s">
        <v>277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182</v>
      </c>
      <c r="C710">
        <v>2019</v>
      </c>
      <c r="D710">
        <v>5</v>
      </c>
      <c r="E710" t="s">
        <v>223</v>
      </c>
      <c r="F710">
        <v>3</v>
      </c>
      <c r="G710" t="s">
        <v>190</v>
      </c>
      <c r="H710">
        <v>16</v>
      </c>
      <c r="I710" t="s">
        <v>282</v>
      </c>
      <c r="J710" t="s">
        <v>128</v>
      </c>
      <c r="K710" t="s">
        <v>264</v>
      </c>
      <c r="L710">
        <v>300</v>
      </c>
      <c r="M710" t="s">
        <v>192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182</v>
      </c>
      <c r="C711">
        <v>2019</v>
      </c>
      <c r="D711">
        <v>5</v>
      </c>
      <c r="E711" t="s">
        <v>223</v>
      </c>
      <c r="F711">
        <v>6</v>
      </c>
      <c r="G711" t="s">
        <v>193</v>
      </c>
      <c r="H711">
        <v>950</v>
      </c>
      <c r="I711" t="s">
        <v>185</v>
      </c>
      <c r="J711" t="s">
        <v>116</v>
      </c>
      <c r="K711" t="s">
        <v>186</v>
      </c>
      <c r="L711">
        <v>4562</v>
      </c>
      <c r="M711" t="s">
        <v>212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182</v>
      </c>
      <c r="C712">
        <v>2019</v>
      </c>
      <c r="D712">
        <v>5</v>
      </c>
      <c r="E712" t="s">
        <v>223</v>
      </c>
      <c r="F712">
        <v>1</v>
      </c>
      <c r="G712" t="s">
        <v>184</v>
      </c>
      <c r="H712">
        <v>616</v>
      </c>
      <c r="I712" t="s">
        <v>200</v>
      </c>
      <c r="J712" t="s">
        <v>126</v>
      </c>
      <c r="K712" t="s">
        <v>198</v>
      </c>
      <c r="L712">
        <v>4512</v>
      </c>
      <c r="M712" t="s">
        <v>187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182</v>
      </c>
      <c r="C713">
        <v>2019</v>
      </c>
      <c r="D713">
        <v>5</v>
      </c>
      <c r="E713" t="s">
        <v>223</v>
      </c>
      <c r="F713">
        <v>3</v>
      </c>
      <c r="G713" t="s">
        <v>190</v>
      </c>
      <c r="H713">
        <v>603</v>
      </c>
      <c r="I713" t="s">
        <v>197</v>
      </c>
      <c r="J713" t="s">
        <v>126</v>
      </c>
      <c r="K713" t="s">
        <v>198</v>
      </c>
      <c r="L713">
        <v>300</v>
      </c>
      <c r="M713" t="s">
        <v>192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182</v>
      </c>
      <c r="C714">
        <v>2019</v>
      </c>
      <c r="D714">
        <v>5</v>
      </c>
      <c r="E714" t="s">
        <v>223</v>
      </c>
      <c r="F714">
        <v>60</v>
      </c>
      <c r="G714" t="s">
        <v>213</v>
      </c>
      <c r="H714">
        <v>601</v>
      </c>
      <c r="I714" t="s">
        <v>261</v>
      </c>
      <c r="J714" t="s">
        <v>124</v>
      </c>
      <c r="K714" t="s">
        <v>262</v>
      </c>
      <c r="L714">
        <v>360</v>
      </c>
      <c r="M714" t="s">
        <v>226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182</v>
      </c>
      <c r="C715">
        <v>2019</v>
      </c>
      <c r="D715">
        <v>5</v>
      </c>
      <c r="E715" t="s">
        <v>223</v>
      </c>
      <c r="F715">
        <v>1</v>
      </c>
      <c r="G715" t="s">
        <v>184</v>
      </c>
      <c r="H715">
        <v>950</v>
      </c>
      <c r="I715" t="s">
        <v>185</v>
      </c>
      <c r="J715" t="s">
        <v>116</v>
      </c>
      <c r="K715" t="s">
        <v>186</v>
      </c>
      <c r="L715">
        <v>4512</v>
      </c>
      <c r="M715" t="s">
        <v>187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188</v>
      </c>
      <c r="C716">
        <v>2019</v>
      </c>
      <c r="D716">
        <v>5</v>
      </c>
      <c r="E716" t="s">
        <v>223</v>
      </c>
      <c r="F716">
        <v>3</v>
      </c>
      <c r="G716" t="s">
        <v>190</v>
      </c>
      <c r="H716">
        <v>1</v>
      </c>
      <c r="I716" t="s">
        <v>230</v>
      </c>
      <c r="J716" t="s">
        <v>122</v>
      </c>
      <c r="K716" t="s">
        <v>231</v>
      </c>
      <c r="L716">
        <v>300</v>
      </c>
      <c r="M716" t="s">
        <v>192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182</v>
      </c>
      <c r="C717">
        <v>2019</v>
      </c>
      <c r="D717">
        <v>5</v>
      </c>
      <c r="E717" t="s">
        <v>223</v>
      </c>
      <c r="F717">
        <v>3</v>
      </c>
      <c r="G717" t="s">
        <v>190</v>
      </c>
      <c r="H717">
        <v>2</v>
      </c>
      <c r="I717" t="s">
        <v>265</v>
      </c>
      <c r="J717" t="s">
        <v>122</v>
      </c>
      <c r="K717" t="s">
        <v>231</v>
      </c>
      <c r="L717">
        <v>300</v>
      </c>
      <c r="M717" t="s">
        <v>192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182</v>
      </c>
      <c r="C718">
        <v>2019</v>
      </c>
      <c r="D718">
        <v>5</v>
      </c>
      <c r="E718" t="s">
        <v>223</v>
      </c>
      <c r="F718">
        <v>71</v>
      </c>
      <c r="G718" t="s">
        <v>213</v>
      </c>
      <c r="H718">
        <v>1</v>
      </c>
      <c r="I718" t="s">
        <v>230</v>
      </c>
      <c r="J718" t="s">
        <v>122</v>
      </c>
      <c r="K718" t="s">
        <v>231</v>
      </c>
      <c r="L718">
        <v>1571</v>
      </c>
      <c r="M718" t="s">
        <v>266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188</v>
      </c>
      <c r="C719">
        <v>2019</v>
      </c>
      <c r="D719">
        <v>5</v>
      </c>
      <c r="E719" t="s">
        <v>223</v>
      </c>
      <c r="F719">
        <v>1</v>
      </c>
      <c r="G719" t="s">
        <v>184</v>
      </c>
      <c r="H719">
        <v>10</v>
      </c>
      <c r="I719" t="s">
        <v>252</v>
      </c>
      <c r="J719" t="s">
        <v>119</v>
      </c>
      <c r="K719" t="s">
        <v>215</v>
      </c>
      <c r="L719">
        <v>200</v>
      </c>
      <c r="M719" t="s">
        <v>211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182</v>
      </c>
      <c r="C720">
        <v>2019</v>
      </c>
      <c r="D720">
        <v>5</v>
      </c>
      <c r="E720" t="s">
        <v>223</v>
      </c>
      <c r="F720">
        <v>3</v>
      </c>
      <c r="G720" t="s">
        <v>190</v>
      </c>
      <c r="H720">
        <v>309</v>
      </c>
      <c r="I720" t="s">
        <v>303</v>
      </c>
      <c r="J720" t="s">
        <v>118</v>
      </c>
      <c r="K720" t="s">
        <v>237</v>
      </c>
      <c r="L720">
        <v>300</v>
      </c>
      <c r="M720" t="s">
        <v>192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182</v>
      </c>
      <c r="C721">
        <v>2019</v>
      </c>
      <c r="D721">
        <v>5</v>
      </c>
      <c r="E721" t="s">
        <v>223</v>
      </c>
      <c r="F721">
        <v>10</v>
      </c>
      <c r="G721" t="s">
        <v>239</v>
      </c>
      <c r="H721">
        <v>306</v>
      </c>
      <c r="I721" t="s">
        <v>245</v>
      </c>
      <c r="J721" t="s">
        <v>123</v>
      </c>
      <c r="K721" t="s">
        <v>243</v>
      </c>
      <c r="L721">
        <v>207</v>
      </c>
      <c r="M721" t="s">
        <v>244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188</v>
      </c>
      <c r="C722">
        <v>2019</v>
      </c>
      <c r="D722">
        <v>5</v>
      </c>
      <c r="E722" t="s">
        <v>223</v>
      </c>
      <c r="F722">
        <v>10</v>
      </c>
      <c r="G722" t="s">
        <v>239</v>
      </c>
      <c r="H722">
        <v>905</v>
      </c>
      <c r="I722" t="s">
        <v>273</v>
      </c>
      <c r="J722" t="s">
        <v>123</v>
      </c>
      <c r="K722" t="s">
        <v>243</v>
      </c>
      <c r="L722">
        <v>4513</v>
      </c>
      <c r="M722" t="s">
        <v>241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182</v>
      </c>
      <c r="C723">
        <v>2019</v>
      </c>
      <c r="D723">
        <v>5</v>
      </c>
      <c r="E723" t="s">
        <v>223</v>
      </c>
      <c r="F723">
        <v>10</v>
      </c>
      <c r="G723" t="s">
        <v>239</v>
      </c>
      <c r="H723">
        <v>4</v>
      </c>
      <c r="I723" t="s">
        <v>275</v>
      </c>
      <c r="J723" t="s">
        <v>203</v>
      </c>
      <c r="K723" t="s">
        <v>204</v>
      </c>
      <c r="L723">
        <v>207</v>
      </c>
      <c r="M723" t="s">
        <v>244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182</v>
      </c>
      <c r="C724">
        <v>2019</v>
      </c>
      <c r="D724">
        <v>5</v>
      </c>
      <c r="E724" t="s">
        <v>223</v>
      </c>
      <c r="F724">
        <v>3</v>
      </c>
      <c r="G724" t="s">
        <v>190</v>
      </c>
      <c r="H724">
        <v>911</v>
      </c>
      <c r="I724" t="s">
        <v>202</v>
      </c>
      <c r="J724" t="s">
        <v>203</v>
      </c>
      <c r="K724" t="s">
        <v>204</v>
      </c>
      <c r="L724">
        <v>4532</v>
      </c>
      <c r="M724" t="s">
        <v>201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182</v>
      </c>
      <c r="C725">
        <v>2019</v>
      </c>
      <c r="D725">
        <v>5</v>
      </c>
      <c r="E725" t="s">
        <v>223</v>
      </c>
      <c r="F725">
        <v>3</v>
      </c>
      <c r="G725" t="s">
        <v>190</v>
      </c>
      <c r="H725">
        <v>313</v>
      </c>
      <c r="I725" t="s">
        <v>218</v>
      </c>
      <c r="J725" t="s">
        <v>120</v>
      </c>
      <c r="K725" t="s">
        <v>217</v>
      </c>
      <c r="L725">
        <v>300</v>
      </c>
      <c r="M725" t="s">
        <v>192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182</v>
      </c>
      <c r="C726">
        <v>2019</v>
      </c>
      <c r="D726">
        <v>5</v>
      </c>
      <c r="E726" t="s">
        <v>223</v>
      </c>
      <c r="F726">
        <v>77</v>
      </c>
      <c r="G726" t="s">
        <v>213</v>
      </c>
      <c r="H726">
        <v>950</v>
      </c>
      <c r="I726" t="s">
        <v>185</v>
      </c>
      <c r="J726" t="s">
        <v>116</v>
      </c>
      <c r="K726" t="s">
        <v>186</v>
      </c>
      <c r="L726">
        <v>4577</v>
      </c>
      <c r="M726" t="s">
        <v>213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188</v>
      </c>
      <c r="C727">
        <v>2019</v>
      </c>
      <c r="D727">
        <v>5</v>
      </c>
      <c r="E727" t="s">
        <v>223</v>
      </c>
      <c r="F727">
        <v>10</v>
      </c>
      <c r="G727" t="s">
        <v>239</v>
      </c>
      <c r="H727">
        <v>1</v>
      </c>
      <c r="I727" t="s">
        <v>230</v>
      </c>
      <c r="J727" t="s">
        <v>122</v>
      </c>
      <c r="K727" t="s">
        <v>231</v>
      </c>
      <c r="L727">
        <v>207</v>
      </c>
      <c r="M727" t="s">
        <v>244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182</v>
      </c>
      <c r="C728">
        <v>2019</v>
      </c>
      <c r="D728">
        <v>5</v>
      </c>
      <c r="E728" t="s">
        <v>223</v>
      </c>
      <c r="F728">
        <v>5</v>
      </c>
      <c r="G728" t="s">
        <v>196</v>
      </c>
      <c r="H728">
        <v>603</v>
      </c>
      <c r="I728" t="s">
        <v>197</v>
      </c>
      <c r="J728" t="s">
        <v>126</v>
      </c>
      <c r="K728" t="s">
        <v>198</v>
      </c>
      <c r="L728">
        <v>460</v>
      </c>
      <c r="M728" t="s">
        <v>199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182</v>
      </c>
      <c r="C729">
        <v>2019</v>
      </c>
      <c r="D729">
        <v>5</v>
      </c>
      <c r="E729" t="s">
        <v>223</v>
      </c>
      <c r="F729">
        <v>5</v>
      </c>
      <c r="G729" t="s">
        <v>196</v>
      </c>
      <c r="H729">
        <v>616</v>
      </c>
      <c r="I729" t="s">
        <v>200</v>
      </c>
      <c r="J729" t="s">
        <v>126</v>
      </c>
      <c r="K729" t="s">
        <v>198</v>
      </c>
      <c r="L729">
        <v>4552</v>
      </c>
      <c r="M729" t="s">
        <v>277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182</v>
      </c>
      <c r="C730">
        <v>2019</v>
      </c>
      <c r="D730">
        <v>5</v>
      </c>
      <c r="E730" t="s">
        <v>223</v>
      </c>
      <c r="F730">
        <v>6</v>
      </c>
      <c r="G730" t="s">
        <v>193</v>
      </c>
      <c r="H730">
        <v>616</v>
      </c>
      <c r="I730" t="s">
        <v>200</v>
      </c>
      <c r="J730" t="s">
        <v>126</v>
      </c>
      <c r="K730" t="s">
        <v>198</v>
      </c>
      <c r="L730">
        <v>4562</v>
      </c>
      <c r="M730" t="s">
        <v>212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182</v>
      </c>
      <c r="C731">
        <v>2019</v>
      </c>
      <c r="D731">
        <v>5</v>
      </c>
      <c r="E731" t="s">
        <v>223</v>
      </c>
      <c r="F731">
        <v>6</v>
      </c>
      <c r="G731" t="s">
        <v>193</v>
      </c>
      <c r="H731">
        <v>609</v>
      </c>
      <c r="I731" t="s">
        <v>299</v>
      </c>
      <c r="J731" t="s">
        <v>279</v>
      </c>
      <c r="K731" t="s">
        <v>213</v>
      </c>
      <c r="L731">
        <v>700</v>
      </c>
      <c r="M731" t="s">
        <v>194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182</v>
      </c>
      <c r="C732">
        <v>2019</v>
      </c>
      <c r="D732">
        <v>5</v>
      </c>
      <c r="E732" t="s">
        <v>223</v>
      </c>
      <c r="F732">
        <v>6</v>
      </c>
      <c r="G732" t="s">
        <v>193</v>
      </c>
      <c r="H732">
        <v>601</v>
      </c>
      <c r="I732" t="s">
        <v>261</v>
      </c>
      <c r="J732" t="s">
        <v>124</v>
      </c>
      <c r="K732" t="s">
        <v>262</v>
      </c>
      <c r="L732">
        <v>700</v>
      </c>
      <c r="M732" t="s">
        <v>194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182</v>
      </c>
      <c r="C733">
        <v>2019</v>
      </c>
      <c r="D733">
        <v>5</v>
      </c>
      <c r="E733" t="s">
        <v>223</v>
      </c>
      <c r="F733">
        <v>3</v>
      </c>
      <c r="G733" t="s">
        <v>190</v>
      </c>
      <c r="H733">
        <v>621</v>
      </c>
      <c r="I733" t="s">
        <v>260</v>
      </c>
      <c r="J733" t="s">
        <v>117</v>
      </c>
      <c r="K733" t="s">
        <v>225</v>
      </c>
      <c r="L733">
        <v>4532</v>
      </c>
      <c r="M733" t="s">
        <v>201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182</v>
      </c>
      <c r="C734">
        <v>2019</v>
      </c>
      <c r="D734">
        <v>5</v>
      </c>
      <c r="E734" t="s">
        <v>223</v>
      </c>
      <c r="F734">
        <v>60</v>
      </c>
      <c r="G734" t="s">
        <v>213</v>
      </c>
      <c r="H734">
        <v>600</v>
      </c>
      <c r="I734" t="s">
        <v>267</v>
      </c>
      <c r="J734" t="s">
        <v>124</v>
      </c>
      <c r="K734" t="s">
        <v>262</v>
      </c>
      <c r="L734">
        <v>360</v>
      </c>
      <c r="M734" t="s">
        <v>226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182</v>
      </c>
      <c r="C735">
        <v>2019</v>
      </c>
      <c r="D735">
        <v>5</v>
      </c>
      <c r="E735" t="s">
        <v>223</v>
      </c>
      <c r="F735">
        <v>6</v>
      </c>
      <c r="G735" t="s">
        <v>193</v>
      </c>
      <c r="H735">
        <v>617</v>
      </c>
      <c r="I735" t="s">
        <v>288</v>
      </c>
      <c r="J735" t="s">
        <v>289</v>
      </c>
      <c r="K735" t="s">
        <v>290</v>
      </c>
      <c r="L735">
        <v>4562</v>
      </c>
      <c r="M735" t="s">
        <v>212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182</v>
      </c>
      <c r="C736">
        <v>2019</v>
      </c>
      <c r="D736">
        <v>5</v>
      </c>
      <c r="E736" t="s">
        <v>223</v>
      </c>
      <c r="F736">
        <v>6</v>
      </c>
      <c r="G736" t="s">
        <v>193</v>
      </c>
      <c r="H736">
        <v>606</v>
      </c>
      <c r="I736" t="s">
        <v>280</v>
      </c>
      <c r="J736" t="s">
        <v>131</v>
      </c>
      <c r="K736" t="s">
        <v>281</v>
      </c>
      <c r="L736">
        <v>700</v>
      </c>
      <c r="M736" t="s">
        <v>194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182</v>
      </c>
      <c r="C737">
        <v>2019</v>
      </c>
      <c r="D737">
        <v>5</v>
      </c>
      <c r="E737" t="s">
        <v>223</v>
      </c>
      <c r="F737">
        <v>6</v>
      </c>
      <c r="G737" t="s">
        <v>193</v>
      </c>
      <c r="H737">
        <v>618</v>
      </c>
      <c r="I737" t="s">
        <v>295</v>
      </c>
      <c r="J737" t="s">
        <v>131</v>
      </c>
      <c r="K737" t="s">
        <v>281</v>
      </c>
      <c r="L737">
        <v>4562</v>
      </c>
      <c r="M737" t="s">
        <v>212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182</v>
      </c>
      <c r="C738">
        <v>2019</v>
      </c>
      <c r="D738">
        <v>5</v>
      </c>
      <c r="E738" t="s">
        <v>223</v>
      </c>
      <c r="F738">
        <v>3</v>
      </c>
      <c r="G738" t="s">
        <v>190</v>
      </c>
      <c r="H738">
        <v>5</v>
      </c>
      <c r="I738" t="s">
        <v>191</v>
      </c>
      <c r="J738" t="s">
        <v>116</v>
      </c>
      <c r="K738" t="s">
        <v>186</v>
      </c>
      <c r="L738">
        <v>300</v>
      </c>
      <c r="M738" t="s">
        <v>192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182</v>
      </c>
      <c r="C739">
        <v>2019</v>
      </c>
      <c r="D739">
        <v>5</v>
      </c>
      <c r="E739" t="s">
        <v>223</v>
      </c>
      <c r="F739">
        <v>3</v>
      </c>
      <c r="G739" t="s">
        <v>190</v>
      </c>
      <c r="H739">
        <v>10</v>
      </c>
      <c r="I739" t="s">
        <v>252</v>
      </c>
      <c r="J739" t="s">
        <v>118</v>
      </c>
      <c r="K739" t="s">
        <v>237</v>
      </c>
      <c r="L739">
        <v>300</v>
      </c>
      <c r="M739" t="s">
        <v>192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182</v>
      </c>
      <c r="C740">
        <v>2019</v>
      </c>
      <c r="D740">
        <v>5</v>
      </c>
      <c r="E740" t="s">
        <v>223</v>
      </c>
      <c r="F740">
        <v>1</v>
      </c>
      <c r="G740" t="s">
        <v>184</v>
      </c>
      <c r="H740">
        <v>310</v>
      </c>
      <c r="I740" t="s">
        <v>255</v>
      </c>
      <c r="J740" t="s">
        <v>119</v>
      </c>
      <c r="K740" t="s">
        <v>215</v>
      </c>
      <c r="L740">
        <v>200</v>
      </c>
      <c r="M740" t="s">
        <v>211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188</v>
      </c>
      <c r="C741">
        <v>2019</v>
      </c>
      <c r="D741">
        <v>5</v>
      </c>
      <c r="E741" t="s">
        <v>223</v>
      </c>
      <c r="F741">
        <v>3</v>
      </c>
      <c r="G741" t="s">
        <v>190</v>
      </c>
      <c r="H741">
        <v>953</v>
      </c>
      <c r="I741" t="s">
        <v>214</v>
      </c>
      <c r="J741" t="s">
        <v>119</v>
      </c>
      <c r="K741" t="s">
        <v>215</v>
      </c>
      <c r="L741">
        <v>4532</v>
      </c>
      <c r="M741" t="s">
        <v>201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182</v>
      </c>
      <c r="C742">
        <v>2019</v>
      </c>
      <c r="D742">
        <v>5</v>
      </c>
      <c r="E742" t="s">
        <v>223</v>
      </c>
      <c r="F742">
        <v>5</v>
      </c>
      <c r="G742" t="s">
        <v>196</v>
      </c>
      <c r="H742">
        <v>951</v>
      </c>
      <c r="I742" t="s">
        <v>251</v>
      </c>
      <c r="J742" t="s">
        <v>127</v>
      </c>
      <c r="K742" t="s">
        <v>250</v>
      </c>
      <c r="L742">
        <v>4552</v>
      </c>
      <c r="M742" t="s">
        <v>277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182</v>
      </c>
      <c r="C743">
        <v>2019</v>
      </c>
      <c r="D743">
        <v>5</v>
      </c>
      <c r="E743" t="s">
        <v>223</v>
      </c>
      <c r="F743">
        <v>3</v>
      </c>
      <c r="G743" t="s">
        <v>190</v>
      </c>
      <c r="H743">
        <v>6</v>
      </c>
      <c r="I743" t="s">
        <v>257</v>
      </c>
      <c r="J743" t="s">
        <v>123</v>
      </c>
      <c r="K743" t="s">
        <v>243</v>
      </c>
      <c r="L743">
        <v>300</v>
      </c>
      <c r="M743" t="s">
        <v>192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182</v>
      </c>
      <c r="C744">
        <v>2019</v>
      </c>
      <c r="D744">
        <v>5</v>
      </c>
      <c r="E744" t="s">
        <v>223</v>
      </c>
      <c r="F744">
        <v>1</v>
      </c>
      <c r="G744" t="s">
        <v>184</v>
      </c>
      <c r="H744">
        <v>911</v>
      </c>
      <c r="I744" t="s">
        <v>202</v>
      </c>
      <c r="J744" t="s">
        <v>203</v>
      </c>
      <c r="K744" t="s">
        <v>204</v>
      </c>
      <c r="L744">
        <v>4512</v>
      </c>
      <c r="M744" t="s">
        <v>187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188</v>
      </c>
      <c r="C745">
        <v>2019</v>
      </c>
      <c r="D745">
        <v>5</v>
      </c>
      <c r="E745" t="s">
        <v>223</v>
      </c>
      <c r="F745">
        <v>3</v>
      </c>
      <c r="G745" t="s">
        <v>190</v>
      </c>
      <c r="H745">
        <v>18</v>
      </c>
      <c r="I745" t="s">
        <v>216</v>
      </c>
      <c r="J745" t="s">
        <v>120</v>
      </c>
      <c r="K745" t="s">
        <v>217</v>
      </c>
      <c r="L745">
        <v>300</v>
      </c>
      <c r="M745" t="s">
        <v>192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182</v>
      </c>
      <c r="C746">
        <v>2019</v>
      </c>
      <c r="D746">
        <v>5</v>
      </c>
      <c r="E746" t="s">
        <v>223</v>
      </c>
      <c r="F746">
        <v>5</v>
      </c>
      <c r="G746" t="s">
        <v>196</v>
      </c>
      <c r="H746">
        <v>13</v>
      </c>
      <c r="I746" t="s">
        <v>297</v>
      </c>
      <c r="J746" t="s">
        <v>120</v>
      </c>
      <c r="K746" t="s">
        <v>217</v>
      </c>
      <c r="L746">
        <v>460</v>
      </c>
      <c r="M746" t="s">
        <v>199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182</v>
      </c>
      <c r="C747">
        <v>2019</v>
      </c>
      <c r="D747">
        <v>5</v>
      </c>
      <c r="E747" t="s">
        <v>223</v>
      </c>
      <c r="F747">
        <v>3</v>
      </c>
      <c r="G747" t="s">
        <v>190</v>
      </c>
      <c r="H747">
        <v>710</v>
      </c>
      <c r="I747" t="s">
        <v>221</v>
      </c>
      <c r="J747" t="s">
        <v>208</v>
      </c>
      <c r="K747" t="s">
        <v>209</v>
      </c>
      <c r="L747">
        <v>4532</v>
      </c>
      <c r="M747" t="s">
        <v>201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182</v>
      </c>
      <c r="C748">
        <v>2019</v>
      </c>
      <c r="D748">
        <v>5</v>
      </c>
      <c r="E748" t="s">
        <v>223</v>
      </c>
      <c r="F748">
        <v>5</v>
      </c>
      <c r="G748" t="s">
        <v>196</v>
      </c>
      <c r="H748">
        <v>8</v>
      </c>
      <c r="I748" t="s">
        <v>249</v>
      </c>
      <c r="J748" t="s">
        <v>127</v>
      </c>
      <c r="K748" t="s">
        <v>250</v>
      </c>
      <c r="L748">
        <v>460</v>
      </c>
      <c r="M748" t="s">
        <v>199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182</v>
      </c>
      <c r="C749">
        <v>2019</v>
      </c>
      <c r="D749">
        <v>5</v>
      </c>
      <c r="E749" t="s">
        <v>223</v>
      </c>
      <c r="F749">
        <v>79</v>
      </c>
      <c r="G749" t="s">
        <v>213</v>
      </c>
      <c r="H749">
        <v>950</v>
      </c>
      <c r="I749" t="s">
        <v>185</v>
      </c>
      <c r="J749" t="s">
        <v>116</v>
      </c>
      <c r="K749" t="s">
        <v>186</v>
      </c>
      <c r="L749">
        <v>4579</v>
      </c>
      <c r="M749" t="s">
        <v>222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188</v>
      </c>
      <c r="C750">
        <v>2019</v>
      </c>
      <c r="D750">
        <v>5</v>
      </c>
      <c r="E750" t="s">
        <v>223</v>
      </c>
      <c r="F750">
        <v>1</v>
      </c>
      <c r="G750" t="s">
        <v>184</v>
      </c>
      <c r="H750">
        <v>6</v>
      </c>
      <c r="I750" t="s">
        <v>257</v>
      </c>
      <c r="J750" t="s">
        <v>123</v>
      </c>
      <c r="K750" t="s">
        <v>243</v>
      </c>
      <c r="L750">
        <v>200</v>
      </c>
      <c r="M750" t="s">
        <v>211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188</v>
      </c>
      <c r="C751">
        <v>2019</v>
      </c>
      <c r="D751">
        <v>5</v>
      </c>
      <c r="E751" t="s">
        <v>223</v>
      </c>
      <c r="F751">
        <v>3</v>
      </c>
      <c r="G751" t="s">
        <v>190</v>
      </c>
      <c r="H751">
        <v>903</v>
      </c>
      <c r="I751" t="s">
        <v>240</v>
      </c>
      <c r="J751" t="s">
        <v>122</v>
      </c>
      <c r="K751" t="s">
        <v>231</v>
      </c>
      <c r="L751">
        <v>4532</v>
      </c>
      <c r="M751" t="s">
        <v>201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182</v>
      </c>
      <c r="C752">
        <v>2019</v>
      </c>
      <c r="D752">
        <v>5</v>
      </c>
      <c r="E752" t="s">
        <v>223</v>
      </c>
      <c r="F752">
        <v>10</v>
      </c>
      <c r="G752" t="s">
        <v>239</v>
      </c>
      <c r="H752">
        <v>2</v>
      </c>
      <c r="I752" t="s">
        <v>265</v>
      </c>
      <c r="J752" t="s">
        <v>122</v>
      </c>
      <c r="K752" t="s">
        <v>231</v>
      </c>
      <c r="L752">
        <v>207</v>
      </c>
      <c r="M752" t="s">
        <v>244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182</v>
      </c>
      <c r="C753">
        <v>2019</v>
      </c>
      <c r="D753">
        <v>5</v>
      </c>
      <c r="E753" t="s">
        <v>223</v>
      </c>
      <c r="F753">
        <v>10</v>
      </c>
      <c r="G753" t="s">
        <v>239</v>
      </c>
      <c r="H753">
        <v>301</v>
      </c>
      <c r="I753" t="s">
        <v>248</v>
      </c>
      <c r="J753" t="s">
        <v>122</v>
      </c>
      <c r="K753" t="s">
        <v>231</v>
      </c>
      <c r="L753">
        <v>207</v>
      </c>
      <c r="M753" t="s">
        <v>244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182</v>
      </c>
      <c r="C754">
        <v>2019</v>
      </c>
      <c r="D754">
        <v>5</v>
      </c>
      <c r="E754" t="s">
        <v>223</v>
      </c>
      <c r="F754">
        <v>1</v>
      </c>
      <c r="G754" t="s">
        <v>184</v>
      </c>
      <c r="H754">
        <v>5</v>
      </c>
      <c r="I754" t="s">
        <v>191</v>
      </c>
      <c r="J754" t="s">
        <v>116</v>
      </c>
      <c r="K754" t="s">
        <v>186</v>
      </c>
      <c r="L754">
        <v>200</v>
      </c>
      <c r="M754" t="s">
        <v>211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182</v>
      </c>
      <c r="C755">
        <v>2019</v>
      </c>
      <c r="D755">
        <v>5</v>
      </c>
      <c r="E755" t="s">
        <v>223</v>
      </c>
      <c r="F755">
        <v>6</v>
      </c>
      <c r="G755" t="s">
        <v>193</v>
      </c>
      <c r="H755">
        <v>619</v>
      </c>
      <c r="I755" t="s">
        <v>278</v>
      </c>
      <c r="J755" t="s">
        <v>279</v>
      </c>
      <c r="K755" t="s">
        <v>213</v>
      </c>
      <c r="L755">
        <v>4562</v>
      </c>
      <c r="M755" t="s">
        <v>212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182</v>
      </c>
      <c r="C756">
        <v>2019</v>
      </c>
      <c r="D756">
        <v>5</v>
      </c>
      <c r="E756" t="s">
        <v>223</v>
      </c>
      <c r="F756">
        <v>3</v>
      </c>
      <c r="G756" t="s">
        <v>190</v>
      </c>
      <c r="H756">
        <v>602</v>
      </c>
      <c r="I756" t="s">
        <v>247</v>
      </c>
      <c r="J756" t="s">
        <v>126</v>
      </c>
      <c r="K756" t="s">
        <v>198</v>
      </c>
      <c r="L756">
        <v>300</v>
      </c>
      <c r="M756" t="s">
        <v>192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182</v>
      </c>
      <c r="C757">
        <v>2019</v>
      </c>
      <c r="D757">
        <v>5</v>
      </c>
      <c r="E757" t="s">
        <v>223</v>
      </c>
      <c r="F757">
        <v>6</v>
      </c>
      <c r="G757" t="s">
        <v>193</v>
      </c>
      <c r="H757">
        <v>615</v>
      </c>
      <c r="I757" t="s">
        <v>293</v>
      </c>
      <c r="J757" t="s">
        <v>124</v>
      </c>
      <c r="K757" t="s">
        <v>262</v>
      </c>
      <c r="L757">
        <v>4562</v>
      </c>
      <c r="M757" t="s">
        <v>212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188</v>
      </c>
      <c r="C758">
        <v>2019</v>
      </c>
      <c r="D758">
        <v>5</v>
      </c>
      <c r="E758" t="s">
        <v>223</v>
      </c>
      <c r="F758">
        <v>60</v>
      </c>
      <c r="G758" t="s">
        <v>213</v>
      </c>
      <c r="H758">
        <v>615</v>
      </c>
      <c r="I758" t="s">
        <v>293</v>
      </c>
      <c r="J758" t="s">
        <v>124</v>
      </c>
      <c r="K758" t="s">
        <v>262</v>
      </c>
      <c r="L758">
        <v>4563</v>
      </c>
      <c r="M758" t="s">
        <v>229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182</v>
      </c>
      <c r="C759">
        <v>2019</v>
      </c>
      <c r="D759">
        <v>5</v>
      </c>
      <c r="E759" t="s">
        <v>223</v>
      </c>
      <c r="F759">
        <v>6</v>
      </c>
      <c r="G759" t="s">
        <v>193</v>
      </c>
      <c r="H759">
        <v>624</v>
      </c>
      <c r="I759" t="s">
        <v>227</v>
      </c>
      <c r="J759" t="s">
        <v>125</v>
      </c>
      <c r="K759" t="s">
        <v>228</v>
      </c>
      <c r="L759">
        <v>4562</v>
      </c>
      <c r="M759" t="s">
        <v>212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188</v>
      </c>
      <c r="C760">
        <v>2019</v>
      </c>
      <c r="D760">
        <v>5</v>
      </c>
      <c r="E760" t="s">
        <v>223</v>
      </c>
      <c r="F760">
        <v>6</v>
      </c>
      <c r="G760" t="s">
        <v>193</v>
      </c>
      <c r="H760">
        <v>624</v>
      </c>
      <c r="I760" t="s">
        <v>227</v>
      </c>
      <c r="J760" t="s">
        <v>125</v>
      </c>
      <c r="K760" t="s">
        <v>228</v>
      </c>
      <c r="L760">
        <v>4562</v>
      </c>
      <c r="M760" t="s">
        <v>212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182</v>
      </c>
      <c r="C761">
        <v>2019</v>
      </c>
      <c r="D761">
        <v>5</v>
      </c>
      <c r="E761" t="s">
        <v>223</v>
      </c>
      <c r="F761">
        <v>1</v>
      </c>
      <c r="G761" t="s">
        <v>184</v>
      </c>
      <c r="H761">
        <v>602</v>
      </c>
      <c r="I761" t="s">
        <v>247</v>
      </c>
      <c r="J761" t="s">
        <v>126</v>
      </c>
      <c r="K761" t="s">
        <v>198</v>
      </c>
      <c r="L761">
        <v>200</v>
      </c>
      <c r="M761" t="s">
        <v>211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182</v>
      </c>
      <c r="C762">
        <v>2019</v>
      </c>
      <c r="D762">
        <v>5</v>
      </c>
      <c r="E762" t="s">
        <v>223</v>
      </c>
      <c r="F762">
        <v>1</v>
      </c>
      <c r="G762" t="s">
        <v>184</v>
      </c>
      <c r="H762">
        <v>603</v>
      </c>
      <c r="I762" t="s">
        <v>197</v>
      </c>
      <c r="J762" t="s">
        <v>126</v>
      </c>
      <c r="K762" t="s">
        <v>198</v>
      </c>
      <c r="L762">
        <v>200</v>
      </c>
      <c r="M762" t="s">
        <v>211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182</v>
      </c>
      <c r="C763">
        <v>2019</v>
      </c>
      <c r="D763">
        <v>5</v>
      </c>
      <c r="E763" t="s">
        <v>223</v>
      </c>
      <c r="F763">
        <v>5</v>
      </c>
      <c r="G763" t="s">
        <v>196</v>
      </c>
      <c r="H763">
        <v>5</v>
      </c>
      <c r="I763" t="s">
        <v>191</v>
      </c>
      <c r="J763" t="s">
        <v>116</v>
      </c>
      <c r="K763" t="s">
        <v>186</v>
      </c>
      <c r="L763">
        <v>460</v>
      </c>
      <c r="M763" t="s">
        <v>199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182</v>
      </c>
      <c r="C764">
        <v>2019</v>
      </c>
      <c r="D764">
        <v>5</v>
      </c>
      <c r="E764" t="s">
        <v>223</v>
      </c>
      <c r="F764">
        <v>5</v>
      </c>
      <c r="G764" t="s">
        <v>196</v>
      </c>
      <c r="H764">
        <v>11</v>
      </c>
      <c r="I764" t="s">
        <v>284</v>
      </c>
      <c r="J764" t="s">
        <v>116</v>
      </c>
      <c r="K764" t="s">
        <v>186</v>
      </c>
      <c r="L764">
        <v>460</v>
      </c>
      <c r="M764" t="s">
        <v>199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182</v>
      </c>
      <c r="C765">
        <v>2019</v>
      </c>
      <c r="D765">
        <v>5</v>
      </c>
      <c r="E765" t="s">
        <v>223</v>
      </c>
      <c r="F765">
        <v>75</v>
      </c>
      <c r="G765" t="s">
        <v>213</v>
      </c>
      <c r="H765">
        <v>5</v>
      </c>
      <c r="I765" t="s">
        <v>191</v>
      </c>
      <c r="J765" t="s">
        <v>116</v>
      </c>
      <c r="K765" t="s">
        <v>186</v>
      </c>
      <c r="L765">
        <v>1575</v>
      </c>
      <c r="M765" t="s">
        <v>219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182</v>
      </c>
      <c r="C766">
        <v>2019</v>
      </c>
      <c r="D766">
        <v>5</v>
      </c>
      <c r="E766" t="s">
        <v>223</v>
      </c>
      <c r="F766">
        <v>79</v>
      </c>
      <c r="G766" t="s">
        <v>213</v>
      </c>
      <c r="H766">
        <v>5</v>
      </c>
      <c r="I766" t="s">
        <v>191</v>
      </c>
      <c r="J766" t="s">
        <v>116</v>
      </c>
      <c r="K766" t="s">
        <v>186</v>
      </c>
      <c r="L766">
        <v>1579</v>
      </c>
      <c r="M766" t="s">
        <v>272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182</v>
      </c>
      <c r="C767">
        <v>2019</v>
      </c>
      <c r="D767">
        <v>5</v>
      </c>
      <c r="E767" t="s">
        <v>223</v>
      </c>
      <c r="F767">
        <v>3</v>
      </c>
      <c r="G767" t="s">
        <v>190</v>
      </c>
      <c r="H767">
        <v>1</v>
      </c>
      <c r="I767" t="s">
        <v>230</v>
      </c>
      <c r="J767" t="s">
        <v>122</v>
      </c>
      <c r="K767" t="s">
        <v>231</v>
      </c>
      <c r="L767">
        <v>300</v>
      </c>
      <c r="M767" t="s">
        <v>192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182</v>
      </c>
      <c r="C768">
        <v>2019</v>
      </c>
      <c r="D768">
        <v>5</v>
      </c>
      <c r="E768" t="s">
        <v>223</v>
      </c>
      <c r="F768">
        <v>1</v>
      </c>
      <c r="G768" t="s">
        <v>184</v>
      </c>
      <c r="H768">
        <v>301</v>
      </c>
      <c r="I768" t="s">
        <v>248</v>
      </c>
      <c r="J768" t="s">
        <v>122</v>
      </c>
      <c r="K768" t="s">
        <v>231</v>
      </c>
      <c r="L768">
        <v>200</v>
      </c>
      <c r="M768" t="s">
        <v>211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182</v>
      </c>
      <c r="C769">
        <v>2019</v>
      </c>
      <c r="D769">
        <v>5</v>
      </c>
      <c r="E769" t="s">
        <v>223</v>
      </c>
      <c r="F769">
        <v>1</v>
      </c>
      <c r="G769" t="s">
        <v>184</v>
      </c>
      <c r="H769">
        <v>10</v>
      </c>
      <c r="I769" t="s">
        <v>252</v>
      </c>
      <c r="J769" t="s">
        <v>118</v>
      </c>
      <c r="K769" t="s">
        <v>237</v>
      </c>
      <c r="L769">
        <v>200</v>
      </c>
      <c r="M769" t="s">
        <v>211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182</v>
      </c>
      <c r="C770">
        <v>2019</v>
      </c>
      <c r="D770">
        <v>5</v>
      </c>
      <c r="E770" t="s">
        <v>223</v>
      </c>
      <c r="F770">
        <v>3</v>
      </c>
      <c r="G770" t="s">
        <v>190</v>
      </c>
      <c r="H770">
        <v>9</v>
      </c>
      <c r="I770" t="s">
        <v>276</v>
      </c>
      <c r="J770" t="s">
        <v>118</v>
      </c>
      <c r="K770" t="s">
        <v>237</v>
      </c>
      <c r="L770">
        <v>300</v>
      </c>
      <c r="M770" t="s">
        <v>192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182</v>
      </c>
      <c r="C771">
        <v>2019</v>
      </c>
      <c r="D771">
        <v>5</v>
      </c>
      <c r="E771" t="s">
        <v>223</v>
      </c>
      <c r="F771">
        <v>1</v>
      </c>
      <c r="G771" t="s">
        <v>184</v>
      </c>
      <c r="H771">
        <v>905</v>
      </c>
      <c r="I771" t="s">
        <v>273</v>
      </c>
      <c r="J771" t="s">
        <v>123</v>
      </c>
      <c r="K771" t="s">
        <v>243</v>
      </c>
      <c r="L771">
        <v>4512</v>
      </c>
      <c r="M771" t="s">
        <v>187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188</v>
      </c>
      <c r="C772">
        <v>2019</v>
      </c>
      <c r="D772">
        <v>5</v>
      </c>
      <c r="E772" t="s">
        <v>223</v>
      </c>
      <c r="F772">
        <v>1</v>
      </c>
      <c r="G772" t="s">
        <v>184</v>
      </c>
      <c r="H772">
        <v>905</v>
      </c>
      <c r="I772" t="s">
        <v>273</v>
      </c>
      <c r="J772" t="s">
        <v>123</v>
      </c>
      <c r="K772" t="s">
        <v>243</v>
      </c>
      <c r="L772">
        <v>4512</v>
      </c>
      <c r="M772" t="s">
        <v>187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182</v>
      </c>
      <c r="C773">
        <v>2019</v>
      </c>
      <c r="D773">
        <v>5</v>
      </c>
      <c r="E773" t="s">
        <v>223</v>
      </c>
      <c r="F773">
        <v>10</v>
      </c>
      <c r="G773" t="s">
        <v>239</v>
      </c>
      <c r="H773">
        <v>3</v>
      </c>
      <c r="I773" t="s">
        <v>210</v>
      </c>
      <c r="J773" t="s">
        <v>203</v>
      </c>
      <c r="K773" t="s">
        <v>204</v>
      </c>
      <c r="L773">
        <v>207</v>
      </c>
      <c r="M773" t="s">
        <v>244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182</v>
      </c>
      <c r="C774">
        <v>2019</v>
      </c>
      <c r="D774">
        <v>5</v>
      </c>
      <c r="E774" t="s">
        <v>223</v>
      </c>
      <c r="F774">
        <v>5</v>
      </c>
      <c r="G774" t="s">
        <v>196</v>
      </c>
      <c r="H774">
        <v>18</v>
      </c>
      <c r="I774" t="s">
        <v>216</v>
      </c>
      <c r="J774" t="s">
        <v>120</v>
      </c>
      <c r="K774" t="s">
        <v>217</v>
      </c>
      <c r="L774">
        <v>460</v>
      </c>
      <c r="M774" t="s">
        <v>199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182</v>
      </c>
      <c r="C775">
        <v>2019</v>
      </c>
      <c r="D775">
        <v>5</v>
      </c>
      <c r="E775" t="s">
        <v>223</v>
      </c>
      <c r="F775">
        <v>5</v>
      </c>
      <c r="G775" t="s">
        <v>196</v>
      </c>
      <c r="H775">
        <v>313</v>
      </c>
      <c r="I775" t="s">
        <v>218</v>
      </c>
      <c r="J775" t="s">
        <v>120</v>
      </c>
      <c r="K775" t="s">
        <v>217</v>
      </c>
      <c r="L775">
        <v>460</v>
      </c>
      <c r="M775" t="s">
        <v>199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182</v>
      </c>
      <c r="C776">
        <v>2019</v>
      </c>
      <c r="D776">
        <v>5</v>
      </c>
      <c r="E776" t="s">
        <v>223</v>
      </c>
      <c r="F776">
        <v>75</v>
      </c>
      <c r="G776" t="s">
        <v>213</v>
      </c>
      <c r="H776">
        <v>13</v>
      </c>
      <c r="I776" t="s">
        <v>297</v>
      </c>
      <c r="J776" t="s">
        <v>120</v>
      </c>
      <c r="K776" t="s">
        <v>217</v>
      </c>
      <c r="L776">
        <v>1575</v>
      </c>
      <c r="M776" t="s">
        <v>219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182</v>
      </c>
      <c r="C777">
        <v>2019</v>
      </c>
      <c r="D777">
        <v>5</v>
      </c>
      <c r="E777" t="s">
        <v>223</v>
      </c>
      <c r="F777">
        <v>3</v>
      </c>
      <c r="G777" t="s">
        <v>190</v>
      </c>
      <c r="H777">
        <v>20</v>
      </c>
      <c r="I777" t="s">
        <v>301</v>
      </c>
      <c r="J777" t="s">
        <v>129</v>
      </c>
      <c r="K777" t="s">
        <v>206</v>
      </c>
      <c r="L777">
        <v>300</v>
      </c>
      <c r="M777" t="s">
        <v>192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182</v>
      </c>
      <c r="C778">
        <v>2019</v>
      </c>
      <c r="D778">
        <v>5</v>
      </c>
      <c r="E778" t="s">
        <v>223</v>
      </c>
      <c r="F778">
        <v>5</v>
      </c>
      <c r="G778" t="s">
        <v>196</v>
      </c>
      <c r="H778">
        <v>710</v>
      </c>
      <c r="I778" t="s">
        <v>221</v>
      </c>
      <c r="J778" t="s">
        <v>208</v>
      </c>
      <c r="K778" t="s">
        <v>209</v>
      </c>
      <c r="L778">
        <v>4552</v>
      </c>
      <c r="M778" t="s">
        <v>277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182</v>
      </c>
      <c r="C779">
        <v>2019</v>
      </c>
      <c r="D779">
        <v>5</v>
      </c>
      <c r="E779" t="s">
        <v>223</v>
      </c>
      <c r="F779">
        <v>79</v>
      </c>
      <c r="G779" t="s">
        <v>213</v>
      </c>
      <c r="H779">
        <v>710</v>
      </c>
      <c r="I779" t="s">
        <v>221</v>
      </c>
      <c r="J779" t="s">
        <v>208</v>
      </c>
      <c r="K779" t="s">
        <v>209</v>
      </c>
      <c r="L779">
        <v>4579</v>
      </c>
      <c r="M779" t="s">
        <v>222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188</v>
      </c>
      <c r="C780">
        <v>2019</v>
      </c>
      <c r="D780">
        <v>5</v>
      </c>
      <c r="E780" t="s">
        <v>223</v>
      </c>
      <c r="F780">
        <v>10</v>
      </c>
      <c r="G780" t="s">
        <v>239</v>
      </c>
      <c r="H780">
        <v>903</v>
      </c>
      <c r="I780" t="s">
        <v>240</v>
      </c>
      <c r="J780" t="s">
        <v>122</v>
      </c>
      <c r="K780" t="s">
        <v>231</v>
      </c>
      <c r="L780">
        <v>4513</v>
      </c>
      <c r="M780" t="s">
        <v>241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182</v>
      </c>
      <c r="C781">
        <v>2019</v>
      </c>
      <c r="D781">
        <v>5</v>
      </c>
      <c r="E781" t="s">
        <v>223</v>
      </c>
      <c r="F781">
        <v>3</v>
      </c>
      <c r="G781" t="s">
        <v>190</v>
      </c>
      <c r="H781">
        <v>903</v>
      </c>
      <c r="I781" t="s">
        <v>240</v>
      </c>
      <c r="J781" t="s">
        <v>122</v>
      </c>
      <c r="K781" t="s">
        <v>231</v>
      </c>
      <c r="L781">
        <v>4532</v>
      </c>
      <c r="M781" t="s">
        <v>201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182</v>
      </c>
      <c r="C782">
        <v>2019</v>
      </c>
      <c r="D782">
        <v>5</v>
      </c>
      <c r="E782" t="s">
        <v>223</v>
      </c>
      <c r="F782">
        <v>10</v>
      </c>
      <c r="G782" t="s">
        <v>239</v>
      </c>
      <c r="H782">
        <v>5</v>
      </c>
      <c r="I782" t="s">
        <v>191</v>
      </c>
      <c r="J782" t="s">
        <v>116</v>
      </c>
      <c r="K782" t="s">
        <v>186</v>
      </c>
      <c r="L782">
        <v>207</v>
      </c>
      <c r="M782" t="s">
        <v>244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182</v>
      </c>
      <c r="C783">
        <v>2019</v>
      </c>
      <c r="D783">
        <v>5</v>
      </c>
      <c r="E783" t="s">
        <v>223</v>
      </c>
      <c r="F783">
        <v>6</v>
      </c>
      <c r="G783" t="s">
        <v>193</v>
      </c>
      <c r="H783">
        <v>602</v>
      </c>
      <c r="I783" t="s">
        <v>247</v>
      </c>
      <c r="J783" t="s">
        <v>126</v>
      </c>
      <c r="K783" t="s">
        <v>198</v>
      </c>
      <c r="L783">
        <v>700</v>
      </c>
      <c r="M783" t="s">
        <v>194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182</v>
      </c>
      <c r="C784">
        <v>2019</v>
      </c>
      <c r="D784">
        <v>5</v>
      </c>
      <c r="E784" t="s">
        <v>223</v>
      </c>
      <c r="F784">
        <v>6</v>
      </c>
      <c r="G784" t="s">
        <v>193</v>
      </c>
      <c r="H784">
        <v>603</v>
      </c>
      <c r="I784" t="s">
        <v>197</v>
      </c>
      <c r="J784" t="s">
        <v>126</v>
      </c>
      <c r="K784" t="s">
        <v>198</v>
      </c>
      <c r="L784">
        <v>700</v>
      </c>
      <c r="M784" t="s">
        <v>194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182</v>
      </c>
      <c r="C785">
        <v>2019</v>
      </c>
      <c r="D785">
        <v>5</v>
      </c>
      <c r="E785" t="s">
        <v>223</v>
      </c>
      <c r="F785">
        <v>6</v>
      </c>
      <c r="G785" t="s">
        <v>193</v>
      </c>
      <c r="H785">
        <v>612</v>
      </c>
      <c r="I785" t="s">
        <v>224</v>
      </c>
      <c r="J785" t="s">
        <v>117</v>
      </c>
      <c r="K785" t="s">
        <v>225</v>
      </c>
      <c r="L785">
        <v>700</v>
      </c>
      <c r="M785" t="s">
        <v>194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182</v>
      </c>
      <c r="C786">
        <v>2019</v>
      </c>
      <c r="D786">
        <v>5</v>
      </c>
      <c r="E786" t="s">
        <v>223</v>
      </c>
      <c r="F786">
        <v>60</v>
      </c>
      <c r="G786" t="s">
        <v>213</v>
      </c>
      <c r="H786">
        <v>623</v>
      </c>
      <c r="I786" t="s">
        <v>296</v>
      </c>
      <c r="J786" t="s">
        <v>125</v>
      </c>
      <c r="K786" t="s">
        <v>228</v>
      </c>
      <c r="L786">
        <v>360</v>
      </c>
      <c r="M786" t="s">
        <v>226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182</v>
      </c>
      <c r="C787">
        <v>2019</v>
      </c>
      <c r="D787">
        <v>5</v>
      </c>
      <c r="E787" t="s">
        <v>223</v>
      </c>
      <c r="F787">
        <v>6</v>
      </c>
      <c r="G787" t="s">
        <v>193</v>
      </c>
      <c r="H787">
        <v>623</v>
      </c>
      <c r="I787" t="s">
        <v>296</v>
      </c>
      <c r="J787" t="s">
        <v>125</v>
      </c>
      <c r="K787" t="s">
        <v>228</v>
      </c>
      <c r="L787">
        <v>700</v>
      </c>
      <c r="M787" t="s">
        <v>194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182</v>
      </c>
      <c r="C788">
        <v>2019</v>
      </c>
      <c r="D788">
        <v>5</v>
      </c>
      <c r="E788" t="s">
        <v>223</v>
      </c>
      <c r="F788">
        <v>1</v>
      </c>
      <c r="G788" t="s">
        <v>184</v>
      </c>
      <c r="H788">
        <v>903</v>
      </c>
      <c r="I788" t="s">
        <v>240</v>
      </c>
      <c r="J788" t="s">
        <v>122</v>
      </c>
      <c r="K788" t="s">
        <v>231</v>
      </c>
      <c r="L788">
        <v>4512</v>
      </c>
      <c r="M788" t="s">
        <v>187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182</v>
      </c>
      <c r="C789">
        <v>2019</v>
      </c>
      <c r="D789">
        <v>5</v>
      </c>
      <c r="E789" t="s">
        <v>223</v>
      </c>
      <c r="F789">
        <v>1</v>
      </c>
      <c r="G789" t="s">
        <v>184</v>
      </c>
      <c r="H789">
        <v>2</v>
      </c>
      <c r="I789" t="s">
        <v>265</v>
      </c>
      <c r="J789" t="s">
        <v>122</v>
      </c>
      <c r="K789" t="s">
        <v>231</v>
      </c>
      <c r="L789">
        <v>200</v>
      </c>
      <c r="M789" t="s">
        <v>211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182</v>
      </c>
      <c r="C790">
        <v>2019</v>
      </c>
      <c r="D790">
        <v>5</v>
      </c>
      <c r="E790" t="s">
        <v>223</v>
      </c>
      <c r="F790">
        <v>3</v>
      </c>
      <c r="G790" t="s">
        <v>190</v>
      </c>
      <c r="H790">
        <v>14</v>
      </c>
      <c r="I790" t="s">
        <v>300</v>
      </c>
      <c r="J790" t="s">
        <v>118</v>
      </c>
      <c r="K790" t="s">
        <v>237</v>
      </c>
      <c r="L790">
        <v>300</v>
      </c>
      <c r="M790" t="s">
        <v>192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182</v>
      </c>
      <c r="C791">
        <v>2019</v>
      </c>
      <c r="D791">
        <v>5</v>
      </c>
      <c r="E791" t="s">
        <v>223</v>
      </c>
      <c r="F791">
        <v>3</v>
      </c>
      <c r="G791" t="s">
        <v>190</v>
      </c>
      <c r="H791">
        <v>950</v>
      </c>
      <c r="I791" t="s">
        <v>185</v>
      </c>
      <c r="J791" t="s">
        <v>116</v>
      </c>
      <c r="K791" t="s">
        <v>186</v>
      </c>
      <c r="L791">
        <v>4532</v>
      </c>
      <c r="M791" t="s">
        <v>201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188</v>
      </c>
      <c r="C792">
        <v>2019</v>
      </c>
      <c r="D792">
        <v>5</v>
      </c>
      <c r="E792" t="s">
        <v>223</v>
      </c>
      <c r="F792">
        <v>3</v>
      </c>
      <c r="G792" t="s">
        <v>190</v>
      </c>
      <c r="H792">
        <v>954</v>
      </c>
      <c r="I792" t="s">
        <v>238</v>
      </c>
      <c r="J792" t="s">
        <v>120</v>
      </c>
      <c r="K792" t="s">
        <v>217</v>
      </c>
      <c r="L792">
        <v>4532</v>
      </c>
      <c r="M792" t="s">
        <v>201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182</v>
      </c>
      <c r="C793">
        <v>2019</v>
      </c>
      <c r="D793">
        <v>5</v>
      </c>
      <c r="E793" t="s">
        <v>223</v>
      </c>
      <c r="F793">
        <v>1</v>
      </c>
      <c r="G793" t="s">
        <v>184</v>
      </c>
      <c r="H793">
        <v>3</v>
      </c>
      <c r="I793" t="s">
        <v>210</v>
      </c>
      <c r="J793" t="s">
        <v>203</v>
      </c>
      <c r="K793" t="s">
        <v>204</v>
      </c>
      <c r="L793">
        <v>200</v>
      </c>
      <c r="M793" t="s">
        <v>211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188</v>
      </c>
      <c r="C794">
        <v>2019</v>
      </c>
      <c r="D794">
        <v>5</v>
      </c>
      <c r="E794" t="s">
        <v>223</v>
      </c>
      <c r="F794">
        <v>1</v>
      </c>
      <c r="G794" t="s">
        <v>184</v>
      </c>
      <c r="H794">
        <v>950</v>
      </c>
      <c r="I794" t="s">
        <v>185</v>
      </c>
      <c r="J794" t="s">
        <v>116</v>
      </c>
      <c r="K794" t="s">
        <v>186</v>
      </c>
      <c r="L794">
        <v>4512</v>
      </c>
      <c r="M794" t="s">
        <v>187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182</v>
      </c>
      <c r="C795">
        <v>2019</v>
      </c>
      <c r="D795">
        <v>5</v>
      </c>
      <c r="E795" t="s">
        <v>223</v>
      </c>
      <c r="F795">
        <v>10</v>
      </c>
      <c r="G795" t="s">
        <v>239</v>
      </c>
      <c r="H795">
        <v>950</v>
      </c>
      <c r="I795" t="s">
        <v>185</v>
      </c>
      <c r="J795" t="s">
        <v>116</v>
      </c>
      <c r="K795" t="s">
        <v>186</v>
      </c>
      <c r="L795">
        <v>4513</v>
      </c>
      <c r="M795" t="s">
        <v>241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182</v>
      </c>
      <c r="C796">
        <v>2019</v>
      </c>
      <c r="D796">
        <v>5</v>
      </c>
      <c r="E796" t="s">
        <v>223</v>
      </c>
      <c r="F796">
        <v>75</v>
      </c>
      <c r="G796" t="s">
        <v>213</v>
      </c>
      <c r="H796">
        <v>18</v>
      </c>
      <c r="I796" t="s">
        <v>216</v>
      </c>
      <c r="J796" t="s">
        <v>120</v>
      </c>
      <c r="K796" t="s">
        <v>217</v>
      </c>
      <c r="L796">
        <v>1575</v>
      </c>
      <c r="M796" t="s">
        <v>219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188</v>
      </c>
      <c r="C797">
        <v>2019</v>
      </c>
      <c r="D797">
        <v>5</v>
      </c>
      <c r="E797" t="s">
        <v>223</v>
      </c>
      <c r="F797">
        <v>3</v>
      </c>
      <c r="G797" t="s">
        <v>190</v>
      </c>
      <c r="H797">
        <v>955</v>
      </c>
      <c r="I797" t="s">
        <v>283</v>
      </c>
      <c r="J797" t="s">
        <v>128</v>
      </c>
      <c r="K797" t="s">
        <v>264</v>
      </c>
      <c r="L797">
        <v>4532</v>
      </c>
      <c r="M797" t="s">
        <v>201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182</v>
      </c>
      <c r="C798">
        <v>2019</v>
      </c>
      <c r="D798">
        <v>5</v>
      </c>
      <c r="E798" t="s">
        <v>223</v>
      </c>
      <c r="F798">
        <v>3</v>
      </c>
      <c r="G798" t="s">
        <v>190</v>
      </c>
      <c r="H798">
        <v>700</v>
      </c>
      <c r="I798" t="s">
        <v>274</v>
      </c>
      <c r="J798" t="s">
        <v>208</v>
      </c>
      <c r="K798" t="s">
        <v>209</v>
      </c>
      <c r="L798">
        <v>300</v>
      </c>
      <c r="M798" t="s">
        <v>192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182</v>
      </c>
      <c r="C799">
        <v>2019</v>
      </c>
      <c r="D799">
        <v>5</v>
      </c>
      <c r="E799" t="s">
        <v>223</v>
      </c>
      <c r="F799">
        <v>5</v>
      </c>
      <c r="G799" t="s">
        <v>196</v>
      </c>
      <c r="H799">
        <v>700</v>
      </c>
      <c r="I799" t="s">
        <v>274</v>
      </c>
      <c r="J799" t="s">
        <v>208</v>
      </c>
      <c r="K799" t="s">
        <v>209</v>
      </c>
      <c r="L799">
        <v>460</v>
      </c>
      <c r="M799" t="s">
        <v>199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182</v>
      </c>
      <c r="C800">
        <v>2019</v>
      </c>
      <c r="D800">
        <v>5</v>
      </c>
      <c r="E800" t="s">
        <v>223</v>
      </c>
      <c r="F800">
        <v>10</v>
      </c>
      <c r="G800" t="s">
        <v>239</v>
      </c>
      <c r="H800">
        <v>903</v>
      </c>
      <c r="I800" t="s">
        <v>240</v>
      </c>
      <c r="J800" t="s">
        <v>122</v>
      </c>
      <c r="K800" t="s">
        <v>231</v>
      </c>
      <c r="L800">
        <v>4513</v>
      </c>
      <c r="M800" t="s">
        <v>241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182</v>
      </c>
      <c r="C801">
        <v>2019</v>
      </c>
      <c r="D801">
        <v>5</v>
      </c>
      <c r="E801" t="s">
        <v>223</v>
      </c>
      <c r="F801">
        <v>79</v>
      </c>
      <c r="G801" t="s">
        <v>213</v>
      </c>
      <c r="H801">
        <v>153</v>
      </c>
      <c r="I801" t="s">
        <v>270</v>
      </c>
      <c r="J801" t="s">
        <v>271</v>
      </c>
      <c r="K801" t="s">
        <v>271</v>
      </c>
      <c r="L801">
        <v>1579</v>
      </c>
      <c r="M801" t="s">
        <v>272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182</v>
      </c>
      <c r="C802">
        <v>2019</v>
      </c>
      <c r="D802">
        <v>5</v>
      </c>
      <c r="E802" t="s">
        <v>223</v>
      </c>
      <c r="F802">
        <v>3</v>
      </c>
      <c r="G802" t="s">
        <v>190</v>
      </c>
      <c r="H802">
        <v>12</v>
      </c>
      <c r="I802" t="s">
        <v>302</v>
      </c>
      <c r="J802" t="s">
        <v>127</v>
      </c>
      <c r="K802" t="s">
        <v>250</v>
      </c>
      <c r="L802">
        <v>300</v>
      </c>
      <c r="M802" t="s">
        <v>192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182</v>
      </c>
      <c r="C803">
        <v>2019</v>
      </c>
      <c r="D803">
        <v>5</v>
      </c>
      <c r="E803" t="s">
        <v>223</v>
      </c>
      <c r="F803">
        <v>1</v>
      </c>
      <c r="G803" t="s">
        <v>184</v>
      </c>
      <c r="H803">
        <v>306</v>
      </c>
      <c r="I803" t="s">
        <v>245</v>
      </c>
      <c r="J803" t="s">
        <v>123</v>
      </c>
      <c r="K803" t="s">
        <v>243</v>
      </c>
      <c r="L803">
        <v>200</v>
      </c>
      <c r="M803" t="s">
        <v>211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182</v>
      </c>
      <c r="C804">
        <v>2019</v>
      </c>
      <c r="D804">
        <v>5</v>
      </c>
      <c r="E804" t="s">
        <v>223</v>
      </c>
      <c r="F804">
        <v>6</v>
      </c>
      <c r="G804" t="s">
        <v>193</v>
      </c>
      <c r="H804">
        <v>608</v>
      </c>
      <c r="I804" t="s">
        <v>291</v>
      </c>
      <c r="J804" t="s">
        <v>279</v>
      </c>
      <c r="K804" t="s">
        <v>213</v>
      </c>
      <c r="L804">
        <v>700</v>
      </c>
      <c r="M804" t="s">
        <v>194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182</v>
      </c>
      <c r="C805">
        <v>2019</v>
      </c>
      <c r="D805">
        <v>5</v>
      </c>
      <c r="E805" t="s">
        <v>223</v>
      </c>
      <c r="F805">
        <v>6</v>
      </c>
      <c r="G805" t="s">
        <v>193</v>
      </c>
      <c r="H805">
        <v>626</v>
      </c>
      <c r="I805" t="s">
        <v>269</v>
      </c>
      <c r="J805" t="s">
        <v>133</v>
      </c>
      <c r="K805" t="s">
        <v>213</v>
      </c>
      <c r="L805">
        <v>700</v>
      </c>
      <c r="M805" t="s">
        <v>194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182</v>
      </c>
      <c r="C806">
        <v>2019</v>
      </c>
      <c r="D806">
        <v>5</v>
      </c>
      <c r="E806" t="s">
        <v>223</v>
      </c>
      <c r="F806">
        <v>10</v>
      </c>
      <c r="G806" t="s">
        <v>239</v>
      </c>
      <c r="H806">
        <v>602</v>
      </c>
      <c r="I806" t="s">
        <v>247</v>
      </c>
      <c r="J806" t="s">
        <v>126</v>
      </c>
      <c r="K806" t="s">
        <v>198</v>
      </c>
      <c r="L806">
        <v>207</v>
      </c>
      <c r="M806" t="s">
        <v>244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188</v>
      </c>
      <c r="C807">
        <v>2019</v>
      </c>
      <c r="D807">
        <v>5</v>
      </c>
      <c r="E807" t="s">
        <v>223</v>
      </c>
      <c r="F807">
        <v>3</v>
      </c>
      <c r="G807" t="s">
        <v>190</v>
      </c>
      <c r="H807">
        <v>616</v>
      </c>
      <c r="I807" t="s">
        <v>200</v>
      </c>
      <c r="J807" t="s">
        <v>126</v>
      </c>
      <c r="K807" t="s">
        <v>198</v>
      </c>
      <c r="L807">
        <v>4532</v>
      </c>
      <c r="M807" t="s">
        <v>201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188</v>
      </c>
      <c r="C808">
        <v>2019</v>
      </c>
      <c r="D808">
        <v>5</v>
      </c>
      <c r="E808" t="s">
        <v>223</v>
      </c>
      <c r="F808">
        <v>3</v>
      </c>
      <c r="G808" t="s">
        <v>190</v>
      </c>
      <c r="H808">
        <v>621</v>
      </c>
      <c r="I808" t="s">
        <v>260</v>
      </c>
      <c r="J808" t="s">
        <v>117</v>
      </c>
      <c r="K808" t="s">
        <v>225</v>
      </c>
      <c r="L808">
        <v>4532</v>
      </c>
      <c r="M808" t="s">
        <v>201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182</v>
      </c>
      <c r="C809">
        <v>2019</v>
      </c>
      <c r="D809">
        <v>5</v>
      </c>
      <c r="E809" t="s">
        <v>223</v>
      </c>
      <c r="F809">
        <v>6</v>
      </c>
      <c r="G809" t="s">
        <v>193</v>
      </c>
      <c r="H809">
        <v>600</v>
      </c>
      <c r="I809" t="s">
        <v>267</v>
      </c>
      <c r="J809" t="s">
        <v>124</v>
      </c>
      <c r="K809" t="s">
        <v>262</v>
      </c>
      <c r="L809">
        <v>700</v>
      </c>
      <c r="M809" t="s">
        <v>194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182</v>
      </c>
      <c r="C810">
        <v>2019</v>
      </c>
      <c r="D810">
        <v>5</v>
      </c>
      <c r="E810" t="s">
        <v>223</v>
      </c>
      <c r="F810">
        <v>60</v>
      </c>
      <c r="G810" t="s">
        <v>213</v>
      </c>
      <c r="H810">
        <v>624</v>
      </c>
      <c r="I810" t="s">
        <v>227</v>
      </c>
      <c r="J810" t="s">
        <v>125</v>
      </c>
      <c r="K810" t="s">
        <v>228</v>
      </c>
      <c r="L810">
        <v>4563</v>
      </c>
      <c r="M810" t="s">
        <v>229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182</v>
      </c>
      <c r="C811">
        <v>2019</v>
      </c>
      <c r="D811">
        <v>5</v>
      </c>
      <c r="E811" t="s">
        <v>223</v>
      </c>
      <c r="F811">
        <v>3</v>
      </c>
      <c r="G811" t="s">
        <v>190</v>
      </c>
      <c r="H811">
        <v>11</v>
      </c>
      <c r="I811" t="s">
        <v>284</v>
      </c>
      <c r="J811" t="s">
        <v>116</v>
      </c>
      <c r="K811" t="s">
        <v>186</v>
      </c>
      <c r="L811">
        <v>300</v>
      </c>
      <c r="M811" t="s">
        <v>192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188</v>
      </c>
      <c r="C812">
        <v>2019</v>
      </c>
      <c r="D812">
        <v>5</v>
      </c>
      <c r="E812" t="s">
        <v>223</v>
      </c>
      <c r="F812">
        <v>3</v>
      </c>
      <c r="G812" t="s">
        <v>190</v>
      </c>
      <c r="H812">
        <v>5</v>
      </c>
      <c r="I812" t="s">
        <v>191</v>
      </c>
      <c r="J812" t="s">
        <v>116</v>
      </c>
      <c r="K812" t="s">
        <v>186</v>
      </c>
      <c r="L812">
        <v>300</v>
      </c>
      <c r="M812" t="s">
        <v>192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182</v>
      </c>
      <c r="C813">
        <v>2019</v>
      </c>
      <c r="D813">
        <v>5</v>
      </c>
      <c r="E813" t="s">
        <v>223</v>
      </c>
      <c r="F813">
        <v>72</v>
      </c>
      <c r="G813" t="s">
        <v>213</v>
      </c>
      <c r="H813">
        <v>1</v>
      </c>
      <c r="I813" t="s">
        <v>230</v>
      </c>
      <c r="J813" t="s">
        <v>122</v>
      </c>
      <c r="K813" t="s">
        <v>231</v>
      </c>
      <c r="L813">
        <v>1572</v>
      </c>
      <c r="M813" t="s">
        <v>232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188</v>
      </c>
      <c r="C814">
        <v>2019</v>
      </c>
      <c r="D814">
        <v>5</v>
      </c>
      <c r="E814" t="s">
        <v>223</v>
      </c>
      <c r="F814">
        <v>3</v>
      </c>
      <c r="G814" t="s">
        <v>190</v>
      </c>
      <c r="H814">
        <v>952</v>
      </c>
      <c r="I814" t="s">
        <v>236</v>
      </c>
      <c r="J814" t="s">
        <v>118</v>
      </c>
      <c r="K814" t="s">
        <v>237</v>
      </c>
      <c r="L814">
        <v>4532</v>
      </c>
      <c r="M814" t="s">
        <v>201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182</v>
      </c>
      <c r="C815">
        <v>2019</v>
      </c>
      <c r="D815">
        <v>5</v>
      </c>
      <c r="E815" t="s">
        <v>223</v>
      </c>
      <c r="F815">
        <v>1</v>
      </c>
      <c r="G815" t="s">
        <v>184</v>
      </c>
      <c r="H815">
        <v>953</v>
      </c>
      <c r="I815" t="s">
        <v>214</v>
      </c>
      <c r="J815" t="s">
        <v>119</v>
      </c>
      <c r="K815" t="s">
        <v>215</v>
      </c>
      <c r="L815">
        <v>4512</v>
      </c>
      <c r="M815" t="s">
        <v>187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182</v>
      </c>
      <c r="C816">
        <v>2019</v>
      </c>
      <c r="D816">
        <v>5</v>
      </c>
      <c r="E816" t="s">
        <v>223</v>
      </c>
      <c r="F816">
        <v>3</v>
      </c>
      <c r="G816" t="s">
        <v>190</v>
      </c>
      <c r="H816">
        <v>951</v>
      </c>
      <c r="I816" t="s">
        <v>251</v>
      </c>
      <c r="J816" t="s">
        <v>127</v>
      </c>
      <c r="K816" t="s">
        <v>250</v>
      </c>
      <c r="L816">
        <v>4532</v>
      </c>
      <c r="M816" t="s">
        <v>201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182</v>
      </c>
      <c r="C817">
        <v>2019</v>
      </c>
      <c r="D817">
        <v>5</v>
      </c>
      <c r="E817" t="s">
        <v>223</v>
      </c>
      <c r="F817">
        <v>79</v>
      </c>
      <c r="G817" t="s">
        <v>213</v>
      </c>
      <c r="H817">
        <v>951</v>
      </c>
      <c r="I817" t="s">
        <v>251</v>
      </c>
      <c r="J817" t="s">
        <v>127</v>
      </c>
      <c r="K817" t="s">
        <v>250</v>
      </c>
      <c r="L817">
        <v>4579</v>
      </c>
      <c r="M817" t="s">
        <v>222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182</v>
      </c>
      <c r="C818">
        <v>2019</v>
      </c>
      <c r="D818">
        <v>5</v>
      </c>
      <c r="E818" t="s">
        <v>223</v>
      </c>
      <c r="F818">
        <v>3</v>
      </c>
      <c r="G818" t="s">
        <v>190</v>
      </c>
      <c r="H818">
        <v>18</v>
      </c>
      <c r="I818" t="s">
        <v>216</v>
      </c>
      <c r="J818" t="s">
        <v>120</v>
      </c>
      <c r="K818" t="s">
        <v>217</v>
      </c>
      <c r="L818">
        <v>300</v>
      </c>
      <c r="M818" t="s">
        <v>192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188</v>
      </c>
      <c r="C819">
        <v>2019</v>
      </c>
      <c r="D819">
        <v>5</v>
      </c>
      <c r="E819" t="s">
        <v>223</v>
      </c>
      <c r="F819">
        <v>5</v>
      </c>
      <c r="G819" t="s">
        <v>196</v>
      </c>
      <c r="H819">
        <v>18</v>
      </c>
      <c r="I819" t="s">
        <v>216</v>
      </c>
      <c r="J819" t="s">
        <v>120</v>
      </c>
      <c r="K819" t="s">
        <v>217</v>
      </c>
      <c r="L819">
        <v>460</v>
      </c>
      <c r="M819" t="s">
        <v>199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182</v>
      </c>
      <c r="C820">
        <v>2019</v>
      </c>
      <c r="D820">
        <v>5</v>
      </c>
      <c r="E820" t="s">
        <v>223</v>
      </c>
      <c r="F820">
        <v>3</v>
      </c>
      <c r="G820" t="s">
        <v>190</v>
      </c>
      <c r="H820">
        <v>701</v>
      </c>
      <c r="I820" t="s">
        <v>207</v>
      </c>
      <c r="J820" t="s">
        <v>208</v>
      </c>
      <c r="K820" t="s">
        <v>209</v>
      </c>
      <c r="L820">
        <v>300</v>
      </c>
      <c r="M820" t="s">
        <v>192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188</v>
      </c>
      <c r="C821">
        <v>2019</v>
      </c>
      <c r="D821">
        <v>5</v>
      </c>
      <c r="E821" t="s">
        <v>223</v>
      </c>
      <c r="F821">
        <v>3</v>
      </c>
      <c r="G821" t="s">
        <v>190</v>
      </c>
      <c r="H821">
        <v>710</v>
      </c>
      <c r="I821" t="s">
        <v>221</v>
      </c>
      <c r="J821" t="s">
        <v>208</v>
      </c>
      <c r="K821" t="s">
        <v>209</v>
      </c>
      <c r="L821">
        <v>4532</v>
      </c>
      <c r="M821" t="s">
        <v>201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188</v>
      </c>
      <c r="C822">
        <v>2019</v>
      </c>
      <c r="D822">
        <v>5</v>
      </c>
      <c r="E822" t="s">
        <v>223</v>
      </c>
      <c r="F822">
        <v>1</v>
      </c>
      <c r="G822" t="s">
        <v>184</v>
      </c>
      <c r="H822">
        <v>903</v>
      </c>
      <c r="I822" t="s">
        <v>240</v>
      </c>
      <c r="J822" t="s">
        <v>122</v>
      </c>
      <c r="K822" t="s">
        <v>231</v>
      </c>
      <c r="L822">
        <v>4512</v>
      </c>
      <c r="M822" t="s">
        <v>187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182</v>
      </c>
      <c r="C823">
        <v>2019</v>
      </c>
      <c r="D823">
        <v>5</v>
      </c>
      <c r="E823" t="s">
        <v>223</v>
      </c>
      <c r="F823">
        <v>3</v>
      </c>
      <c r="G823" t="s">
        <v>190</v>
      </c>
      <c r="H823">
        <v>8</v>
      </c>
      <c r="I823" t="s">
        <v>249</v>
      </c>
      <c r="J823" t="s">
        <v>127</v>
      </c>
      <c r="K823" t="s">
        <v>250</v>
      </c>
      <c r="L823">
        <v>300</v>
      </c>
      <c r="M823" t="s">
        <v>192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188</v>
      </c>
      <c r="C824">
        <v>2019</v>
      </c>
      <c r="D824">
        <v>5</v>
      </c>
      <c r="E824" t="s">
        <v>223</v>
      </c>
      <c r="F824">
        <v>5</v>
      </c>
      <c r="G824" t="s">
        <v>196</v>
      </c>
      <c r="H824">
        <v>950</v>
      </c>
      <c r="I824" t="s">
        <v>185</v>
      </c>
      <c r="J824" t="s">
        <v>116</v>
      </c>
      <c r="K824" t="s">
        <v>186</v>
      </c>
      <c r="L824">
        <v>4552</v>
      </c>
      <c r="M824" t="s">
        <v>277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182</v>
      </c>
      <c r="C825">
        <v>2019</v>
      </c>
      <c r="D825">
        <v>5</v>
      </c>
      <c r="E825" t="s">
        <v>223</v>
      </c>
      <c r="F825">
        <v>1</v>
      </c>
      <c r="G825" t="s">
        <v>184</v>
      </c>
      <c r="H825">
        <v>6</v>
      </c>
      <c r="I825" t="s">
        <v>257</v>
      </c>
      <c r="J825" t="s">
        <v>123</v>
      </c>
      <c r="K825" t="s">
        <v>243</v>
      </c>
      <c r="L825">
        <v>200</v>
      </c>
      <c r="M825" t="s">
        <v>211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182</v>
      </c>
      <c r="C826">
        <v>2019</v>
      </c>
      <c r="D826">
        <v>5</v>
      </c>
      <c r="E826" t="s">
        <v>223</v>
      </c>
      <c r="F826">
        <v>1</v>
      </c>
      <c r="G826" t="s">
        <v>184</v>
      </c>
      <c r="H826">
        <v>7</v>
      </c>
      <c r="I826" t="s">
        <v>242</v>
      </c>
      <c r="J826" t="s">
        <v>123</v>
      </c>
      <c r="K826" t="s">
        <v>243</v>
      </c>
      <c r="L826">
        <v>200</v>
      </c>
      <c r="M826" t="s">
        <v>211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188</v>
      </c>
      <c r="C827">
        <v>2019</v>
      </c>
      <c r="D827">
        <v>5</v>
      </c>
      <c r="E827" t="s">
        <v>223</v>
      </c>
      <c r="F827">
        <v>1</v>
      </c>
      <c r="G827" t="s">
        <v>184</v>
      </c>
      <c r="H827">
        <v>5</v>
      </c>
      <c r="I827" t="s">
        <v>191</v>
      </c>
      <c r="J827" t="s">
        <v>116</v>
      </c>
      <c r="K827" t="s">
        <v>186</v>
      </c>
      <c r="L827">
        <v>200</v>
      </c>
      <c r="M827" t="s">
        <v>211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182</v>
      </c>
      <c r="C828">
        <v>2019</v>
      </c>
      <c r="D828">
        <v>5</v>
      </c>
      <c r="E828" t="s">
        <v>223</v>
      </c>
      <c r="F828">
        <v>1</v>
      </c>
      <c r="G828" t="s">
        <v>184</v>
      </c>
      <c r="H828">
        <v>305</v>
      </c>
      <c r="I828" t="s">
        <v>235</v>
      </c>
      <c r="J828" t="s">
        <v>116</v>
      </c>
      <c r="K828" t="s">
        <v>186</v>
      </c>
      <c r="L828">
        <v>200</v>
      </c>
      <c r="M828" t="s">
        <v>211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182</v>
      </c>
      <c r="C829">
        <v>2019</v>
      </c>
      <c r="D829">
        <v>5</v>
      </c>
      <c r="E829" t="s">
        <v>223</v>
      </c>
      <c r="F829">
        <v>5</v>
      </c>
      <c r="G829" t="s">
        <v>196</v>
      </c>
      <c r="H829">
        <v>602</v>
      </c>
      <c r="I829" t="s">
        <v>247</v>
      </c>
      <c r="J829" t="s">
        <v>126</v>
      </c>
      <c r="K829" t="s">
        <v>198</v>
      </c>
      <c r="L829">
        <v>460</v>
      </c>
      <c r="M829" t="s">
        <v>199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182</v>
      </c>
      <c r="C830">
        <v>2019</v>
      </c>
      <c r="D830">
        <v>5</v>
      </c>
      <c r="E830" t="s">
        <v>223</v>
      </c>
      <c r="F830">
        <v>6</v>
      </c>
      <c r="G830" t="s">
        <v>193</v>
      </c>
      <c r="H830">
        <v>627</v>
      </c>
      <c r="I830" t="s">
        <v>258</v>
      </c>
      <c r="J830" t="s">
        <v>133</v>
      </c>
      <c r="K830" t="s">
        <v>213</v>
      </c>
      <c r="L830">
        <v>4562</v>
      </c>
      <c r="M830" t="s">
        <v>212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182</v>
      </c>
      <c r="C831">
        <v>2019</v>
      </c>
      <c r="D831">
        <v>5</v>
      </c>
      <c r="E831" t="s">
        <v>223</v>
      </c>
      <c r="F831">
        <v>10</v>
      </c>
      <c r="G831" t="s">
        <v>239</v>
      </c>
      <c r="H831">
        <v>616</v>
      </c>
      <c r="I831" t="s">
        <v>200</v>
      </c>
      <c r="J831" t="s">
        <v>126</v>
      </c>
      <c r="K831" t="s">
        <v>198</v>
      </c>
      <c r="L831">
        <v>4513</v>
      </c>
      <c r="M831" t="s">
        <v>241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182</v>
      </c>
      <c r="C832">
        <v>2019</v>
      </c>
      <c r="D832">
        <v>5</v>
      </c>
      <c r="E832" t="s">
        <v>223</v>
      </c>
      <c r="F832">
        <v>6</v>
      </c>
      <c r="G832" t="s">
        <v>193</v>
      </c>
      <c r="H832">
        <v>613</v>
      </c>
      <c r="I832" t="s">
        <v>259</v>
      </c>
      <c r="J832" t="s">
        <v>117</v>
      </c>
      <c r="K832" t="s">
        <v>225</v>
      </c>
      <c r="L832">
        <v>700</v>
      </c>
      <c r="M832" t="s">
        <v>194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182</v>
      </c>
      <c r="C833">
        <v>2019</v>
      </c>
      <c r="D833">
        <v>5</v>
      </c>
      <c r="E833" t="s">
        <v>223</v>
      </c>
      <c r="F833">
        <v>6</v>
      </c>
      <c r="G833" t="s">
        <v>193</v>
      </c>
      <c r="H833">
        <v>621</v>
      </c>
      <c r="I833" t="s">
        <v>260</v>
      </c>
      <c r="J833" t="s">
        <v>117</v>
      </c>
      <c r="K833" t="s">
        <v>225</v>
      </c>
      <c r="L833">
        <v>4562</v>
      </c>
      <c r="M833" t="s">
        <v>212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182</v>
      </c>
      <c r="C834">
        <v>2019</v>
      </c>
      <c r="D834">
        <v>5</v>
      </c>
      <c r="E834" t="s">
        <v>223</v>
      </c>
      <c r="F834">
        <v>6</v>
      </c>
      <c r="G834" t="s">
        <v>193</v>
      </c>
      <c r="H834">
        <v>607</v>
      </c>
      <c r="I834" t="s">
        <v>294</v>
      </c>
      <c r="J834" t="s">
        <v>131</v>
      </c>
      <c r="K834" t="s">
        <v>281</v>
      </c>
      <c r="L834">
        <v>700</v>
      </c>
      <c r="M834" t="s">
        <v>194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182</v>
      </c>
      <c r="C835">
        <v>2019</v>
      </c>
      <c r="D835">
        <v>5</v>
      </c>
      <c r="E835" t="s">
        <v>223</v>
      </c>
      <c r="F835">
        <v>5</v>
      </c>
      <c r="G835" t="s">
        <v>196</v>
      </c>
      <c r="H835">
        <v>305</v>
      </c>
      <c r="I835" t="s">
        <v>235</v>
      </c>
      <c r="J835" t="s">
        <v>116</v>
      </c>
      <c r="K835" t="s">
        <v>186</v>
      </c>
      <c r="L835">
        <v>460</v>
      </c>
      <c r="M835" t="s">
        <v>199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182</v>
      </c>
      <c r="C836">
        <v>2019</v>
      </c>
      <c r="D836">
        <v>5</v>
      </c>
      <c r="E836" t="s">
        <v>223</v>
      </c>
      <c r="F836">
        <v>72</v>
      </c>
      <c r="G836" t="s">
        <v>213</v>
      </c>
      <c r="H836">
        <v>5</v>
      </c>
      <c r="I836" t="s">
        <v>191</v>
      </c>
      <c r="J836" t="s">
        <v>116</v>
      </c>
      <c r="K836" t="s">
        <v>186</v>
      </c>
      <c r="L836">
        <v>1572</v>
      </c>
      <c r="M836" t="s">
        <v>232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182</v>
      </c>
      <c r="C837">
        <v>2019</v>
      </c>
      <c r="D837">
        <v>5</v>
      </c>
      <c r="E837" t="s">
        <v>223</v>
      </c>
      <c r="F837">
        <v>3</v>
      </c>
      <c r="G837" t="s">
        <v>190</v>
      </c>
      <c r="H837">
        <v>301</v>
      </c>
      <c r="I837" t="s">
        <v>248</v>
      </c>
      <c r="J837" t="s">
        <v>122</v>
      </c>
      <c r="K837" t="s">
        <v>231</v>
      </c>
      <c r="L837">
        <v>300</v>
      </c>
      <c r="M837" t="s">
        <v>192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188</v>
      </c>
      <c r="C838">
        <v>2019</v>
      </c>
      <c r="D838">
        <v>5</v>
      </c>
      <c r="E838" t="s">
        <v>223</v>
      </c>
      <c r="F838">
        <v>3</v>
      </c>
      <c r="G838" t="s">
        <v>190</v>
      </c>
      <c r="H838">
        <v>9</v>
      </c>
      <c r="I838" t="s">
        <v>276</v>
      </c>
      <c r="J838" t="s">
        <v>118</v>
      </c>
      <c r="K838" t="s">
        <v>237</v>
      </c>
      <c r="L838">
        <v>300</v>
      </c>
      <c r="M838" t="s">
        <v>192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182</v>
      </c>
      <c r="C839">
        <v>2019</v>
      </c>
      <c r="D839">
        <v>5</v>
      </c>
      <c r="E839" t="s">
        <v>223</v>
      </c>
      <c r="F839">
        <v>1</v>
      </c>
      <c r="G839" t="s">
        <v>184</v>
      </c>
      <c r="H839">
        <v>15</v>
      </c>
      <c r="I839" t="s">
        <v>253</v>
      </c>
      <c r="J839" t="s">
        <v>119</v>
      </c>
      <c r="K839" t="s">
        <v>215</v>
      </c>
      <c r="L839">
        <v>200</v>
      </c>
      <c r="M839" t="s">
        <v>211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188</v>
      </c>
      <c r="C840">
        <v>2019</v>
      </c>
      <c r="D840">
        <v>5</v>
      </c>
      <c r="E840" t="s">
        <v>223</v>
      </c>
      <c r="F840">
        <v>3</v>
      </c>
      <c r="G840" t="s">
        <v>190</v>
      </c>
      <c r="H840">
        <v>10</v>
      </c>
      <c r="I840" t="s">
        <v>252</v>
      </c>
      <c r="J840" t="s">
        <v>119</v>
      </c>
      <c r="K840" t="s">
        <v>215</v>
      </c>
      <c r="L840">
        <v>300</v>
      </c>
      <c r="M840" t="s">
        <v>192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182</v>
      </c>
      <c r="C841">
        <v>2019</v>
      </c>
      <c r="D841">
        <v>5</v>
      </c>
      <c r="E841" t="s">
        <v>223</v>
      </c>
      <c r="F841">
        <v>3</v>
      </c>
      <c r="G841" t="s">
        <v>190</v>
      </c>
      <c r="H841">
        <v>15</v>
      </c>
      <c r="I841" t="s">
        <v>253</v>
      </c>
      <c r="J841" t="s">
        <v>119</v>
      </c>
      <c r="K841" t="s">
        <v>215</v>
      </c>
      <c r="L841">
        <v>300</v>
      </c>
      <c r="M841" t="s">
        <v>192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182</v>
      </c>
      <c r="C842">
        <v>2019</v>
      </c>
      <c r="D842">
        <v>5</v>
      </c>
      <c r="E842" t="s">
        <v>223</v>
      </c>
      <c r="F842">
        <v>3</v>
      </c>
      <c r="G842" t="s">
        <v>190</v>
      </c>
      <c r="H842">
        <v>953</v>
      </c>
      <c r="I842" t="s">
        <v>214</v>
      </c>
      <c r="J842" t="s">
        <v>119</v>
      </c>
      <c r="K842" t="s">
        <v>215</v>
      </c>
      <c r="L842">
        <v>4532</v>
      </c>
      <c r="M842" t="s">
        <v>201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182</v>
      </c>
      <c r="C843">
        <v>2019</v>
      </c>
      <c r="D843">
        <v>5</v>
      </c>
      <c r="E843" t="s">
        <v>223</v>
      </c>
      <c r="F843">
        <v>5</v>
      </c>
      <c r="G843" t="s">
        <v>196</v>
      </c>
      <c r="H843">
        <v>701</v>
      </c>
      <c r="I843" t="s">
        <v>207</v>
      </c>
      <c r="J843" t="s">
        <v>208</v>
      </c>
      <c r="K843" t="s">
        <v>209</v>
      </c>
      <c r="L843">
        <v>460</v>
      </c>
      <c r="M843" t="s">
        <v>199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182</v>
      </c>
      <c r="C844">
        <v>2019</v>
      </c>
      <c r="D844">
        <v>5</v>
      </c>
      <c r="E844" t="s">
        <v>223</v>
      </c>
      <c r="F844">
        <v>3</v>
      </c>
      <c r="G844" t="s">
        <v>190</v>
      </c>
      <c r="H844">
        <v>955</v>
      </c>
      <c r="I844" t="s">
        <v>283</v>
      </c>
      <c r="J844" t="s">
        <v>120</v>
      </c>
      <c r="K844" t="s">
        <v>217</v>
      </c>
      <c r="L844">
        <v>4532</v>
      </c>
      <c r="M844" t="s">
        <v>201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182</v>
      </c>
      <c r="C845">
        <v>2019</v>
      </c>
      <c r="D845">
        <v>5</v>
      </c>
      <c r="E845" t="s">
        <v>223</v>
      </c>
      <c r="F845">
        <v>3</v>
      </c>
      <c r="G845" t="s">
        <v>190</v>
      </c>
      <c r="H845">
        <v>956</v>
      </c>
      <c r="I845" t="s">
        <v>286</v>
      </c>
      <c r="J845" t="s">
        <v>120</v>
      </c>
      <c r="K845" t="s">
        <v>217</v>
      </c>
      <c r="L845">
        <v>4532</v>
      </c>
      <c r="M845" t="s">
        <v>201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182</v>
      </c>
      <c r="C846">
        <v>2019</v>
      </c>
      <c r="D846">
        <v>5</v>
      </c>
      <c r="E846" t="s">
        <v>223</v>
      </c>
      <c r="F846">
        <v>75</v>
      </c>
      <c r="G846" t="s">
        <v>213</v>
      </c>
      <c r="H846">
        <v>950</v>
      </c>
      <c r="I846" t="s">
        <v>185</v>
      </c>
      <c r="J846" t="s">
        <v>116</v>
      </c>
      <c r="K846" t="s">
        <v>186</v>
      </c>
      <c r="L846">
        <v>4575</v>
      </c>
      <c r="M846" t="s">
        <v>213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182</v>
      </c>
      <c r="C847">
        <v>2019</v>
      </c>
      <c r="D847">
        <v>5</v>
      </c>
      <c r="E847" t="s">
        <v>223</v>
      </c>
      <c r="F847">
        <v>1</v>
      </c>
      <c r="G847" t="s">
        <v>184</v>
      </c>
      <c r="H847">
        <v>11</v>
      </c>
      <c r="I847" t="s">
        <v>284</v>
      </c>
      <c r="J847" t="s">
        <v>116</v>
      </c>
      <c r="K847" t="s">
        <v>186</v>
      </c>
      <c r="L847">
        <v>200</v>
      </c>
      <c r="M847" t="s">
        <v>211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188</v>
      </c>
      <c r="C848">
        <v>2019</v>
      </c>
      <c r="D848">
        <v>6</v>
      </c>
      <c r="E848" t="s">
        <v>220</v>
      </c>
      <c r="F848">
        <v>3</v>
      </c>
      <c r="G848" t="s">
        <v>190</v>
      </c>
      <c r="H848">
        <v>953</v>
      </c>
      <c r="I848" t="s">
        <v>214</v>
      </c>
      <c r="J848" t="s">
        <v>119</v>
      </c>
      <c r="K848" t="s">
        <v>215</v>
      </c>
      <c r="L848">
        <v>4532</v>
      </c>
      <c r="M848" t="s">
        <v>201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188</v>
      </c>
      <c r="C849">
        <v>2019</v>
      </c>
      <c r="D849">
        <v>6</v>
      </c>
      <c r="E849" t="s">
        <v>220</v>
      </c>
      <c r="F849">
        <v>3</v>
      </c>
      <c r="G849" t="s">
        <v>190</v>
      </c>
      <c r="H849">
        <v>18</v>
      </c>
      <c r="I849" t="s">
        <v>216</v>
      </c>
      <c r="J849" t="s">
        <v>120</v>
      </c>
      <c r="K849" t="s">
        <v>217</v>
      </c>
      <c r="L849">
        <v>300</v>
      </c>
      <c r="M849" t="s">
        <v>192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182</v>
      </c>
      <c r="C850">
        <v>2019</v>
      </c>
      <c r="D850">
        <v>6</v>
      </c>
      <c r="E850" t="s">
        <v>220</v>
      </c>
      <c r="F850">
        <v>79</v>
      </c>
      <c r="G850" t="s">
        <v>213</v>
      </c>
      <c r="H850">
        <v>710</v>
      </c>
      <c r="I850" t="s">
        <v>221</v>
      </c>
      <c r="J850" t="s">
        <v>208</v>
      </c>
      <c r="K850" t="s">
        <v>209</v>
      </c>
      <c r="L850">
        <v>4579</v>
      </c>
      <c r="M850" t="s">
        <v>222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182</v>
      </c>
      <c r="C851">
        <v>2019</v>
      </c>
      <c r="D851">
        <v>6</v>
      </c>
      <c r="E851" t="s">
        <v>220</v>
      </c>
      <c r="F851">
        <v>72</v>
      </c>
      <c r="G851" t="s">
        <v>213</v>
      </c>
      <c r="H851">
        <v>1</v>
      </c>
      <c r="I851" t="s">
        <v>230</v>
      </c>
      <c r="J851" t="s">
        <v>122</v>
      </c>
      <c r="K851" t="s">
        <v>231</v>
      </c>
      <c r="L851">
        <v>1572</v>
      </c>
      <c r="M851" t="s">
        <v>232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182</v>
      </c>
      <c r="C852">
        <v>2019</v>
      </c>
      <c r="D852">
        <v>6</v>
      </c>
      <c r="E852" t="s">
        <v>220</v>
      </c>
      <c r="F852">
        <v>79</v>
      </c>
      <c r="G852" t="s">
        <v>213</v>
      </c>
      <c r="H852">
        <v>954</v>
      </c>
      <c r="I852" t="s">
        <v>238</v>
      </c>
      <c r="J852" t="s">
        <v>120</v>
      </c>
      <c r="K852" t="s">
        <v>217</v>
      </c>
      <c r="L852">
        <v>4579</v>
      </c>
      <c r="M852" t="s">
        <v>222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182</v>
      </c>
      <c r="C853">
        <v>2019</v>
      </c>
      <c r="D853">
        <v>6</v>
      </c>
      <c r="E853" t="s">
        <v>220</v>
      </c>
      <c r="F853">
        <v>3</v>
      </c>
      <c r="G853" t="s">
        <v>190</v>
      </c>
      <c r="H853">
        <v>16</v>
      </c>
      <c r="I853" t="s">
        <v>282</v>
      </c>
      <c r="J853" t="s">
        <v>128</v>
      </c>
      <c r="K853" t="s">
        <v>264</v>
      </c>
      <c r="L853">
        <v>300</v>
      </c>
      <c r="M853" t="s">
        <v>192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188</v>
      </c>
      <c r="C854">
        <v>2019</v>
      </c>
      <c r="D854">
        <v>6</v>
      </c>
      <c r="E854" t="s">
        <v>220</v>
      </c>
      <c r="F854">
        <v>3</v>
      </c>
      <c r="G854" t="s">
        <v>190</v>
      </c>
      <c r="H854">
        <v>955</v>
      </c>
      <c r="I854" t="s">
        <v>283</v>
      </c>
      <c r="J854" t="s">
        <v>128</v>
      </c>
      <c r="K854" t="s">
        <v>264</v>
      </c>
      <c r="L854">
        <v>4532</v>
      </c>
      <c r="M854" t="s">
        <v>201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182</v>
      </c>
      <c r="C855">
        <v>2019</v>
      </c>
      <c r="D855">
        <v>6</v>
      </c>
      <c r="E855" t="s">
        <v>220</v>
      </c>
      <c r="F855">
        <v>79</v>
      </c>
      <c r="G855" t="s">
        <v>213</v>
      </c>
      <c r="H855">
        <v>951</v>
      </c>
      <c r="I855" t="s">
        <v>251</v>
      </c>
      <c r="J855" t="s">
        <v>127</v>
      </c>
      <c r="K855" t="s">
        <v>250</v>
      </c>
      <c r="L855">
        <v>4579</v>
      </c>
      <c r="M855" t="s">
        <v>222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182</v>
      </c>
      <c r="C856">
        <v>2019</v>
      </c>
      <c r="D856">
        <v>6</v>
      </c>
      <c r="E856" t="s">
        <v>220</v>
      </c>
      <c r="F856">
        <v>3</v>
      </c>
      <c r="G856" t="s">
        <v>190</v>
      </c>
      <c r="H856">
        <v>9</v>
      </c>
      <c r="I856" t="s">
        <v>276</v>
      </c>
      <c r="J856" t="s">
        <v>118</v>
      </c>
      <c r="K856" t="s">
        <v>237</v>
      </c>
      <c r="L856">
        <v>300</v>
      </c>
      <c r="M856" t="s">
        <v>192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188</v>
      </c>
      <c r="C857">
        <v>2019</v>
      </c>
      <c r="D857">
        <v>6</v>
      </c>
      <c r="E857" t="s">
        <v>220</v>
      </c>
      <c r="F857">
        <v>1</v>
      </c>
      <c r="G857" t="s">
        <v>184</v>
      </c>
      <c r="H857">
        <v>10</v>
      </c>
      <c r="I857" t="s">
        <v>252</v>
      </c>
      <c r="J857" t="s">
        <v>119</v>
      </c>
      <c r="K857" t="s">
        <v>215</v>
      </c>
      <c r="L857">
        <v>200</v>
      </c>
      <c r="M857" t="s">
        <v>211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188</v>
      </c>
      <c r="C858">
        <v>2019</v>
      </c>
      <c r="D858">
        <v>6</v>
      </c>
      <c r="E858" t="s">
        <v>220</v>
      </c>
      <c r="F858">
        <v>3</v>
      </c>
      <c r="G858" t="s">
        <v>190</v>
      </c>
      <c r="H858">
        <v>9</v>
      </c>
      <c r="I858" t="s">
        <v>276</v>
      </c>
      <c r="J858" t="s">
        <v>118</v>
      </c>
      <c r="K858" t="s">
        <v>237</v>
      </c>
      <c r="L858">
        <v>300</v>
      </c>
      <c r="M858" t="s">
        <v>192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188</v>
      </c>
      <c r="C859">
        <v>2019</v>
      </c>
      <c r="D859">
        <v>6</v>
      </c>
      <c r="E859" t="s">
        <v>220</v>
      </c>
      <c r="F859">
        <v>1</v>
      </c>
      <c r="G859" t="s">
        <v>184</v>
      </c>
      <c r="H859">
        <v>5</v>
      </c>
      <c r="I859" t="s">
        <v>191</v>
      </c>
      <c r="J859" t="s">
        <v>116</v>
      </c>
      <c r="K859" t="s">
        <v>186</v>
      </c>
      <c r="L859">
        <v>200</v>
      </c>
      <c r="M859" t="s">
        <v>211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182</v>
      </c>
      <c r="C860">
        <v>2019</v>
      </c>
      <c r="D860">
        <v>6</v>
      </c>
      <c r="E860" t="s">
        <v>220</v>
      </c>
      <c r="F860">
        <v>1</v>
      </c>
      <c r="G860" t="s">
        <v>184</v>
      </c>
      <c r="H860">
        <v>11</v>
      </c>
      <c r="I860" t="s">
        <v>284</v>
      </c>
      <c r="J860" t="s">
        <v>116</v>
      </c>
      <c r="K860" t="s">
        <v>186</v>
      </c>
      <c r="L860">
        <v>200</v>
      </c>
      <c r="M860" t="s">
        <v>211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182</v>
      </c>
      <c r="C861">
        <v>2019</v>
      </c>
      <c r="D861">
        <v>6</v>
      </c>
      <c r="E861" t="s">
        <v>220</v>
      </c>
      <c r="F861">
        <v>3</v>
      </c>
      <c r="G861" t="s">
        <v>190</v>
      </c>
      <c r="H861">
        <v>616</v>
      </c>
      <c r="I861" t="s">
        <v>200</v>
      </c>
      <c r="J861" t="s">
        <v>126</v>
      </c>
      <c r="K861" t="s">
        <v>198</v>
      </c>
      <c r="L861">
        <v>4532</v>
      </c>
      <c r="M861" t="s">
        <v>201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182</v>
      </c>
      <c r="C862">
        <v>2019</v>
      </c>
      <c r="D862">
        <v>6</v>
      </c>
      <c r="E862" t="s">
        <v>220</v>
      </c>
      <c r="F862">
        <v>6</v>
      </c>
      <c r="G862" t="s">
        <v>193</v>
      </c>
      <c r="H862">
        <v>624</v>
      </c>
      <c r="I862" t="s">
        <v>227</v>
      </c>
      <c r="J862" t="s">
        <v>125</v>
      </c>
      <c r="K862" t="s">
        <v>228</v>
      </c>
      <c r="L862">
        <v>4562</v>
      </c>
      <c r="M862" t="s">
        <v>212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182</v>
      </c>
      <c r="C863">
        <v>2019</v>
      </c>
      <c r="D863">
        <v>6</v>
      </c>
      <c r="E863" t="s">
        <v>220</v>
      </c>
      <c r="F863">
        <v>60</v>
      </c>
      <c r="G863" t="s">
        <v>213</v>
      </c>
      <c r="H863">
        <v>624</v>
      </c>
      <c r="I863" t="s">
        <v>227</v>
      </c>
      <c r="J863" t="s">
        <v>125</v>
      </c>
      <c r="K863" t="s">
        <v>228</v>
      </c>
      <c r="L863">
        <v>4563</v>
      </c>
      <c r="M863" t="s">
        <v>229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182</v>
      </c>
      <c r="C864">
        <v>2019</v>
      </c>
      <c r="D864">
        <v>6</v>
      </c>
      <c r="E864" t="s">
        <v>220</v>
      </c>
      <c r="F864">
        <v>6</v>
      </c>
      <c r="G864" t="s">
        <v>193</v>
      </c>
      <c r="H864">
        <v>617</v>
      </c>
      <c r="I864" t="s">
        <v>288</v>
      </c>
      <c r="J864" t="s">
        <v>289</v>
      </c>
      <c r="K864" t="s">
        <v>290</v>
      </c>
      <c r="L864">
        <v>4562</v>
      </c>
      <c r="M864" t="s">
        <v>212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182</v>
      </c>
      <c r="C865">
        <v>2019</v>
      </c>
      <c r="D865">
        <v>6</v>
      </c>
      <c r="E865" t="s">
        <v>220</v>
      </c>
      <c r="F865">
        <v>60</v>
      </c>
      <c r="G865" t="s">
        <v>213</v>
      </c>
      <c r="H865">
        <v>600</v>
      </c>
      <c r="I865" t="s">
        <v>267</v>
      </c>
      <c r="J865" t="s">
        <v>124</v>
      </c>
      <c r="K865" t="s">
        <v>262</v>
      </c>
      <c r="L865">
        <v>360</v>
      </c>
      <c r="M865" t="s">
        <v>226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182</v>
      </c>
      <c r="C866">
        <v>2019</v>
      </c>
      <c r="D866">
        <v>6</v>
      </c>
      <c r="E866" t="s">
        <v>220</v>
      </c>
      <c r="F866">
        <v>6</v>
      </c>
      <c r="G866" t="s">
        <v>193</v>
      </c>
      <c r="H866">
        <v>603</v>
      </c>
      <c r="I866" t="s">
        <v>197</v>
      </c>
      <c r="J866" t="s">
        <v>126</v>
      </c>
      <c r="K866" t="s">
        <v>198</v>
      </c>
      <c r="L866">
        <v>700</v>
      </c>
      <c r="M866" t="s">
        <v>194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182</v>
      </c>
      <c r="C867">
        <v>2019</v>
      </c>
      <c r="D867">
        <v>6</v>
      </c>
      <c r="E867" t="s">
        <v>220</v>
      </c>
      <c r="F867">
        <v>3</v>
      </c>
      <c r="G867" t="s">
        <v>190</v>
      </c>
      <c r="H867">
        <v>602</v>
      </c>
      <c r="I867" t="s">
        <v>247</v>
      </c>
      <c r="J867" t="s">
        <v>126</v>
      </c>
      <c r="K867" t="s">
        <v>198</v>
      </c>
      <c r="L867">
        <v>300</v>
      </c>
      <c r="M867" t="s">
        <v>192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182</v>
      </c>
      <c r="C868">
        <v>2019</v>
      </c>
      <c r="D868">
        <v>6</v>
      </c>
      <c r="E868" t="s">
        <v>220</v>
      </c>
      <c r="F868">
        <v>6</v>
      </c>
      <c r="G868" t="s">
        <v>193</v>
      </c>
      <c r="H868">
        <v>608</v>
      </c>
      <c r="I868" t="s">
        <v>291</v>
      </c>
      <c r="J868" t="s">
        <v>279</v>
      </c>
      <c r="K868" t="s">
        <v>213</v>
      </c>
      <c r="L868">
        <v>700</v>
      </c>
      <c r="M868" t="s">
        <v>194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182</v>
      </c>
      <c r="C869">
        <v>2019</v>
      </c>
      <c r="D869">
        <v>6</v>
      </c>
      <c r="E869" t="s">
        <v>220</v>
      </c>
      <c r="F869">
        <v>6</v>
      </c>
      <c r="G869" t="s">
        <v>193</v>
      </c>
      <c r="H869">
        <v>625</v>
      </c>
      <c r="I869" t="s">
        <v>287</v>
      </c>
      <c r="J869" t="s">
        <v>133</v>
      </c>
      <c r="K869" t="s">
        <v>213</v>
      </c>
      <c r="L869">
        <v>700</v>
      </c>
      <c r="M869" t="s">
        <v>194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182</v>
      </c>
      <c r="C870">
        <v>2019</v>
      </c>
      <c r="D870">
        <v>6</v>
      </c>
      <c r="E870" t="s">
        <v>220</v>
      </c>
      <c r="F870">
        <v>3</v>
      </c>
      <c r="G870" t="s">
        <v>190</v>
      </c>
      <c r="H870">
        <v>18</v>
      </c>
      <c r="I870" t="s">
        <v>216</v>
      </c>
      <c r="J870" t="s">
        <v>120</v>
      </c>
      <c r="K870" t="s">
        <v>217</v>
      </c>
      <c r="L870">
        <v>300</v>
      </c>
      <c r="M870" t="s">
        <v>192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188</v>
      </c>
      <c r="C871">
        <v>2019</v>
      </c>
      <c r="D871">
        <v>6</v>
      </c>
      <c r="E871" t="s">
        <v>220</v>
      </c>
      <c r="F871">
        <v>10</v>
      </c>
      <c r="G871" t="s">
        <v>239</v>
      </c>
      <c r="H871">
        <v>1</v>
      </c>
      <c r="I871" t="s">
        <v>230</v>
      </c>
      <c r="J871" t="s">
        <v>122</v>
      </c>
      <c r="K871" t="s">
        <v>231</v>
      </c>
      <c r="L871">
        <v>207</v>
      </c>
      <c r="M871" t="s">
        <v>244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182</v>
      </c>
      <c r="C872">
        <v>2019</v>
      </c>
      <c r="D872">
        <v>6</v>
      </c>
      <c r="E872" t="s">
        <v>220</v>
      </c>
      <c r="F872">
        <v>3</v>
      </c>
      <c r="G872" t="s">
        <v>190</v>
      </c>
      <c r="H872">
        <v>903</v>
      </c>
      <c r="I872" t="s">
        <v>240</v>
      </c>
      <c r="J872" t="s">
        <v>122</v>
      </c>
      <c r="K872" t="s">
        <v>231</v>
      </c>
      <c r="L872">
        <v>4532</v>
      </c>
      <c r="M872" t="s">
        <v>201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188</v>
      </c>
      <c r="C873">
        <v>2019</v>
      </c>
      <c r="D873">
        <v>6</v>
      </c>
      <c r="E873" t="s">
        <v>220</v>
      </c>
      <c r="F873">
        <v>10</v>
      </c>
      <c r="G873" t="s">
        <v>239</v>
      </c>
      <c r="H873">
        <v>903</v>
      </c>
      <c r="I873" t="s">
        <v>240</v>
      </c>
      <c r="J873" t="s">
        <v>122</v>
      </c>
      <c r="K873" t="s">
        <v>231</v>
      </c>
      <c r="L873">
        <v>4513</v>
      </c>
      <c r="M873" t="s">
        <v>241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188</v>
      </c>
      <c r="C874">
        <v>2019</v>
      </c>
      <c r="D874">
        <v>6</v>
      </c>
      <c r="E874" t="s">
        <v>220</v>
      </c>
      <c r="F874">
        <v>3</v>
      </c>
      <c r="G874" t="s">
        <v>190</v>
      </c>
      <c r="H874">
        <v>1</v>
      </c>
      <c r="I874" t="s">
        <v>230</v>
      </c>
      <c r="J874" t="s">
        <v>122</v>
      </c>
      <c r="K874" t="s">
        <v>231</v>
      </c>
      <c r="L874">
        <v>300</v>
      </c>
      <c r="M874" t="s">
        <v>192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182</v>
      </c>
      <c r="C875">
        <v>2019</v>
      </c>
      <c r="D875">
        <v>6</v>
      </c>
      <c r="E875" t="s">
        <v>220</v>
      </c>
      <c r="F875">
        <v>10</v>
      </c>
      <c r="G875" t="s">
        <v>239</v>
      </c>
      <c r="H875">
        <v>6</v>
      </c>
      <c r="I875" t="s">
        <v>257</v>
      </c>
      <c r="J875" t="s">
        <v>123</v>
      </c>
      <c r="K875" t="s">
        <v>243</v>
      </c>
      <c r="L875">
        <v>207</v>
      </c>
      <c r="M875" t="s">
        <v>244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188</v>
      </c>
      <c r="C876">
        <v>2019</v>
      </c>
      <c r="D876">
        <v>6</v>
      </c>
      <c r="E876" t="s">
        <v>220</v>
      </c>
      <c r="F876">
        <v>1</v>
      </c>
      <c r="G876" t="s">
        <v>184</v>
      </c>
      <c r="H876">
        <v>6</v>
      </c>
      <c r="I876" t="s">
        <v>257</v>
      </c>
      <c r="J876" t="s">
        <v>123</v>
      </c>
      <c r="K876" t="s">
        <v>243</v>
      </c>
      <c r="L876">
        <v>200</v>
      </c>
      <c r="M876" t="s">
        <v>211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182</v>
      </c>
      <c r="C877">
        <v>2019</v>
      </c>
      <c r="D877">
        <v>6</v>
      </c>
      <c r="E877" t="s">
        <v>220</v>
      </c>
      <c r="F877">
        <v>10</v>
      </c>
      <c r="G877" t="s">
        <v>239</v>
      </c>
      <c r="H877">
        <v>911</v>
      </c>
      <c r="I877" t="s">
        <v>202</v>
      </c>
      <c r="J877" t="s">
        <v>203</v>
      </c>
      <c r="K877" t="s">
        <v>204</v>
      </c>
      <c r="L877">
        <v>4513</v>
      </c>
      <c r="M877" t="s">
        <v>241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182</v>
      </c>
      <c r="C878">
        <v>2019</v>
      </c>
      <c r="D878">
        <v>6</v>
      </c>
      <c r="E878" t="s">
        <v>220</v>
      </c>
      <c r="F878">
        <v>1</v>
      </c>
      <c r="G878" t="s">
        <v>184</v>
      </c>
      <c r="H878">
        <v>911</v>
      </c>
      <c r="I878" t="s">
        <v>202</v>
      </c>
      <c r="J878" t="s">
        <v>203</v>
      </c>
      <c r="K878" t="s">
        <v>204</v>
      </c>
      <c r="L878">
        <v>4512</v>
      </c>
      <c r="M878" t="s">
        <v>187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182</v>
      </c>
      <c r="C879">
        <v>2019</v>
      </c>
      <c r="D879">
        <v>6</v>
      </c>
      <c r="E879" t="s">
        <v>220</v>
      </c>
      <c r="F879">
        <v>5</v>
      </c>
      <c r="G879" t="s">
        <v>196</v>
      </c>
      <c r="H879">
        <v>701</v>
      </c>
      <c r="I879" t="s">
        <v>207</v>
      </c>
      <c r="J879" t="s">
        <v>208</v>
      </c>
      <c r="K879" t="s">
        <v>209</v>
      </c>
      <c r="L879">
        <v>460</v>
      </c>
      <c r="M879" t="s">
        <v>199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182</v>
      </c>
      <c r="C880">
        <v>2019</v>
      </c>
      <c r="D880">
        <v>6</v>
      </c>
      <c r="E880" t="s">
        <v>220</v>
      </c>
      <c r="F880">
        <v>3</v>
      </c>
      <c r="G880" t="s">
        <v>190</v>
      </c>
      <c r="H880">
        <v>700</v>
      </c>
      <c r="I880" t="s">
        <v>274</v>
      </c>
      <c r="J880" t="s">
        <v>208</v>
      </c>
      <c r="K880" t="s">
        <v>209</v>
      </c>
      <c r="L880">
        <v>300</v>
      </c>
      <c r="M880" t="s">
        <v>192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182</v>
      </c>
      <c r="C881">
        <v>2019</v>
      </c>
      <c r="D881">
        <v>6</v>
      </c>
      <c r="E881" t="s">
        <v>220</v>
      </c>
      <c r="F881">
        <v>10</v>
      </c>
      <c r="G881" t="s">
        <v>239</v>
      </c>
      <c r="H881">
        <v>950</v>
      </c>
      <c r="I881" t="s">
        <v>185</v>
      </c>
      <c r="J881" t="s">
        <v>116</v>
      </c>
      <c r="K881" t="s">
        <v>186</v>
      </c>
      <c r="L881">
        <v>4513</v>
      </c>
      <c r="M881" t="s">
        <v>241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182</v>
      </c>
      <c r="C882">
        <v>2019</v>
      </c>
      <c r="D882">
        <v>6</v>
      </c>
      <c r="E882" t="s">
        <v>220</v>
      </c>
      <c r="F882">
        <v>5</v>
      </c>
      <c r="G882" t="s">
        <v>196</v>
      </c>
      <c r="H882">
        <v>951</v>
      </c>
      <c r="I882" t="s">
        <v>251</v>
      </c>
      <c r="J882" t="s">
        <v>127</v>
      </c>
      <c r="K882" t="s">
        <v>250</v>
      </c>
      <c r="L882">
        <v>4552</v>
      </c>
      <c r="M882" t="s">
        <v>277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182</v>
      </c>
      <c r="C883">
        <v>2019</v>
      </c>
      <c r="D883">
        <v>6</v>
      </c>
      <c r="E883" t="s">
        <v>220</v>
      </c>
      <c r="F883">
        <v>1</v>
      </c>
      <c r="G883" t="s">
        <v>184</v>
      </c>
      <c r="H883">
        <v>15</v>
      </c>
      <c r="I883" t="s">
        <v>253</v>
      </c>
      <c r="J883" t="s">
        <v>119</v>
      </c>
      <c r="K883" t="s">
        <v>215</v>
      </c>
      <c r="L883">
        <v>200</v>
      </c>
      <c r="M883" t="s">
        <v>211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182</v>
      </c>
      <c r="C884">
        <v>2019</v>
      </c>
      <c r="D884">
        <v>6</v>
      </c>
      <c r="E884" t="s">
        <v>220</v>
      </c>
      <c r="F884">
        <v>3</v>
      </c>
      <c r="G884" t="s">
        <v>190</v>
      </c>
      <c r="H884">
        <v>310</v>
      </c>
      <c r="I884" t="s">
        <v>255</v>
      </c>
      <c r="J884" t="s">
        <v>119</v>
      </c>
      <c r="K884" t="s">
        <v>215</v>
      </c>
      <c r="L884">
        <v>300</v>
      </c>
      <c r="M884" t="s">
        <v>192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188</v>
      </c>
      <c r="C885">
        <v>2019</v>
      </c>
      <c r="D885">
        <v>6</v>
      </c>
      <c r="E885" t="s">
        <v>220</v>
      </c>
      <c r="F885">
        <v>5</v>
      </c>
      <c r="G885" t="s">
        <v>196</v>
      </c>
      <c r="H885">
        <v>18</v>
      </c>
      <c r="I885" t="s">
        <v>216</v>
      </c>
      <c r="J885" t="s">
        <v>120</v>
      </c>
      <c r="K885" t="s">
        <v>217</v>
      </c>
      <c r="L885">
        <v>460</v>
      </c>
      <c r="M885" t="s">
        <v>199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182</v>
      </c>
      <c r="C886">
        <v>2019</v>
      </c>
      <c r="D886">
        <v>6</v>
      </c>
      <c r="E886" t="s">
        <v>220</v>
      </c>
      <c r="F886">
        <v>75</v>
      </c>
      <c r="G886" t="s">
        <v>213</v>
      </c>
      <c r="H886">
        <v>18</v>
      </c>
      <c r="I886" t="s">
        <v>216</v>
      </c>
      <c r="J886" t="s">
        <v>120</v>
      </c>
      <c r="K886" t="s">
        <v>217</v>
      </c>
      <c r="L886">
        <v>1575</v>
      </c>
      <c r="M886" t="s">
        <v>219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182</v>
      </c>
      <c r="C887">
        <v>2019</v>
      </c>
      <c r="D887">
        <v>6</v>
      </c>
      <c r="E887" t="s">
        <v>220</v>
      </c>
      <c r="F887">
        <v>3</v>
      </c>
      <c r="G887" t="s">
        <v>190</v>
      </c>
      <c r="H887">
        <v>621</v>
      </c>
      <c r="I887" t="s">
        <v>260</v>
      </c>
      <c r="J887" t="s">
        <v>117</v>
      </c>
      <c r="K887" t="s">
        <v>225</v>
      </c>
      <c r="L887">
        <v>4532</v>
      </c>
      <c r="M887" t="s">
        <v>201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182</v>
      </c>
      <c r="C888">
        <v>2019</v>
      </c>
      <c r="D888">
        <v>6</v>
      </c>
      <c r="E888" t="s">
        <v>220</v>
      </c>
      <c r="F888">
        <v>6</v>
      </c>
      <c r="G888" t="s">
        <v>193</v>
      </c>
      <c r="H888">
        <v>621</v>
      </c>
      <c r="I888" t="s">
        <v>260</v>
      </c>
      <c r="J888" t="s">
        <v>117</v>
      </c>
      <c r="K888" t="s">
        <v>225</v>
      </c>
      <c r="L888">
        <v>4562</v>
      </c>
      <c r="M888" t="s">
        <v>212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182</v>
      </c>
      <c r="C889">
        <v>2019</v>
      </c>
      <c r="D889">
        <v>6</v>
      </c>
      <c r="E889" t="s">
        <v>220</v>
      </c>
      <c r="F889">
        <v>1</v>
      </c>
      <c r="G889" t="s">
        <v>184</v>
      </c>
      <c r="H889">
        <v>603</v>
      </c>
      <c r="I889" t="s">
        <v>197</v>
      </c>
      <c r="J889" t="s">
        <v>126</v>
      </c>
      <c r="K889" t="s">
        <v>198</v>
      </c>
      <c r="L889">
        <v>200</v>
      </c>
      <c r="M889" t="s">
        <v>211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188</v>
      </c>
      <c r="C890">
        <v>2019</v>
      </c>
      <c r="D890">
        <v>6</v>
      </c>
      <c r="E890" t="s">
        <v>220</v>
      </c>
      <c r="F890">
        <v>5</v>
      </c>
      <c r="G890" t="s">
        <v>196</v>
      </c>
      <c r="H890">
        <v>710</v>
      </c>
      <c r="I890" t="s">
        <v>221</v>
      </c>
      <c r="J890" t="s">
        <v>208</v>
      </c>
      <c r="K890" t="s">
        <v>209</v>
      </c>
      <c r="L890">
        <v>4552</v>
      </c>
      <c r="M890" t="s">
        <v>277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188</v>
      </c>
      <c r="C891">
        <v>2019</v>
      </c>
      <c r="D891">
        <v>6</v>
      </c>
      <c r="E891" t="s">
        <v>220</v>
      </c>
      <c r="F891">
        <v>1</v>
      </c>
      <c r="G891" t="s">
        <v>184</v>
      </c>
      <c r="H891">
        <v>903</v>
      </c>
      <c r="I891" t="s">
        <v>240</v>
      </c>
      <c r="J891" t="s">
        <v>122</v>
      </c>
      <c r="K891" t="s">
        <v>231</v>
      </c>
      <c r="L891">
        <v>4512</v>
      </c>
      <c r="M891" t="s">
        <v>187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182</v>
      </c>
      <c r="C892">
        <v>2019</v>
      </c>
      <c r="D892">
        <v>6</v>
      </c>
      <c r="E892" t="s">
        <v>220</v>
      </c>
      <c r="F892">
        <v>10</v>
      </c>
      <c r="G892" t="s">
        <v>239</v>
      </c>
      <c r="H892">
        <v>903</v>
      </c>
      <c r="I892" t="s">
        <v>240</v>
      </c>
      <c r="J892" t="s">
        <v>122</v>
      </c>
      <c r="K892" t="s">
        <v>231</v>
      </c>
      <c r="L892">
        <v>4513</v>
      </c>
      <c r="M892" t="s">
        <v>241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182</v>
      </c>
      <c r="C893">
        <v>2019</v>
      </c>
      <c r="D893">
        <v>6</v>
      </c>
      <c r="E893" t="s">
        <v>220</v>
      </c>
      <c r="F893">
        <v>10</v>
      </c>
      <c r="G893" t="s">
        <v>239</v>
      </c>
      <c r="H893">
        <v>1</v>
      </c>
      <c r="I893" t="s">
        <v>230</v>
      </c>
      <c r="J893" t="s">
        <v>122</v>
      </c>
      <c r="K893" t="s">
        <v>231</v>
      </c>
      <c r="L893">
        <v>207</v>
      </c>
      <c r="M893" t="s">
        <v>244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182</v>
      </c>
      <c r="C894">
        <v>2019</v>
      </c>
      <c r="D894">
        <v>6</v>
      </c>
      <c r="E894" t="s">
        <v>220</v>
      </c>
      <c r="F894">
        <v>1</v>
      </c>
      <c r="G894" t="s">
        <v>184</v>
      </c>
      <c r="H894">
        <v>301</v>
      </c>
      <c r="I894" t="s">
        <v>248</v>
      </c>
      <c r="J894" t="s">
        <v>122</v>
      </c>
      <c r="K894" t="s">
        <v>231</v>
      </c>
      <c r="L894">
        <v>200</v>
      </c>
      <c r="M894" t="s">
        <v>211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182</v>
      </c>
      <c r="C895">
        <v>2019</v>
      </c>
      <c r="D895">
        <v>6</v>
      </c>
      <c r="E895" t="s">
        <v>220</v>
      </c>
      <c r="F895">
        <v>1</v>
      </c>
      <c r="G895" t="s">
        <v>184</v>
      </c>
      <c r="H895">
        <v>905</v>
      </c>
      <c r="I895" t="s">
        <v>273</v>
      </c>
      <c r="J895" t="s">
        <v>123</v>
      </c>
      <c r="K895" t="s">
        <v>243</v>
      </c>
      <c r="L895">
        <v>4512</v>
      </c>
      <c r="M895" t="s">
        <v>187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188</v>
      </c>
      <c r="C896">
        <v>2019</v>
      </c>
      <c r="D896">
        <v>6</v>
      </c>
      <c r="E896" t="s">
        <v>220</v>
      </c>
      <c r="F896">
        <v>1</v>
      </c>
      <c r="G896" t="s">
        <v>184</v>
      </c>
      <c r="H896">
        <v>905</v>
      </c>
      <c r="I896" t="s">
        <v>273</v>
      </c>
      <c r="J896" t="s">
        <v>123</v>
      </c>
      <c r="K896" t="s">
        <v>243</v>
      </c>
      <c r="L896">
        <v>4512</v>
      </c>
      <c r="M896" t="s">
        <v>187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182</v>
      </c>
      <c r="C897">
        <v>2019</v>
      </c>
      <c r="D897">
        <v>6</v>
      </c>
      <c r="E897" t="s">
        <v>220</v>
      </c>
      <c r="F897">
        <v>10</v>
      </c>
      <c r="G897" t="s">
        <v>239</v>
      </c>
      <c r="H897">
        <v>905</v>
      </c>
      <c r="I897" t="s">
        <v>273</v>
      </c>
      <c r="J897" t="s">
        <v>123</v>
      </c>
      <c r="K897" t="s">
        <v>243</v>
      </c>
      <c r="L897">
        <v>4513</v>
      </c>
      <c r="M897" t="s">
        <v>241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182</v>
      </c>
      <c r="C898">
        <v>2019</v>
      </c>
      <c r="D898">
        <v>6</v>
      </c>
      <c r="E898" t="s">
        <v>220</v>
      </c>
      <c r="F898">
        <v>10</v>
      </c>
      <c r="G898" t="s">
        <v>239</v>
      </c>
      <c r="H898">
        <v>4</v>
      </c>
      <c r="I898" t="s">
        <v>275</v>
      </c>
      <c r="J898" t="s">
        <v>203</v>
      </c>
      <c r="K898" t="s">
        <v>204</v>
      </c>
      <c r="L898">
        <v>207</v>
      </c>
      <c r="M898" t="s">
        <v>244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182</v>
      </c>
      <c r="C899">
        <v>2019</v>
      </c>
      <c r="D899">
        <v>6</v>
      </c>
      <c r="E899" t="s">
        <v>220</v>
      </c>
      <c r="F899">
        <v>3</v>
      </c>
      <c r="G899" t="s">
        <v>190</v>
      </c>
      <c r="H899">
        <v>956</v>
      </c>
      <c r="I899" t="s">
        <v>286</v>
      </c>
      <c r="J899" t="s">
        <v>120</v>
      </c>
      <c r="K899" t="s">
        <v>217</v>
      </c>
      <c r="L899">
        <v>4532</v>
      </c>
      <c r="M899" t="s">
        <v>201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182</v>
      </c>
      <c r="C900">
        <v>2019</v>
      </c>
      <c r="D900">
        <v>6</v>
      </c>
      <c r="E900" t="s">
        <v>220</v>
      </c>
      <c r="F900">
        <v>5</v>
      </c>
      <c r="G900" t="s">
        <v>196</v>
      </c>
      <c r="H900">
        <v>5</v>
      </c>
      <c r="I900" t="s">
        <v>191</v>
      </c>
      <c r="J900" t="s">
        <v>116</v>
      </c>
      <c r="K900" t="s">
        <v>186</v>
      </c>
      <c r="L900">
        <v>460</v>
      </c>
      <c r="M900" t="s">
        <v>199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182</v>
      </c>
      <c r="C901">
        <v>2019</v>
      </c>
      <c r="D901">
        <v>6</v>
      </c>
      <c r="E901" t="s">
        <v>220</v>
      </c>
      <c r="F901">
        <v>5</v>
      </c>
      <c r="G901" t="s">
        <v>196</v>
      </c>
      <c r="H901">
        <v>305</v>
      </c>
      <c r="I901" t="s">
        <v>235</v>
      </c>
      <c r="J901" t="s">
        <v>116</v>
      </c>
      <c r="K901" t="s">
        <v>186</v>
      </c>
      <c r="L901">
        <v>460</v>
      </c>
      <c r="M901" t="s">
        <v>199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182</v>
      </c>
      <c r="C902">
        <v>2019</v>
      </c>
      <c r="D902">
        <v>6</v>
      </c>
      <c r="E902" t="s">
        <v>220</v>
      </c>
      <c r="F902">
        <v>72</v>
      </c>
      <c r="G902" t="s">
        <v>213</v>
      </c>
      <c r="H902">
        <v>5</v>
      </c>
      <c r="I902" t="s">
        <v>191</v>
      </c>
      <c r="J902" t="s">
        <v>116</v>
      </c>
      <c r="K902" t="s">
        <v>186</v>
      </c>
      <c r="L902">
        <v>1572</v>
      </c>
      <c r="M902" t="s">
        <v>232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182</v>
      </c>
      <c r="C903">
        <v>2019</v>
      </c>
      <c r="D903">
        <v>6</v>
      </c>
      <c r="E903" t="s">
        <v>220</v>
      </c>
      <c r="F903">
        <v>79</v>
      </c>
      <c r="G903" t="s">
        <v>213</v>
      </c>
      <c r="H903">
        <v>153</v>
      </c>
      <c r="I903" t="s">
        <v>270</v>
      </c>
      <c r="J903" t="s">
        <v>271</v>
      </c>
      <c r="K903" t="s">
        <v>271</v>
      </c>
      <c r="L903">
        <v>1579</v>
      </c>
      <c r="M903" t="s">
        <v>272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182</v>
      </c>
      <c r="C904">
        <v>2019</v>
      </c>
      <c r="D904">
        <v>6</v>
      </c>
      <c r="E904" t="s">
        <v>220</v>
      </c>
      <c r="F904">
        <v>3</v>
      </c>
      <c r="G904" t="s">
        <v>190</v>
      </c>
      <c r="H904">
        <v>951</v>
      </c>
      <c r="I904" t="s">
        <v>251</v>
      </c>
      <c r="J904" t="s">
        <v>127</v>
      </c>
      <c r="K904" t="s">
        <v>250</v>
      </c>
      <c r="L904">
        <v>4532</v>
      </c>
      <c r="M904" t="s">
        <v>201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182</v>
      </c>
      <c r="C905">
        <v>2019</v>
      </c>
      <c r="D905">
        <v>6</v>
      </c>
      <c r="E905" t="s">
        <v>220</v>
      </c>
      <c r="F905">
        <v>3</v>
      </c>
      <c r="G905" t="s">
        <v>190</v>
      </c>
      <c r="H905">
        <v>14</v>
      </c>
      <c r="I905" t="s">
        <v>300</v>
      </c>
      <c r="J905" t="s">
        <v>118</v>
      </c>
      <c r="K905" t="s">
        <v>237</v>
      </c>
      <c r="L905">
        <v>300</v>
      </c>
      <c r="M905" t="s">
        <v>192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188</v>
      </c>
      <c r="C906">
        <v>2019</v>
      </c>
      <c r="D906">
        <v>6</v>
      </c>
      <c r="E906" t="s">
        <v>220</v>
      </c>
      <c r="F906">
        <v>3</v>
      </c>
      <c r="G906" t="s">
        <v>190</v>
      </c>
      <c r="H906">
        <v>952</v>
      </c>
      <c r="I906" t="s">
        <v>236</v>
      </c>
      <c r="J906" t="s">
        <v>118</v>
      </c>
      <c r="K906" t="s">
        <v>237</v>
      </c>
      <c r="L906">
        <v>4532</v>
      </c>
      <c r="M906" t="s">
        <v>201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182</v>
      </c>
      <c r="C907">
        <v>2019</v>
      </c>
      <c r="D907">
        <v>6</v>
      </c>
      <c r="E907" t="s">
        <v>220</v>
      </c>
      <c r="F907">
        <v>3</v>
      </c>
      <c r="G907" t="s">
        <v>190</v>
      </c>
      <c r="H907">
        <v>8</v>
      </c>
      <c r="I907" t="s">
        <v>249</v>
      </c>
      <c r="J907" t="s">
        <v>127</v>
      </c>
      <c r="K907" t="s">
        <v>250</v>
      </c>
      <c r="L907">
        <v>300</v>
      </c>
      <c r="M907" t="s">
        <v>192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182</v>
      </c>
      <c r="C908">
        <v>2019</v>
      </c>
      <c r="D908">
        <v>6</v>
      </c>
      <c r="E908" t="s">
        <v>220</v>
      </c>
      <c r="F908">
        <v>75</v>
      </c>
      <c r="G908" t="s">
        <v>213</v>
      </c>
      <c r="H908">
        <v>13</v>
      </c>
      <c r="I908" t="s">
        <v>297</v>
      </c>
      <c r="J908" t="s">
        <v>120</v>
      </c>
      <c r="K908" t="s">
        <v>217</v>
      </c>
      <c r="L908">
        <v>1575</v>
      </c>
      <c r="M908" t="s">
        <v>219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182</v>
      </c>
      <c r="C909">
        <v>2019</v>
      </c>
      <c r="D909">
        <v>6</v>
      </c>
      <c r="E909" t="s">
        <v>220</v>
      </c>
      <c r="F909">
        <v>77</v>
      </c>
      <c r="G909" t="s">
        <v>213</v>
      </c>
      <c r="H909">
        <v>18</v>
      </c>
      <c r="I909" t="s">
        <v>216</v>
      </c>
      <c r="J909" t="s">
        <v>120</v>
      </c>
      <c r="K909" t="s">
        <v>217</v>
      </c>
      <c r="L909">
        <v>1577</v>
      </c>
      <c r="M909" t="s">
        <v>234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182</v>
      </c>
      <c r="C910">
        <v>2019</v>
      </c>
      <c r="D910">
        <v>6</v>
      </c>
      <c r="E910" t="s">
        <v>220</v>
      </c>
      <c r="F910">
        <v>60</v>
      </c>
      <c r="G910" t="s">
        <v>213</v>
      </c>
      <c r="H910">
        <v>612</v>
      </c>
      <c r="I910" t="s">
        <v>224</v>
      </c>
      <c r="J910" t="s">
        <v>117</v>
      </c>
      <c r="K910" t="s">
        <v>225</v>
      </c>
      <c r="L910">
        <v>360</v>
      </c>
      <c r="M910" t="s">
        <v>226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182</v>
      </c>
      <c r="C911">
        <v>2019</v>
      </c>
      <c r="D911">
        <v>6</v>
      </c>
      <c r="E911" t="s">
        <v>220</v>
      </c>
      <c r="F911">
        <v>6</v>
      </c>
      <c r="G911" t="s">
        <v>193</v>
      </c>
      <c r="H911">
        <v>612</v>
      </c>
      <c r="I911" t="s">
        <v>224</v>
      </c>
      <c r="J911" t="s">
        <v>117</v>
      </c>
      <c r="K911" t="s">
        <v>225</v>
      </c>
      <c r="L911">
        <v>700</v>
      </c>
      <c r="M911" t="s">
        <v>194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182</v>
      </c>
      <c r="C912">
        <v>2019</v>
      </c>
      <c r="D912">
        <v>6</v>
      </c>
      <c r="E912" t="s">
        <v>220</v>
      </c>
      <c r="F912">
        <v>6</v>
      </c>
      <c r="G912" t="s">
        <v>193</v>
      </c>
      <c r="H912">
        <v>601</v>
      </c>
      <c r="I912" t="s">
        <v>261</v>
      </c>
      <c r="J912" t="s">
        <v>124</v>
      </c>
      <c r="K912" t="s">
        <v>262</v>
      </c>
      <c r="L912">
        <v>700</v>
      </c>
      <c r="M912" t="s">
        <v>194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182</v>
      </c>
      <c r="C913">
        <v>2019</v>
      </c>
      <c r="D913">
        <v>6</v>
      </c>
      <c r="E913" t="s">
        <v>220</v>
      </c>
      <c r="F913">
        <v>6</v>
      </c>
      <c r="G913" t="s">
        <v>193</v>
      </c>
      <c r="H913">
        <v>615</v>
      </c>
      <c r="I913" t="s">
        <v>293</v>
      </c>
      <c r="J913" t="s">
        <v>124</v>
      </c>
      <c r="K913" t="s">
        <v>262</v>
      </c>
      <c r="L913">
        <v>4562</v>
      </c>
      <c r="M913" t="s">
        <v>212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182</v>
      </c>
      <c r="C914">
        <v>2019</v>
      </c>
      <c r="D914">
        <v>6</v>
      </c>
      <c r="E914" t="s">
        <v>220</v>
      </c>
      <c r="F914">
        <v>60</v>
      </c>
      <c r="G914" t="s">
        <v>213</v>
      </c>
      <c r="H914">
        <v>623</v>
      </c>
      <c r="I914" t="s">
        <v>296</v>
      </c>
      <c r="J914" t="s">
        <v>125</v>
      </c>
      <c r="K914" t="s">
        <v>228</v>
      </c>
      <c r="L914">
        <v>360</v>
      </c>
      <c r="M914" t="s">
        <v>226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182</v>
      </c>
      <c r="C915">
        <v>2019</v>
      </c>
      <c r="D915">
        <v>6</v>
      </c>
      <c r="E915" t="s">
        <v>220</v>
      </c>
      <c r="F915">
        <v>6</v>
      </c>
      <c r="G915" t="s">
        <v>193</v>
      </c>
      <c r="H915">
        <v>616</v>
      </c>
      <c r="I915" t="s">
        <v>200</v>
      </c>
      <c r="J915" t="s">
        <v>126</v>
      </c>
      <c r="K915" t="s">
        <v>198</v>
      </c>
      <c r="L915">
        <v>4562</v>
      </c>
      <c r="M915" t="s">
        <v>212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182</v>
      </c>
      <c r="C916">
        <v>2019</v>
      </c>
      <c r="D916">
        <v>6</v>
      </c>
      <c r="E916" t="s">
        <v>220</v>
      </c>
      <c r="F916">
        <v>6</v>
      </c>
      <c r="G916" t="s">
        <v>193</v>
      </c>
      <c r="H916">
        <v>619</v>
      </c>
      <c r="I916" t="s">
        <v>278</v>
      </c>
      <c r="J916" t="s">
        <v>279</v>
      </c>
      <c r="K916" t="s">
        <v>213</v>
      </c>
      <c r="L916">
        <v>4562</v>
      </c>
      <c r="M916" t="s">
        <v>212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182</v>
      </c>
      <c r="C917">
        <v>2019</v>
      </c>
      <c r="D917">
        <v>6</v>
      </c>
      <c r="E917" t="s">
        <v>220</v>
      </c>
      <c r="F917">
        <v>5</v>
      </c>
      <c r="G917" t="s">
        <v>196</v>
      </c>
      <c r="H917">
        <v>710</v>
      </c>
      <c r="I917" t="s">
        <v>221</v>
      </c>
      <c r="J917" t="s">
        <v>208</v>
      </c>
      <c r="K917" t="s">
        <v>209</v>
      </c>
      <c r="L917">
        <v>4552</v>
      </c>
      <c r="M917" t="s">
        <v>277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182</v>
      </c>
      <c r="C918">
        <v>2019</v>
      </c>
      <c r="D918">
        <v>6</v>
      </c>
      <c r="E918" t="s">
        <v>220</v>
      </c>
      <c r="F918">
        <v>10</v>
      </c>
      <c r="G918" t="s">
        <v>239</v>
      </c>
      <c r="H918">
        <v>301</v>
      </c>
      <c r="I918" t="s">
        <v>248</v>
      </c>
      <c r="J918" t="s">
        <v>122</v>
      </c>
      <c r="K918" t="s">
        <v>231</v>
      </c>
      <c r="L918">
        <v>207</v>
      </c>
      <c r="M918" t="s">
        <v>244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188</v>
      </c>
      <c r="C919">
        <v>2019</v>
      </c>
      <c r="D919">
        <v>6</v>
      </c>
      <c r="E919" t="s">
        <v>220</v>
      </c>
      <c r="F919">
        <v>3</v>
      </c>
      <c r="G919" t="s">
        <v>190</v>
      </c>
      <c r="H919">
        <v>903</v>
      </c>
      <c r="I919" t="s">
        <v>240</v>
      </c>
      <c r="J919" t="s">
        <v>122</v>
      </c>
      <c r="K919" t="s">
        <v>231</v>
      </c>
      <c r="L919">
        <v>4532</v>
      </c>
      <c r="M919" t="s">
        <v>201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182</v>
      </c>
      <c r="C920">
        <v>2019</v>
      </c>
      <c r="D920">
        <v>6</v>
      </c>
      <c r="E920" t="s">
        <v>220</v>
      </c>
      <c r="F920">
        <v>71</v>
      </c>
      <c r="G920" t="s">
        <v>213</v>
      </c>
      <c r="H920">
        <v>1</v>
      </c>
      <c r="I920" t="s">
        <v>230</v>
      </c>
      <c r="J920" t="s">
        <v>122</v>
      </c>
      <c r="K920" t="s">
        <v>231</v>
      </c>
      <c r="L920">
        <v>1571</v>
      </c>
      <c r="M920" t="s">
        <v>266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182</v>
      </c>
      <c r="C921">
        <v>2019</v>
      </c>
      <c r="D921">
        <v>6</v>
      </c>
      <c r="E921" t="s">
        <v>220</v>
      </c>
      <c r="F921">
        <v>10</v>
      </c>
      <c r="G921" t="s">
        <v>239</v>
      </c>
      <c r="H921">
        <v>3</v>
      </c>
      <c r="I921" t="s">
        <v>210</v>
      </c>
      <c r="J921" t="s">
        <v>203</v>
      </c>
      <c r="K921" t="s">
        <v>204</v>
      </c>
      <c r="L921">
        <v>207</v>
      </c>
      <c r="M921" t="s">
        <v>244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182</v>
      </c>
      <c r="C922">
        <v>2019</v>
      </c>
      <c r="D922">
        <v>6</v>
      </c>
      <c r="E922" t="s">
        <v>220</v>
      </c>
      <c r="F922">
        <v>79</v>
      </c>
      <c r="G922" t="s">
        <v>213</v>
      </c>
      <c r="H922">
        <v>5</v>
      </c>
      <c r="I922" t="s">
        <v>191</v>
      </c>
      <c r="J922" t="s">
        <v>116</v>
      </c>
      <c r="K922" t="s">
        <v>186</v>
      </c>
      <c r="L922">
        <v>1579</v>
      </c>
      <c r="M922" t="s">
        <v>272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182</v>
      </c>
      <c r="C923">
        <v>2019</v>
      </c>
      <c r="D923">
        <v>6</v>
      </c>
      <c r="E923" t="s">
        <v>220</v>
      </c>
      <c r="F923">
        <v>1</v>
      </c>
      <c r="G923" t="s">
        <v>184</v>
      </c>
      <c r="H923">
        <v>310</v>
      </c>
      <c r="I923" t="s">
        <v>255</v>
      </c>
      <c r="J923" t="s">
        <v>119</v>
      </c>
      <c r="K923" t="s">
        <v>215</v>
      </c>
      <c r="L923">
        <v>200</v>
      </c>
      <c r="M923" t="s">
        <v>211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182</v>
      </c>
      <c r="C924">
        <v>2019</v>
      </c>
      <c r="D924">
        <v>6</v>
      </c>
      <c r="E924" t="s">
        <v>220</v>
      </c>
      <c r="F924">
        <v>10</v>
      </c>
      <c r="G924" t="s">
        <v>239</v>
      </c>
      <c r="H924">
        <v>5</v>
      </c>
      <c r="I924" t="s">
        <v>191</v>
      </c>
      <c r="J924" t="s">
        <v>116</v>
      </c>
      <c r="K924" t="s">
        <v>186</v>
      </c>
      <c r="L924">
        <v>207</v>
      </c>
      <c r="M924" t="s">
        <v>244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182</v>
      </c>
      <c r="C925">
        <v>2019</v>
      </c>
      <c r="D925">
        <v>6</v>
      </c>
      <c r="E925" t="s">
        <v>220</v>
      </c>
      <c r="F925">
        <v>1</v>
      </c>
      <c r="G925" t="s">
        <v>184</v>
      </c>
      <c r="H925">
        <v>616</v>
      </c>
      <c r="I925" t="s">
        <v>200</v>
      </c>
      <c r="J925" t="s">
        <v>126</v>
      </c>
      <c r="K925" t="s">
        <v>198</v>
      </c>
      <c r="L925">
        <v>4512</v>
      </c>
      <c r="M925" t="s">
        <v>187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188</v>
      </c>
      <c r="C926">
        <v>2019</v>
      </c>
      <c r="D926">
        <v>6</v>
      </c>
      <c r="E926" t="s">
        <v>220</v>
      </c>
      <c r="F926">
        <v>60</v>
      </c>
      <c r="G926" t="s">
        <v>213</v>
      </c>
      <c r="H926">
        <v>624</v>
      </c>
      <c r="I926" t="s">
        <v>227</v>
      </c>
      <c r="J926" t="s">
        <v>125</v>
      </c>
      <c r="K926" t="s">
        <v>228</v>
      </c>
      <c r="L926">
        <v>4563</v>
      </c>
      <c r="M926" t="s">
        <v>229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182</v>
      </c>
      <c r="C927">
        <v>2019</v>
      </c>
      <c r="D927">
        <v>6</v>
      </c>
      <c r="E927" t="s">
        <v>220</v>
      </c>
      <c r="F927">
        <v>60</v>
      </c>
      <c r="G927" t="s">
        <v>213</v>
      </c>
      <c r="H927">
        <v>615</v>
      </c>
      <c r="I927" t="s">
        <v>293</v>
      </c>
      <c r="J927" t="s">
        <v>124</v>
      </c>
      <c r="K927" t="s">
        <v>262</v>
      </c>
      <c r="L927">
        <v>4563</v>
      </c>
      <c r="M927" t="s">
        <v>229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188</v>
      </c>
      <c r="C928">
        <v>2019</v>
      </c>
      <c r="D928">
        <v>6</v>
      </c>
      <c r="E928" t="s">
        <v>220</v>
      </c>
      <c r="F928">
        <v>60</v>
      </c>
      <c r="G928" t="s">
        <v>213</v>
      </c>
      <c r="H928">
        <v>615</v>
      </c>
      <c r="I928" t="s">
        <v>293</v>
      </c>
      <c r="J928" t="s">
        <v>124</v>
      </c>
      <c r="K928" t="s">
        <v>262</v>
      </c>
      <c r="L928">
        <v>4563</v>
      </c>
      <c r="M928" t="s">
        <v>229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182</v>
      </c>
      <c r="C929">
        <v>2019</v>
      </c>
      <c r="D929">
        <v>6</v>
      </c>
      <c r="E929" t="s">
        <v>220</v>
      </c>
      <c r="F929">
        <v>60</v>
      </c>
      <c r="G929" t="s">
        <v>213</v>
      </c>
      <c r="H929">
        <v>601</v>
      </c>
      <c r="I929" t="s">
        <v>261</v>
      </c>
      <c r="J929" t="s">
        <v>124</v>
      </c>
      <c r="K929" t="s">
        <v>262</v>
      </c>
      <c r="L929">
        <v>360</v>
      </c>
      <c r="M929" t="s">
        <v>226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182</v>
      </c>
      <c r="C930">
        <v>2019</v>
      </c>
      <c r="D930">
        <v>6</v>
      </c>
      <c r="E930" t="s">
        <v>220</v>
      </c>
      <c r="F930">
        <v>10</v>
      </c>
      <c r="G930" t="s">
        <v>239</v>
      </c>
      <c r="H930">
        <v>602</v>
      </c>
      <c r="I930" t="s">
        <v>247</v>
      </c>
      <c r="J930" t="s">
        <v>126</v>
      </c>
      <c r="K930" t="s">
        <v>198</v>
      </c>
      <c r="L930">
        <v>207</v>
      </c>
      <c r="M930" t="s">
        <v>244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182</v>
      </c>
      <c r="C931">
        <v>2019</v>
      </c>
      <c r="D931">
        <v>6</v>
      </c>
      <c r="E931" t="s">
        <v>220</v>
      </c>
      <c r="F931">
        <v>5</v>
      </c>
      <c r="G931" t="s">
        <v>196</v>
      </c>
      <c r="H931">
        <v>616</v>
      </c>
      <c r="I931" t="s">
        <v>200</v>
      </c>
      <c r="J931" t="s">
        <v>126</v>
      </c>
      <c r="K931" t="s">
        <v>198</v>
      </c>
      <c r="L931">
        <v>4552</v>
      </c>
      <c r="M931" t="s">
        <v>277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182</v>
      </c>
      <c r="C932">
        <v>2019</v>
      </c>
      <c r="D932">
        <v>6</v>
      </c>
      <c r="E932" t="s">
        <v>220</v>
      </c>
      <c r="F932">
        <v>6</v>
      </c>
      <c r="G932" t="s">
        <v>193</v>
      </c>
      <c r="H932">
        <v>627</v>
      </c>
      <c r="I932" t="s">
        <v>258</v>
      </c>
      <c r="J932" t="s">
        <v>133</v>
      </c>
      <c r="K932" t="s">
        <v>213</v>
      </c>
      <c r="L932">
        <v>4562</v>
      </c>
      <c r="M932" t="s">
        <v>212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188</v>
      </c>
      <c r="C933">
        <v>2019</v>
      </c>
      <c r="D933">
        <v>6</v>
      </c>
      <c r="E933" t="s">
        <v>220</v>
      </c>
      <c r="F933">
        <v>1</v>
      </c>
      <c r="G933" t="s">
        <v>184</v>
      </c>
      <c r="H933">
        <v>1</v>
      </c>
      <c r="I933" t="s">
        <v>230</v>
      </c>
      <c r="J933" t="s">
        <v>122</v>
      </c>
      <c r="K933" t="s">
        <v>231</v>
      </c>
      <c r="L933">
        <v>200</v>
      </c>
      <c r="M933" t="s">
        <v>211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182</v>
      </c>
      <c r="C934">
        <v>2019</v>
      </c>
      <c r="D934">
        <v>6</v>
      </c>
      <c r="E934" t="s">
        <v>220</v>
      </c>
      <c r="F934">
        <v>1</v>
      </c>
      <c r="G934" t="s">
        <v>184</v>
      </c>
      <c r="H934">
        <v>903</v>
      </c>
      <c r="I934" t="s">
        <v>240</v>
      </c>
      <c r="J934" t="s">
        <v>122</v>
      </c>
      <c r="K934" t="s">
        <v>231</v>
      </c>
      <c r="L934">
        <v>4512</v>
      </c>
      <c r="M934" t="s">
        <v>187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182</v>
      </c>
      <c r="C935">
        <v>2019</v>
      </c>
      <c r="D935">
        <v>6</v>
      </c>
      <c r="E935" t="s">
        <v>220</v>
      </c>
      <c r="F935">
        <v>10</v>
      </c>
      <c r="G935" t="s">
        <v>239</v>
      </c>
      <c r="H935">
        <v>2</v>
      </c>
      <c r="I935" t="s">
        <v>265</v>
      </c>
      <c r="J935" t="s">
        <v>122</v>
      </c>
      <c r="K935" t="s">
        <v>231</v>
      </c>
      <c r="L935">
        <v>207</v>
      </c>
      <c r="M935" t="s">
        <v>244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182</v>
      </c>
      <c r="C936">
        <v>2019</v>
      </c>
      <c r="D936">
        <v>6</v>
      </c>
      <c r="E936" t="s">
        <v>220</v>
      </c>
      <c r="F936">
        <v>3</v>
      </c>
      <c r="G936" t="s">
        <v>190</v>
      </c>
      <c r="H936">
        <v>2</v>
      </c>
      <c r="I936" t="s">
        <v>265</v>
      </c>
      <c r="J936" t="s">
        <v>122</v>
      </c>
      <c r="K936" t="s">
        <v>231</v>
      </c>
      <c r="L936">
        <v>300</v>
      </c>
      <c r="M936" t="s">
        <v>192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182</v>
      </c>
      <c r="C937">
        <v>2019</v>
      </c>
      <c r="D937">
        <v>6</v>
      </c>
      <c r="E937" t="s">
        <v>220</v>
      </c>
      <c r="F937">
        <v>1</v>
      </c>
      <c r="G937" t="s">
        <v>184</v>
      </c>
      <c r="H937">
        <v>7</v>
      </c>
      <c r="I937" t="s">
        <v>242</v>
      </c>
      <c r="J937" t="s">
        <v>123</v>
      </c>
      <c r="K937" t="s">
        <v>243</v>
      </c>
      <c r="L937">
        <v>200</v>
      </c>
      <c r="M937" t="s">
        <v>211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188</v>
      </c>
      <c r="C938">
        <v>2019</v>
      </c>
      <c r="D938">
        <v>6</v>
      </c>
      <c r="E938" t="s">
        <v>220</v>
      </c>
      <c r="F938">
        <v>10</v>
      </c>
      <c r="G938" t="s">
        <v>239</v>
      </c>
      <c r="H938">
        <v>905</v>
      </c>
      <c r="I938" t="s">
        <v>273</v>
      </c>
      <c r="J938" t="s">
        <v>123</v>
      </c>
      <c r="K938" t="s">
        <v>243</v>
      </c>
      <c r="L938">
        <v>4513</v>
      </c>
      <c r="M938" t="s">
        <v>241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188</v>
      </c>
      <c r="C939">
        <v>2019</v>
      </c>
      <c r="D939">
        <v>6</v>
      </c>
      <c r="E939" t="s">
        <v>220</v>
      </c>
      <c r="F939">
        <v>3</v>
      </c>
      <c r="G939" t="s">
        <v>190</v>
      </c>
      <c r="H939">
        <v>710</v>
      </c>
      <c r="I939" t="s">
        <v>221</v>
      </c>
      <c r="J939" t="s">
        <v>208</v>
      </c>
      <c r="K939" t="s">
        <v>209</v>
      </c>
      <c r="L939">
        <v>4532</v>
      </c>
      <c r="M939" t="s">
        <v>201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182</v>
      </c>
      <c r="C940">
        <v>2019</v>
      </c>
      <c r="D940">
        <v>6</v>
      </c>
      <c r="E940" t="s">
        <v>220</v>
      </c>
      <c r="F940">
        <v>3</v>
      </c>
      <c r="G940" t="s">
        <v>190</v>
      </c>
      <c r="H940">
        <v>17</v>
      </c>
      <c r="I940" t="s">
        <v>205</v>
      </c>
      <c r="J940" t="s">
        <v>129</v>
      </c>
      <c r="K940" t="s">
        <v>206</v>
      </c>
      <c r="L940">
        <v>300</v>
      </c>
      <c r="M940" t="s">
        <v>192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182</v>
      </c>
      <c r="C941">
        <v>2019</v>
      </c>
      <c r="D941">
        <v>6</v>
      </c>
      <c r="E941" t="s">
        <v>220</v>
      </c>
      <c r="F941">
        <v>3</v>
      </c>
      <c r="G941" t="s">
        <v>190</v>
      </c>
      <c r="H941">
        <v>950</v>
      </c>
      <c r="I941" t="s">
        <v>185</v>
      </c>
      <c r="J941" t="s">
        <v>116</v>
      </c>
      <c r="K941" t="s">
        <v>186</v>
      </c>
      <c r="L941">
        <v>4532</v>
      </c>
      <c r="M941" t="s">
        <v>201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182</v>
      </c>
      <c r="C942">
        <v>2019</v>
      </c>
      <c r="D942">
        <v>6</v>
      </c>
      <c r="E942" t="s">
        <v>220</v>
      </c>
      <c r="F942">
        <v>5</v>
      </c>
      <c r="G942" t="s">
        <v>196</v>
      </c>
      <c r="H942">
        <v>11</v>
      </c>
      <c r="I942" t="s">
        <v>284</v>
      </c>
      <c r="J942" t="s">
        <v>116</v>
      </c>
      <c r="K942" t="s">
        <v>186</v>
      </c>
      <c r="L942">
        <v>460</v>
      </c>
      <c r="M942" t="s">
        <v>199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182</v>
      </c>
      <c r="C943">
        <v>2019</v>
      </c>
      <c r="D943">
        <v>6</v>
      </c>
      <c r="E943" t="s">
        <v>220</v>
      </c>
      <c r="F943">
        <v>5</v>
      </c>
      <c r="G943" t="s">
        <v>196</v>
      </c>
      <c r="H943">
        <v>950</v>
      </c>
      <c r="I943" t="s">
        <v>185</v>
      </c>
      <c r="J943" t="s">
        <v>116</v>
      </c>
      <c r="K943" t="s">
        <v>186</v>
      </c>
      <c r="L943">
        <v>4552</v>
      </c>
      <c r="M943" t="s">
        <v>277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182</v>
      </c>
      <c r="C944">
        <v>2019</v>
      </c>
      <c r="D944">
        <v>6</v>
      </c>
      <c r="E944" t="s">
        <v>220</v>
      </c>
      <c r="F944">
        <v>1</v>
      </c>
      <c r="G944" t="s">
        <v>184</v>
      </c>
      <c r="H944">
        <v>5</v>
      </c>
      <c r="I944" t="s">
        <v>191</v>
      </c>
      <c r="J944" t="s">
        <v>116</v>
      </c>
      <c r="K944" t="s">
        <v>186</v>
      </c>
      <c r="L944">
        <v>200</v>
      </c>
      <c r="M944" t="s">
        <v>211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188</v>
      </c>
      <c r="C945">
        <v>2019</v>
      </c>
      <c r="D945">
        <v>6</v>
      </c>
      <c r="E945" t="s">
        <v>220</v>
      </c>
      <c r="F945">
        <v>3</v>
      </c>
      <c r="G945" t="s">
        <v>190</v>
      </c>
      <c r="H945">
        <v>10</v>
      </c>
      <c r="I945" t="s">
        <v>252</v>
      </c>
      <c r="J945" t="s">
        <v>119</v>
      </c>
      <c r="K945" t="s">
        <v>215</v>
      </c>
      <c r="L945">
        <v>300</v>
      </c>
      <c r="M945" t="s">
        <v>192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182</v>
      </c>
      <c r="C946">
        <v>2019</v>
      </c>
      <c r="D946">
        <v>6</v>
      </c>
      <c r="E946" t="s">
        <v>220</v>
      </c>
      <c r="F946">
        <v>3</v>
      </c>
      <c r="G946" t="s">
        <v>190</v>
      </c>
      <c r="H946">
        <v>15</v>
      </c>
      <c r="I946" t="s">
        <v>253</v>
      </c>
      <c r="J946" t="s">
        <v>119</v>
      </c>
      <c r="K946" t="s">
        <v>215</v>
      </c>
      <c r="L946">
        <v>300</v>
      </c>
      <c r="M946" t="s">
        <v>192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188</v>
      </c>
      <c r="C947">
        <v>2019</v>
      </c>
      <c r="D947">
        <v>6</v>
      </c>
      <c r="E947" t="s">
        <v>220</v>
      </c>
      <c r="F947">
        <v>1</v>
      </c>
      <c r="G947" t="s">
        <v>184</v>
      </c>
      <c r="H947">
        <v>953</v>
      </c>
      <c r="I947" t="s">
        <v>214</v>
      </c>
      <c r="J947" t="s">
        <v>119</v>
      </c>
      <c r="K947" t="s">
        <v>215</v>
      </c>
      <c r="L947">
        <v>4512</v>
      </c>
      <c r="M947" t="s">
        <v>187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188</v>
      </c>
      <c r="C948">
        <v>2019</v>
      </c>
      <c r="D948">
        <v>6</v>
      </c>
      <c r="E948" t="s">
        <v>220</v>
      </c>
      <c r="F948">
        <v>5</v>
      </c>
      <c r="G948" t="s">
        <v>196</v>
      </c>
      <c r="H948">
        <v>950</v>
      </c>
      <c r="I948" t="s">
        <v>185</v>
      </c>
      <c r="J948" t="s">
        <v>116</v>
      </c>
      <c r="K948" t="s">
        <v>186</v>
      </c>
      <c r="L948">
        <v>4552</v>
      </c>
      <c r="M948" t="s">
        <v>277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182</v>
      </c>
      <c r="C949">
        <v>2019</v>
      </c>
      <c r="D949">
        <v>6</v>
      </c>
      <c r="E949" t="s">
        <v>220</v>
      </c>
      <c r="F949">
        <v>5</v>
      </c>
      <c r="G949" t="s">
        <v>196</v>
      </c>
      <c r="H949">
        <v>18</v>
      </c>
      <c r="I949" t="s">
        <v>216</v>
      </c>
      <c r="J949" t="s">
        <v>120</v>
      </c>
      <c r="K949" t="s">
        <v>217</v>
      </c>
      <c r="L949">
        <v>460</v>
      </c>
      <c r="M949" t="s">
        <v>199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182</v>
      </c>
      <c r="C950">
        <v>2019</v>
      </c>
      <c r="D950">
        <v>6</v>
      </c>
      <c r="E950" t="s">
        <v>220</v>
      </c>
      <c r="F950">
        <v>10</v>
      </c>
      <c r="G950" t="s">
        <v>239</v>
      </c>
      <c r="H950">
        <v>616</v>
      </c>
      <c r="I950" t="s">
        <v>200</v>
      </c>
      <c r="J950" t="s">
        <v>126</v>
      </c>
      <c r="K950" t="s">
        <v>198</v>
      </c>
      <c r="L950">
        <v>4513</v>
      </c>
      <c r="M950" t="s">
        <v>241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182</v>
      </c>
      <c r="C951">
        <v>2019</v>
      </c>
      <c r="D951">
        <v>6</v>
      </c>
      <c r="E951" t="s">
        <v>220</v>
      </c>
      <c r="F951">
        <v>6</v>
      </c>
      <c r="G951" t="s">
        <v>193</v>
      </c>
      <c r="H951">
        <v>600</v>
      </c>
      <c r="I951" t="s">
        <v>267</v>
      </c>
      <c r="J951" t="s">
        <v>124</v>
      </c>
      <c r="K951" t="s">
        <v>262</v>
      </c>
      <c r="L951">
        <v>700</v>
      </c>
      <c r="M951" t="s">
        <v>194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182</v>
      </c>
      <c r="C952">
        <v>2019</v>
      </c>
      <c r="D952">
        <v>6</v>
      </c>
      <c r="E952" t="s">
        <v>220</v>
      </c>
      <c r="F952">
        <v>5</v>
      </c>
      <c r="G952" t="s">
        <v>196</v>
      </c>
      <c r="H952">
        <v>603</v>
      </c>
      <c r="I952" t="s">
        <v>197</v>
      </c>
      <c r="J952" t="s">
        <v>126</v>
      </c>
      <c r="K952" t="s">
        <v>198</v>
      </c>
      <c r="L952">
        <v>460</v>
      </c>
      <c r="M952" t="s">
        <v>199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182</v>
      </c>
      <c r="C953">
        <v>2019</v>
      </c>
      <c r="D953">
        <v>6</v>
      </c>
      <c r="E953" t="s">
        <v>220</v>
      </c>
      <c r="F953">
        <v>6</v>
      </c>
      <c r="G953" t="s">
        <v>193</v>
      </c>
      <c r="H953">
        <v>602</v>
      </c>
      <c r="I953" t="s">
        <v>247</v>
      </c>
      <c r="J953" t="s">
        <v>126</v>
      </c>
      <c r="K953" t="s">
        <v>198</v>
      </c>
      <c r="L953">
        <v>700</v>
      </c>
      <c r="M953" t="s">
        <v>194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188</v>
      </c>
      <c r="C954">
        <v>2019</v>
      </c>
      <c r="D954">
        <v>6</v>
      </c>
      <c r="E954" t="s">
        <v>220</v>
      </c>
      <c r="F954">
        <v>3</v>
      </c>
      <c r="G954" t="s">
        <v>190</v>
      </c>
      <c r="H954">
        <v>616</v>
      </c>
      <c r="I954" t="s">
        <v>200</v>
      </c>
      <c r="J954" t="s">
        <v>126</v>
      </c>
      <c r="K954" t="s">
        <v>198</v>
      </c>
      <c r="L954">
        <v>4532</v>
      </c>
      <c r="M954" t="s">
        <v>201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182</v>
      </c>
      <c r="C955">
        <v>2019</v>
      </c>
      <c r="D955">
        <v>6</v>
      </c>
      <c r="E955" t="s">
        <v>220</v>
      </c>
      <c r="F955">
        <v>3</v>
      </c>
      <c r="G955" t="s">
        <v>190</v>
      </c>
      <c r="H955">
        <v>953</v>
      </c>
      <c r="I955" t="s">
        <v>214</v>
      </c>
      <c r="J955" t="s">
        <v>119</v>
      </c>
      <c r="K955" t="s">
        <v>215</v>
      </c>
      <c r="L955">
        <v>4532</v>
      </c>
      <c r="M955" t="s">
        <v>201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182</v>
      </c>
      <c r="C956">
        <v>2019</v>
      </c>
      <c r="D956">
        <v>6</v>
      </c>
      <c r="E956" t="s">
        <v>220</v>
      </c>
      <c r="F956">
        <v>3</v>
      </c>
      <c r="G956" t="s">
        <v>190</v>
      </c>
      <c r="H956">
        <v>313</v>
      </c>
      <c r="I956" t="s">
        <v>218</v>
      </c>
      <c r="J956" t="s">
        <v>120</v>
      </c>
      <c r="K956" t="s">
        <v>217</v>
      </c>
      <c r="L956">
        <v>300</v>
      </c>
      <c r="M956" t="s">
        <v>192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182</v>
      </c>
      <c r="C957">
        <v>2019</v>
      </c>
      <c r="D957">
        <v>6</v>
      </c>
      <c r="E957" t="s">
        <v>220</v>
      </c>
      <c r="F957">
        <v>5</v>
      </c>
      <c r="G957" t="s">
        <v>196</v>
      </c>
      <c r="H957">
        <v>13</v>
      </c>
      <c r="I957" t="s">
        <v>297</v>
      </c>
      <c r="J957" t="s">
        <v>120</v>
      </c>
      <c r="K957" t="s">
        <v>217</v>
      </c>
      <c r="L957">
        <v>460</v>
      </c>
      <c r="M957" t="s">
        <v>199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182</v>
      </c>
      <c r="C958">
        <v>2019</v>
      </c>
      <c r="D958">
        <v>6</v>
      </c>
      <c r="E958" t="s">
        <v>220</v>
      </c>
      <c r="F958">
        <v>3</v>
      </c>
      <c r="G958" t="s">
        <v>190</v>
      </c>
      <c r="H958">
        <v>5</v>
      </c>
      <c r="I958" t="s">
        <v>191</v>
      </c>
      <c r="J958" t="s">
        <v>116</v>
      </c>
      <c r="K958" t="s">
        <v>186</v>
      </c>
      <c r="L958">
        <v>300</v>
      </c>
      <c r="M958" t="s">
        <v>192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188</v>
      </c>
      <c r="C959">
        <v>2019</v>
      </c>
      <c r="D959">
        <v>6</v>
      </c>
      <c r="E959" t="s">
        <v>220</v>
      </c>
      <c r="F959">
        <v>3</v>
      </c>
      <c r="G959" t="s">
        <v>190</v>
      </c>
      <c r="H959">
        <v>5</v>
      </c>
      <c r="I959" t="s">
        <v>191</v>
      </c>
      <c r="J959" t="s">
        <v>116</v>
      </c>
      <c r="K959" t="s">
        <v>186</v>
      </c>
      <c r="L959">
        <v>300</v>
      </c>
      <c r="M959" t="s">
        <v>192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182</v>
      </c>
      <c r="C960">
        <v>2019</v>
      </c>
      <c r="D960">
        <v>6</v>
      </c>
      <c r="E960" t="s">
        <v>220</v>
      </c>
      <c r="F960">
        <v>1</v>
      </c>
      <c r="G960" t="s">
        <v>184</v>
      </c>
      <c r="H960">
        <v>2</v>
      </c>
      <c r="I960" t="s">
        <v>265</v>
      </c>
      <c r="J960" t="s">
        <v>122</v>
      </c>
      <c r="K960" t="s">
        <v>231</v>
      </c>
      <c r="L960">
        <v>200</v>
      </c>
      <c r="M960" t="s">
        <v>211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182</v>
      </c>
      <c r="C961">
        <v>2019</v>
      </c>
      <c r="D961">
        <v>6</v>
      </c>
      <c r="E961" t="s">
        <v>220</v>
      </c>
      <c r="F961">
        <v>3</v>
      </c>
      <c r="G961" t="s">
        <v>190</v>
      </c>
      <c r="H961">
        <v>1</v>
      </c>
      <c r="I961" t="s">
        <v>230</v>
      </c>
      <c r="J961" t="s">
        <v>122</v>
      </c>
      <c r="K961" t="s">
        <v>231</v>
      </c>
      <c r="L961">
        <v>300</v>
      </c>
      <c r="M961" t="s">
        <v>192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182</v>
      </c>
      <c r="C962">
        <v>2019</v>
      </c>
      <c r="D962">
        <v>6</v>
      </c>
      <c r="E962" t="s">
        <v>220</v>
      </c>
      <c r="F962">
        <v>3</v>
      </c>
      <c r="G962" t="s">
        <v>190</v>
      </c>
      <c r="H962">
        <v>301</v>
      </c>
      <c r="I962" t="s">
        <v>248</v>
      </c>
      <c r="J962" t="s">
        <v>122</v>
      </c>
      <c r="K962" t="s">
        <v>231</v>
      </c>
      <c r="L962">
        <v>300</v>
      </c>
      <c r="M962" t="s">
        <v>192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182</v>
      </c>
      <c r="C963">
        <v>2019</v>
      </c>
      <c r="D963">
        <v>6</v>
      </c>
      <c r="E963" t="s">
        <v>220</v>
      </c>
      <c r="F963">
        <v>10</v>
      </c>
      <c r="G963" t="s">
        <v>239</v>
      </c>
      <c r="H963">
        <v>7</v>
      </c>
      <c r="I963" t="s">
        <v>242</v>
      </c>
      <c r="J963" t="s">
        <v>123</v>
      </c>
      <c r="K963" t="s">
        <v>243</v>
      </c>
      <c r="L963">
        <v>207</v>
      </c>
      <c r="M963" t="s">
        <v>244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182</v>
      </c>
      <c r="C964">
        <v>2019</v>
      </c>
      <c r="D964">
        <v>6</v>
      </c>
      <c r="E964" t="s">
        <v>220</v>
      </c>
      <c r="F964">
        <v>10</v>
      </c>
      <c r="G964" t="s">
        <v>239</v>
      </c>
      <c r="H964">
        <v>306</v>
      </c>
      <c r="I964" t="s">
        <v>245</v>
      </c>
      <c r="J964" t="s">
        <v>123</v>
      </c>
      <c r="K964" t="s">
        <v>243</v>
      </c>
      <c r="L964">
        <v>207</v>
      </c>
      <c r="M964" t="s">
        <v>244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182</v>
      </c>
      <c r="C965">
        <v>2019</v>
      </c>
      <c r="D965">
        <v>6</v>
      </c>
      <c r="E965" t="s">
        <v>220</v>
      </c>
      <c r="F965">
        <v>3</v>
      </c>
      <c r="G965" t="s">
        <v>190</v>
      </c>
      <c r="H965">
        <v>911</v>
      </c>
      <c r="I965" t="s">
        <v>202</v>
      </c>
      <c r="J965" t="s">
        <v>203</v>
      </c>
      <c r="K965" t="s">
        <v>204</v>
      </c>
      <c r="L965">
        <v>4532</v>
      </c>
      <c r="M965" t="s">
        <v>201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182</v>
      </c>
      <c r="C966">
        <v>2019</v>
      </c>
      <c r="D966">
        <v>6</v>
      </c>
      <c r="E966" t="s">
        <v>220</v>
      </c>
      <c r="F966">
        <v>1</v>
      </c>
      <c r="G966" t="s">
        <v>184</v>
      </c>
      <c r="H966">
        <v>3</v>
      </c>
      <c r="I966" t="s">
        <v>210</v>
      </c>
      <c r="J966" t="s">
        <v>203</v>
      </c>
      <c r="K966" t="s">
        <v>204</v>
      </c>
      <c r="L966">
        <v>200</v>
      </c>
      <c r="M966" t="s">
        <v>211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182</v>
      </c>
      <c r="C967">
        <v>2019</v>
      </c>
      <c r="D967">
        <v>6</v>
      </c>
      <c r="E967" t="s">
        <v>220</v>
      </c>
      <c r="F967">
        <v>75</v>
      </c>
      <c r="G967" t="s">
        <v>213</v>
      </c>
      <c r="H967">
        <v>701</v>
      </c>
      <c r="I967" t="s">
        <v>207</v>
      </c>
      <c r="J967" t="s">
        <v>208</v>
      </c>
      <c r="K967" t="s">
        <v>209</v>
      </c>
      <c r="L967">
        <v>1575</v>
      </c>
      <c r="M967" t="s">
        <v>219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182</v>
      </c>
      <c r="C968">
        <v>2019</v>
      </c>
      <c r="D968">
        <v>6</v>
      </c>
      <c r="E968" t="s">
        <v>220</v>
      </c>
      <c r="F968">
        <v>6</v>
      </c>
      <c r="G968" t="s">
        <v>193</v>
      </c>
      <c r="H968">
        <v>5</v>
      </c>
      <c r="I968" t="s">
        <v>191</v>
      </c>
      <c r="J968" t="s">
        <v>116</v>
      </c>
      <c r="K968" t="s">
        <v>186</v>
      </c>
      <c r="L968">
        <v>700</v>
      </c>
      <c r="M968" t="s">
        <v>194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182</v>
      </c>
      <c r="C969">
        <v>2019</v>
      </c>
      <c r="D969">
        <v>6</v>
      </c>
      <c r="E969" t="s">
        <v>220</v>
      </c>
      <c r="F969">
        <v>75</v>
      </c>
      <c r="G969" t="s">
        <v>213</v>
      </c>
      <c r="H969">
        <v>5</v>
      </c>
      <c r="I969" t="s">
        <v>191</v>
      </c>
      <c r="J969" t="s">
        <v>116</v>
      </c>
      <c r="K969" t="s">
        <v>186</v>
      </c>
      <c r="L969">
        <v>1575</v>
      </c>
      <c r="M969" t="s">
        <v>219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188</v>
      </c>
      <c r="C970">
        <v>2019</v>
      </c>
      <c r="D970">
        <v>6</v>
      </c>
      <c r="E970" t="s">
        <v>220</v>
      </c>
      <c r="F970">
        <v>3</v>
      </c>
      <c r="G970" t="s">
        <v>190</v>
      </c>
      <c r="H970">
        <v>950</v>
      </c>
      <c r="I970" t="s">
        <v>185</v>
      </c>
      <c r="J970" t="s">
        <v>116</v>
      </c>
      <c r="K970" t="s">
        <v>186</v>
      </c>
      <c r="L970">
        <v>4532</v>
      </c>
      <c r="M970" t="s">
        <v>201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182</v>
      </c>
      <c r="C971">
        <v>2019</v>
      </c>
      <c r="D971">
        <v>6</v>
      </c>
      <c r="E971" t="s">
        <v>220</v>
      </c>
      <c r="F971">
        <v>3</v>
      </c>
      <c r="G971" t="s">
        <v>190</v>
      </c>
      <c r="H971">
        <v>12</v>
      </c>
      <c r="I971" t="s">
        <v>302</v>
      </c>
      <c r="J971" t="s">
        <v>127</v>
      </c>
      <c r="K971" t="s">
        <v>250</v>
      </c>
      <c r="L971">
        <v>300</v>
      </c>
      <c r="M971" t="s">
        <v>192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182</v>
      </c>
      <c r="C972">
        <v>2019</v>
      </c>
      <c r="D972">
        <v>6</v>
      </c>
      <c r="E972" t="s">
        <v>220</v>
      </c>
      <c r="F972">
        <v>1</v>
      </c>
      <c r="G972" t="s">
        <v>184</v>
      </c>
      <c r="H972">
        <v>305</v>
      </c>
      <c r="I972" t="s">
        <v>235</v>
      </c>
      <c r="J972" t="s">
        <v>116</v>
      </c>
      <c r="K972" t="s">
        <v>186</v>
      </c>
      <c r="L972">
        <v>200</v>
      </c>
      <c r="M972" t="s">
        <v>211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182</v>
      </c>
      <c r="C973">
        <v>2019</v>
      </c>
      <c r="D973">
        <v>6</v>
      </c>
      <c r="E973" t="s">
        <v>220</v>
      </c>
      <c r="F973">
        <v>5</v>
      </c>
      <c r="G973" t="s">
        <v>196</v>
      </c>
      <c r="H973">
        <v>313</v>
      </c>
      <c r="I973" t="s">
        <v>218</v>
      </c>
      <c r="J973" t="s">
        <v>120</v>
      </c>
      <c r="K973" t="s">
        <v>217</v>
      </c>
      <c r="L973">
        <v>460</v>
      </c>
      <c r="M973" t="s">
        <v>199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188</v>
      </c>
      <c r="C974">
        <v>2019</v>
      </c>
      <c r="D974">
        <v>6</v>
      </c>
      <c r="E974" t="s">
        <v>220</v>
      </c>
      <c r="F974">
        <v>3</v>
      </c>
      <c r="G974" t="s">
        <v>190</v>
      </c>
      <c r="H974">
        <v>621</v>
      </c>
      <c r="I974" t="s">
        <v>260</v>
      </c>
      <c r="J974" t="s">
        <v>117</v>
      </c>
      <c r="K974" t="s">
        <v>225</v>
      </c>
      <c r="L974">
        <v>4532</v>
      </c>
      <c r="M974" t="s">
        <v>201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182</v>
      </c>
      <c r="C975">
        <v>2019</v>
      </c>
      <c r="D975">
        <v>6</v>
      </c>
      <c r="E975" t="s">
        <v>220</v>
      </c>
      <c r="F975">
        <v>6</v>
      </c>
      <c r="G975" t="s">
        <v>193</v>
      </c>
      <c r="H975">
        <v>606</v>
      </c>
      <c r="I975" t="s">
        <v>280</v>
      </c>
      <c r="J975" t="s">
        <v>131</v>
      </c>
      <c r="K975" t="s">
        <v>281</v>
      </c>
      <c r="L975">
        <v>700</v>
      </c>
      <c r="M975" t="s">
        <v>194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182</v>
      </c>
      <c r="C976">
        <v>2019</v>
      </c>
      <c r="D976">
        <v>6</v>
      </c>
      <c r="E976" t="s">
        <v>220</v>
      </c>
      <c r="F976">
        <v>1</v>
      </c>
      <c r="G976" t="s">
        <v>184</v>
      </c>
      <c r="H976">
        <v>1</v>
      </c>
      <c r="I976" t="s">
        <v>230</v>
      </c>
      <c r="J976" t="s">
        <v>122</v>
      </c>
      <c r="K976" t="s">
        <v>231</v>
      </c>
      <c r="L976">
        <v>200</v>
      </c>
      <c r="M976" t="s">
        <v>211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182</v>
      </c>
      <c r="C977">
        <v>2019</v>
      </c>
      <c r="D977">
        <v>6</v>
      </c>
      <c r="E977" t="s">
        <v>220</v>
      </c>
      <c r="F977">
        <v>1</v>
      </c>
      <c r="G977" t="s">
        <v>184</v>
      </c>
      <c r="H977">
        <v>306</v>
      </c>
      <c r="I977" t="s">
        <v>245</v>
      </c>
      <c r="J977" t="s">
        <v>123</v>
      </c>
      <c r="K977" t="s">
        <v>243</v>
      </c>
      <c r="L977">
        <v>200</v>
      </c>
      <c r="M977" t="s">
        <v>211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182</v>
      </c>
      <c r="C978">
        <v>2019</v>
      </c>
      <c r="D978">
        <v>6</v>
      </c>
      <c r="E978" t="s">
        <v>220</v>
      </c>
      <c r="F978">
        <v>3</v>
      </c>
      <c r="G978" t="s">
        <v>190</v>
      </c>
      <c r="H978">
        <v>955</v>
      </c>
      <c r="I978" t="s">
        <v>283</v>
      </c>
      <c r="J978" t="s">
        <v>120</v>
      </c>
      <c r="K978" t="s">
        <v>217</v>
      </c>
      <c r="L978">
        <v>4532</v>
      </c>
      <c r="M978" t="s">
        <v>201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182</v>
      </c>
      <c r="C979">
        <v>2019</v>
      </c>
      <c r="D979">
        <v>6</v>
      </c>
      <c r="E979" t="s">
        <v>220</v>
      </c>
      <c r="F979">
        <v>3</v>
      </c>
      <c r="G979" t="s">
        <v>190</v>
      </c>
      <c r="H979">
        <v>954</v>
      </c>
      <c r="I979" t="s">
        <v>238</v>
      </c>
      <c r="J979" t="s">
        <v>120</v>
      </c>
      <c r="K979" t="s">
        <v>217</v>
      </c>
      <c r="L979">
        <v>4532</v>
      </c>
      <c r="M979" t="s">
        <v>201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188</v>
      </c>
      <c r="C980">
        <v>2019</v>
      </c>
      <c r="D980">
        <v>6</v>
      </c>
      <c r="E980" t="s">
        <v>220</v>
      </c>
      <c r="F980">
        <v>3</v>
      </c>
      <c r="G980" t="s">
        <v>190</v>
      </c>
      <c r="H980">
        <v>954</v>
      </c>
      <c r="I980" t="s">
        <v>238</v>
      </c>
      <c r="J980" t="s">
        <v>120</v>
      </c>
      <c r="K980" t="s">
        <v>217</v>
      </c>
      <c r="L980">
        <v>4532</v>
      </c>
      <c r="M980" t="s">
        <v>201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182</v>
      </c>
      <c r="C981">
        <v>2019</v>
      </c>
      <c r="D981">
        <v>6</v>
      </c>
      <c r="E981" t="s">
        <v>220</v>
      </c>
      <c r="F981">
        <v>3</v>
      </c>
      <c r="G981" t="s">
        <v>190</v>
      </c>
      <c r="H981">
        <v>20</v>
      </c>
      <c r="I981" t="s">
        <v>301</v>
      </c>
      <c r="J981" t="s">
        <v>129</v>
      </c>
      <c r="K981" t="s">
        <v>206</v>
      </c>
      <c r="L981">
        <v>300</v>
      </c>
      <c r="M981" t="s">
        <v>192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188</v>
      </c>
      <c r="C982">
        <v>2019</v>
      </c>
      <c r="D982">
        <v>6</v>
      </c>
      <c r="E982" t="s">
        <v>220</v>
      </c>
      <c r="F982">
        <v>1</v>
      </c>
      <c r="G982" t="s">
        <v>184</v>
      </c>
      <c r="H982">
        <v>950</v>
      </c>
      <c r="I982" t="s">
        <v>185</v>
      </c>
      <c r="J982" t="s">
        <v>116</v>
      </c>
      <c r="K982" t="s">
        <v>186</v>
      </c>
      <c r="L982">
        <v>4512</v>
      </c>
      <c r="M982" t="s">
        <v>187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182</v>
      </c>
      <c r="C983">
        <v>2019</v>
      </c>
      <c r="D983">
        <v>6</v>
      </c>
      <c r="E983" t="s">
        <v>220</v>
      </c>
      <c r="F983">
        <v>3</v>
      </c>
      <c r="G983" t="s">
        <v>190</v>
      </c>
      <c r="H983">
        <v>305</v>
      </c>
      <c r="I983" t="s">
        <v>235</v>
      </c>
      <c r="J983" t="s">
        <v>116</v>
      </c>
      <c r="K983" t="s">
        <v>186</v>
      </c>
      <c r="L983">
        <v>300</v>
      </c>
      <c r="M983" t="s">
        <v>192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188</v>
      </c>
      <c r="C984">
        <v>2019</v>
      </c>
      <c r="D984">
        <v>6</v>
      </c>
      <c r="E984" t="s">
        <v>220</v>
      </c>
      <c r="F984">
        <v>3</v>
      </c>
      <c r="G984" t="s">
        <v>190</v>
      </c>
      <c r="H984">
        <v>951</v>
      </c>
      <c r="I984" t="s">
        <v>251</v>
      </c>
      <c r="J984" t="s">
        <v>127</v>
      </c>
      <c r="K984" t="s">
        <v>250</v>
      </c>
      <c r="L984">
        <v>4532</v>
      </c>
      <c r="M984" t="s">
        <v>201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182</v>
      </c>
      <c r="C985">
        <v>2019</v>
      </c>
      <c r="D985">
        <v>6</v>
      </c>
      <c r="E985" t="s">
        <v>220</v>
      </c>
      <c r="F985">
        <v>3</v>
      </c>
      <c r="G985" t="s">
        <v>190</v>
      </c>
      <c r="H985">
        <v>952</v>
      </c>
      <c r="I985" t="s">
        <v>236</v>
      </c>
      <c r="J985" t="s">
        <v>118</v>
      </c>
      <c r="K985" t="s">
        <v>237</v>
      </c>
      <c r="L985">
        <v>4532</v>
      </c>
      <c r="M985" t="s">
        <v>201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182</v>
      </c>
      <c r="C986">
        <v>2019</v>
      </c>
      <c r="D986">
        <v>6</v>
      </c>
      <c r="E986" t="s">
        <v>220</v>
      </c>
      <c r="F986">
        <v>1</v>
      </c>
      <c r="G986" t="s">
        <v>184</v>
      </c>
      <c r="H986">
        <v>953</v>
      </c>
      <c r="I986" t="s">
        <v>214</v>
      </c>
      <c r="J986" t="s">
        <v>119</v>
      </c>
      <c r="K986" t="s">
        <v>215</v>
      </c>
      <c r="L986">
        <v>4512</v>
      </c>
      <c r="M986" t="s">
        <v>187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182</v>
      </c>
      <c r="C987">
        <v>2019</v>
      </c>
      <c r="D987">
        <v>6</v>
      </c>
      <c r="E987" t="s">
        <v>220</v>
      </c>
      <c r="F987">
        <v>75</v>
      </c>
      <c r="G987" t="s">
        <v>213</v>
      </c>
      <c r="H987">
        <v>950</v>
      </c>
      <c r="I987" t="s">
        <v>185</v>
      </c>
      <c r="J987" t="s">
        <v>116</v>
      </c>
      <c r="K987" t="s">
        <v>186</v>
      </c>
      <c r="L987">
        <v>4575</v>
      </c>
      <c r="M987" t="s">
        <v>213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182</v>
      </c>
      <c r="C988">
        <v>2019</v>
      </c>
      <c r="D988">
        <v>6</v>
      </c>
      <c r="E988" t="s">
        <v>220</v>
      </c>
      <c r="F988">
        <v>79</v>
      </c>
      <c r="G988" t="s">
        <v>213</v>
      </c>
      <c r="H988">
        <v>950</v>
      </c>
      <c r="I988" t="s">
        <v>185</v>
      </c>
      <c r="J988" t="s">
        <v>116</v>
      </c>
      <c r="K988" t="s">
        <v>186</v>
      </c>
      <c r="L988">
        <v>4579</v>
      </c>
      <c r="M988" t="s">
        <v>222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182</v>
      </c>
      <c r="C989">
        <v>2019</v>
      </c>
      <c r="D989">
        <v>6</v>
      </c>
      <c r="E989" t="s">
        <v>220</v>
      </c>
      <c r="F989">
        <v>5</v>
      </c>
      <c r="G989" t="s">
        <v>196</v>
      </c>
      <c r="H989">
        <v>8</v>
      </c>
      <c r="I989" t="s">
        <v>249</v>
      </c>
      <c r="J989" t="s">
        <v>127</v>
      </c>
      <c r="K989" t="s">
        <v>250</v>
      </c>
      <c r="L989">
        <v>460</v>
      </c>
      <c r="M989" t="s">
        <v>199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182</v>
      </c>
      <c r="C990">
        <v>2019</v>
      </c>
      <c r="D990">
        <v>6</v>
      </c>
      <c r="E990" t="s">
        <v>220</v>
      </c>
      <c r="F990">
        <v>3</v>
      </c>
      <c r="G990" t="s">
        <v>190</v>
      </c>
      <c r="H990">
        <v>13</v>
      </c>
      <c r="I990" t="s">
        <v>297</v>
      </c>
      <c r="J990" t="s">
        <v>120</v>
      </c>
      <c r="K990" t="s">
        <v>217</v>
      </c>
      <c r="L990">
        <v>300</v>
      </c>
      <c r="M990" t="s">
        <v>192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182</v>
      </c>
      <c r="C991">
        <v>2019</v>
      </c>
      <c r="D991">
        <v>6</v>
      </c>
      <c r="E991" t="s">
        <v>220</v>
      </c>
      <c r="F991">
        <v>6</v>
      </c>
      <c r="G991" t="s">
        <v>193</v>
      </c>
      <c r="H991">
        <v>618</v>
      </c>
      <c r="I991" t="s">
        <v>295</v>
      </c>
      <c r="J991" t="s">
        <v>131</v>
      </c>
      <c r="K991" t="s">
        <v>281</v>
      </c>
      <c r="L991">
        <v>4562</v>
      </c>
      <c r="M991" t="s">
        <v>212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182</v>
      </c>
      <c r="C992">
        <v>2019</v>
      </c>
      <c r="D992">
        <v>6</v>
      </c>
      <c r="E992" t="s">
        <v>220</v>
      </c>
      <c r="F992">
        <v>1</v>
      </c>
      <c r="G992" t="s">
        <v>184</v>
      </c>
      <c r="H992">
        <v>602</v>
      </c>
      <c r="I992" t="s">
        <v>247</v>
      </c>
      <c r="J992" t="s">
        <v>126</v>
      </c>
      <c r="K992" t="s">
        <v>198</v>
      </c>
      <c r="L992">
        <v>200</v>
      </c>
      <c r="M992" t="s">
        <v>211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182</v>
      </c>
      <c r="C993">
        <v>2019</v>
      </c>
      <c r="D993">
        <v>6</v>
      </c>
      <c r="E993" t="s">
        <v>220</v>
      </c>
      <c r="F993">
        <v>6</v>
      </c>
      <c r="G993" t="s">
        <v>193</v>
      </c>
      <c r="H993">
        <v>607</v>
      </c>
      <c r="I993" t="s">
        <v>294</v>
      </c>
      <c r="J993" t="s">
        <v>131</v>
      </c>
      <c r="K993" t="s">
        <v>281</v>
      </c>
      <c r="L993">
        <v>700</v>
      </c>
      <c r="M993" t="s">
        <v>194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182</v>
      </c>
      <c r="C994">
        <v>2019</v>
      </c>
      <c r="D994">
        <v>6</v>
      </c>
      <c r="E994" t="s">
        <v>220</v>
      </c>
      <c r="F994">
        <v>6</v>
      </c>
      <c r="G994" t="s">
        <v>193</v>
      </c>
      <c r="H994">
        <v>609</v>
      </c>
      <c r="I994" t="s">
        <v>299</v>
      </c>
      <c r="J994" t="s">
        <v>279</v>
      </c>
      <c r="K994" t="s">
        <v>213</v>
      </c>
      <c r="L994">
        <v>700</v>
      </c>
      <c r="M994" t="s">
        <v>194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182</v>
      </c>
      <c r="C995">
        <v>2019</v>
      </c>
      <c r="D995">
        <v>6</v>
      </c>
      <c r="E995" t="s">
        <v>220</v>
      </c>
      <c r="F995">
        <v>3</v>
      </c>
      <c r="G995" t="s">
        <v>190</v>
      </c>
      <c r="H995">
        <v>11</v>
      </c>
      <c r="I995" t="s">
        <v>284</v>
      </c>
      <c r="J995" t="s">
        <v>116</v>
      </c>
      <c r="K995" t="s">
        <v>186</v>
      </c>
      <c r="L995">
        <v>300</v>
      </c>
      <c r="M995" t="s">
        <v>192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182</v>
      </c>
      <c r="C996">
        <v>2019</v>
      </c>
      <c r="D996">
        <v>6</v>
      </c>
      <c r="E996" t="s">
        <v>220</v>
      </c>
      <c r="F996">
        <v>1</v>
      </c>
      <c r="G996" t="s">
        <v>184</v>
      </c>
      <c r="H996">
        <v>6</v>
      </c>
      <c r="I996" t="s">
        <v>257</v>
      </c>
      <c r="J996" t="s">
        <v>123</v>
      </c>
      <c r="K996" t="s">
        <v>243</v>
      </c>
      <c r="L996">
        <v>200</v>
      </c>
      <c r="M996" t="s">
        <v>211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182</v>
      </c>
      <c r="C997">
        <v>2019</v>
      </c>
      <c r="D997">
        <v>6</v>
      </c>
      <c r="E997" t="s">
        <v>220</v>
      </c>
      <c r="F997">
        <v>3</v>
      </c>
      <c r="G997" t="s">
        <v>190</v>
      </c>
      <c r="H997">
        <v>6</v>
      </c>
      <c r="I997" t="s">
        <v>257</v>
      </c>
      <c r="J997" t="s">
        <v>123</v>
      </c>
      <c r="K997" t="s">
        <v>243</v>
      </c>
      <c r="L997">
        <v>300</v>
      </c>
      <c r="M997" t="s">
        <v>192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182</v>
      </c>
      <c r="C998">
        <v>2019</v>
      </c>
      <c r="D998">
        <v>6</v>
      </c>
      <c r="E998" t="s">
        <v>220</v>
      </c>
      <c r="F998">
        <v>5</v>
      </c>
      <c r="G998" t="s">
        <v>196</v>
      </c>
      <c r="H998">
        <v>954</v>
      </c>
      <c r="I998" t="s">
        <v>238</v>
      </c>
      <c r="J998" t="s">
        <v>120</v>
      </c>
      <c r="K998" t="s">
        <v>217</v>
      </c>
      <c r="L998">
        <v>4552</v>
      </c>
      <c r="M998" t="s">
        <v>277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182</v>
      </c>
      <c r="C999">
        <v>2019</v>
      </c>
      <c r="D999">
        <v>6</v>
      </c>
      <c r="E999" t="s">
        <v>220</v>
      </c>
      <c r="F999">
        <v>3</v>
      </c>
      <c r="G999" t="s">
        <v>190</v>
      </c>
      <c r="H999">
        <v>710</v>
      </c>
      <c r="I999" t="s">
        <v>221</v>
      </c>
      <c r="J999" t="s">
        <v>208</v>
      </c>
      <c r="K999" t="s">
        <v>209</v>
      </c>
      <c r="L999">
        <v>4532</v>
      </c>
      <c r="M999" t="s">
        <v>201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182</v>
      </c>
      <c r="C1000">
        <v>2019</v>
      </c>
      <c r="D1000">
        <v>6</v>
      </c>
      <c r="E1000" t="s">
        <v>220</v>
      </c>
      <c r="F1000">
        <v>3</v>
      </c>
      <c r="G1000" t="s">
        <v>190</v>
      </c>
      <c r="H1000">
        <v>701</v>
      </c>
      <c r="I1000" t="s">
        <v>207</v>
      </c>
      <c r="J1000" t="s">
        <v>208</v>
      </c>
      <c r="K1000" t="s">
        <v>209</v>
      </c>
      <c r="L1000">
        <v>300</v>
      </c>
      <c r="M1000" t="s">
        <v>192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182</v>
      </c>
      <c r="C1001">
        <v>2019</v>
      </c>
      <c r="D1001">
        <v>6</v>
      </c>
      <c r="E1001" t="s">
        <v>220</v>
      </c>
      <c r="F1001">
        <v>5</v>
      </c>
      <c r="G1001" t="s">
        <v>196</v>
      </c>
      <c r="H1001">
        <v>700</v>
      </c>
      <c r="I1001" t="s">
        <v>274</v>
      </c>
      <c r="J1001" t="s">
        <v>208</v>
      </c>
      <c r="K1001" t="s">
        <v>209</v>
      </c>
      <c r="L1001">
        <v>460</v>
      </c>
      <c r="M1001" t="s">
        <v>199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182</v>
      </c>
      <c r="C1002">
        <v>2019</v>
      </c>
      <c r="D1002">
        <v>6</v>
      </c>
      <c r="E1002" t="s">
        <v>220</v>
      </c>
      <c r="F1002">
        <v>3</v>
      </c>
      <c r="G1002" t="s">
        <v>190</v>
      </c>
      <c r="H1002">
        <v>19</v>
      </c>
      <c r="I1002" t="s">
        <v>263</v>
      </c>
      <c r="J1002" t="s">
        <v>128</v>
      </c>
      <c r="K1002" t="s">
        <v>264</v>
      </c>
      <c r="L1002">
        <v>300</v>
      </c>
      <c r="M1002" t="s">
        <v>192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182</v>
      </c>
      <c r="C1003">
        <v>2019</v>
      </c>
      <c r="D1003">
        <v>6</v>
      </c>
      <c r="E1003" t="s">
        <v>220</v>
      </c>
      <c r="F1003">
        <v>1</v>
      </c>
      <c r="G1003" t="s">
        <v>184</v>
      </c>
      <c r="H1003">
        <v>950</v>
      </c>
      <c r="I1003" t="s">
        <v>185</v>
      </c>
      <c r="J1003" t="s">
        <v>116</v>
      </c>
      <c r="K1003" t="s">
        <v>186</v>
      </c>
      <c r="L1003">
        <v>4512</v>
      </c>
      <c r="M1003" t="s">
        <v>187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182</v>
      </c>
      <c r="C1004">
        <v>2019</v>
      </c>
      <c r="D1004">
        <v>6</v>
      </c>
      <c r="E1004" t="s">
        <v>220</v>
      </c>
      <c r="F1004">
        <v>1</v>
      </c>
      <c r="G1004" t="s">
        <v>184</v>
      </c>
      <c r="H1004">
        <v>10</v>
      </c>
      <c r="I1004" t="s">
        <v>252</v>
      </c>
      <c r="J1004" t="s">
        <v>118</v>
      </c>
      <c r="K1004" t="s">
        <v>237</v>
      </c>
      <c r="L1004">
        <v>200</v>
      </c>
      <c r="M1004" t="s">
        <v>211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182</v>
      </c>
      <c r="C1005">
        <v>2019</v>
      </c>
      <c r="D1005">
        <v>6</v>
      </c>
      <c r="E1005" t="s">
        <v>220</v>
      </c>
      <c r="F1005">
        <v>3</v>
      </c>
      <c r="G1005" t="s">
        <v>190</v>
      </c>
      <c r="H1005">
        <v>10</v>
      </c>
      <c r="I1005" t="s">
        <v>252</v>
      </c>
      <c r="J1005" t="s">
        <v>118</v>
      </c>
      <c r="K1005" t="s">
        <v>237</v>
      </c>
      <c r="L1005">
        <v>300</v>
      </c>
      <c r="M1005" t="s">
        <v>192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182</v>
      </c>
      <c r="C1006">
        <v>2019</v>
      </c>
      <c r="D1006">
        <v>6</v>
      </c>
      <c r="E1006" t="s">
        <v>220</v>
      </c>
      <c r="F1006">
        <v>3</v>
      </c>
      <c r="G1006" t="s">
        <v>190</v>
      </c>
      <c r="H1006">
        <v>309</v>
      </c>
      <c r="I1006" t="s">
        <v>303</v>
      </c>
      <c r="J1006" t="s">
        <v>118</v>
      </c>
      <c r="K1006" t="s">
        <v>237</v>
      </c>
      <c r="L1006">
        <v>300</v>
      </c>
      <c r="M1006" t="s">
        <v>192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182</v>
      </c>
      <c r="C1007">
        <v>2019</v>
      </c>
      <c r="D1007">
        <v>6</v>
      </c>
      <c r="E1007" t="s">
        <v>220</v>
      </c>
      <c r="F1007">
        <v>6</v>
      </c>
      <c r="G1007" t="s">
        <v>193</v>
      </c>
      <c r="H1007">
        <v>950</v>
      </c>
      <c r="I1007" t="s">
        <v>185</v>
      </c>
      <c r="J1007" t="s">
        <v>116</v>
      </c>
      <c r="K1007" t="s">
        <v>186</v>
      </c>
      <c r="L1007">
        <v>4562</v>
      </c>
      <c r="M1007" t="s">
        <v>212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182</v>
      </c>
      <c r="C1008">
        <v>2019</v>
      </c>
      <c r="D1008">
        <v>6</v>
      </c>
      <c r="E1008" t="s">
        <v>220</v>
      </c>
      <c r="F1008">
        <v>6</v>
      </c>
      <c r="G1008" t="s">
        <v>193</v>
      </c>
      <c r="H1008">
        <v>613</v>
      </c>
      <c r="I1008" t="s">
        <v>259</v>
      </c>
      <c r="J1008" t="s">
        <v>117</v>
      </c>
      <c r="K1008" t="s">
        <v>225</v>
      </c>
      <c r="L1008">
        <v>700</v>
      </c>
      <c r="M1008" t="s">
        <v>194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182</v>
      </c>
      <c r="C1009">
        <v>2019</v>
      </c>
      <c r="D1009">
        <v>6</v>
      </c>
      <c r="E1009" t="s">
        <v>220</v>
      </c>
      <c r="F1009">
        <v>6</v>
      </c>
      <c r="G1009" t="s">
        <v>193</v>
      </c>
      <c r="H1009">
        <v>623</v>
      </c>
      <c r="I1009" t="s">
        <v>296</v>
      </c>
      <c r="J1009" t="s">
        <v>125</v>
      </c>
      <c r="K1009" t="s">
        <v>228</v>
      </c>
      <c r="L1009">
        <v>700</v>
      </c>
      <c r="M1009" t="s">
        <v>194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188</v>
      </c>
      <c r="C1010">
        <v>2019</v>
      </c>
      <c r="D1010">
        <v>6</v>
      </c>
      <c r="E1010" t="s">
        <v>220</v>
      </c>
      <c r="F1010">
        <v>6</v>
      </c>
      <c r="G1010" t="s">
        <v>193</v>
      </c>
      <c r="H1010">
        <v>624</v>
      </c>
      <c r="I1010" t="s">
        <v>227</v>
      </c>
      <c r="J1010" t="s">
        <v>125</v>
      </c>
      <c r="K1010" t="s">
        <v>228</v>
      </c>
      <c r="L1010">
        <v>4562</v>
      </c>
      <c r="M1010" t="s">
        <v>212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188</v>
      </c>
      <c r="C1011">
        <v>2019</v>
      </c>
      <c r="D1011">
        <v>6</v>
      </c>
      <c r="E1011" t="s">
        <v>220</v>
      </c>
      <c r="F1011">
        <v>6</v>
      </c>
      <c r="G1011" t="s">
        <v>193</v>
      </c>
      <c r="H1011">
        <v>615</v>
      </c>
      <c r="I1011" t="s">
        <v>293</v>
      </c>
      <c r="J1011" t="s">
        <v>124</v>
      </c>
      <c r="K1011" t="s">
        <v>262</v>
      </c>
      <c r="L1011">
        <v>4562</v>
      </c>
      <c r="M1011" t="s">
        <v>212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182</v>
      </c>
      <c r="C1012">
        <v>2019</v>
      </c>
      <c r="D1012">
        <v>6</v>
      </c>
      <c r="E1012" t="s">
        <v>220</v>
      </c>
      <c r="F1012">
        <v>10</v>
      </c>
      <c r="G1012" t="s">
        <v>239</v>
      </c>
      <c r="H1012">
        <v>603</v>
      </c>
      <c r="I1012" t="s">
        <v>197</v>
      </c>
      <c r="J1012" t="s">
        <v>126</v>
      </c>
      <c r="K1012" t="s">
        <v>198</v>
      </c>
      <c r="L1012">
        <v>207</v>
      </c>
      <c r="M1012" t="s">
        <v>244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182</v>
      </c>
      <c r="C1013">
        <v>2019</v>
      </c>
      <c r="D1013">
        <v>6</v>
      </c>
      <c r="E1013" t="s">
        <v>220</v>
      </c>
      <c r="F1013">
        <v>3</v>
      </c>
      <c r="G1013" t="s">
        <v>190</v>
      </c>
      <c r="H1013">
        <v>603</v>
      </c>
      <c r="I1013" t="s">
        <v>197</v>
      </c>
      <c r="J1013" t="s">
        <v>126</v>
      </c>
      <c r="K1013" t="s">
        <v>198</v>
      </c>
      <c r="L1013">
        <v>300</v>
      </c>
      <c r="M1013" t="s">
        <v>192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182</v>
      </c>
      <c r="C1014">
        <v>2019</v>
      </c>
      <c r="D1014">
        <v>6</v>
      </c>
      <c r="E1014" t="s">
        <v>220</v>
      </c>
      <c r="F1014">
        <v>5</v>
      </c>
      <c r="G1014" t="s">
        <v>196</v>
      </c>
      <c r="H1014">
        <v>602</v>
      </c>
      <c r="I1014" t="s">
        <v>247</v>
      </c>
      <c r="J1014" t="s">
        <v>126</v>
      </c>
      <c r="K1014" t="s">
        <v>198</v>
      </c>
      <c r="L1014">
        <v>460</v>
      </c>
      <c r="M1014" t="s">
        <v>199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182</v>
      </c>
      <c r="C1015">
        <v>2019</v>
      </c>
      <c r="D1015">
        <v>6</v>
      </c>
      <c r="E1015" t="s">
        <v>220</v>
      </c>
      <c r="F1015">
        <v>6</v>
      </c>
      <c r="G1015" t="s">
        <v>193</v>
      </c>
      <c r="H1015">
        <v>626</v>
      </c>
      <c r="I1015" t="s">
        <v>269</v>
      </c>
      <c r="J1015" t="s">
        <v>133</v>
      </c>
      <c r="K1015" t="s">
        <v>213</v>
      </c>
      <c r="L1015">
        <v>700</v>
      </c>
      <c r="M1015" t="s">
        <v>194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182</v>
      </c>
      <c r="C1016">
        <v>2019</v>
      </c>
      <c r="D1016">
        <v>7</v>
      </c>
      <c r="E1016" t="s">
        <v>285</v>
      </c>
      <c r="F1016">
        <v>3</v>
      </c>
      <c r="G1016" t="s">
        <v>190</v>
      </c>
      <c r="H1016">
        <v>313</v>
      </c>
      <c r="I1016" t="s">
        <v>218</v>
      </c>
      <c r="J1016" t="s">
        <v>120</v>
      </c>
      <c r="K1016" t="s">
        <v>217</v>
      </c>
      <c r="L1016">
        <v>300</v>
      </c>
      <c r="M1016" t="s">
        <v>192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188</v>
      </c>
      <c r="C1017">
        <v>2019</v>
      </c>
      <c r="D1017">
        <v>7</v>
      </c>
      <c r="E1017" t="s">
        <v>285</v>
      </c>
      <c r="F1017">
        <v>3</v>
      </c>
      <c r="G1017" t="s">
        <v>190</v>
      </c>
      <c r="H1017">
        <v>952</v>
      </c>
      <c r="I1017" t="s">
        <v>236</v>
      </c>
      <c r="J1017" t="s">
        <v>118</v>
      </c>
      <c r="K1017" t="s">
        <v>237</v>
      </c>
      <c r="L1017">
        <v>4532</v>
      </c>
      <c r="M1017" t="s">
        <v>201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182</v>
      </c>
      <c r="C1018">
        <v>2019</v>
      </c>
      <c r="D1018">
        <v>7</v>
      </c>
      <c r="E1018" t="s">
        <v>285</v>
      </c>
      <c r="F1018">
        <v>1</v>
      </c>
      <c r="G1018" t="s">
        <v>184</v>
      </c>
      <c r="H1018">
        <v>310</v>
      </c>
      <c r="I1018" t="s">
        <v>255</v>
      </c>
      <c r="J1018" t="s">
        <v>119</v>
      </c>
      <c r="K1018" t="s">
        <v>215</v>
      </c>
      <c r="L1018">
        <v>200</v>
      </c>
      <c r="M1018" t="s">
        <v>211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188</v>
      </c>
      <c r="C1019">
        <v>2019</v>
      </c>
      <c r="D1019">
        <v>7</v>
      </c>
      <c r="E1019" t="s">
        <v>285</v>
      </c>
      <c r="F1019">
        <v>3</v>
      </c>
      <c r="G1019" t="s">
        <v>190</v>
      </c>
      <c r="H1019">
        <v>10</v>
      </c>
      <c r="I1019" t="s">
        <v>252</v>
      </c>
      <c r="J1019" t="s">
        <v>119</v>
      </c>
      <c r="K1019" t="s">
        <v>215</v>
      </c>
      <c r="L1019">
        <v>300</v>
      </c>
      <c r="M1019" t="s">
        <v>192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182</v>
      </c>
      <c r="C1020">
        <v>2019</v>
      </c>
      <c r="D1020">
        <v>7</v>
      </c>
      <c r="E1020" t="s">
        <v>285</v>
      </c>
      <c r="F1020">
        <v>3</v>
      </c>
      <c r="G1020" t="s">
        <v>190</v>
      </c>
      <c r="H1020">
        <v>956</v>
      </c>
      <c r="I1020" t="s">
        <v>286</v>
      </c>
      <c r="J1020" t="s">
        <v>120</v>
      </c>
      <c r="K1020" t="s">
        <v>217</v>
      </c>
      <c r="L1020">
        <v>4532</v>
      </c>
      <c r="M1020" t="s">
        <v>201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188</v>
      </c>
      <c r="C1021">
        <v>2019</v>
      </c>
      <c r="D1021">
        <v>7</v>
      </c>
      <c r="E1021" t="s">
        <v>285</v>
      </c>
      <c r="F1021">
        <v>3</v>
      </c>
      <c r="G1021" t="s">
        <v>190</v>
      </c>
      <c r="H1021">
        <v>9</v>
      </c>
      <c r="I1021" t="s">
        <v>276</v>
      </c>
      <c r="J1021" t="s">
        <v>118</v>
      </c>
      <c r="K1021" t="s">
        <v>237</v>
      </c>
      <c r="L1021">
        <v>300</v>
      </c>
      <c r="M1021" t="s">
        <v>192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182</v>
      </c>
      <c r="C1022">
        <v>2019</v>
      </c>
      <c r="D1022">
        <v>7</v>
      </c>
      <c r="E1022" t="s">
        <v>285</v>
      </c>
      <c r="F1022">
        <v>3</v>
      </c>
      <c r="G1022" t="s">
        <v>190</v>
      </c>
      <c r="H1022">
        <v>950</v>
      </c>
      <c r="I1022" t="s">
        <v>185</v>
      </c>
      <c r="J1022" t="s">
        <v>116</v>
      </c>
      <c r="K1022" t="s">
        <v>186</v>
      </c>
      <c r="L1022">
        <v>4532</v>
      </c>
      <c r="M1022" t="s">
        <v>201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182</v>
      </c>
      <c r="C1023">
        <v>2019</v>
      </c>
      <c r="D1023">
        <v>7</v>
      </c>
      <c r="E1023" t="s">
        <v>285</v>
      </c>
      <c r="F1023">
        <v>1</v>
      </c>
      <c r="G1023" t="s">
        <v>184</v>
      </c>
      <c r="H1023">
        <v>5</v>
      </c>
      <c r="I1023" t="s">
        <v>191</v>
      </c>
      <c r="J1023" t="s">
        <v>116</v>
      </c>
      <c r="K1023" t="s">
        <v>186</v>
      </c>
      <c r="L1023">
        <v>200</v>
      </c>
      <c r="M1023" t="s">
        <v>211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182</v>
      </c>
      <c r="C1024">
        <v>2019</v>
      </c>
      <c r="D1024">
        <v>7</v>
      </c>
      <c r="E1024" t="s">
        <v>285</v>
      </c>
      <c r="F1024">
        <v>1</v>
      </c>
      <c r="G1024" t="s">
        <v>184</v>
      </c>
      <c r="H1024">
        <v>903</v>
      </c>
      <c r="I1024" t="s">
        <v>240</v>
      </c>
      <c r="J1024" t="s">
        <v>122</v>
      </c>
      <c r="K1024" t="s">
        <v>231</v>
      </c>
      <c r="L1024">
        <v>4512</v>
      </c>
      <c r="M1024" t="s">
        <v>187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188</v>
      </c>
      <c r="C1025">
        <v>2019</v>
      </c>
      <c r="D1025">
        <v>7</v>
      </c>
      <c r="E1025" t="s">
        <v>285</v>
      </c>
      <c r="F1025">
        <v>3</v>
      </c>
      <c r="G1025" t="s">
        <v>190</v>
      </c>
      <c r="H1025">
        <v>951</v>
      </c>
      <c r="I1025" t="s">
        <v>251</v>
      </c>
      <c r="J1025" t="s">
        <v>127</v>
      </c>
      <c r="K1025" t="s">
        <v>250</v>
      </c>
      <c r="L1025">
        <v>4532</v>
      </c>
      <c r="M1025" t="s">
        <v>201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182</v>
      </c>
      <c r="C1026">
        <v>2019</v>
      </c>
      <c r="D1026">
        <v>7</v>
      </c>
      <c r="E1026" t="s">
        <v>285</v>
      </c>
      <c r="F1026">
        <v>5</v>
      </c>
      <c r="G1026" t="s">
        <v>196</v>
      </c>
      <c r="H1026">
        <v>951</v>
      </c>
      <c r="I1026" t="s">
        <v>251</v>
      </c>
      <c r="J1026" t="s">
        <v>127</v>
      </c>
      <c r="K1026" t="s">
        <v>250</v>
      </c>
      <c r="L1026">
        <v>4552</v>
      </c>
      <c r="M1026" t="s">
        <v>277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182</v>
      </c>
      <c r="C1027">
        <v>2019</v>
      </c>
      <c r="D1027">
        <v>7</v>
      </c>
      <c r="E1027" t="s">
        <v>285</v>
      </c>
      <c r="F1027">
        <v>6</v>
      </c>
      <c r="G1027" t="s">
        <v>193</v>
      </c>
      <c r="H1027">
        <v>950</v>
      </c>
      <c r="I1027" t="s">
        <v>185</v>
      </c>
      <c r="J1027" t="s">
        <v>116</v>
      </c>
      <c r="K1027" t="s">
        <v>186</v>
      </c>
      <c r="L1027">
        <v>4562</v>
      </c>
      <c r="M1027" t="s">
        <v>212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182</v>
      </c>
      <c r="C1028">
        <v>2019</v>
      </c>
      <c r="D1028">
        <v>7</v>
      </c>
      <c r="E1028" t="s">
        <v>285</v>
      </c>
      <c r="F1028">
        <v>79</v>
      </c>
      <c r="G1028" t="s">
        <v>213</v>
      </c>
      <c r="H1028">
        <v>954</v>
      </c>
      <c r="I1028" t="s">
        <v>238</v>
      </c>
      <c r="J1028" t="s">
        <v>120</v>
      </c>
      <c r="K1028" t="s">
        <v>217</v>
      </c>
      <c r="L1028">
        <v>4579</v>
      </c>
      <c r="M1028" t="s">
        <v>222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182</v>
      </c>
      <c r="C1029">
        <v>2019</v>
      </c>
      <c r="D1029">
        <v>7</v>
      </c>
      <c r="E1029" t="s">
        <v>285</v>
      </c>
      <c r="F1029">
        <v>3</v>
      </c>
      <c r="G1029" t="s">
        <v>190</v>
      </c>
      <c r="H1029">
        <v>700</v>
      </c>
      <c r="I1029" t="s">
        <v>274</v>
      </c>
      <c r="J1029" t="s">
        <v>208</v>
      </c>
      <c r="K1029" t="s">
        <v>209</v>
      </c>
      <c r="L1029">
        <v>300</v>
      </c>
      <c r="M1029" t="s">
        <v>192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182</v>
      </c>
      <c r="C1030">
        <v>2019</v>
      </c>
      <c r="D1030">
        <v>7</v>
      </c>
      <c r="E1030" t="s">
        <v>285</v>
      </c>
      <c r="F1030">
        <v>10</v>
      </c>
      <c r="G1030" t="s">
        <v>239</v>
      </c>
      <c r="H1030">
        <v>1</v>
      </c>
      <c r="I1030" t="s">
        <v>230</v>
      </c>
      <c r="J1030" t="s">
        <v>122</v>
      </c>
      <c r="K1030" t="s">
        <v>231</v>
      </c>
      <c r="L1030">
        <v>207</v>
      </c>
      <c r="M1030" t="s">
        <v>244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182</v>
      </c>
      <c r="C1031">
        <v>2019</v>
      </c>
      <c r="D1031">
        <v>7</v>
      </c>
      <c r="E1031" t="s">
        <v>285</v>
      </c>
      <c r="F1031">
        <v>3</v>
      </c>
      <c r="G1031" t="s">
        <v>190</v>
      </c>
      <c r="H1031">
        <v>603</v>
      </c>
      <c r="I1031" t="s">
        <v>197</v>
      </c>
      <c r="J1031" t="s">
        <v>126</v>
      </c>
      <c r="K1031" t="s">
        <v>198</v>
      </c>
      <c r="L1031">
        <v>300</v>
      </c>
      <c r="M1031" t="s">
        <v>192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182</v>
      </c>
      <c r="C1032">
        <v>2019</v>
      </c>
      <c r="D1032">
        <v>7</v>
      </c>
      <c r="E1032" t="s">
        <v>285</v>
      </c>
      <c r="F1032">
        <v>10</v>
      </c>
      <c r="G1032" t="s">
        <v>239</v>
      </c>
      <c r="H1032">
        <v>602</v>
      </c>
      <c r="I1032" t="s">
        <v>247</v>
      </c>
      <c r="J1032" t="s">
        <v>126</v>
      </c>
      <c r="K1032" t="s">
        <v>198</v>
      </c>
      <c r="L1032">
        <v>207</v>
      </c>
      <c r="M1032" t="s">
        <v>244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182</v>
      </c>
      <c r="C1033">
        <v>2019</v>
      </c>
      <c r="D1033">
        <v>7</v>
      </c>
      <c r="E1033" t="s">
        <v>285</v>
      </c>
      <c r="F1033">
        <v>10</v>
      </c>
      <c r="G1033" t="s">
        <v>239</v>
      </c>
      <c r="H1033">
        <v>616</v>
      </c>
      <c r="I1033" t="s">
        <v>200</v>
      </c>
      <c r="J1033" t="s">
        <v>126</v>
      </c>
      <c r="K1033" t="s">
        <v>198</v>
      </c>
      <c r="L1033">
        <v>4513</v>
      </c>
      <c r="M1033" t="s">
        <v>241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182</v>
      </c>
      <c r="C1034">
        <v>2019</v>
      </c>
      <c r="D1034">
        <v>7</v>
      </c>
      <c r="E1034" t="s">
        <v>285</v>
      </c>
      <c r="F1034">
        <v>6</v>
      </c>
      <c r="G1034" t="s">
        <v>193</v>
      </c>
      <c r="H1034">
        <v>608</v>
      </c>
      <c r="I1034" t="s">
        <v>291</v>
      </c>
      <c r="J1034" t="s">
        <v>279</v>
      </c>
      <c r="K1034" t="s">
        <v>213</v>
      </c>
      <c r="L1034">
        <v>700</v>
      </c>
      <c r="M1034" t="s">
        <v>194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182</v>
      </c>
      <c r="C1035">
        <v>2019</v>
      </c>
      <c r="D1035">
        <v>7</v>
      </c>
      <c r="E1035" t="s">
        <v>285</v>
      </c>
      <c r="F1035">
        <v>6</v>
      </c>
      <c r="G1035" t="s">
        <v>193</v>
      </c>
      <c r="H1035">
        <v>626</v>
      </c>
      <c r="I1035" t="s">
        <v>269</v>
      </c>
      <c r="J1035" t="s">
        <v>133</v>
      </c>
      <c r="K1035" t="s">
        <v>213</v>
      </c>
      <c r="L1035">
        <v>700</v>
      </c>
      <c r="M1035" t="s">
        <v>194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182</v>
      </c>
      <c r="C1036">
        <v>2019</v>
      </c>
      <c r="D1036">
        <v>7</v>
      </c>
      <c r="E1036" t="s">
        <v>285</v>
      </c>
      <c r="F1036">
        <v>1</v>
      </c>
      <c r="G1036" t="s">
        <v>184</v>
      </c>
      <c r="H1036">
        <v>602</v>
      </c>
      <c r="I1036" t="s">
        <v>247</v>
      </c>
      <c r="J1036" t="s">
        <v>126</v>
      </c>
      <c r="K1036" t="s">
        <v>198</v>
      </c>
      <c r="L1036">
        <v>200</v>
      </c>
      <c r="M1036" t="s">
        <v>211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188</v>
      </c>
      <c r="C1037">
        <v>2019</v>
      </c>
      <c r="D1037">
        <v>7</v>
      </c>
      <c r="E1037" t="s">
        <v>285</v>
      </c>
      <c r="F1037">
        <v>6</v>
      </c>
      <c r="G1037" t="s">
        <v>193</v>
      </c>
      <c r="H1037">
        <v>615</v>
      </c>
      <c r="I1037" t="s">
        <v>293</v>
      </c>
      <c r="J1037" t="s">
        <v>124</v>
      </c>
      <c r="K1037" t="s">
        <v>262</v>
      </c>
      <c r="L1037">
        <v>4562</v>
      </c>
      <c r="M1037" t="s">
        <v>212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182</v>
      </c>
      <c r="C1038">
        <v>2019</v>
      </c>
      <c r="D1038">
        <v>7</v>
      </c>
      <c r="E1038" t="s">
        <v>285</v>
      </c>
      <c r="F1038">
        <v>6</v>
      </c>
      <c r="G1038" t="s">
        <v>193</v>
      </c>
      <c r="H1038">
        <v>606</v>
      </c>
      <c r="I1038" t="s">
        <v>280</v>
      </c>
      <c r="J1038" t="s">
        <v>131</v>
      </c>
      <c r="K1038" t="s">
        <v>281</v>
      </c>
      <c r="L1038">
        <v>700</v>
      </c>
      <c r="M1038" t="s">
        <v>194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182</v>
      </c>
      <c r="C1039">
        <v>2019</v>
      </c>
      <c r="D1039">
        <v>7</v>
      </c>
      <c r="E1039" t="s">
        <v>285</v>
      </c>
      <c r="F1039">
        <v>6</v>
      </c>
      <c r="G1039" t="s">
        <v>193</v>
      </c>
      <c r="H1039">
        <v>607</v>
      </c>
      <c r="I1039" t="s">
        <v>294</v>
      </c>
      <c r="J1039" t="s">
        <v>131</v>
      </c>
      <c r="K1039" t="s">
        <v>281</v>
      </c>
      <c r="L1039">
        <v>700</v>
      </c>
      <c r="M1039" t="s">
        <v>194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182</v>
      </c>
      <c r="C1040">
        <v>2019</v>
      </c>
      <c r="D1040">
        <v>7</v>
      </c>
      <c r="E1040" t="s">
        <v>285</v>
      </c>
      <c r="F1040">
        <v>6</v>
      </c>
      <c r="G1040" t="s">
        <v>193</v>
      </c>
      <c r="H1040">
        <v>618</v>
      </c>
      <c r="I1040" t="s">
        <v>295</v>
      </c>
      <c r="J1040" t="s">
        <v>131</v>
      </c>
      <c r="K1040" t="s">
        <v>281</v>
      </c>
      <c r="L1040">
        <v>4562</v>
      </c>
      <c r="M1040" t="s">
        <v>212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182</v>
      </c>
      <c r="C1041">
        <v>2019</v>
      </c>
      <c r="D1041">
        <v>7</v>
      </c>
      <c r="E1041" t="s">
        <v>285</v>
      </c>
      <c r="F1041">
        <v>60</v>
      </c>
      <c r="G1041" t="s">
        <v>213</v>
      </c>
      <c r="H1041">
        <v>623</v>
      </c>
      <c r="I1041" t="s">
        <v>296</v>
      </c>
      <c r="J1041" t="s">
        <v>125</v>
      </c>
      <c r="K1041" t="s">
        <v>228</v>
      </c>
      <c r="L1041">
        <v>360</v>
      </c>
      <c r="M1041" t="s">
        <v>226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182</v>
      </c>
      <c r="C1042">
        <v>2019</v>
      </c>
      <c r="D1042">
        <v>7</v>
      </c>
      <c r="E1042" t="s">
        <v>285</v>
      </c>
      <c r="F1042">
        <v>6</v>
      </c>
      <c r="G1042" t="s">
        <v>193</v>
      </c>
      <c r="H1042">
        <v>623</v>
      </c>
      <c r="I1042" t="s">
        <v>296</v>
      </c>
      <c r="J1042" t="s">
        <v>125</v>
      </c>
      <c r="K1042" t="s">
        <v>228</v>
      </c>
      <c r="L1042">
        <v>700</v>
      </c>
      <c r="M1042" t="s">
        <v>194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182</v>
      </c>
      <c r="C1043">
        <v>2019</v>
      </c>
      <c r="D1043">
        <v>7</v>
      </c>
      <c r="E1043" t="s">
        <v>285</v>
      </c>
      <c r="F1043">
        <v>3</v>
      </c>
      <c r="G1043" t="s">
        <v>190</v>
      </c>
      <c r="H1043">
        <v>18</v>
      </c>
      <c r="I1043" t="s">
        <v>216</v>
      </c>
      <c r="J1043" t="s">
        <v>120</v>
      </c>
      <c r="K1043" t="s">
        <v>217</v>
      </c>
      <c r="L1043">
        <v>300</v>
      </c>
      <c r="M1043" t="s">
        <v>192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182</v>
      </c>
      <c r="C1044">
        <v>2019</v>
      </c>
      <c r="D1044">
        <v>7</v>
      </c>
      <c r="E1044" t="s">
        <v>285</v>
      </c>
      <c r="F1044">
        <v>3</v>
      </c>
      <c r="G1044" t="s">
        <v>190</v>
      </c>
      <c r="H1044">
        <v>953</v>
      </c>
      <c r="I1044" t="s">
        <v>214</v>
      </c>
      <c r="J1044" t="s">
        <v>119</v>
      </c>
      <c r="K1044" t="s">
        <v>215</v>
      </c>
      <c r="L1044">
        <v>4532</v>
      </c>
      <c r="M1044" t="s">
        <v>201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188</v>
      </c>
      <c r="C1045">
        <v>2019</v>
      </c>
      <c r="D1045">
        <v>7</v>
      </c>
      <c r="E1045" t="s">
        <v>285</v>
      </c>
      <c r="F1045">
        <v>3</v>
      </c>
      <c r="G1045" t="s">
        <v>190</v>
      </c>
      <c r="H1045">
        <v>953</v>
      </c>
      <c r="I1045" t="s">
        <v>214</v>
      </c>
      <c r="J1045" t="s">
        <v>119</v>
      </c>
      <c r="K1045" t="s">
        <v>215</v>
      </c>
      <c r="L1045">
        <v>4532</v>
      </c>
      <c r="M1045" t="s">
        <v>201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182</v>
      </c>
      <c r="C1046">
        <v>2019</v>
      </c>
      <c r="D1046">
        <v>7</v>
      </c>
      <c r="E1046" t="s">
        <v>285</v>
      </c>
      <c r="F1046">
        <v>1</v>
      </c>
      <c r="G1046" t="s">
        <v>184</v>
      </c>
      <c r="H1046">
        <v>15</v>
      </c>
      <c r="I1046" t="s">
        <v>253</v>
      </c>
      <c r="J1046" t="s">
        <v>119</v>
      </c>
      <c r="K1046" t="s">
        <v>215</v>
      </c>
      <c r="L1046">
        <v>200</v>
      </c>
      <c r="M1046" t="s">
        <v>211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188</v>
      </c>
      <c r="C1047">
        <v>2019</v>
      </c>
      <c r="D1047">
        <v>7</v>
      </c>
      <c r="E1047" t="s">
        <v>285</v>
      </c>
      <c r="F1047">
        <v>1</v>
      </c>
      <c r="G1047" t="s">
        <v>184</v>
      </c>
      <c r="H1047">
        <v>950</v>
      </c>
      <c r="I1047" t="s">
        <v>185</v>
      </c>
      <c r="J1047" t="s">
        <v>116</v>
      </c>
      <c r="K1047" t="s">
        <v>186</v>
      </c>
      <c r="L1047">
        <v>4512</v>
      </c>
      <c r="M1047" t="s">
        <v>187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182</v>
      </c>
      <c r="C1048">
        <v>2019</v>
      </c>
      <c r="D1048">
        <v>7</v>
      </c>
      <c r="E1048" t="s">
        <v>285</v>
      </c>
      <c r="F1048">
        <v>3</v>
      </c>
      <c r="G1048" t="s">
        <v>190</v>
      </c>
      <c r="H1048">
        <v>11</v>
      </c>
      <c r="I1048" t="s">
        <v>284</v>
      </c>
      <c r="J1048" t="s">
        <v>116</v>
      </c>
      <c r="K1048" t="s">
        <v>186</v>
      </c>
      <c r="L1048">
        <v>300</v>
      </c>
      <c r="M1048" t="s">
        <v>192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182</v>
      </c>
      <c r="C1049">
        <v>2019</v>
      </c>
      <c r="D1049">
        <v>7</v>
      </c>
      <c r="E1049" t="s">
        <v>285</v>
      </c>
      <c r="F1049">
        <v>5</v>
      </c>
      <c r="G1049" t="s">
        <v>196</v>
      </c>
      <c r="H1049">
        <v>11</v>
      </c>
      <c r="I1049" t="s">
        <v>284</v>
      </c>
      <c r="J1049" t="s">
        <v>116</v>
      </c>
      <c r="K1049" t="s">
        <v>186</v>
      </c>
      <c r="L1049">
        <v>460</v>
      </c>
      <c r="M1049" t="s">
        <v>199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182</v>
      </c>
      <c r="C1050">
        <v>2019</v>
      </c>
      <c r="D1050">
        <v>7</v>
      </c>
      <c r="E1050" t="s">
        <v>285</v>
      </c>
      <c r="F1050">
        <v>72</v>
      </c>
      <c r="G1050" t="s">
        <v>213</v>
      </c>
      <c r="H1050">
        <v>5</v>
      </c>
      <c r="I1050" t="s">
        <v>191</v>
      </c>
      <c r="J1050" t="s">
        <v>116</v>
      </c>
      <c r="K1050" t="s">
        <v>186</v>
      </c>
      <c r="L1050">
        <v>1572</v>
      </c>
      <c r="M1050" t="s">
        <v>232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182</v>
      </c>
      <c r="C1051">
        <v>2019</v>
      </c>
      <c r="D1051">
        <v>7</v>
      </c>
      <c r="E1051" t="s">
        <v>285</v>
      </c>
      <c r="F1051">
        <v>72</v>
      </c>
      <c r="G1051" t="s">
        <v>213</v>
      </c>
      <c r="H1051">
        <v>1</v>
      </c>
      <c r="I1051" t="s">
        <v>230</v>
      </c>
      <c r="J1051" t="s">
        <v>122</v>
      </c>
      <c r="K1051" t="s">
        <v>231</v>
      </c>
      <c r="L1051">
        <v>1572</v>
      </c>
      <c r="M1051" t="s">
        <v>232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188</v>
      </c>
      <c r="C1052">
        <v>2019</v>
      </c>
      <c r="D1052">
        <v>7</v>
      </c>
      <c r="E1052" t="s">
        <v>285</v>
      </c>
      <c r="F1052">
        <v>10</v>
      </c>
      <c r="G1052" t="s">
        <v>239</v>
      </c>
      <c r="H1052">
        <v>903</v>
      </c>
      <c r="I1052" t="s">
        <v>240</v>
      </c>
      <c r="J1052" t="s">
        <v>122</v>
      </c>
      <c r="K1052" t="s">
        <v>231</v>
      </c>
      <c r="L1052">
        <v>4513</v>
      </c>
      <c r="M1052" t="s">
        <v>241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182</v>
      </c>
      <c r="C1053">
        <v>2019</v>
      </c>
      <c r="D1053">
        <v>7</v>
      </c>
      <c r="E1053" t="s">
        <v>285</v>
      </c>
      <c r="F1053">
        <v>1</v>
      </c>
      <c r="G1053" t="s">
        <v>184</v>
      </c>
      <c r="H1053">
        <v>3</v>
      </c>
      <c r="I1053" t="s">
        <v>210</v>
      </c>
      <c r="J1053" t="s">
        <v>203</v>
      </c>
      <c r="K1053" t="s">
        <v>204</v>
      </c>
      <c r="L1053">
        <v>200</v>
      </c>
      <c r="M1053" t="s">
        <v>211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182</v>
      </c>
      <c r="C1054">
        <v>2019</v>
      </c>
      <c r="D1054">
        <v>7</v>
      </c>
      <c r="E1054" t="s">
        <v>285</v>
      </c>
      <c r="F1054">
        <v>10</v>
      </c>
      <c r="G1054" t="s">
        <v>239</v>
      </c>
      <c r="H1054">
        <v>3</v>
      </c>
      <c r="I1054" t="s">
        <v>210</v>
      </c>
      <c r="J1054" t="s">
        <v>203</v>
      </c>
      <c r="K1054" t="s">
        <v>204</v>
      </c>
      <c r="L1054">
        <v>207</v>
      </c>
      <c r="M1054" t="s">
        <v>244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182</v>
      </c>
      <c r="C1055">
        <v>2019</v>
      </c>
      <c r="D1055">
        <v>7</v>
      </c>
      <c r="E1055" t="s">
        <v>285</v>
      </c>
      <c r="F1055">
        <v>1</v>
      </c>
      <c r="G1055" t="s">
        <v>184</v>
      </c>
      <c r="H1055">
        <v>911</v>
      </c>
      <c r="I1055" t="s">
        <v>202</v>
      </c>
      <c r="J1055" t="s">
        <v>203</v>
      </c>
      <c r="K1055" t="s">
        <v>204</v>
      </c>
      <c r="L1055">
        <v>4512</v>
      </c>
      <c r="M1055" t="s">
        <v>187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182</v>
      </c>
      <c r="C1056">
        <v>2019</v>
      </c>
      <c r="D1056">
        <v>7</v>
      </c>
      <c r="E1056" t="s">
        <v>285</v>
      </c>
      <c r="F1056">
        <v>77</v>
      </c>
      <c r="G1056" t="s">
        <v>213</v>
      </c>
      <c r="H1056">
        <v>950</v>
      </c>
      <c r="I1056" t="s">
        <v>185</v>
      </c>
      <c r="J1056" t="s">
        <v>116</v>
      </c>
      <c r="K1056" t="s">
        <v>186</v>
      </c>
      <c r="L1056">
        <v>4577</v>
      </c>
      <c r="M1056" t="s">
        <v>213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188</v>
      </c>
      <c r="C1057">
        <v>2019</v>
      </c>
      <c r="D1057">
        <v>7</v>
      </c>
      <c r="E1057" t="s">
        <v>285</v>
      </c>
      <c r="F1057">
        <v>3</v>
      </c>
      <c r="G1057" t="s">
        <v>190</v>
      </c>
      <c r="H1057">
        <v>710</v>
      </c>
      <c r="I1057" t="s">
        <v>221</v>
      </c>
      <c r="J1057" t="s">
        <v>208</v>
      </c>
      <c r="K1057" t="s">
        <v>209</v>
      </c>
      <c r="L1057">
        <v>4532</v>
      </c>
      <c r="M1057" t="s">
        <v>201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182</v>
      </c>
      <c r="C1058">
        <v>2019</v>
      </c>
      <c r="D1058">
        <v>7</v>
      </c>
      <c r="E1058" t="s">
        <v>285</v>
      </c>
      <c r="F1058">
        <v>1</v>
      </c>
      <c r="G1058" t="s">
        <v>184</v>
      </c>
      <c r="H1058">
        <v>616</v>
      </c>
      <c r="I1058" t="s">
        <v>200</v>
      </c>
      <c r="J1058" t="s">
        <v>126</v>
      </c>
      <c r="K1058" t="s">
        <v>198</v>
      </c>
      <c r="L1058">
        <v>4512</v>
      </c>
      <c r="M1058" t="s">
        <v>187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182</v>
      </c>
      <c r="C1059">
        <v>2019</v>
      </c>
      <c r="D1059">
        <v>7</v>
      </c>
      <c r="E1059" t="s">
        <v>285</v>
      </c>
      <c r="F1059">
        <v>3</v>
      </c>
      <c r="G1059" t="s">
        <v>190</v>
      </c>
      <c r="H1059">
        <v>621</v>
      </c>
      <c r="I1059" t="s">
        <v>260</v>
      </c>
      <c r="J1059" t="s">
        <v>117</v>
      </c>
      <c r="K1059" t="s">
        <v>225</v>
      </c>
      <c r="L1059">
        <v>4532</v>
      </c>
      <c r="M1059" t="s">
        <v>201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188</v>
      </c>
      <c r="C1060">
        <v>2019</v>
      </c>
      <c r="D1060">
        <v>7</v>
      </c>
      <c r="E1060" t="s">
        <v>285</v>
      </c>
      <c r="F1060">
        <v>3</v>
      </c>
      <c r="G1060" t="s">
        <v>190</v>
      </c>
      <c r="H1060">
        <v>621</v>
      </c>
      <c r="I1060" t="s">
        <v>260</v>
      </c>
      <c r="J1060" t="s">
        <v>117</v>
      </c>
      <c r="K1060" t="s">
        <v>225</v>
      </c>
      <c r="L1060">
        <v>4532</v>
      </c>
      <c r="M1060" t="s">
        <v>201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182</v>
      </c>
      <c r="C1061">
        <v>2019</v>
      </c>
      <c r="D1061">
        <v>7</v>
      </c>
      <c r="E1061" t="s">
        <v>285</v>
      </c>
      <c r="F1061">
        <v>60</v>
      </c>
      <c r="G1061" t="s">
        <v>213</v>
      </c>
      <c r="H1061">
        <v>624</v>
      </c>
      <c r="I1061" t="s">
        <v>227</v>
      </c>
      <c r="J1061" t="s">
        <v>125</v>
      </c>
      <c r="K1061" t="s">
        <v>228</v>
      </c>
      <c r="L1061">
        <v>4563</v>
      </c>
      <c r="M1061" t="s">
        <v>229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188</v>
      </c>
      <c r="C1062">
        <v>2019</v>
      </c>
      <c r="D1062">
        <v>7</v>
      </c>
      <c r="E1062" t="s">
        <v>285</v>
      </c>
      <c r="F1062">
        <v>60</v>
      </c>
      <c r="G1062" t="s">
        <v>213</v>
      </c>
      <c r="H1062">
        <v>624</v>
      </c>
      <c r="I1062" t="s">
        <v>227</v>
      </c>
      <c r="J1062" t="s">
        <v>125</v>
      </c>
      <c r="K1062" t="s">
        <v>228</v>
      </c>
      <c r="L1062">
        <v>4563</v>
      </c>
      <c r="M1062" t="s">
        <v>229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182</v>
      </c>
      <c r="C1063">
        <v>2019</v>
      </c>
      <c r="D1063">
        <v>7</v>
      </c>
      <c r="E1063" t="s">
        <v>285</v>
      </c>
      <c r="F1063">
        <v>6</v>
      </c>
      <c r="G1063" t="s">
        <v>193</v>
      </c>
      <c r="H1063">
        <v>615</v>
      </c>
      <c r="I1063" t="s">
        <v>293</v>
      </c>
      <c r="J1063" t="s">
        <v>124</v>
      </c>
      <c r="K1063" t="s">
        <v>262</v>
      </c>
      <c r="L1063">
        <v>4562</v>
      </c>
      <c r="M1063" t="s">
        <v>212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188</v>
      </c>
      <c r="C1064">
        <v>2019</v>
      </c>
      <c r="D1064">
        <v>7</v>
      </c>
      <c r="E1064" t="s">
        <v>285</v>
      </c>
      <c r="F1064">
        <v>60</v>
      </c>
      <c r="G1064" t="s">
        <v>213</v>
      </c>
      <c r="H1064">
        <v>615</v>
      </c>
      <c r="I1064" t="s">
        <v>293</v>
      </c>
      <c r="J1064" t="s">
        <v>124</v>
      </c>
      <c r="K1064" t="s">
        <v>262</v>
      </c>
      <c r="L1064">
        <v>4563</v>
      </c>
      <c r="M1064" t="s">
        <v>229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182</v>
      </c>
      <c r="C1065">
        <v>2019</v>
      </c>
      <c r="D1065">
        <v>7</v>
      </c>
      <c r="E1065" t="s">
        <v>285</v>
      </c>
      <c r="F1065">
        <v>60</v>
      </c>
      <c r="G1065" t="s">
        <v>213</v>
      </c>
      <c r="H1065">
        <v>600</v>
      </c>
      <c r="I1065" t="s">
        <v>267</v>
      </c>
      <c r="J1065" t="s">
        <v>124</v>
      </c>
      <c r="K1065" t="s">
        <v>262</v>
      </c>
      <c r="L1065">
        <v>360</v>
      </c>
      <c r="M1065" t="s">
        <v>226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182</v>
      </c>
      <c r="C1066">
        <v>2019</v>
      </c>
      <c r="D1066">
        <v>7</v>
      </c>
      <c r="E1066" t="s">
        <v>285</v>
      </c>
      <c r="F1066">
        <v>6</v>
      </c>
      <c r="G1066" t="s">
        <v>193</v>
      </c>
      <c r="H1066">
        <v>600</v>
      </c>
      <c r="I1066" t="s">
        <v>267</v>
      </c>
      <c r="J1066" t="s">
        <v>124</v>
      </c>
      <c r="K1066" t="s">
        <v>262</v>
      </c>
      <c r="L1066">
        <v>700</v>
      </c>
      <c r="M1066" t="s">
        <v>194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188</v>
      </c>
      <c r="C1067">
        <v>2019</v>
      </c>
      <c r="D1067">
        <v>7</v>
      </c>
      <c r="E1067" t="s">
        <v>285</v>
      </c>
      <c r="F1067">
        <v>3</v>
      </c>
      <c r="G1067" t="s">
        <v>190</v>
      </c>
      <c r="H1067">
        <v>18</v>
      </c>
      <c r="I1067" t="s">
        <v>216</v>
      </c>
      <c r="J1067" t="s">
        <v>120</v>
      </c>
      <c r="K1067" t="s">
        <v>217</v>
      </c>
      <c r="L1067">
        <v>300</v>
      </c>
      <c r="M1067" t="s">
        <v>192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182</v>
      </c>
      <c r="C1068">
        <v>2019</v>
      </c>
      <c r="D1068">
        <v>7</v>
      </c>
      <c r="E1068" t="s">
        <v>285</v>
      </c>
      <c r="F1068">
        <v>3</v>
      </c>
      <c r="G1068" t="s">
        <v>190</v>
      </c>
      <c r="H1068">
        <v>10</v>
      </c>
      <c r="I1068" t="s">
        <v>252</v>
      </c>
      <c r="J1068" t="s">
        <v>118</v>
      </c>
      <c r="K1068" t="s">
        <v>237</v>
      </c>
      <c r="L1068">
        <v>300</v>
      </c>
      <c r="M1068" t="s">
        <v>192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182</v>
      </c>
      <c r="C1069">
        <v>2019</v>
      </c>
      <c r="D1069">
        <v>7</v>
      </c>
      <c r="E1069" t="s">
        <v>285</v>
      </c>
      <c r="F1069">
        <v>3</v>
      </c>
      <c r="G1069" t="s">
        <v>190</v>
      </c>
      <c r="H1069">
        <v>309</v>
      </c>
      <c r="I1069" t="s">
        <v>303</v>
      </c>
      <c r="J1069" t="s">
        <v>118</v>
      </c>
      <c r="K1069" t="s">
        <v>237</v>
      </c>
      <c r="L1069">
        <v>300</v>
      </c>
      <c r="M1069" t="s">
        <v>192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182</v>
      </c>
      <c r="C1070">
        <v>2019</v>
      </c>
      <c r="D1070">
        <v>7</v>
      </c>
      <c r="E1070" t="s">
        <v>285</v>
      </c>
      <c r="F1070">
        <v>1</v>
      </c>
      <c r="G1070" t="s">
        <v>184</v>
      </c>
      <c r="H1070">
        <v>950</v>
      </c>
      <c r="I1070" t="s">
        <v>185</v>
      </c>
      <c r="J1070" t="s">
        <v>116</v>
      </c>
      <c r="K1070" t="s">
        <v>186</v>
      </c>
      <c r="L1070">
        <v>4512</v>
      </c>
      <c r="M1070" t="s">
        <v>187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182</v>
      </c>
      <c r="C1071">
        <v>2019</v>
      </c>
      <c r="D1071">
        <v>7</v>
      </c>
      <c r="E1071" t="s">
        <v>285</v>
      </c>
      <c r="F1071">
        <v>3</v>
      </c>
      <c r="G1071" t="s">
        <v>190</v>
      </c>
      <c r="H1071">
        <v>305</v>
      </c>
      <c r="I1071" t="s">
        <v>235</v>
      </c>
      <c r="J1071" t="s">
        <v>116</v>
      </c>
      <c r="K1071" t="s">
        <v>186</v>
      </c>
      <c r="L1071">
        <v>300</v>
      </c>
      <c r="M1071" t="s">
        <v>192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182</v>
      </c>
      <c r="C1072">
        <v>2019</v>
      </c>
      <c r="D1072">
        <v>7</v>
      </c>
      <c r="E1072" t="s">
        <v>285</v>
      </c>
      <c r="F1072">
        <v>5</v>
      </c>
      <c r="G1072" t="s">
        <v>196</v>
      </c>
      <c r="H1072">
        <v>305</v>
      </c>
      <c r="I1072" t="s">
        <v>235</v>
      </c>
      <c r="J1072" t="s">
        <v>116</v>
      </c>
      <c r="K1072" t="s">
        <v>186</v>
      </c>
      <c r="L1072">
        <v>460</v>
      </c>
      <c r="M1072" t="s">
        <v>199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182</v>
      </c>
      <c r="C1073">
        <v>2019</v>
      </c>
      <c r="D1073">
        <v>7</v>
      </c>
      <c r="E1073" t="s">
        <v>285</v>
      </c>
      <c r="F1073">
        <v>77</v>
      </c>
      <c r="G1073" t="s">
        <v>213</v>
      </c>
      <c r="H1073">
        <v>5</v>
      </c>
      <c r="I1073" t="s">
        <v>191</v>
      </c>
      <c r="J1073" t="s">
        <v>116</v>
      </c>
      <c r="K1073" t="s">
        <v>186</v>
      </c>
      <c r="L1073">
        <v>1577</v>
      </c>
      <c r="M1073" t="s">
        <v>234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188</v>
      </c>
      <c r="C1074">
        <v>2019</v>
      </c>
      <c r="D1074">
        <v>7</v>
      </c>
      <c r="E1074" t="s">
        <v>285</v>
      </c>
      <c r="F1074">
        <v>1</v>
      </c>
      <c r="G1074" t="s">
        <v>184</v>
      </c>
      <c r="H1074">
        <v>5</v>
      </c>
      <c r="I1074" t="s">
        <v>191</v>
      </c>
      <c r="J1074" t="s">
        <v>116</v>
      </c>
      <c r="K1074" t="s">
        <v>186</v>
      </c>
      <c r="L1074">
        <v>200</v>
      </c>
      <c r="M1074" t="s">
        <v>211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182</v>
      </c>
      <c r="C1075">
        <v>2019</v>
      </c>
      <c r="D1075">
        <v>7</v>
      </c>
      <c r="E1075" t="s">
        <v>285</v>
      </c>
      <c r="F1075">
        <v>1</v>
      </c>
      <c r="G1075" t="s">
        <v>184</v>
      </c>
      <c r="H1075">
        <v>305</v>
      </c>
      <c r="I1075" t="s">
        <v>235</v>
      </c>
      <c r="J1075" t="s">
        <v>116</v>
      </c>
      <c r="K1075" t="s">
        <v>186</v>
      </c>
      <c r="L1075">
        <v>200</v>
      </c>
      <c r="M1075" t="s">
        <v>211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182</v>
      </c>
      <c r="C1076">
        <v>2019</v>
      </c>
      <c r="D1076">
        <v>7</v>
      </c>
      <c r="E1076" t="s">
        <v>285</v>
      </c>
      <c r="F1076">
        <v>10</v>
      </c>
      <c r="G1076" t="s">
        <v>239</v>
      </c>
      <c r="H1076">
        <v>4</v>
      </c>
      <c r="I1076" t="s">
        <v>275</v>
      </c>
      <c r="J1076" t="s">
        <v>203</v>
      </c>
      <c r="K1076" t="s">
        <v>204</v>
      </c>
      <c r="L1076">
        <v>207</v>
      </c>
      <c r="M1076" t="s">
        <v>244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188</v>
      </c>
      <c r="C1077">
        <v>2019</v>
      </c>
      <c r="D1077">
        <v>7</v>
      </c>
      <c r="E1077" t="s">
        <v>285</v>
      </c>
      <c r="F1077">
        <v>1</v>
      </c>
      <c r="G1077" t="s">
        <v>184</v>
      </c>
      <c r="H1077">
        <v>6</v>
      </c>
      <c r="I1077" t="s">
        <v>257</v>
      </c>
      <c r="J1077" t="s">
        <v>123</v>
      </c>
      <c r="K1077" t="s">
        <v>243</v>
      </c>
      <c r="L1077">
        <v>200</v>
      </c>
      <c r="M1077" t="s">
        <v>211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182</v>
      </c>
      <c r="C1078">
        <v>2019</v>
      </c>
      <c r="D1078">
        <v>7</v>
      </c>
      <c r="E1078" t="s">
        <v>285</v>
      </c>
      <c r="F1078">
        <v>5</v>
      </c>
      <c r="G1078" t="s">
        <v>196</v>
      </c>
      <c r="H1078">
        <v>8</v>
      </c>
      <c r="I1078" t="s">
        <v>249</v>
      </c>
      <c r="J1078" t="s">
        <v>127</v>
      </c>
      <c r="K1078" t="s">
        <v>250</v>
      </c>
      <c r="L1078">
        <v>460</v>
      </c>
      <c r="M1078" t="s">
        <v>199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182</v>
      </c>
      <c r="C1079">
        <v>2019</v>
      </c>
      <c r="D1079">
        <v>7</v>
      </c>
      <c r="E1079" t="s">
        <v>285</v>
      </c>
      <c r="F1079">
        <v>3</v>
      </c>
      <c r="G1079" t="s">
        <v>190</v>
      </c>
      <c r="H1079">
        <v>16</v>
      </c>
      <c r="I1079" t="s">
        <v>282</v>
      </c>
      <c r="J1079" t="s">
        <v>128</v>
      </c>
      <c r="K1079" t="s">
        <v>264</v>
      </c>
      <c r="L1079">
        <v>300</v>
      </c>
      <c r="M1079" t="s">
        <v>192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182</v>
      </c>
      <c r="C1080">
        <v>2019</v>
      </c>
      <c r="D1080">
        <v>7</v>
      </c>
      <c r="E1080" t="s">
        <v>285</v>
      </c>
      <c r="F1080">
        <v>3</v>
      </c>
      <c r="G1080" t="s">
        <v>190</v>
      </c>
      <c r="H1080">
        <v>701</v>
      </c>
      <c r="I1080" t="s">
        <v>207</v>
      </c>
      <c r="J1080" t="s">
        <v>208</v>
      </c>
      <c r="K1080" t="s">
        <v>209</v>
      </c>
      <c r="L1080">
        <v>300</v>
      </c>
      <c r="M1080" t="s">
        <v>192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188</v>
      </c>
      <c r="C1081">
        <v>2019</v>
      </c>
      <c r="D1081">
        <v>7</v>
      </c>
      <c r="E1081" t="s">
        <v>285</v>
      </c>
      <c r="F1081">
        <v>10</v>
      </c>
      <c r="G1081" t="s">
        <v>239</v>
      </c>
      <c r="H1081">
        <v>1</v>
      </c>
      <c r="I1081" t="s">
        <v>230</v>
      </c>
      <c r="J1081" t="s">
        <v>122</v>
      </c>
      <c r="K1081" t="s">
        <v>231</v>
      </c>
      <c r="L1081">
        <v>207</v>
      </c>
      <c r="M1081" t="s">
        <v>244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182</v>
      </c>
      <c r="C1082">
        <v>2019</v>
      </c>
      <c r="D1082">
        <v>7</v>
      </c>
      <c r="E1082" t="s">
        <v>285</v>
      </c>
      <c r="F1082">
        <v>6</v>
      </c>
      <c r="G1082" t="s">
        <v>193</v>
      </c>
      <c r="H1082">
        <v>603</v>
      </c>
      <c r="I1082" t="s">
        <v>197</v>
      </c>
      <c r="J1082" t="s">
        <v>126</v>
      </c>
      <c r="K1082" t="s">
        <v>198</v>
      </c>
      <c r="L1082">
        <v>700</v>
      </c>
      <c r="M1082" t="s">
        <v>194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182</v>
      </c>
      <c r="C1083">
        <v>2019</v>
      </c>
      <c r="D1083">
        <v>7</v>
      </c>
      <c r="E1083" t="s">
        <v>285</v>
      </c>
      <c r="F1083">
        <v>6</v>
      </c>
      <c r="G1083" t="s">
        <v>193</v>
      </c>
      <c r="H1083">
        <v>625</v>
      </c>
      <c r="I1083" t="s">
        <v>287</v>
      </c>
      <c r="J1083" t="s">
        <v>133</v>
      </c>
      <c r="K1083" t="s">
        <v>213</v>
      </c>
      <c r="L1083">
        <v>700</v>
      </c>
      <c r="M1083" t="s">
        <v>194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182</v>
      </c>
      <c r="C1084">
        <v>2019</v>
      </c>
      <c r="D1084">
        <v>7</v>
      </c>
      <c r="E1084" t="s">
        <v>285</v>
      </c>
      <c r="F1084">
        <v>6</v>
      </c>
      <c r="G1084" t="s">
        <v>193</v>
      </c>
      <c r="H1084">
        <v>627</v>
      </c>
      <c r="I1084" t="s">
        <v>258</v>
      </c>
      <c r="J1084" t="s">
        <v>133</v>
      </c>
      <c r="K1084" t="s">
        <v>213</v>
      </c>
      <c r="L1084">
        <v>4562</v>
      </c>
      <c r="M1084" t="s">
        <v>212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188</v>
      </c>
      <c r="C1085">
        <v>2019</v>
      </c>
      <c r="D1085">
        <v>7</v>
      </c>
      <c r="E1085" t="s">
        <v>285</v>
      </c>
      <c r="F1085">
        <v>5</v>
      </c>
      <c r="G1085" t="s">
        <v>196</v>
      </c>
      <c r="H1085">
        <v>710</v>
      </c>
      <c r="I1085" t="s">
        <v>221</v>
      </c>
      <c r="J1085" t="s">
        <v>208</v>
      </c>
      <c r="K1085" t="s">
        <v>209</v>
      </c>
      <c r="L1085">
        <v>4552</v>
      </c>
      <c r="M1085" t="s">
        <v>277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182</v>
      </c>
      <c r="C1086">
        <v>2019</v>
      </c>
      <c r="D1086">
        <v>7</v>
      </c>
      <c r="E1086" t="s">
        <v>285</v>
      </c>
      <c r="F1086">
        <v>5</v>
      </c>
      <c r="G1086" t="s">
        <v>196</v>
      </c>
      <c r="H1086">
        <v>18</v>
      </c>
      <c r="I1086" t="s">
        <v>216</v>
      </c>
      <c r="J1086" t="s">
        <v>120</v>
      </c>
      <c r="K1086" t="s">
        <v>217</v>
      </c>
      <c r="L1086">
        <v>460</v>
      </c>
      <c r="M1086" t="s">
        <v>199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182</v>
      </c>
      <c r="C1087">
        <v>2019</v>
      </c>
      <c r="D1087">
        <v>7</v>
      </c>
      <c r="E1087" t="s">
        <v>285</v>
      </c>
      <c r="F1087">
        <v>3</v>
      </c>
      <c r="G1087" t="s">
        <v>190</v>
      </c>
      <c r="H1087">
        <v>310</v>
      </c>
      <c r="I1087" t="s">
        <v>255</v>
      </c>
      <c r="J1087" t="s">
        <v>119</v>
      </c>
      <c r="K1087" t="s">
        <v>215</v>
      </c>
      <c r="L1087">
        <v>300</v>
      </c>
      <c r="M1087" t="s">
        <v>192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182</v>
      </c>
      <c r="C1088">
        <v>2019</v>
      </c>
      <c r="D1088">
        <v>7</v>
      </c>
      <c r="E1088" t="s">
        <v>285</v>
      </c>
      <c r="F1088">
        <v>3</v>
      </c>
      <c r="G1088" t="s">
        <v>190</v>
      </c>
      <c r="H1088">
        <v>955</v>
      </c>
      <c r="I1088" t="s">
        <v>283</v>
      </c>
      <c r="J1088" t="s">
        <v>120</v>
      </c>
      <c r="K1088" t="s">
        <v>217</v>
      </c>
      <c r="L1088">
        <v>4532</v>
      </c>
      <c r="M1088" t="s">
        <v>201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182</v>
      </c>
      <c r="C1089">
        <v>2019</v>
      </c>
      <c r="D1089">
        <v>7</v>
      </c>
      <c r="E1089" t="s">
        <v>285</v>
      </c>
      <c r="F1089">
        <v>75</v>
      </c>
      <c r="G1089" t="s">
        <v>213</v>
      </c>
      <c r="H1089">
        <v>13</v>
      </c>
      <c r="I1089" t="s">
        <v>297</v>
      </c>
      <c r="J1089" t="s">
        <v>120</v>
      </c>
      <c r="K1089" t="s">
        <v>217</v>
      </c>
      <c r="L1089">
        <v>1575</v>
      </c>
      <c r="M1089" t="s">
        <v>219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182</v>
      </c>
      <c r="C1090">
        <v>2019</v>
      </c>
      <c r="D1090">
        <v>7</v>
      </c>
      <c r="E1090" t="s">
        <v>285</v>
      </c>
      <c r="F1090">
        <v>77</v>
      </c>
      <c r="G1090" t="s">
        <v>213</v>
      </c>
      <c r="H1090">
        <v>18</v>
      </c>
      <c r="I1090" t="s">
        <v>216</v>
      </c>
      <c r="J1090" t="s">
        <v>120</v>
      </c>
      <c r="K1090" t="s">
        <v>217</v>
      </c>
      <c r="L1090">
        <v>1577</v>
      </c>
      <c r="M1090" t="s">
        <v>234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182</v>
      </c>
      <c r="C1091">
        <v>2019</v>
      </c>
      <c r="D1091">
        <v>7</v>
      </c>
      <c r="E1091" t="s">
        <v>285</v>
      </c>
      <c r="F1091">
        <v>3</v>
      </c>
      <c r="G1091" t="s">
        <v>190</v>
      </c>
      <c r="H1091">
        <v>5</v>
      </c>
      <c r="I1091" t="s">
        <v>191</v>
      </c>
      <c r="J1091" t="s">
        <v>116</v>
      </c>
      <c r="K1091" t="s">
        <v>186</v>
      </c>
      <c r="L1091">
        <v>300</v>
      </c>
      <c r="M1091" t="s">
        <v>192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182</v>
      </c>
      <c r="C1092">
        <v>2019</v>
      </c>
      <c r="D1092">
        <v>7</v>
      </c>
      <c r="E1092" t="s">
        <v>285</v>
      </c>
      <c r="F1092">
        <v>5</v>
      </c>
      <c r="G1092" t="s">
        <v>196</v>
      </c>
      <c r="H1092">
        <v>5</v>
      </c>
      <c r="I1092" t="s">
        <v>191</v>
      </c>
      <c r="J1092" t="s">
        <v>116</v>
      </c>
      <c r="K1092" t="s">
        <v>186</v>
      </c>
      <c r="L1092">
        <v>460</v>
      </c>
      <c r="M1092" t="s">
        <v>199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182</v>
      </c>
      <c r="C1093">
        <v>2019</v>
      </c>
      <c r="D1093">
        <v>7</v>
      </c>
      <c r="E1093" t="s">
        <v>285</v>
      </c>
      <c r="F1093">
        <v>79</v>
      </c>
      <c r="G1093" t="s">
        <v>213</v>
      </c>
      <c r="H1093">
        <v>5</v>
      </c>
      <c r="I1093" t="s">
        <v>191</v>
      </c>
      <c r="J1093" t="s">
        <v>116</v>
      </c>
      <c r="K1093" t="s">
        <v>186</v>
      </c>
      <c r="L1093">
        <v>1579</v>
      </c>
      <c r="M1093" t="s">
        <v>272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182</v>
      </c>
      <c r="C1094">
        <v>2019</v>
      </c>
      <c r="D1094">
        <v>7</v>
      </c>
      <c r="E1094" t="s">
        <v>285</v>
      </c>
      <c r="F1094">
        <v>1</v>
      </c>
      <c r="G1094" t="s">
        <v>184</v>
      </c>
      <c r="H1094">
        <v>11</v>
      </c>
      <c r="I1094" t="s">
        <v>284</v>
      </c>
      <c r="J1094" t="s">
        <v>116</v>
      </c>
      <c r="K1094" t="s">
        <v>186</v>
      </c>
      <c r="L1094">
        <v>200</v>
      </c>
      <c r="M1094" t="s">
        <v>211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188</v>
      </c>
      <c r="C1095">
        <v>2019</v>
      </c>
      <c r="D1095">
        <v>7</v>
      </c>
      <c r="E1095" t="s">
        <v>285</v>
      </c>
      <c r="F1095">
        <v>3</v>
      </c>
      <c r="G1095" t="s">
        <v>190</v>
      </c>
      <c r="H1095">
        <v>1</v>
      </c>
      <c r="I1095" t="s">
        <v>230</v>
      </c>
      <c r="J1095" t="s">
        <v>122</v>
      </c>
      <c r="K1095" t="s">
        <v>231</v>
      </c>
      <c r="L1095">
        <v>300</v>
      </c>
      <c r="M1095" t="s">
        <v>192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188</v>
      </c>
      <c r="C1096">
        <v>2019</v>
      </c>
      <c r="D1096">
        <v>7</v>
      </c>
      <c r="E1096" t="s">
        <v>285</v>
      </c>
      <c r="F1096">
        <v>1</v>
      </c>
      <c r="G1096" t="s">
        <v>184</v>
      </c>
      <c r="H1096">
        <v>903</v>
      </c>
      <c r="I1096" t="s">
        <v>240</v>
      </c>
      <c r="J1096" t="s">
        <v>122</v>
      </c>
      <c r="K1096" t="s">
        <v>231</v>
      </c>
      <c r="L1096">
        <v>4512</v>
      </c>
      <c r="M1096" t="s">
        <v>187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182</v>
      </c>
      <c r="C1097">
        <v>2019</v>
      </c>
      <c r="D1097">
        <v>7</v>
      </c>
      <c r="E1097" t="s">
        <v>285</v>
      </c>
      <c r="F1097">
        <v>10</v>
      </c>
      <c r="G1097" t="s">
        <v>239</v>
      </c>
      <c r="H1097">
        <v>903</v>
      </c>
      <c r="I1097" t="s">
        <v>240</v>
      </c>
      <c r="J1097" t="s">
        <v>122</v>
      </c>
      <c r="K1097" t="s">
        <v>231</v>
      </c>
      <c r="L1097">
        <v>4513</v>
      </c>
      <c r="M1097" t="s">
        <v>241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182</v>
      </c>
      <c r="C1098">
        <v>2019</v>
      </c>
      <c r="D1098">
        <v>7</v>
      </c>
      <c r="E1098" t="s">
        <v>285</v>
      </c>
      <c r="F1098">
        <v>10</v>
      </c>
      <c r="G1098" t="s">
        <v>239</v>
      </c>
      <c r="H1098">
        <v>905</v>
      </c>
      <c r="I1098" t="s">
        <v>273</v>
      </c>
      <c r="J1098" t="s">
        <v>123</v>
      </c>
      <c r="K1098" t="s">
        <v>243</v>
      </c>
      <c r="L1098">
        <v>4513</v>
      </c>
      <c r="M1098" t="s">
        <v>241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182</v>
      </c>
      <c r="C1099">
        <v>2019</v>
      </c>
      <c r="D1099">
        <v>7</v>
      </c>
      <c r="E1099" t="s">
        <v>285</v>
      </c>
      <c r="F1099">
        <v>75</v>
      </c>
      <c r="G1099" t="s">
        <v>213</v>
      </c>
      <c r="H1099">
        <v>950</v>
      </c>
      <c r="I1099" t="s">
        <v>185</v>
      </c>
      <c r="J1099" t="s">
        <v>116</v>
      </c>
      <c r="K1099" t="s">
        <v>186</v>
      </c>
      <c r="L1099">
        <v>4575</v>
      </c>
      <c r="M1099" t="s">
        <v>213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182</v>
      </c>
      <c r="C1100">
        <v>2019</v>
      </c>
      <c r="D1100">
        <v>7</v>
      </c>
      <c r="E1100" t="s">
        <v>285</v>
      </c>
      <c r="F1100">
        <v>79</v>
      </c>
      <c r="G1100" t="s">
        <v>213</v>
      </c>
      <c r="H1100">
        <v>950</v>
      </c>
      <c r="I1100" t="s">
        <v>185</v>
      </c>
      <c r="J1100" t="s">
        <v>116</v>
      </c>
      <c r="K1100" t="s">
        <v>186</v>
      </c>
      <c r="L1100">
        <v>4579</v>
      </c>
      <c r="M1100" t="s">
        <v>222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182</v>
      </c>
      <c r="C1101">
        <v>2019</v>
      </c>
      <c r="D1101">
        <v>7</v>
      </c>
      <c r="E1101" t="s">
        <v>285</v>
      </c>
      <c r="F1101">
        <v>3</v>
      </c>
      <c r="G1101" t="s">
        <v>190</v>
      </c>
      <c r="H1101">
        <v>12</v>
      </c>
      <c r="I1101" t="s">
        <v>302</v>
      </c>
      <c r="J1101" t="s">
        <v>127</v>
      </c>
      <c r="K1101" t="s">
        <v>250</v>
      </c>
      <c r="L1101">
        <v>300</v>
      </c>
      <c r="M1101" t="s">
        <v>192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182</v>
      </c>
      <c r="C1102">
        <v>2019</v>
      </c>
      <c r="D1102">
        <v>7</v>
      </c>
      <c r="E1102" t="s">
        <v>285</v>
      </c>
      <c r="F1102">
        <v>3</v>
      </c>
      <c r="G1102" t="s">
        <v>190</v>
      </c>
      <c r="H1102">
        <v>20</v>
      </c>
      <c r="I1102" t="s">
        <v>301</v>
      </c>
      <c r="J1102" t="s">
        <v>129</v>
      </c>
      <c r="K1102" t="s">
        <v>206</v>
      </c>
      <c r="L1102">
        <v>300</v>
      </c>
      <c r="M1102" t="s">
        <v>192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182</v>
      </c>
      <c r="C1103">
        <v>2019</v>
      </c>
      <c r="D1103">
        <v>7</v>
      </c>
      <c r="E1103" t="s">
        <v>285</v>
      </c>
      <c r="F1103">
        <v>5</v>
      </c>
      <c r="G1103" t="s">
        <v>196</v>
      </c>
      <c r="H1103">
        <v>701</v>
      </c>
      <c r="I1103" t="s">
        <v>207</v>
      </c>
      <c r="J1103" t="s">
        <v>208</v>
      </c>
      <c r="K1103" t="s">
        <v>209</v>
      </c>
      <c r="L1103">
        <v>460</v>
      </c>
      <c r="M1103" t="s">
        <v>199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182</v>
      </c>
      <c r="C1104">
        <v>2019</v>
      </c>
      <c r="D1104">
        <v>7</v>
      </c>
      <c r="E1104" t="s">
        <v>285</v>
      </c>
      <c r="F1104">
        <v>6</v>
      </c>
      <c r="G1104" t="s">
        <v>193</v>
      </c>
      <c r="H1104">
        <v>619</v>
      </c>
      <c r="I1104" t="s">
        <v>278</v>
      </c>
      <c r="J1104" t="s">
        <v>279</v>
      </c>
      <c r="K1104" t="s">
        <v>213</v>
      </c>
      <c r="L1104">
        <v>4562</v>
      </c>
      <c r="M1104" t="s">
        <v>212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182</v>
      </c>
      <c r="C1105">
        <v>2019</v>
      </c>
      <c r="D1105">
        <v>7</v>
      </c>
      <c r="E1105" t="s">
        <v>285</v>
      </c>
      <c r="F1105">
        <v>5</v>
      </c>
      <c r="G1105" t="s">
        <v>196</v>
      </c>
      <c r="H1105">
        <v>602</v>
      </c>
      <c r="I1105" t="s">
        <v>247</v>
      </c>
      <c r="J1105" t="s">
        <v>126</v>
      </c>
      <c r="K1105" t="s">
        <v>198</v>
      </c>
      <c r="L1105">
        <v>460</v>
      </c>
      <c r="M1105" t="s">
        <v>199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182</v>
      </c>
      <c r="C1106">
        <v>2019</v>
      </c>
      <c r="D1106">
        <v>7</v>
      </c>
      <c r="E1106" t="s">
        <v>285</v>
      </c>
      <c r="F1106">
        <v>3</v>
      </c>
      <c r="G1106" t="s">
        <v>190</v>
      </c>
      <c r="H1106">
        <v>13</v>
      </c>
      <c r="I1106" t="s">
        <v>297</v>
      </c>
      <c r="J1106" t="s">
        <v>120</v>
      </c>
      <c r="K1106" t="s">
        <v>217</v>
      </c>
      <c r="L1106">
        <v>300</v>
      </c>
      <c r="M1106" t="s">
        <v>192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182</v>
      </c>
      <c r="C1107">
        <v>2019</v>
      </c>
      <c r="D1107">
        <v>7</v>
      </c>
      <c r="E1107" t="s">
        <v>285</v>
      </c>
      <c r="F1107">
        <v>3</v>
      </c>
      <c r="G1107" t="s">
        <v>190</v>
      </c>
      <c r="H1107">
        <v>952</v>
      </c>
      <c r="I1107" t="s">
        <v>236</v>
      </c>
      <c r="J1107" t="s">
        <v>118</v>
      </c>
      <c r="K1107" t="s">
        <v>237</v>
      </c>
      <c r="L1107">
        <v>4532</v>
      </c>
      <c r="M1107" t="s">
        <v>201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182</v>
      </c>
      <c r="C1108">
        <v>2019</v>
      </c>
      <c r="D1108">
        <v>7</v>
      </c>
      <c r="E1108" t="s">
        <v>285</v>
      </c>
      <c r="F1108">
        <v>3</v>
      </c>
      <c r="G1108" t="s">
        <v>190</v>
      </c>
      <c r="H1108">
        <v>14</v>
      </c>
      <c r="I1108" t="s">
        <v>300</v>
      </c>
      <c r="J1108" t="s">
        <v>118</v>
      </c>
      <c r="K1108" t="s">
        <v>237</v>
      </c>
      <c r="L1108">
        <v>300</v>
      </c>
      <c r="M1108" t="s">
        <v>192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182</v>
      </c>
      <c r="C1109">
        <v>2019</v>
      </c>
      <c r="D1109">
        <v>7</v>
      </c>
      <c r="E1109" t="s">
        <v>285</v>
      </c>
      <c r="F1109">
        <v>3</v>
      </c>
      <c r="G1109" t="s">
        <v>190</v>
      </c>
      <c r="H1109">
        <v>954</v>
      </c>
      <c r="I1109" t="s">
        <v>238</v>
      </c>
      <c r="J1109" t="s">
        <v>120</v>
      </c>
      <c r="K1109" t="s">
        <v>217</v>
      </c>
      <c r="L1109">
        <v>4532</v>
      </c>
      <c r="M1109" t="s">
        <v>201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188</v>
      </c>
      <c r="C1110">
        <v>2019</v>
      </c>
      <c r="D1110">
        <v>7</v>
      </c>
      <c r="E1110" t="s">
        <v>285</v>
      </c>
      <c r="F1110">
        <v>3</v>
      </c>
      <c r="G1110" t="s">
        <v>190</v>
      </c>
      <c r="H1110">
        <v>950</v>
      </c>
      <c r="I1110" t="s">
        <v>185</v>
      </c>
      <c r="J1110" t="s">
        <v>116</v>
      </c>
      <c r="K1110" t="s">
        <v>186</v>
      </c>
      <c r="L1110">
        <v>4532</v>
      </c>
      <c r="M1110" t="s">
        <v>201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188</v>
      </c>
      <c r="C1111">
        <v>2019</v>
      </c>
      <c r="D1111">
        <v>7</v>
      </c>
      <c r="E1111" t="s">
        <v>285</v>
      </c>
      <c r="F1111">
        <v>3</v>
      </c>
      <c r="G1111" t="s">
        <v>190</v>
      </c>
      <c r="H1111">
        <v>903</v>
      </c>
      <c r="I1111" t="s">
        <v>240</v>
      </c>
      <c r="J1111" t="s">
        <v>122</v>
      </c>
      <c r="K1111" t="s">
        <v>231</v>
      </c>
      <c r="L1111">
        <v>4532</v>
      </c>
      <c r="M1111" t="s">
        <v>201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188</v>
      </c>
      <c r="C1112">
        <v>2019</v>
      </c>
      <c r="D1112">
        <v>7</v>
      </c>
      <c r="E1112" t="s">
        <v>285</v>
      </c>
      <c r="F1112">
        <v>10</v>
      </c>
      <c r="G1112" t="s">
        <v>239</v>
      </c>
      <c r="H1112">
        <v>905</v>
      </c>
      <c r="I1112" t="s">
        <v>273</v>
      </c>
      <c r="J1112" t="s">
        <v>123</v>
      </c>
      <c r="K1112" t="s">
        <v>243</v>
      </c>
      <c r="L1112">
        <v>4513</v>
      </c>
      <c r="M1112" t="s">
        <v>241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182</v>
      </c>
      <c r="C1113">
        <v>2019</v>
      </c>
      <c r="D1113">
        <v>7</v>
      </c>
      <c r="E1113" t="s">
        <v>285</v>
      </c>
      <c r="F1113">
        <v>1</v>
      </c>
      <c r="G1113" t="s">
        <v>184</v>
      </c>
      <c r="H1113">
        <v>306</v>
      </c>
      <c r="I1113" t="s">
        <v>245</v>
      </c>
      <c r="J1113" t="s">
        <v>123</v>
      </c>
      <c r="K1113" t="s">
        <v>243</v>
      </c>
      <c r="L1113">
        <v>200</v>
      </c>
      <c r="M1113" t="s">
        <v>211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182</v>
      </c>
      <c r="C1114">
        <v>2019</v>
      </c>
      <c r="D1114">
        <v>7</v>
      </c>
      <c r="E1114" t="s">
        <v>285</v>
      </c>
      <c r="F1114">
        <v>10</v>
      </c>
      <c r="G1114" t="s">
        <v>239</v>
      </c>
      <c r="H1114">
        <v>306</v>
      </c>
      <c r="I1114" t="s">
        <v>245</v>
      </c>
      <c r="J1114" t="s">
        <v>123</v>
      </c>
      <c r="K1114" t="s">
        <v>243</v>
      </c>
      <c r="L1114">
        <v>207</v>
      </c>
      <c r="M1114" t="s">
        <v>244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182</v>
      </c>
      <c r="C1115">
        <v>2019</v>
      </c>
      <c r="D1115">
        <v>7</v>
      </c>
      <c r="E1115" t="s">
        <v>285</v>
      </c>
      <c r="F1115">
        <v>3</v>
      </c>
      <c r="G1115" t="s">
        <v>190</v>
      </c>
      <c r="H1115">
        <v>951</v>
      </c>
      <c r="I1115" t="s">
        <v>251</v>
      </c>
      <c r="J1115" t="s">
        <v>127</v>
      </c>
      <c r="K1115" t="s">
        <v>250</v>
      </c>
      <c r="L1115">
        <v>4532</v>
      </c>
      <c r="M1115" t="s">
        <v>201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182</v>
      </c>
      <c r="C1116">
        <v>2019</v>
      </c>
      <c r="D1116">
        <v>7</v>
      </c>
      <c r="E1116" t="s">
        <v>285</v>
      </c>
      <c r="F1116">
        <v>5</v>
      </c>
      <c r="G1116" t="s">
        <v>196</v>
      </c>
      <c r="H1116">
        <v>954</v>
      </c>
      <c r="I1116" t="s">
        <v>238</v>
      </c>
      <c r="J1116" t="s">
        <v>120</v>
      </c>
      <c r="K1116" t="s">
        <v>217</v>
      </c>
      <c r="L1116">
        <v>4552</v>
      </c>
      <c r="M1116" t="s">
        <v>277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182</v>
      </c>
      <c r="C1117">
        <v>2019</v>
      </c>
      <c r="D1117">
        <v>7</v>
      </c>
      <c r="E1117" t="s">
        <v>285</v>
      </c>
      <c r="F1117">
        <v>3</v>
      </c>
      <c r="G1117" t="s">
        <v>190</v>
      </c>
      <c r="H1117">
        <v>710</v>
      </c>
      <c r="I1117" t="s">
        <v>221</v>
      </c>
      <c r="J1117" t="s">
        <v>208</v>
      </c>
      <c r="K1117" t="s">
        <v>209</v>
      </c>
      <c r="L1117">
        <v>4532</v>
      </c>
      <c r="M1117" t="s">
        <v>201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182</v>
      </c>
      <c r="C1118">
        <v>2019</v>
      </c>
      <c r="D1118">
        <v>7</v>
      </c>
      <c r="E1118" t="s">
        <v>285</v>
      </c>
      <c r="F1118">
        <v>3</v>
      </c>
      <c r="G1118" t="s">
        <v>190</v>
      </c>
      <c r="H1118">
        <v>602</v>
      </c>
      <c r="I1118" t="s">
        <v>247</v>
      </c>
      <c r="J1118" t="s">
        <v>126</v>
      </c>
      <c r="K1118" t="s">
        <v>198</v>
      </c>
      <c r="L1118">
        <v>300</v>
      </c>
      <c r="M1118" t="s">
        <v>192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182</v>
      </c>
      <c r="C1119">
        <v>2019</v>
      </c>
      <c r="D1119">
        <v>7</v>
      </c>
      <c r="E1119" t="s">
        <v>285</v>
      </c>
      <c r="F1119">
        <v>6</v>
      </c>
      <c r="G1119" t="s">
        <v>193</v>
      </c>
      <c r="H1119">
        <v>602</v>
      </c>
      <c r="I1119" t="s">
        <v>247</v>
      </c>
      <c r="J1119" t="s">
        <v>126</v>
      </c>
      <c r="K1119" t="s">
        <v>198</v>
      </c>
      <c r="L1119">
        <v>700</v>
      </c>
      <c r="M1119" t="s">
        <v>194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182</v>
      </c>
      <c r="C1120">
        <v>2019</v>
      </c>
      <c r="D1120">
        <v>7</v>
      </c>
      <c r="E1120" t="s">
        <v>285</v>
      </c>
      <c r="F1120">
        <v>5</v>
      </c>
      <c r="G1120" t="s">
        <v>196</v>
      </c>
      <c r="H1120">
        <v>603</v>
      </c>
      <c r="I1120" t="s">
        <v>197</v>
      </c>
      <c r="J1120" t="s">
        <v>126</v>
      </c>
      <c r="K1120" t="s">
        <v>198</v>
      </c>
      <c r="L1120">
        <v>460</v>
      </c>
      <c r="M1120" t="s">
        <v>199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182</v>
      </c>
      <c r="C1121">
        <v>2019</v>
      </c>
      <c r="D1121">
        <v>7</v>
      </c>
      <c r="E1121" t="s">
        <v>285</v>
      </c>
      <c r="F1121">
        <v>6</v>
      </c>
      <c r="G1121" t="s">
        <v>193</v>
      </c>
      <c r="H1121">
        <v>613</v>
      </c>
      <c r="I1121" t="s">
        <v>259</v>
      </c>
      <c r="J1121" t="s">
        <v>117</v>
      </c>
      <c r="K1121" t="s">
        <v>225</v>
      </c>
      <c r="L1121">
        <v>700</v>
      </c>
      <c r="M1121" t="s">
        <v>194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188</v>
      </c>
      <c r="C1122">
        <v>2019</v>
      </c>
      <c r="D1122">
        <v>7</v>
      </c>
      <c r="E1122" t="s">
        <v>285</v>
      </c>
      <c r="F1122">
        <v>6</v>
      </c>
      <c r="G1122" t="s">
        <v>193</v>
      </c>
      <c r="H1122">
        <v>624</v>
      </c>
      <c r="I1122" t="s">
        <v>227</v>
      </c>
      <c r="J1122" t="s">
        <v>125</v>
      </c>
      <c r="K1122" t="s">
        <v>228</v>
      </c>
      <c r="L1122">
        <v>4562</v>
      </c>
      <c r="M1122" t="s">
        <v>212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182</v>
      </c>
      <c r="C1123">
        <v>2019</v>
      </c>
      <c r="D1123">
        <v>7</v>
      </c>
      <c r="E1123" t="s">
        <v>285</v>
      </c>
      <c r="F1123">
        <v>60</v>
      </c>
      <c r="G1123" t="s">
        <v>213</v>
      </c>
      <c r="H1123">
        <v>601</v>
      </c>
      <c r="I1123" t="s">
        <v>261</v>
      </c>
      <c r="J1123" t="s">
        <v>124</v>
      </c>
      <c r="K1123" t="s">
        <v>262</v>
      </c>
      <c r="L1123">
        <v>360</v>
      </c>
      <c r="M1123" t="s">
        <v>226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182</v>
      </c>
      <c r="C1124">
        <v>2019</v>
      </c>
      <c r="D1124">
        <v>7</v>
      </c>
      <c r="E1124" t="s">
        <v>285</v>
      </c>
      <c r="F1124">
        <v>3</v>
      </c>
      <c r="G1124" t="s">
        <v>190</v>
      </c>
      <c r="H1124">
        <v>15</v>
      </c>
      <c r="I1124" t="s">
        <v>253</v>
      </c>
      <c r="J1124" t="s">
        <v>119</v>
      </c>
      <c r="K1124" t="s">
        <v>215</v>
      </c>
      <c r="L1124">
        <v>300</v>
      </c>
      <c r="M1124" t="s">
        <v>192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182</v>
      </c>
      <c r="C1125">
        <v>2019</v>
      </c>
      <c r="D1125">
        <v>7</v>
      </c>
      <c r="E1125" t="s">
        <v>285</v>
      </c>
      <c r="F1125">
        <v>75</v>
      </c>
      <c r="G1125" t="s">
        <v>213</v>
      </c>
      <c r="H1125">
        <v>18</v>
      </c>
      <c r="I1125" t="s">
        <v>216</v>
      </c>
      <c r="J1125" t="s">
        <v>120</v>
      </c>
      <c r="K1125" t="s">
        <v>217</v>
      </c>
      <c r="L1125">
        <v>1575</v>
      </c>
      <c r="M1125" t="s">
        <v>219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182</v>
      </c>
      <c r="C1126">
        <v>2019</v>
      </c>
      <c r="D1126">
        <v>7</v>
      </c>
      <c r="E1126" t="s">
        <v>285</v>
      </c>
      <c r="F1126">
        <v>1</v>
      </c>
      <c r="G1126" t="s">
        <v>184</v>
      </c>
      <c r="H1126">
        <v>10</v>
      </c>
      <c r="I1126" t="s">
        <v>252</v>
      </c>
      <c r="J1126" t="s">
        <v>118</v>
      </c>
      <c r="K1126" t="s">
        <v>237</v>
      </c>
      <c r="L1126">
        <v>200</v>
      </c>
      <c r="M1126" t="s">
        <v>211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188</v>
      </c>
      <c r="C1127">
        <v>2019</v>
      </c>
      <c r="D1127">
        <v>7</v>
      </c>
      <c r="E1127" t="s">
        <v>285</v>
      </c>
      <c r="F1127">
        <v>3</v>
      </c>
      <c r="G1127" t="s">
        <v>190</v>
      </c>
      <c r="H1127">
        <v>5</v>
      </c>
      <c r="I1127" t="s">
        <v>191</v>
      </c>
      <c r="J1127" t="s">
        <v>116</v>
      </c>
      <c r="K1127" t="s">
        <v>186</v>
      </c>
      <c r="L1127">
        <v>300</v>
      </c>
      <c r="M1127" t="s">
        <v>192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182</v>
      </c>
      <c r="C1128">
        <v>2019</v>
      </c>
      <c r="D1128">
        <v>7</v>
      </c>
      <c r="E1128" t="s">
        <v>285</v>
      </c>
      <c r="F1128">
        <v>3</v>
      </c>
      <c r="G1128" t="s">
        <v>190</v>
      </c>
      <c r="H1128">
        <v>3</v>
      </c>
      <c r="I1128" t="s">
        <v>210</v>
      </c>
      <c r="J1128" t="s">
        <v>203</v>
      </c>
      <c r="K1128" t="s">
        <v>204</v>
      </c>
      <c r="L1128">
        <v>300</v>
      </c>
      <c r="M1128" t="s">
        <v>192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182</v>
      </c>
      <c r="C1129">
        <v>2019</v>
      </c>
      <c r="D1129">
        <v>7</v>
      </c>
      <c r="E1129" t="s">
        <v>285</v>
      </c>
      <c r="F1129">
        <v>10</v>
      </c>
      <c r="G1129" t="s">
        <v>239</v>
      </c>
      <c r="H1129">
        <v>911</v>
      </c>
      <c r="I1129" t="s">
        <v>202</v>
      </c>
      <c r="J1129" t="s">
        <v>203</v>
      </c>
      <c r="K1129" t="s">
        <v>204</v>
      </c>
      <c r="L1129">
        <v>4513</v>
      </c>
      <c r="M1129" t="s">
        <v>241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182</v>
      </c>
      <c r="C1130">
        <v>2019</v>
      </c>
      <c r="D1130">
        <v>7</v>
      </c>
      <c r="E1130" t="s">
        <v>285</v>
      </c>
      <c r="F1130">
        <v>1</v>
      </c>
      <c r="G1130" t="s">
        <v>184</v>
      </c>
      <c r="H1130">
        <v>905</v>
      </c>
      <c r="I1130" t="s">
        <v>273</v>
      </c>
      <c r="J1130" t="s">
        <v>123</v>
      </c>
      <c r="K1130" t="s">
        <v>243</v>
      </c>
      <c r="L1130">
        <v>4512</v>
      </c>
      <c r="M1130" t="s">
        <v>187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182</v>
      </c>
      <c r="C1131">
        <v>2019</v>
      </c>
      <c r="D1131">
        <v>7</v>
      </c>
      <c r="E1131" t="s">
        <v>285</v>
      </c>
      <c r="F1131">
        <v>1</v>
      </c>
      <c r="G1131" t="s">
        <v>184</v>
      </c>
      <c r="H1131">
        <v>7</v>
      </c>
      <c r="I1131" t="s">
        <v>242</v>
      </c>
      <c r="J1131" t="s">
        <v>123</v>
      </c>
      <c r="K1131" t="s">
        <v>243</v>
      </c>
      <c r="L1131">
        <v>200</v>
      </c>
      <c r="M1131" t="s">
        <v>211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182</v>
      </c>
      <c r="C1132">
        <v>2019</v>
      </c>
      <c r="D1132">
        <v>7</v>
      </c>
      <c r="E1132" t="s">
        <v>285</v>
      </c>
      <c r="F1132">
        <v>10</v>
      </c>
      <c r="G1132" t="s">
        <v>239</v>
      </c>
      <c r="H1132">
        <v>7</v>
      </c>
      <c r="I1132" t="s">
        <v>242</v>
      </c>
      <c r="J1132" t="s">
        <v>123</v>
      </c>
      <c r="K1132" t="s">
        <v>243</v>
      </c>
      <c r="L1132">
        <v>207</v>
      </c>
      <c r="M1132" t="s">
        <v>244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182</v>
      </c>
      <c r="C1133">
        <v>2019</v>
      </c>
      <c r="D1133">
        <v>7</v>
      </c>
      <c r="E1133" t="s">
        <v>285</v>
      </c>
      <c r="F1133">
        <v>3</v>
      </c>
      <c r="G1133" t="s">
        <v>190</v>
      </c>
      <c r="H1133">
        <v>6</v>
      </c>
      <c r="I1133" t="s">
        <v>257</v>
      </c>
      <c r="J1133" t="s">
        <v>123</v>
      </c>
      <c r="K1133" t="s">
        <v>243</v>
      </c>
      <c r="L1133">
        <v>300</v>
      </c>
      <c r="M1133" t="s">
        <v>192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182</v>
      </c>
      <c r="C1134">
        <v>2019</v>
      </c>
      <c r="D1134">
        <v>7</v>
      </c>
      <c r="E1134" t="s">
        <v>285</v>
      </c>
      <c r="F1134">
        <v>79</v>
      </c>
      <c r="G1134" t="s">
        <v>213</v>
      </c>
      <c r="H1134">
        <v>951</v>
      </c>
      <c r="I1134" t="s">
        <v>251</v>
      </c>
      <c r="J1134" t="s">
        <v>127</v>
      </c>
      <c r="K1134" t="s">
        <v>250</v>
      </c>
      <c r="L1134">
        <v>4579</v>
      </c>
      <c r="M1134" t="s">
        <v>222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182</v>
      </c>
      <c r="C1135">
        <v>2019</v>
      </c>
      <c r="D1135">
        <v>7</v>
      </c>
      <c r="E1135" t="s">
        <v>285</v>
      </c>
      <c r="F1135">
        <v>3</v>
      </c>
      <c r="G1135" t="s">
        <v>190</v>
      </c>
      <c r="H1135">
        <v>8</v>
      </c>
      <c r="I1135" t="s">
        <v>249</v>
      </c>
      <c r="J1135" t="s">
        <v>127</v>
      </c>
      <c r="K1135" t="s">
        <v>250</v>
      </c>
      <c r="L1135">
        <v>300</v>
      </c>
      <c r="M1135" t="s">
        <v>192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182</v>
      </c>
      <c r="C1136">
        <v>2019</v>
      </c>
      <c r="D1136">
        <v>7</v>
      </c>
      <c r="E1136" t="s">
        <v>285</v>
      </c>
      <c r="F1136">
        <v>3</v>
      </c>
      <c r="G1136" t="s">
        <v>190</v>
      </c>
      <c r="H1136">
        <v>19</v>
      </c>
      <c r="I1136" t="s">
        <v>263</v>
      </c>
      <c r="J1136" t="s">
        <v>128</v>
      </c>
      <c r="K1136" t="s">
        <v>264</v>
      </c>
      <c r="L1136">
        <v>300</v>
      </c>
      <c r="M1136" t="s">
        <v>192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188</v>
      </c>
      <c r="C1137">
        <v>2019</v>
      </c>
      <c r="D1137">
        <v>7</v>
      </c>
      <c r="E1137" t="s">
        <v>285</v>
      </c>
      <c r="F1137">
        <v>3</v>
      </c>
      <c r="G1137" t="s">
        <v>190</v>
      </c>
      <c r="H1137">
        <v>955</v>
      </c>
      <c r="I1137" t="s">
        <v>283</v>
      </c>
      <c r="J1137" t="s">
        <v>128</v>
      </c>
      <c r="K1137" t="s">
        <v>264</v>
      </c>
      <c r="L1137">
        <v>4532</v>
      </c>
      <c r="M1137" t="s">
        <v>201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182</v>
      </c>
      <c r="C1138">
        <v>2019</v>
      </c>
      <c r="D1138">
        <v>7</v>
      </c>
      <c r="E1138" t="s">
        <v>285</v>
      </c>
      <c r="F1138">
        <v>3</v>
      </c>
      <c r="G1138" t="s">
        <v>190</v>
      </c>
      <c r="H1138">
        <v>17</v>
      </c>
      <c r="I1138" t="s">
        <v>205</v>
      </c>
      <c r="J1138" t="s">
        <v>129</v>
      </c>
      <c r="K1138" t="s">
        <v>206</v>
      </c>
      <c r="L1138">
        <v>300</v>
      </c>
      <c r="M1138" t="s">
        <v>192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182</v>
      </c>
      <c r="C1139">
        <v>2019</v>
      </c>
      <c r="D1139">
        <v>7</v>
      </c>
      <c r="E1139" t="s">
        <v>285</v>
      </c>
      <c r="F1139">
        <v>1</v>
      </c>
      <c r="G1139" t="s">
        <v>184</v>
      </c>
      <c r="H1139">
        <v>603</v>
      </c>
      <c r="I1139" t="s">
        <v>197</v>
      </c>
      <c r="J1139" t="s">
        <v>126</v>
      </c>
      <c r="K1139" t="s">
        <v>198</v>
      </c>
      <c r="L1139">
        <v>200</v>
      </c>
      <c r="M1139" t="s">
        <v>211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182</v>
      </c>
      <c r="C1140">
        <v>2019</v>
      </c>
      <c r="D1140">
        <v>7</v>
      </c>
      <c r="E1140" t="s">
        <v>285</v>
      </c>
      <c r="F1140">
        <v>3</v>
      </c>
      <c r="G1140" t="s">
        <v>190</v>
      </c>
      <c r="H1140">
        <v>616</v>
      </c>
      <c r="I1140" t="s">
        <v>200</v>
      </c>
      <c r="J1140" t="s">
        <v>126</v>
      </c>
      <c r="K1140" t="s">
        <v>198</v>
      </c>
      <c r="L1140">
        <v>4532</v>
      </c>
      <c r="M1140" t="s">
        <v>201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182</v>
      </c>
      <c r="C1141">
        <v>2019</v>
      </c>
      <c r="D1141">
        <v>7</v>
      </c>
      <c r="E1141" t="s">
        <v>285</v>
      </c>
      <c r="F1141">
        <v>60</v>
      </c>
      <c r="G1141" t="s">
        <v>213</v>
      </c>
      <c r="H1141">
        <v>612</v>
      </c>
      <c r="I1141" t="s">
        <v>224</v>
      </c>
      <c r="J1141" t="s">
        <v>117</v>
      </c>
      <c r="K1141" t="s">
        <v>225</v>
      </c>
      <c r="L1141">
        <v>360</v>
      </c>
      <c r="M1141" t="s">
        <v>226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182</v>
      </c>
      <c r="C1142">
        <v>2019</v>
      </c>
      <c r="D1142">
        <v>7</v>
      </c>
      <c r="E1142" t="s">
        <v>285</v>
      </c>
      <c r="F1142">
        <v>6</v>
      </c>
      <c r="G1142" t="s">
        <v>193</v>
      </c>
      <c r="H1142">
        <v>624</v>
      </c>
      <c r="I1142" t="s">
        <v>227</v>
      </c>
      <c r="J1142" t="s">
        <v>125</v>
      </c>
      <c r="K1142" t="s">
        <v>228</v>
      </c>
      <c r="L1142">
        <v>4562</v>
      </c>
      <c r="M1142" t="s">
        <v>212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182</v>
      </c>
      <c r="C1143">
        <v>2019</v>
      </c>
      <c r="D1143">
        <v>7</v>
      </c>
      <c r="E1143" t="s">
        <v>285</v>
      </c>
      <c r="F1143">
        <v>5</v>
      </c>
      <c r="G1143" t="s">
        <v>196</v>
      </c>
      <c r="H1143">
        <v>710</v>
      </c>
      <c r="I1143" t="s">
        <v>221</v>
      </c>
      <c r="J1143" t="s">
        <v>208</v>
      </c>
      <c r="K1143" t="s">
        <v>209</v>
      </c>
      <c r="L1143">
        <v>4552</v>
      </c>
      <c r="M1143" t="s">
        <v>277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182</v>
      </c>
      <c r="C1144">
        <v>2019</v>
      </c>
      <c r="D1144">
        <v>7</v>
      </c>
      <c r="E1144" t="s">
        <v>285</v>
      </c>
      <c r="F1144">
        <v>1</v>
      </c>
      <c r="G1144" t="s">
        <v>184</v>
      </c>
      <c r="H1144">
        <v>953</v>
      </c>
      <c r="I1144" t="s">
        <v>214</v>
      </c>
      <c r="J1144" t="s">
        <v>119</v>
      </c>
      <c r="K1144" t="s">
        <v>215</v>
      </c>
      <c r="L1144">
        <v>4512</v>
      </c>
      <c r="M1144" t="s">
        <v>187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188</v>
      </c>
      <c r="C1145">
        <v>2019</v>
      </c>
      <c r="D1145">
        <v>7</v>
      </c>
      <c r="E1145" t="s">
        <v>285</v>
      </c>
      <c r="F1145">
        <v>1</v>
      </c>
      <c r="G1145" t="s">
        <v>184</v>
      </c>
      <c r="H1145">
        <v>953</v>
      </c>
      <c r="I1145" t="s">
        <v>214</v>
      </c>
      <c r="J1145" t="s">
        <v>119</v>
      </c>
      <c r="K1145" t="s">
        <v>215</v>
      </c>
      <c r="L1145">
        <v>4512</v>
      </c>
      <c r="M1145" t="s">
        <v>187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188</v>
      </c>
      <c r="C1146">
        <v>2019</v>
      </c>
      <c r="D1146">
        <v>7</v>
      </c>
      <c r="E1146" t="s">
        <v>285</v>
      </c>
      <c r="F1146">
        <v>3</v>
      </c>
      <c r="G1146" t="s">
        <v>190</v>
      </c>
      <c r="H1146">
        <v>954</v>
      </c>
      <c r="I1146" t="s">
        <v>238</v>
      </c>
      <c r="J1146" t="s">
        <v>120</v>
      </c>
      <c r="K1146" t="s">
        <v>217</v>
      </c>
      <c r="L1146">
        <v>4532</v>
      </c>
      <c r="M1146" t="s">
        <v>201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182</v>
      </c>
      <c r="C1147">
        <v>2019</v>
      </c>
      <c r="D1147">
        <v>7</v>
      </c>
      <c r="E1147" t="s">
        <v>285</v>
      </c>
      <c r="F1147">
        <v>5</v>
      </c>
      <c r="G1147" t="s">
        <v>196</v>
      </c>
      <c r="H1147">
        <v>313</v>
      </c>
      <c r="I1147" t="s">
        <v>218</v>
      </c>
      <c r="J1147" t="s">
        <v>120</v>
      </c>
      <c r="K1147" t="s">
        <v>217</v>
      </c>
      <c r="L1147">
        <v>460</v>
      </c>
      <c r="M1147" t="s">
        <v>199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182</v>
      </c>
      <c r="C1148">
        <v>2019</v>
      </c>
      <c r="D1148">
        <v>7</v>
      </c>
      <c r="E1148" t="s">
        <v>285</v>
      </c>
      <c r="F1148">
        <v>79</v>
      </c>
      <c r="G1148" t="s">
        <v>213</v>
      </c>
      <c r="H1148">
        <v>18</v>
      </c>
      <c r="I1148" t="s">
        <v>216</v>
      </c>
      <c r="J1148" t="s">
        <v>120</v>
      </c>
      <c r="K1148" t="s">
        <v>217</v>
      </c>
      <c r="L1148">
        <v>1579</v>
      </c>
      <c r="M1148" t="s">
        <v>272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182</v>
      </c>
      <c r="C1149">
        <v>2019</v>
      </c>
      <c r="D1149">
        <v>7</v>
      </c>
      <c r="E1149" t="s">
        <v>285</v>
      </c>
      <c r="F1149">
        <v>10</v>
      </c>
      <c r="G1149" t="s">
        <v>239</v>
      </c>
      <c r="H1149">
        <v>950</v>
      </c>
      <c r="I1149" t="s">
        <v>185</v>
      </c>
      <c r="J1149" t="s">
        <v>116</v>
      </c>
      <c r="K1149" t="s">
        <v>186</v>
      </c>
      <c r="L1149">
        <v>4513</v>
      </c>
      <c r="M1149" t="s">
        <v>241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182</v>
      </c>
      <c r="C1150">
        <v>2019</v>
      </c>
      <c r="D1150">
        <v>7</v>
      </c>
      <c r="E1150" t="s">
        <v>285</v>
      </c>
      <c r="F1150">
        <v>6</v>
      </c>
      <c r="G1150" t="s">
        <v>193</v>
      </c>
      <c r="H1150">
        <v>5</v>
      </c>
      <c r="I1150" t="s">
        <v>191</v>
      </c>
      <c r="J1150" t="s">
        <v>116</v>
      </c>
      <c r="K1150" t="s">
        <v>186</v>
      </c>
      <c r="L1150">
        <v>700</v>
      </c>
      <c r="M1150" t="s">
        <v>194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182</v>
      </c>
      <c r="C1151">
        <v>2019</v>
      </c>
      <c r="D1151">
        <v>7</v>
      </c>
      <c r="E1151" t="s">
        <v>285</v>
      </c>
      <c r="F1151">
        <v>10</v>
      </c>
      <c r="G1151" t="s">
        <v>239</v>
      </c>
      <c r="H1151">
        <v>5</v>
      </c>
      <c r="I1151" t="s">
        <v>191</v>
      </c>
      <c r="J1151" t="s">
        <v>116</v>
      </c>
      <c r="K1151" t="s">
        <v>186</v>
      </c>
      <c r="L1151">
        <v>207</v>
      </c>
      <c r="M1151" t="s">
        <v>244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182</v>
      </c>
      <c r="C1152">
        <v>2019</v>
      </c>
      <c r="D1152">
        <v>7</v>
      </c>
      <c r="E1152" t="s">
        <v>285</v>
      </c>
      <c r="F1152">
        <v>3</v>
      </c>
      <c r="G1152" t="s">
        <v>190</v>
      </c>
      <c r="H1152">
        <v>2</v>
      </c>
      <c r="I1152" t="s">
        <v>265</v>
      </c>
      <c r="J1152" t="s">
        <v>122</v>
      </c>
      <c r="K1152" t="s">
        <v>231</v>
      </c>
      <c r="L1152">
        <v>300</v>
      </c>
      <c r="M1152" t="s">
        <v>192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182</v>
      </c>
      <c r="C1153">
        <v>2019</v>
      </c>
      <c r="D1153">
        <v>7</v>
      </c>
      <c r="E1153" t="s">
        <v>285</v>
      </c>
      <c r="F1153">
        <v>71</v>
      </c>
      <c r="G1153" t="s">
        <v>213</v>
      </c>
      <c r="H1153">
        <v>1</v>
      </c>
      <c r="I1153" t="s">
        <v>230</v>
      </c>
      <c r="J1153" t="s">
        <v>122</v>
      </c>
      <c r="K1153" t="s">
        <v>231</v>
      </c>
      <c r="L1153">
        <v>1571</v>
      </c>
      <c r="M1153" t="s">
        <v>266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182</v>
      </c>
      <c r="C1154">
        <v>2019</v>
      </c>
      <c r="D1154">
        <v>7</v>
      </c>
      <c r="E1154" t="s">
        <v>285</v>
      </c>
      <c r="F1154">
        <v>1</v>
      </c>
      <c r="G1154" t="s">
        <v>184</v>
      </c>
      <c r="H1154">
        <v>6</v>
      </c>
      <c r="I1154" t="s">
        <v>257</v>
      </c>
      <c r="J1154" t="s">
        <v>123</v>
      </c>
      <c r="K1154" t="s">
        <v>243</v>
      </c>
      <c r="L1154">
        <v>200</v>
      </c>
      <c r="M1154" t="s">
        <v>211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182</v>
      </c>
      <c r="C1155">
        <v>2019</v>
      </c>
      <c r="D1155">
        <v>7</v>
      </c>
      <c r="E1155" t="s">
        <v>285</v>
      </c>
      <c r="F1155">
        <v>79</v>
      </c>
      <c r="G1155" t="s">
        <v>213</v>
      </c>
      <c r="H1155">
        <v>153</v>
      </c>
      <c r="I1155" t="s">
        <v>270</v>
      </c>
      <c r="J1155" t="s">
        <v>271</v>
      </c>
      <c r="K1155" t="s">
        <v>271</v>
      </c>
      <c r="L1155">
        <v>1579</v>
      </c>
      <c r="M1155" t="s">
        <v>272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182</v>
      </c>
      <c r="C1156">
        <v>2019</v>
      </c>
      <c r="D1156">
        <v>7</v>
      </c>
      <c r="E1156" t="s">
        <v>285</v>
      </c>
      <c r="F1156">
        <v>10</v>
      </c>
      <c r="G1156" t="s">
        <v>239</v>
      </c>
      <c r="H1156">
        <v>2</v>
      </c>
      <c r="I1156" t="s">
        <v>265</v>
      </c>
      <c r="J1156" t="s">
        <v>122</v>
      </c>
      <c r="K1156" t="s">
        <v>231</v>
      </c>
      <c r="L1156">
        <v>207</v>
      </c>
      <c r="M1156" t="s">
        <v>244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182</v>
      </c>
      <c r="C1157">
        <v>2019</v>
      </c>
      <c r="D1157">
        <v>7</v>
      </c>
      <c r="E1157" t="s">
        <v>285</v>
      </c>
      <c r="F1157">
        <v>10</v>
      </c>
      <c r="G1157" t="s">
        <v>239</v>
      </c>
      <c r="H1157">
        <v>603</v>
      </c>
      <c r="I1157" t="s">
        <v>197</v>
      </c>
      <c r="J1157" t="s">
        <v>126</v>
      </c>
      <c r="K1157" t="s">
        <v>198</v>
      </c>
      <c r="L1157">
        <v>207</v>
      </c>
      <c r="M1157" t="s">
        <v>244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182</v>
      </c>
      <c r="C1158">
        <v>2019</v>
      </c>
      <c r="D1158">
        <v>7</v>
      </c>
      <c r="E1158" t="s">
        <v>285</v>
      </c>
      <c r="F1158">
        <v>5</v>
      </c>
      <c r="G1158" t="s">
        <v>196</v>
      </c>
      <c r="H1158">
        <v>616</v>
      </c>
      <c r="I1158" t="s">
        <v>200</v>
      </c>
      <c r="J1158" t="s">
        <v>126</v>
      </c>
      <c r="K1158" t="s">
        <v>198</v>
      </c>
      <c r="L1158">
        <v>4552</v>
      </c>
      <c r="M1158" t="s">
        <v>277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182</v>
      </c>
      <c r="C1159">
        <v>2019</v>
      </c>
      <c r="D1159">
        <v>7</v>
      </c>
      <c r="E1159" t="s">
        <v>285</v>
      </c>
      <c r="F1159">
        <v>6</v>
      </c>
      <c r="G1159" t="s">
        <v>193</v>
      </c>
      <c r="H1159">
        <v>616</v>
      </c>
      <c r="I1159" t="s">
        <v>200</v>
      </c>
      <c r="J1159" t="s">
        <v>126</v>
      </c>
      <c r="K1159" t="s">
        <v>198</v>
      </c>
      <c r="L1159">
        <v>4562</v>
      </c>
      <c r="M1159" t="s">
        <v>212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182</v>
      </c>
      <c r="C1160">
        <v>2019</v>
      </c>
      <c r="D1160">
        <v>7</v>
      </c>
      <c r="E1160" t="s">
        <v>285</v>
      </c>
      <c r="F1160">
        <v>6</v>
      </c>
      <c r="G1160" t="s">
        <v>193</v>
      </c>
      <c r="H1160">
        <v>609</v>
      </c>
      <c r="I1160" t="s">
        <v>299</v>
      </c>
      <c r="J1160" t="s">
        <v>279</v>
      </c>
      <c r="K1160" t="s">
        <v>213</v>
      </c>
      <c r="L1160">
        <v>700</v>
      </c>
      <c r="M1160" t="s">
        <v>194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182</v>
      </c>
      <c r="C1161">
        <v>2019</v>
      </c>
      <c r="D1161">
        <v>7</v>
      </c>
      <c r="E1161" t="s">
        <v>285</v>
      </c>
      <c r="F1161">
        <v>6</v>
      </c>
      <c r="G1161" t="s">
        <v>193</v>
      </c>
      <c r="H1161">
        <v>621</v>
      </c>
      <c r="I1161" t="s">
        <v>260</v>
      </c>
      <c r="J1161" t="s">
        <v>117</v>
      </c>
      <c r="K1161" t="s">
        <v>225</v>
      </c>
      <c r="L1161">
        <v>4562</v>
      </c>
      <c r="M1161" t="s">
        <v>212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182</v>
      </c>
      <c r="C1162">
        <v>2019</v>
      </c>
      <c r="D1162">
        <v>7</v>
      </c>
      <c r="E1162" t="s">
        <v>285</v>
      </c>
      <c r="F1162">
        <v>6</v>
      </c>
      <c r="G1162" t="s">
        <v>193</v>
      </c>
      <c r="H1162">
        <v>601</v>
      </c>
      <c r="I1162" t="s">
        <v>261</v>
      </c>
      <c r="J1162" t="s">
        <v>124</v>
      </c>
      <c r="K1162" t="s">
        <v>262</v>
      </c>
      <c r="L1162">
        <v>700</v>
      </c>
      <c r="M1162" t="s">
        <v>194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182</v>
      </c>
      <c r="C1163">
        <v>2019</v>
      </c>
      <c r="D1163">
        <v>7</v>
      </c>
      <c r="E1163" t="s">
        <v>285</v>
      </c>
      <c r="F1163">
        <v>6</v>
      </c>
      <c r="G1163" t="s">
        <v>193</v>
      </c>
      <c r="H1163">
        <v>617</v>
      </c>
      <c r="I1163" t="s">
        <v>288</v>
      </c>
      <c r="J1163" t="s">
        <v>289</v>
      </c>
      <c r="K1163" t="s">
        <v>290</v>
      </c>
      <c r="L1163">
        <v>4562</v>
      </c>
      <c r="M1163" t="s">
        <v>212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182</v>
      </c>
      <c r="C1164">
        <v>2019</v>
      </c>
      <c r="D1164">
        <v>7</v>
      </c>
      <c r="E1164" t="s">
        <v>285</v>
      </c>
      <c r="F1164">
        <v>5</v>
      </c>
      <c r="G1164" t="s">
        <v>196</v>
      </c>
      <c r="H1164">
        <v>13</v>
      </c>
      <c r="I1164" t="s">
        <v>297</v>
      </c>
      <c r="J1164" t="s">
        <v>120</v>
      </c>
      <c r="K1164" t="s">
        <v>217</v>
      </c>
      <c r="L1164">
        <v>460</v>
      </c>
      <c r="M1164" t="s">
        <v>199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188</v>
      </c>
      <c r="C1165">
        <v>2019</v>
      </c>
      <c r="D1165">
        <v>7</v>
      </c>
      <c r="E1165" t="s">
        <v>285</v>
      </c>
      <c r="F1165">
        <v>1</v>
      </c>
      <c r="G1165" t="s">
        <v>184</v>
      </c>
      <c r="H1165">
        <v>10</v>
      </c>
      <c r="I1165" t="s">
        <v>252</v>
      </c>
      <c r="J1165" t="s">
        <v>119</v>
      </c>
      <c r="K1165" t="s">
        <v>215</v>
      </c>
      <c r="L1165">
        <v>200</v>
      </c>
      <c r="M1165" t="s">
        <v>211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188</v>
      </c>
      <c r="C1166">
        <v>2019</v>
      </c>
      <c r="D1166">
        <v>7</v>
      </c>
      <c r="E1166" t="s">
        <v>285</v>
      </c>
      <c r="F1166">
        <v>5</v>
      </c>
      <c r="G1166" t="s">
        <v>196</v>
      </c>
      <c r="H1166">
        <v>18</v>
      </c>
      <c r="I1166" t="s">
        <v>216</v>
      </c>
      <c r="J1166" t="s">
        <v>120</v>
      </c>
      <c r="K1166" t="s">
        <v>217</v>
      </c>
      <c r="L1166">
        <v>460</v>
      </c>
      <c r="M1166" t="s">
        <v>199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182</v>
      </c>
      <c r="C1167">
        <v>2019</v>
      </c>
      <c r="D1167">
        <v>7</v>
      </c>
      <c r="E1167" t="s">
        <v>285</v>
      </c>
      <c r="F1167">
        <v>3</v>
      </c>
      <c r="G1167" t="s">
        <v>190</v>
      </c>
      <c r="H1167">
        <v>9</v>
      </c>
      <c r="I1167" t="s">
        <v>276</v>
      </c>
      <c r="J1167" t="s">
        <v>118</v>
      </c>
      <c r="K1167" t="s">
        <v>237</v>
      </c>
      <c r="L1167">
        <v>300</v>
      </c>
      <c r="M1167" t="s">
        <v>192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182</v>
      </c>
      <c r="C1168">
        <v>2019</v>
      </c>
      <c r="D1168">
        <v>7</v>
      </c>
      <c r="E1168" t="s">
        <v>285</v>
      </c>
      <c r="F1168">
        <v>75</v>
      </c>
      <c r="G1168" t="s">
        <v>213</v>
      </c>
      <c r="H1168">
        <v>5</v>
      </c>
      <c r="I1168" t="s">
        <v>191</v>
      </c>
      <c r="J1168" t="s">
        <v>116</v>
      </c>
      <c r="K1168" t="s">
        <v>186</v>
      </c>
      <c r="L1168">
        <v>1575</v>
      </c>
      <c r="M1168" t="s">
        <v>219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182</v>
      </c>
      <c r="C1169">
        <v>2019</v>
      </c>
      <c r="D1169">
        <v>7</v>
      </c>
      <c r="E1169" t="s">
        <v>285</v>
      </c>
      <c r="F1169">
        <v>3</v>
      </c>
      <c r="G1169" t="s">
        <v>190</v>
      </c>
      <c r="H1169">
        <v>1</v>
      </c>
      <c r="I1169" t="s">
        <v>230</v>
      </c>
      <c r="J1169" t="s">
        <v>122</v>
      </c>
      <c r="K1169" t="s">
        <v>231</v>
      </c>
      <c r="L1169">
        <v>300</v>
      </c>
      <c r="M1169" t="s">
        <v>192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182</v>
      </c>
      <c r="C1170">
        <v>2019</v>
      </c>
      <c r="D1170">
        <v>7</v>
      </c>
      <c r="E1170" t="s">
        <v>285</v>
      </c>
      <c r="F1170">
        <v>3</v>
      </c>
      <c r="G1170" t="s">
        <v>190</v>
      </c>
      <c r="H1170">
        <v>301</v>
      </c>
      <c r="I1170" t="s">
        <v>248</v>
      </c>
      <c r="J1170" t="s">
        <v>122</v>
      </c>
      <c r="K1170" t="s">
        <v>231</v>
      </c>
      <c r="L1170">
        <v>300</v>
      </c>
      <c r="M1170" t="s">
        <v>192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182</v>
      </c>
      <c r="C1171">
        <v>2019</v>
      </c>
      <c r="D1171">
        <v>7</v>
      </c>
      <c r="E1171" t="s">
        <v>285</v>
      </c>
      <c r="F1171">
        <v>5</v>
      </c>
      <c r="G1171" t="s">
        <v>196</v>
      </c>
      <c r="H1171">
        <v>950</v>
      </c>
      <c r="I1171" t="s">
        <v>185</v>
      </c>
      <c r="J1171" t="s">
        <v>116</v>
      </c>
      <c r="K1171" t="s">
        <v>186</v>
      </c>
      <c r="L1171">
        <v>4552</v>
      </c>
      <c r="M1171" t="s">
        <v>277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182</v>
      </c>
      <c r="C1172">
        <v>2019</v>
      </c>
      <c r="D1172">
        <v>7</v>
      </c>
      <c r="E1172" t="s">
        <v>285</v>
      </c>
      <c r="F1172">
        <v>3</v>
      </c>
      <c r="G1172" t="s">
        <v>190</v>
      </c>
      <c r="H1172">
        <v>903</v>
      </c>
      <c r="I1172" t="s">
        <v>240</v>
      </c>
      <c r="J1172" t="s">
        <v>122</v>
      </c>
      <c r="K1172" t="s">
        <v>231</v>
      </c>
      <c r="L1172">
        <v>4532</v>
      </c>
      <c r="M1172" t="s">
        <v>201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182</v>
      </c>
      <c r="C1173">
        <v>2019</v>
      </c>
      <c r="D1173">
        <v>7</v>
      </c>
      <c r="E1173" t="s">
        <v>285</v>
      </c>
      <c r="F1173">
        <v>3</v>
      </c>
      <c r="G1173" t="s">
        <v>190</v>
      </c>
      <c r="H1173">
        <v>911</v>
      </c>
      <c r="I1173" t="s">
        <v>202</v>
      </c>
      <c r="J1173" t="s">
        <v>203</v>
      </c>
      <c r="K1173" t="s">
        <v>204</v>
      </c>
      <c r="L1173">
        <v>4532</v>
      </c>
      <c r="M1173" t="s">
        <v>201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188</v>
      </c>
      <c r="C1174">
        <v>2019</v>
      </c>
      <c r="D1174">
        <v>7</v>
      </c>
      <c r="E1174" t="s">
        <v>285</v>
      </c>
      <c r="F1174">
        <v>1</v>
      </c>
      <c r="G1174" t="s">
        <v>184</v>
      </c>
      <c r="H1174">
        <v>905</v>
      </c>
      <c r="I1174" t="s">
        <v>273</v>
      </c>
      <c r="J1174" t="s">
        <v>123</v>
      </c>
      <c r="K1174" t="s">
        <v>243</v>
      </c>
      <c r="L1174">
        <v>4512</v>
      </c>
      <c r="M1174" t="s">
        <v>187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182</v>
      </c>
      <c r="C1175">
        <v>2019</v>
      </c>
      <c r="D1175">
        <v>7</v>
      </c>
      <c r="E1175" t="s">
        <v>285</v>
      </c>
      <c r="F1175">
        <v>10</v>
      </c>
      <c r="G1175" t="s">
        <v>239</v>
      </c>
      <c r="H1175">
        <v>6</v>
      </c>
      <c r="I1175" t="s">
        <v>257</v>
      </c>
      <c r="J1175" t="s">
        <v>123</v>
      </c>
      <c r="K1175" t="s">
        <v>243</v>
      </c>
      <c r="L1175">
        <v>207</v>
      </c>
      <c r="M1175" t="s">
        <v>244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188</v>
      </c>
      <c r="C1176">
        <v>2019</v>
      </c>
      <c r="D1176">
        <v>7</v>
      </c>
      <c r="E1176" t="s">
        <v>285</v>
      </c>
      <c r="F1176">
        <v>5</v>
      </c>
      <c r="G1176" t="s">
        <v>196</v>
      </c>
      <c r="H1176">
        <v>950</v>
      </c>
      <c r="I1176" t="s">
        <v>185</v>
      </c>
      <c r="J1176" t="s">
        <v>116</v>
      </c>
      <c r="K1176" t="s">
        <v>186</v>
      </c>
      <c r="L1176">
        <v>4552</v>
      </c>
      <c r="M1176" t="s">
        <v>277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182</v>
      </c>
      <c r="C1177">
        <v>2019</v>
      </c>
      <c r="D1177">
        <v>7</v>
      </c>
      <c r="E1177" t="s">
        <v>285</v>
      </c>
      <c r="F1177">
        <v>5</v>
      </c>
      <c r="G1177" t="s">
        <v>196</v>
      </c>
      <c r="H1177">
        <v>700</v>
      </c>
      <c r="I1177" t="s">
        <v>274</v>
      </c>
      <c r="J1177" t="s">
        <v>208</v>
      </c>
      <c r="K1177" t="s">
        <v>209</v>
      </c>
      <c r="L1177">
        <v>460</v>
      </c>
      <c r="M1177" t="s">
        <v>199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182</v>
      </c>
      <c r="C1178">
        <v>2019</v>
      </c>
      <c r="D1178">
        <v>7</v>
      </c>
      <c r="E1178" t="s">
        <v>285</v>
      </c>
      <c r="F1178">
        <v>75</v>
      </c>
      <c r="G1178" t="s">
        <v>213</v>
      </c>
      <c r="H1178">
        <v>701</v>
      </c>
      <c r="I1178" t="s">
        <v>207</v>
      </c>
      <c r="J1178" t="s">
        <v>208</v>
      </c>
      <c r="K1178" t="s">
        <v>209</v>
      </c>
      <c r="L1178">
        <v>1575</v>
      </c>
      <c r="M1178" t="s">
        <v>219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182</v>
      </c>
      <c r="C1179">
        <v>2019</v>
      </c>
      <c r="D1179">
        <v>7</v>
      </c>
      <c r="E1179" t="s">
        <v>285</v>
      </c>
      <c r="F1179">
        <v>1</v>
      </c>
      <c r="G1179" t="s">
        <v>184</v>
      </c>
      <c r="H1179">
        <v>1</v>
      </c>
      <c r="I1179" t="s">
        <v>230</v>
      </c>
      <c r="J1179" t="s">
        <v>122</v>
      </c>
      <c r="K1179" t="s">
        <v>231</v>
      </c>
      <c r="L1179">
        <v>200</v>
      </c>
      <c r="M1179" t="s">
        <v>211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182</v>
      </c>
      <c r="C1180">
        <v>2019</v>
      </c>
      <c r="D1180">
        <v>7</v>
      </c>
      <c r="E1180" t="s">
        <v>285</v>
      </c>
      <c r="F1180">
        <v>1</v>
      </c>
      <c r="G1180" t="s">
        <v>184</v>
      </c>
      <c r="H1180">
        <v>2</v>
      </c>
      <c r="I1180" t="s">
        <v>265</v>
      </c>
      <c r="J1180" t="s">
        <v>122</v>
      </c>
      <c r="K1180" t="s">
        <v>231</v>
      </c>
      <c r="L1180">
        <v>200</v>
      </c>
      <c r="M1180" t="s">
        <v>211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182</v>
      </c>
      <c r="C1181">
        <v>2019</v>
      </c>
      <c r="D1181">
        <v>7</v>
      </c>
      <c r="E1181" t="s">
        <v>285</v>
      </c>
      <c r="F1181">
        <v>1</v>
      </c>
      <c r="G1181" t="s">
        <v>184</v>
      </c>
      <c r="H1181">
        <v>301</v>
      </c>
      <c r="I1181" t="s">
        <v>248</v>
      </c>
      <c r="J1181" t="s">
        <v>122</v>
      </c>
      <c r="K1181" t="s">
        <v>231</v>
      </c>
      <c r="L1181">
        <v>200</v>
      </c>
      <c r="M1181" t="s">
        <v>211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182</v>
      </c>
      <c r="C1182">
        <v>2019</v>
      </c>
      <c r="D1182">
        <v>7</v>
      </c>
      <c r="E1182" t="s">
        <v>285</v>
      </c>
      <c r="F1182">
        <v>10</v>
      </c>
      <c r="G1182" t="s">
        <v>239</v>
      </c>
      <c r="H1182">
        <v>301</v>
      </c>
      <c r="I1182" t="s">
        <v>248</v>
      </c>
      <c r="J1182" t="s">
        <v>122</v>
      </c>
      <c r="K1182" t="s">
        <v>231</v>
      </c>
      <c r="L1182">
        <v>207</v>
      </c>
      <c r="M1182" t="s">
        <v>244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188</v>
      </c>
      <c r="C1183">
        <v>2019</v>
      </c>
      <c r="D1183">
        <v>7</v>
      </c>
      <c r="E1183" t="s">
        <v>285</v>
      </c>
      <c r="F1183">
        <v>1</v>
      </c>
      <c r="G1183" t="s">
        <v>184</v>
      </c>
      <c r="H1183">
        <v>1</v>
      </c>
      <c r="I1183" t="s">
        <v>230</v>
      </c>
      <c r="J1183" t="s">
        <v>122</v>
      </c>
      <c r="K1183" t="s">
        <v>231</v>
      </c>
      <c r="L1183">
        <v>200</v>
      </c>
      <c r="M1183" t="s">
        <v>211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188</v>
      </c>
      <c r="C1184">
        <v>2019</v>
      </c>
      <c r="D1184">
        <v>7</v>
      </c>
      <c r="E1184" t="s">
        <v>285</v>
      </c>
      <c r="F1184">
        <v>3</v>
      </c>
      <c r="G1184" t="s">
        <v>190</v>
      </c>
      <c r="H1184">
        <v>616</v>
      </c>
      <c r="I1184" t="s">
        <v>200</v>
      </c>
      <c r="J1184" t="s">
        <v>126</v>
      </c>
      <c r="K1184" t="s">
        <v>198</v>
      </c>
      <c r="L1184">
        <v>4532</v>
      </c>
      <c r="M1184" t="s">
        <v>201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182</v>
      </c>
      <c r="C1185">
        <v>2019</v>
      </c>
      <c r="D1185">
        <v>7</v>
      </c>
      <c r="E1185" t="s">
        <v>285</v>
      </c>
      <c r="F1185">
        <v>6</v>
      </c>
      <c r="G1185" t="s">
        <v>193</v>
      </c>
      <c r="H1185">
        <v>612</v>
      </c>
      <c r="I1185" t="s">
        <v>224</v>
      </c>
      <c r="J1185" t="s">
        <v>117</v>
      </c>
      <c r="K1185" t="s">
        <v>225</v>
      </c>
      <c r="L1185">
        <v>700</v>
      </c>
      <c r="M1185" t="s">
        <v>194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182</v>
      </c>
      <c r="C1186">
        <v>2019</v>
      </c>
      <c r="D1186">
        <v>7</v>
      </c>
      <c r="E1186" t="s">
        <v>285</v>
      </c>
      <c r="F1186">
        <v>60</v>
      </c>
      <c r="G1186" t="s">
        <v>213</v>
      </c>
      <c r="H1186">
        <v>615</v>
      </c>
      <c r="I1186" t="s">
        <v>293</v>
      </c>
      <c r="J1186" t="s">
        <v>124</v>
      </c>
      <c r="K1186" t="s">
        <v>262</v>
      </c>
      <c r="L1186">
        <v>4563</v>
      </c>
      <c r="M1186" t="s">
        <v>229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182</v>
      </c>
      <c r="C1187">
        <v>2019</v>
      </c>
      <c r="D1187">
        <v>8</v>
      </c>
      <c r="E1187" t="s">
        <v>195</v>
      </c>
      <c r="F1187">
        <v>5</v>
      </c>
      <c r="G1187" t="s">
        <v>196</v>
      </c>
      <c r="H1187">
        <v>603</v>
      </c>
      <c r="I1187" t="s">
        <v>197</v>
      </c>
      <c r="J1187" t="s">
        <v>126</v>
      </c>
      <c r="K1187" t="s">
        <v>198</v>
      </c>
      <c r="L1187">
        <v>460</v>
      </c>
      <c r="M1187" t="s">
        <v>199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188</v>
      </c>
      <c r="C1188">
        <v>2019</v>
      </c>
      <c r="D1188">
        <v>8</v>
      </c>
      <c r="E1188" t="s">
        <v>195</v>
      </c>
      <c r="F1188">
        <v>3</v>
      </c>
      <c r="G1188" t="s">
        <v>190</v>
      </c>
      <c r="H1188">
        <v>616</v>
      </c>
      <c r="I1188" t="s">
        <v>200</v>
      </c>
      <c r="J1188" t="s">
        <v>126</v>
      </c>
      <c r="K1188" t="s">
        <v>198</v>
      </c>
      <c r="L1188">
        <v>4532</v>
      </c>
      <c r="M1188" t="s">
        <v>201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182</v>
      </c>
      <c r="C1189">
        <v>2019</v>
      </c>
      <c r="D1189">
        <v>8</v>
      </c>
      <c r="E1189" t="s">
        <v>195</v>
      </c>
      <c r="F1189">
        <v>1</v>
      </c>
      <c r="G1189" t="s">
        <v>184</v>
      </c>
      <c r="H1189">
        <v>666</v>
      </c>
      <c r="I1189" t="s">
        <v>292</v>
      </c>
      <c r="J1189">
        <v>0</v>
      </c>
      <c r="K1189" t="s">
        <v>213</v>
      </c>
      <c r="L1189">
        <v>0</v>
      </c>
      <c r="M1189" t="s">
        <v>213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182</v>
      </c>
      <c r="C1190">
        <v>2019</v>
      </c>
      <c r="D1190">
        <v>8</v>
      </c>
      <c r="E1190" t="s">
        <v>195</v>
      </c>
      <c r="F1190">
        <v>1</v>
      </c>
      <c r="G1190" t="s">
        <v>184</v>
      </c>
      <c r="H1190">
        <v>5</v>
      </c>
      <c r="I1190" t="s">
        <v>191</v>
      </c>
      <c r="J1190" t="s">
        <v>116</v>
      </c>
      <c r="K1190" t="s">
        <v>186</v>
      </c>
      <c r="L1190">
        <v>200</v>
      </c>
      <c r="M1190" t="s">
        <v>211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188</v>
      </c>
      <c r="C1191">
        <v>2019</v>
      </c>
      <c r="D1191">
        <v>8</v>
      </c>
      <c r="E1191" t="s">
        <v>195</v>
      </c>
      <c r="F1191">
        <v>3</v>
      </c>
      <c r="G1191" t="s">
        <v>190</v>
      </c>
      <c r="H1191">
        <v>5</v>
      </c>
      <c r="I1191" t="s">
        <v>191</v>
      </c>
      <c r="J1191" t="s">
        <v>116</v>
      </c>
      <c r="K1191" t="s">
        <v>186</v>
      </c>
      <c r="L1191">
        <v>300</v>
      </c>
      <c r="M1191" t="s">
        <v>192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182</v>
      </c>
      <c r="C1192">
        <v>2019</v>
      </c>
      <c r="D1192">
        <v>8</v>
      </c>
      <c r="E1192" t="s">
        <v>195</v>
      </c>
      <c r="F1192">
        <v>75</v>
      </c>
      <c r="G1192" t="s">
        <v>213</v>
      </c>
      <c r="H1192">
        <v>950</v>
      </c>
      <c r="I1192" t="s">
        <v>185</v>
      </c>
      <c r="J1192" t="s">
        <v>116</v>
      </c>
      <c r="K1192" t="s">
        <v>186</v>
      </c>
      <c r="L1192">
        <v>4575</v>
      </c>
      <c r="M1192" t="s">
        <v>213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188</v>
      </c>
      <c r="C1193">
        <v>2019</v>
      </c>
      <c r="D1193">
        <v>8</v>
      </c>
      <c r="E1193" t="s">
        <v>195</v>
      </c>
      <c r="F1193">
        <v>3</v>
      </c>
      <c r="G1193" t="s">
        <v>190</v>
      </c>
      <c r="H1193">
        <v>951</v>
      </c>
      <c r="I1193" t="s">
        <v>251</v>
      </c>
      <c r="J1193" t="s">
        <v>127</v>
      </c>
      <c r="K1193" t="s">
        <v>250</v>
      </c>
      <c r="L1193">
        <v>4532</v>
      </c>
      <c r="M1193" t="s">
        <v>201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182</v>
      </c>
      <c r="C1194">
        <v>2019</v>
      </c>
      <c r="D1194">
        <v>8</v>
      </c>
      <c r="E1194" t="s">
        <v>195</v>
      </c>
      <c r="F1194">
        <v>5</v>
      </c>
      <c r="G1194" t="s">
        <v>196</v>
      </c>
      <c r="H1194">
        <v>951</v>
      </c>
      <c r="I1194" t="s">
        <v>251</v>
      </c>
      <c r="J1194" t="s">
        <v>127</v>
      </c>
      <c r="K1194" t="s">
        <v>250</v>
      </c>
      <c r="L1194">
        <v>4552</v>
      </c>
      <c r="M1194" t="s">
        <v>277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182</v>
      </c>
      <c r="C1195">
        <v>2019</v>
      </c>
      <c r="D1195">
        <v>8</v>
      </c>
      <c r="E1195" t="s">
        <v>195</v>
      </c>
      <c r="F1195">
        <v>3</v>
      </c>
      <c r="G1195" t="s">
        <v>190</v>
      </c>
      <c r="H1195">
        <v>10</v>
      </c>
      <c r="I1195" t="s">
        <v>252</v>
      </c>
      <c r="J1195" t="s">
        <v>118</v>
      </c>
      <c r="K1195" t="s">
        <v>237</v>
      </c>
      <c r="L1195">
        <v>300</v>
      </c>
      <c r="M1195" t="s">
        <v>192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188</v>
      </c>
      <c r="C1196">
        <v>2019</v>
      </c>
      <c r="D1196">
        <v>8</v>
      </c>
      <c r="E1196" t="s">
        <v>195</v>
      </c>
      <c r="F1196">
        <v>3</v>
      </c>
      <c r="G1196" t="s">
        <v>190</v>
      </c>
      <c r="H1196">
        <v>955</v>
      </c>
      <c r="I1196" t="s">
        <v>283</v>
      </c>
      <c r="J1196" t="s">
        <v>128</v>
      </c>
      <c r="K1196" t="s">
        <v>264</v>
      </c>
      <c r="L1196">
        <v>4532</v>
      </c>
      <c r="M1196" t="s">
        <v>201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182</v>
      </c>
      <c r="C1197">
        <v>2019</v>
      </c>
      <c r="D1197">
        <v>8</v>
      </c>
      <c r="E1197" t="s">
        <v>195</v>
      </c>
      <c r="F1197">
        <v>3</v>
      </c>
      <c r="G1197" t="s">
        <v>190</v>
      </c>
      <c r="H1197">
        <v>700</v>
      </c>
      <c r="I1197" t="s">
        <v>274</v>
      </c>
      <c r="J1197" t="s">
        <v>208</v>
      </c>
      <c r="K1197" t="s">
        <v>209</v>
      </c>
      <c r="L1197">
        <v>300</v>
      </c>
      <c r="M1197" t="s">
        <v>192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182</v>
      </c>
      <c r="C1198">
        <v>2019</v>
      </c>
      <c r="D1198">
        <v>8</v>
      </c>
      <c r="E1198" t="s">
        <v>195</v>
      </c>
      <c r="F1198">
        <v>3</v>
      </c>
      <c r="G1198" t="s">
        <v>190</v>
      </c>
      <c r="H1198">
        <v>956</v>
      </c>
      <c r="I1198" t="s">
        <v>286</v>
      </c>
      <c r="J1198" t="s">
        <v>120</v>
      </c>
      <c r="K1198" t="s">
        <v>217</v>
      </c>
      <c r="L1198">
        <v>4532</v>
      </c>
      <c r="M1198" t="s">
        <v>201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182</v>
      </c>
      <c r="C1199">
        <v>2019</v>
      </c>
      <c r="D1199">
        <v>8</v>
      </c>
      <c r="E1199" t="s">
        <v>195</v>
      </c>
      <c r="F1199">
        <v>75</v>
      </c>
      <c r="G1199" t="s">
        <v>213</v>
      </c>
      <c r="H1199">
        <v>701</v>
      </c>
      <c r="I1199" t="s">
        <v>207</v>
      </c>
      <c r="J1199" t="s">
        <v>208</v>
      </c>
      <c r="K1199" t="s">
        <v>209</v>
      </c>
      <c r="L1199">
        <v>1575</v>
      </c>
      <c r="M1199" t="s">
        <v>219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182</v>
      </c>
      <c r="C1200">
        <v>2019</v>
      </c>
      <c r="D1200">
        <v>8</v>
      </c>
      <c r="E1200" t="s">
        <v>195</v>
      </c>
      <c r="F1200">
        <v>5</v>
      </c>
      <c r="G1200" t="s">
        <v>196</v>
      </c>
      <c r="H1200">
        <v>18</v>
      </c>
      <c r="I1200" t="s">
        <v>216</v>
      </c>
      <c r="J1200" t="s">
        <v>120</v>
      </c>
      <c r="K1200" t="s">
        <v>217</v>
      </c>
      <c r="L1200">
        <v>460</v>
      </c>
      <c r="M1200" t="s">
        <v>199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182</v>
      </c>
      <c r="C1201">
        <v>2019</v>
      </c>
      <c r="D1201">
        <v>8</v>
      </c>
      <c r="E1201" t="s">
        <v>195</v>
      </c>
      <c r="F1201">
        <v>3</v>
      </c>
      <c r="G1201" t="s">
        <v>190</v>
      </c>
      <c r="H1201">
        <v>603</v>
      </c>
      <c r="I1201" t="s">
        <v>197</v>
      </c>
      <c r="J1201" t="s">
        <v>126</v>
      </c>
      <c r="K1201" t="s">
        <v>198</v>
      </c>
      <c r="L1201">
        <v>300</v>
      </c>
      <c r="M1201" t="s">
        <v>192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182</v>
      </c>
      <c r="C1202">
        <v>2019</v>
      </c>
      <c r="D1202">
        <v>8</v>
      </c>
      <c r="E1202" t="s">
        <v>195</v>
      </c>
      <c r="F1202">
        <v>10</v>
      </c>
      <c r="G1202" t="s">
        <v>239</v>
      </c>
      <c r="H1202">
        <v>603</v>
      </c>
      <c r="I1202" t="s">
        <v>197</v>
      </c>
      <c r="J1202" t="s">
        <v>126</v>
      </c>
      <c r="K1202" t="s">
        <v>198</v>
      </c>
      <c r="L1202">
        <v>207</v>
      </c>
      <c r="M1202" t="s">
        <v>244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182</v>
      </c>
      <c r="C1203">
        <v>2019</v>
      </c>
      <c r="D1203">
        <v>8</v>
      </c>
      <c r="E1203" t="s">
        <v>195</v>
      </c>
      <c r="F1203">
        <v>1</v>
      </c>
      <c r="G1203" t="s">
        <v>184</v>
      </c>
      <c r="H1203">
        <v>602</v>
      </c>
      <c r="I1203" t="s">
        <v>247</v>
      </c>
      <c r="J1203" t="s">
        <v>126</v>
      </c>
      <c r="K1203" t="s">
        <v>198</v>
      </c>
      <c r="L1203">
        <v>200</v>
      </c>
      <c r="M1203" t="s">
        <v>211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182</v>
      </c>
      <c r="C1204">
        <v>2019</v>
      </c>
      <c r="D1204">
        <v>8</v>
      </c>
      <c r="E1204" t="s">
        <v>195</v>
      </c>
      <c r="F1204">
        <v>5</v>
      </c>
      <c r="G1204" t="s">
        <v>196</v>
      </c>
      <c r="H1204">
        <v>602</v>
      </c>
      <c r="I1204" t="s">
        <v>247</v>
      </c>
      <c r="J1204" t="s">
        <v>126</v>
      </c>
      <c r="K1204" t="s">
        <v>198</v>
      </c>
      <c r="L1204">
        <v>460</v>
      </c>
      <c r="M1204" t="s">
        <v>199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182</v>
      </c>
      <c r="C1205">
        <v>2019</v>
      </c>
      <c r="D1205">
        <v>8</v>
      </c>
      <c r="E1205" t="s">
        <v>195</v>
      </c>
      <c r="F1205">
        <v>5</v>
      </c>
      <c r="G1205" t="s">
        <v>196</v>
      </c>
      <c r="H1205">
        <v>616</v>
      </c>
      <c r="I1205" t="s">
        <v>200</v>
      </c>
      <c r="J1205" t="s">
        <v>126</v>
      </c>
      <c r="K1205" t="s">
        <v>198</v>
      </c>
      <c r="L1205">
        <v>4552</v>
      </c>
      <c r="M1205" t="s">
        <v>277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182</v>
      </c>
      <c r="C1206">
        <v>2019</v>
      </c>
      <c r="D1206">
        <v>8</v>
      </c>
      <c r="E1206" t="s">
        <v>195</v>
      </c>
      <c r="F1206">
        <v>6</v>
      </c>
      <c r="G1206" t="s">
        <v>193</v>
      </c>
      <c r="H1206">
        <v>619</v>
      </c>
      <c r="I1206" t="s">
        <v>278</v>
      </c>
      <c r="J1206" t="s">
        <v>279</v>
      </c>
      <c r="K1206" t="s">
        <v>213</v>
      </c>
      <c r="L1206">
        <v>4562</v>
      </c>
      <c r="M1206" t="s">
        <v>212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182</v>
      </c>
      <c r="C1207">
        <v>2019</v>
      </c>
      <c r="D1207">
        <v>8</v>
      </c>
      <c r="E1207" t="s">
        <v>195</v>
      </c>
      <c r="F1207">
        <v>60</v>
      </c>
      <c r="G1207" t="s">
        <v>213</v>
      </c>
      <c r="H1207">
        <v>612</v>
      </c>
      <c r="I1207" t="s">
        <v>224</v>
      </c>
      <c r="J1207" t="s">
        <v>117</v>
      </c>
      <c r="K1207" t="s">
        <v>225</v>
      </c>
      <c r="L1207">
        <v>360</v>
      </c>
      <c r="M1207" t="s">
        <v>226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188</v>
      </c>
      <c r="C1208">
        <v>2019</v>
      </c>
      <c r="D1208">
        <v>8</v>
      </c>
      <c r="E1208" t="s">
        <v>195</v>
      </c>
      <c r="F1208">
        <v>3</v>
      </c>
      <c r="G1208" t="s">
        <v>190</v>
      </c>
      <c r="H1208">
        <v>621</v>
      </c>
      <c r="I1208" t="s">
        <v>260</v>
      </c>
      <c r="J1208" t="s">
        <v>117</v>
      </c>
      <c r="K1208" t="s">
        <v>225</v>
      </c>
      <c r="L1208">
        <v>4532</v>
      </c>
      <c r="M1208" t="s">
        <v>201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182</v>
      </c>
      <c r="C1209">
        <v>2019</v>
      </c>
      <c r="D1209">
        <v>8</v>
      </c>
      <c r="E1209" t="s">
        <v>195</v>
      </c>
      <c r="F1209">
        <v>6</v>
      </c>
      <c r="G1209" t="s">
        <v>193</v>
      </c>
      <c r="H1209">
        <v>607</v>
      </c>
      <c r="I1209" t="s">
        <v>294</v>
      </c>
      <c r="J1209" t="s">
        <v>131</v>
      </c>
      <c r="K1209" t="s">
        <v>281</v>
      </c>
      <c r="L1209">
        <v>700</v>
      </c>
      <c r="M1209" t="s">
        <v>194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182</v>
      </c>
      <c r="C1210">
        <v>2019</v>
      </c>
      <c r="D1210">
        <v>8</v>
      </c>
      <c r="E1210" t="s">
        <v>195</v>
      </c>
      <c r="F1210">
        <v>3</v>
      </c>
      <c r="G1210" t="s">
        <v>190</v>
      </c>
      <c r="H1210">
        <v>911</v>
      </c>
      <c r="I1210" t="s">
        <v>202</v>
      </c>
      <c r="J1210" t="s">
        <v>203</v>
      </c>
      <c r="K1210" t="s">
        <v>204</v>
      </c>
      <c r="L1210">
        <v>4532</v>
      </c>
      <c r="M1210" t="s">
        <v>201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182</v>
      </c>
      <c r="C1211">
        <v>2019</v>
      </c>
      <c r="D1211">
        <v>8</v>
      </c>
      <c r="E1211" t="s">
        <v>195</v>
      </c>
      <c r="F1211">
        <v>10</v>
      </c>
      <c r="G1211" t="s">
        <v>239</v>
      </c>
      <c r="H1211">
        <v>306</v>
      </c>
      <c r="I1211" t="s">
        <v>245</v>
      </c>
      <c r="J1211" t="s">
        <v>123</v>
      </c>
      <c r="K1211" t="s">
        <v>243</v>
      </c>
      <c r="L1211">
        <v>207</v>
      </c>
      <c r="M1211" t="s">
        <v>244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182</v>
      </c>
      <c r="C1212">
        <v>2019</v>
      </c>
      <c r="D1212">
        <v>8</v>
      </c>
      <c r="E1212" t="s">
        <v>195</v>
      </c>
      <c r="F1212">
        <v>3</v>
      </c>
      <c r="G1212" t="s">
        <v>190</v>
      </c>
      <c r="H1212">
        <v>305</v>
      </c>
      <c r="I1212" t="s">
        <v>235</v>
      </c>
      <c r="J1212" t="s">
        <v>116</v>
      </c>
      <c r="K1212" t="s">
        <v>186</v>
      </c>
      <c r="L1212">
        <v>300</v>
      </c>
      <c r="M1212" t="s">
        <v>192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188</v>
      </c>
      <c r="C1213">
        <v>2019</v>
      </c>
      <c r="D1213">
        <v>8</v>
      </c>
      <c r="E1213" t="s">
        <v>195</v>
      </c>
      <c r="F1213">
        <v>3</v>
      </c>
      <c r="G1213" t="s">
        <v>190</v>
      </c>
      <c r="H1213">
        <v>950</v>
      </c>
      <c r="I1213" t="s">
        <v>185</v>
      </c>
      <c r="J1213" t="s">
        <v>116</v>
      </c>
      <c r="K1213" t="s">
        <v>186</v>
      </c>
      <c r="L1213">
        <v>4532</v>
      </c>
      <c r="M1213" t="s">
        <v>201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182</v>
      </c>
      <c r="C1214">
        <v>2019</v>
      </c>
      <c r="D1214">
        <v>8</v>
      </c>
      <c r="E1214" t="s">
        <v>195</v>
      </c>
      <c r="F1214">
        <v>5</v>
      </c>
      <c r="G1214" t="s">
        <v>196</v>
      </c>
      <c r="H1214">
        <v>11</v>
      </c>
      <c r="I1214" t="s">
        <v>284</v>
      </c>
      <c r="J1214" t="s">
        <v>116</v>
      </c>
      <c r="K1214" t="s">
        <v>186</v>
      </c>
      <c r="L1214">
        <v>460</v>
      </c>
      <c r="M1214" t="s">
        <v>199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182</v>
      </c>
      <c r="C1215">
        <v>2019</v>
      </c>
      <c r="D1215">
        <v>8</v>
      </c>
      <c r="E1215" t="s">
        <v>195</v>
      </c>
      <c r="F1215">
        <v>5</v>
      </c>
      <c r="G1215" t="s">
        <v>196</v>
      </c>
      <c r="H1215">
        <v>305</v>
      </c>
      <c r="I1215" t="s">
        <v>235</v>
      </c>
      <c r="J1215" t="s">
        <v>116</v>
      </c>
      <c r="K1215" t="s">
        <v>186</v>
      </c>
      <c r="L1215">
        <v>460</v>
      </c>
      <c r="M1215" t="s">
        <v>199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182</v>
      </c>
      <c r="C1216">
        <v>2019</v>
      </c>
      <c r="D1216">
        <v>8</v>
      </c>
      <c r="E1216" t="s">
        <v>195</v>
      </c>
      <c r="F1216">
        <v>3</v>
      </c>
      <c r="G1216" t="s">
        <v>190</v>
      </c>
      <c r="H1216">
        <v>953</v>
      </c>
      <c r="I1216" t="s">
        <v>214</v>
      </c>
      <c r="J1216" t="s">
        <v>119</v>
      </c>
      <c r="K1216" t="s">
        <v>215</v>
      </c>
      <c r="L1216">
        <v>4532</v>
      </c>
      <c r="M1216" t="s">
        <v>201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188</v>
      </c>
      <c r="C1217">
        <v>2019</v>
      </c>
      <c r="D1217">
        <v>8</v>
      </c>
      <c r="E1217" t="s">
        <v>195</v>
      </c>
      <c r="F1217">
        <v>3</v>
      </c>
      <c r="G1217" t="s">
        <v>190</v>
      </c>
      <c r="H1217">
        <v>953</v>
      </c>
      <c r="I1217" t="s">
        <v>214</v>
      </c>
      <c r="J1217" t="s">
        <v>119</v>
      </c>
      <c r="K1217" t="s">
        <v>215</v>
      </c>
      <c r="L1217">
        <v>4532</v>
      </c>
      <c r="M1217" t="s">
        <v>201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188</v>
      </c>
      <c r="C1218">
        <v>2019</v>
      </c>
      <c r="D1218">
        <v>8</v>
      </c>
      <c r="E1218" t="s">
        <v>195</v>
      </c>
      <c r="F1218">
        <v>3</v>
      </c>
      <c r="G1218" t="s">
        <v>190</v>
      </c>
      <c r="H1218">
        <v>10</v>
      </c>
      <c r="I1218" t="s">
        <v>252</v>
      </c>
      <c r="J1218" t="s">
        <v>119</v>
      </c>
      <c r="K1218" t="s">
        <v>215</v>
      </c>
      <c r="L1218">
        <v>300</v>
      </c>
      <c r="M1218" t="s">
        <v>192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188</v>
      </c>
      <c r="C1219">
        <v>2019</v>
      </c>
      <c r="D1219">
        <v>8</v>
      </c>
      <c r="E1219" t="s">
        <v>195</v>
      </c>
      <c r="F1219">
        <v>3</v>
      </c>
      <c r="G1219" t="s">
        <v>190</v>
      </c>
      <c r="H1219">
        <v>15</v>
      </c>
      <c r="I1219" t="s">
        <v>253</v>
      </c>
      <c r="J1219" t="s">
        <v>119</v>
      </c>
      <c r="K1219" t="s">
        <v>215</v>
      </c>
      <c r="L1219">
        <v>300</v>
      </c>
      <c r="M1219" t="s">
        <v>192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182</v>
      </c>
      <c r="C1220">
        <v>2019</v>
      </c>
      <c r="D1220">
        <v>8</v>
      </c>
      <c r="E1220" t="s">
        <v>195</v>
      </c>
      <c r="F1220">
        <v>79</v>
      </c>
      <c r="G1220" t="s">
        <v>213</v>
      </c>
      <c r="H1220">
        <v>18</v>
      </c>
      <c r="I1220" t="s">
        <v>216</v>
      </c>
      <c r="J1220" t="s">
        <v>120</v>
      </c>
      <c r="K1220" t="s">
        <v>217</v>
      </c>
      <c r="L1220">
        <v>1579</v>
      </c>
      <c r="M1220" t="s">
        <v>272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182</v>
      </c>
      <c r="C1221">
        <v>2019</v>
      </c>
      <c r="D1221">
        <v>8</v>
      </c>
      <c r="E1221" t="s">
        <v>195</v>
      </c>
      <c r="F1221">
        <v>3</v>
      </c>
      <c r="G1221" t="s">
        <v>190</v>
      </c>
      <c r="H1221">
        <v>18</v>
      </c>
      <c r="I1221" t="s">
        <v>216</v>
      </c>
      <c r="J1221" t="s">
        <v>120</v>
      </c>
      <c r="K1221" t="s">
        <v>217</v>
      </c>
      <c r="L1221">
        <v>300</v>
      </c>
      <c r="M1221" t="s">
        <v>192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182</v>
      </c>
      <c r="C1222">
        <v>2019</v>
      </c>
      <c r="D1222">
        <v>8</v>
      </c>
      <c r="E1222" t="s">
        <v>195</v>
      </c>
      <c r="F1222">
        <v>6</v>
      </c>
      <c r="G1222" t="s">
        <v>193</v>
      </c>
      <c r="H1222">
        <v>603</v>
      </c>
      <c r="I1222" t="s">
        <v>197</v>
      </c>
      <c r="J1222" t="s">
        <v>126</v>
      </c>
      <c r="K1222" t="s">
        <v>198</v>
      </c>
      <c r="L1222">
        <v>700</v>
      </c>
      <c r="M1222" t="s">
        <v>194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182</v>
      </c>
      <c r="C1223">
        <v>2019</v>
      </c>
      <c r="D1223">
        <v>8</v>
      </c>
      <c r="E1223" t="s">
        <v>195</v>
      </c>
      <c r="F1223">
        <v>6</v>
      </c>
      <c r="G1223" t="s">
        <v>193</v>
      </c>
      <c r="H1223">
        <v>613</v>
      </c>
      <c r="I1223" t="s">
        <v>259</v>
      </c>
      <c r="J1223" t="s">
        <v>117</v>
      </c>
      <c r="K1223" t="s">
        <v>225</v>
      </c>
      <c r="L1223">
        <v>700</v>
      </c>
      <c r="M1223" t="s">
        <v>194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182</v>
      </c>
      <c r="C1224">
        <v>2019</v>
      </c>
      <c r="D1224">
        <v>8</v>
      </c>
      <c r="E1224" t="s">
        <v>195</v>
      </c>
      <c r="F1224">
        <v>6</v>
      </c>
      <c r="G1224" t="s">
        <v>193</v>
      </c>
      <c r="H1224">
        <v>617</v>
      </c>
      <c r="I1224" t="s">
        <v>288</v>
      </c>
      <c r="J1224" t="s">
        <v>289</v>
      </c>
      <c r="K1224" t="s">
        <v>290</v>
      </c>
      <c r="L1224">
        <v>4562</v>
      </c>
      <c r="M1224" t="s">
        <v>212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188</v>
      </c>
      <c r="C1225">
        <v>2019</v>
      </c>
      <c r="D1225">
        <v>8</v>
      </c>
      <c r="E1225" t="s">
        <v>195</v>
      </c>
      <c r="F1225">
        <v>6</v>
      </c>
      <c r="G1225" t="s">
        <v>193</v>
      </c>
      <c r="H1225">
        <v>624</v>
      </c>
      <c r="I1225" t="s">
        <v>227</v>
      </c>
      <c r="J1225" t="s">
        <v>125</v>
      </c>
      <c r="K1225" t="s">
        <v>228</v>
      </c>
      <c r="L1225">
        <v>4562</v>
      </c>
      <c r="M1225" t="s">
        <v>212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182</v>
      </c>
      <c r="C1226">
        <v>2019</v>
      </c>
      <c r="D1226">
        <v>8</v>
      </c>
      <c r="E1226" t="s">
        <v>195</v>
      </c>
      <c r="F1226">
        <v>10</v>
      </c>
      <c r="G1226" t="s">
        <v>239</v>
      </c>
      <c r="H1226">
        <v>905</v>
      </c>
      <c r="I1226" t="s">
        <v>273</v>
      </c>
      <c r="J1226" t="s">
        <v>123</v>
      </c>
      <c r="K1226" t="s">
        <v>243</v>
      </c>
      <c r="L1226">
        <v>4513</v>
      </c>
      <c r="M1226" t="s">
        <v>241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182</v>
      </c>
      <c r="C1227">
        <v>2019</v>
      </c>
      <c r="D1227">
        <v>8</v>
      </c>
      <c r="E1227" t="s">
        <v>195</v>
      </c>
      <c r="F1227">
        <v>1</v>
      </c>
      <c r="G1227" t="s">
        <v>184</v>
      </c>
      <c r="H1227">
        <v>911</v>
      </c>
      <c r="I1227" t="s">
        <v>202</v>
      </c>
      <c r="J1227" t="s">
        <v>203</v>
      </c>
      <c r="K1227" t="s">
        <v>204</v>
      </c>
      <c r="L1227">
        <v>4512</v>
      </c>
      <c r="M1227" t="s">
        <v>187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182</v>
      </c>
      <c r="C1228">
        <v>2019</v>
      </c>
      <c r="D1228">
        <v>8</v>
      </c>
      <c r="E1228" t="s">
        <v>195</v>
      </c>
      <c r="F1228">
        <v>79</v>
      </c>
      <c r="G1228" t="s">
        <v>213</v>
      </c>
      <c r="H1228">
        <v>153</v>
      </c>
      <c r="I1228" t="s">
        <v>270</v>
      </c>
      <c r="J1228" t="s">
        <v>271</v>
      </c>
      <c r="K1228" t="s">
        <v>271</v>
      </c>
      <c r="L1228">
        <v>1579</v>
      </c>
      <c r="M1228" t="s">
        <v>272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188</v>
      </c>
      <c r="C1229">
        <v>2019</v>
      </c>
      <c r="D1229">
        <v>8</v>
      </c>
      <c r="E1229" t="s">
        <v>195</v>
      </c>
      <c r="F1229">
        <v>1</v>
      </c>
      <c r="G1229" t="s">
        <v>184</v>
      </c>
      <c r="H1229">
        <v>5</v>
      </c>
      <c r="I1229" t="s">
        <v>191</v>
      </c>
      <c r="J1229" t="s">
        <v>116</v>
      </c>
      <c r="K1229" t="s">
        <v>186</v>
      </c>
      <c r="L1229">
        <v>200</v>
      </c>
      <c r="M1229" t="s">
        <v>211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182</v>
      </c>
      <c r="C1230">
        <v>2019</v>
      </c>
      <c r="D1230">
        <v>8</v>
      </c>
      <c r="E1230" t="s">
        <v>195</v>
      </c>
      <c r="F1230">
        <v>10</v>
      </c>
      <c r="G1230" t="s">
        <v>239</v>
      </c>
      <c r="H1230">
        <v>5</v>
      </c>
      <c r="I1230" t="s">
        <v>191</v>
      </c>
      <c r="J1230" t="s">
        <v>116</v>
      </c>
      <c r="K1230" t="s">
        <v>186</v>
      </c>
      <c r="L1230">
        <v>207</v>
      </c>
      <c r="M1230" t="s">
        <v>244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182</v>
      </c>
      <c r="C1231">
        <v>2019</v>
      </c>
      <c r="D1231">
        <v>8</v>
      </c>
      <c r="E1231" t="s">
        <v>195</v>
      </c>
      <c r="F1231">
        <v>3</v>
      </c>
      <c r="G1231" t="s">
        <v>190</v>
      </c>
      <c r="H1231">
        <v>903</v>
      </c>
      <c r="I1231" t="s">
        <v>240</v>
      </c>
      <c r="J1231" t="s">
        <v>122</v>
      </c>
      <c r="K1231" t="s">
        <v>231</v>
      </c>
      <c r="L1231">
        <v>4532</v>
      </c>
      <c r="M1231" t="s">
        <v>201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182</v>
      </c>
      <c r="C1232">
        <v>2019</v>
      </c>
      <c r="D1232">
        <v>8</v>
      </c>
      <c r="E1232" t="s">
        <v>195</v>
      </c>
      <c r="F1232">
        <v>1</v>
      </c>
      <c r="G1232" t="s">
        <v>184</v>
      </c>
      <c r="H1232">
        <v>953</v>
      </c>
      <c r="I1232" t="s">
        <v>214</v>
      </c>
      <c r="J1232" t="s">
        <v>119</v>
      </c>
      <c r="K1232" t="s">
        <v>215</v>
      </c>
      <c r="L1232">
        <v>4512</v>
      </c>
      <c r="M1232" t="s">
        <v>187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188</v>
      </c>
      <c r="C1233">
        <v>2019</v>
      </c>
      <c r="D1233">
        <v>8</v>
      </c>
      <c r="E1233" t="s">
        <v>195</v>
      </c>
      <c r="F1233">
        <v>1</v>
      </c>
      <c r="G1233" t="s">
        <v>184</v>
      </c>
      <c r="H1233">
        <v>10</v>
      </c>
      <c r="I1233" t="s">
        <v>252</v>
      </c>
      <c r="J1233" t="s">
        <v>119</v>
      </c>
      <c r="K1233" t="s">
        <v>215</v>
      </c>
      <c r="L1233">
        <v>200</v>
      </c>
      <c r="M1233" t="s">
        <v>211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182</v>
      </c>
      <c r="C1234">
        <v>2019</v>
      </c>
      <c r="D1234">
        <v>8</v>
      </c>
      <c r="E1234" t="s">
        <v>195</v>
      </c>
      <c r="F1234">
        <v>3</v>
      </c>
      <c r="G1234" t="s">
        <v>190</v>
      </c>
      <c r="H1234">
        <v>15</v>
      </c>
      <c r="I1234" t="s">
        <v>253</v>
      </c>
      <c r="J1234" t="s">
        <v>119</v>
      </c>
      <c r="K1234" t="s">
        <v>215</v>
      </c>
      <c r="L1234">
        <v>300</v>
      </c>
      <c r="M1234" t="s">
        <v>192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182</v>
      </c>
      <c r="C1235">
        <v>2019</v>
      </c>
      <c r="D1235">
        <v>8</v>
      </c>
      <c r="E1235" t="s">
        <v>195</v>
      </c>
      <c r="F1235">
        <v>3</v>
      </c>
      <c r="G1235" t="s">
        <v>190</v>
      </c>
      <c r="H1235">
        <v>20</v>
      </c>
      <c r="I1235" t="s">
        <v>301</v>
      </c>
      <c r="J1235" t="s">
        <v>129</v>
      </c>
      <c r="K1235" t="s">
        <v>206</v>
      </c>
      <c r="L1235">
        <v>300</v>
      </c>
      <c r="M1235" t="s">
        <v>192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182</v>
      </c>
      <c r="C1236">
        <v>2019</v>
      </c>
      <c r="D1236">
        <v>8</v>
      </c>
      <c r="E1236" t="s">
        <v>195</v>
      </c>
      <c r="F1236">
        <v>10</v>
      </c>
      <c r="G1236" t="s">
        <v>239</v>
      </c>
      <c r="H1236">
        <v>1</v>
      </c>
      <c r="I1236" t="s">
        <v>230</v>
      </c>
      <c r="J1236" t="s">
        <v>122</v>
      </c>
      <c r="K1236" t="s">
        <v>231</v>
      </c>
      <c r="L1236">
        <v>207</v>
      </c>
      <c r="M1236" t="s">
        <v>244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188</v>
      </c>
      <c r="C1237">
        <v>2019</v>
      </c>
      <c r="D1237">
        <v>8</v>
      </c>
      <c r="E1237" t="s">
        <v>195</v>
      </c>
      <c r="F1237">
        <v>5</v>
      </c>
      <c r="G1237" t="s">
        <v>196</v>
      </c>
      <c r="H1237">
        <v>18</v>
      </c>
      <c r="I1237" t="s">
        <v>216</v>
      </c>
      <c r="J1237" t="s">
        <v>120</v>
      </c>
      <c r="K1237" t="s">
        <v>217</v>
      </c>
      <c r="L1237">
        <v>460</v>
      </c>
      <c r="M1237" t="s">
        <v>199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188</v>
      </c>
      <c r="C1238">
        <v>2019</v>
      </c>
      <c r="D1238">
        <v>8</v>
      </c>
      <c r="E1238" t="s">
        <v>195</v>
      </c>
      <c r="F1238">
        <v>3</v>
      </c>
      <c r="G1238" t="s">
        <v>190</v>
      </c>
      <c r="H1238">
        <v>18</v>
      </c>
      <c r="I1238" t="s">
        <v>216</v>
      </c>
      <c r="J1238" t="s">
        <v>120</v>
      </c>
      <c r="K1238" t="s">
        <v>217</v>
      </c>
      <c r="L1238">
        <v>300</v>
      </c>
      <c r="M1238" t="s">
        <v>192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188</v>
      </c>
      <c r="C1239">
        <v>2019</v>
      </c>
      <c r="D1239">
        <v>8</v>
      </c>
      <c r="E1239" t="s">
        <v>195</v>
      </c>
      <c r="F1239">
        <v>1</v>
      </c>
      <c r="G1239" t="s">
        <v>184</v>
      </c>
      <c r="H1239">
        <v>1</v>
      </c>
      <c r="I1239" t="s">
        <v>230</v>
      </c>
      <c r="J1239" t="s">
        <v>122</v>
      </c>
      <c r="K1239" t="s">
        <v>231</v>
      </c>
      <c r="L1239">
        <v>200</v>
      </c>
      <c r="M1239" t="s">
        <v>211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182</v>
      </c>
      <c r="C1240">
        <v>2019</v>
      </c>
      <c r="D1240">
        <v>8</v>
      </c>
      <c r="E1240" t="s">
        <v>195</v>
      </c>
      <c r="F1240">
        <v>1</v>
      </c>
      <c r="G1240" t="s">
        <v>184</v>
      </c>
      <c r="H1240">
        <v>2</v>
      </c>
      <c r="I1240" t="s">
        <v>265</v>
      </c>
      <c r="J1240" t="s">
        <v>122</v>
      </c>
      <c r="K1240" t="s">
        <v>231</v>
      </c>
      <c r="L1240">
        <v>200</v>
      </c>
      <c r="M1240" t="s">
        <v>211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182</v>
      </c>
      <c r="C1241">
        <v>2019</v>
      </c>
      <c r="D1241">
        <v>8</v>
      </c>
      <c r="E1241" t="s">
        <v>195</v>
      </c>
      <c r="F1241">
        <v>3</v>
      </c>
      <c r="G1241" t="s">
        <v>190</v>
      </c>
      <c r="H1241">
        <v>616</v>
      </c>
      <c r="I1241" t="s">
        <v>200</v>
      </c>
      <c r="J1241" t="s">
        <v>126</v>
      </c>
      <c r="K1241" t="s">
        <v>198</v>
      </c>
      <c r="L1241">
        <v>4532</v>
      </c>
      <c r="M1241" t="s">
        <v>201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182</v>
      </c>
      <c r="C1242">
        <v>2019</v>
      </c>
      <c r="D1242">
        <v>8</v>
      </c>
      <c r="E1242" t="s">
        <v>195</v>
      </c>
      <c r="F1242">
        <v>6</v>
      </c>
      <c r="G1242" t="s">
        <v>193</v>
      </c>
      <c r="H1242">
        <v>609</v>
      </c>
      <c r="I1242" t="s">
        <v>299</v>
      </c>
      <c r="J1242" t="s">
        <v>279</v>
      </c>
      <c r="K1242" t="s">
        <v>213</v>
      </c>
      <c r="L1242">
        <v>700</v>
      </c>
      <c r="M1242" t="s">
        <v>194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182</v>
      </c>
      <c r="C1243">
        <v>2019</v>
      </c>
      <c r="D1243">
        <v>8</v>
      </c>
      <c r="E1243" t="s">
        <v>195</v>
      </c>
      <c r="F1243">
        <v>60</v>
      </c>
      <c r="G1243" t="s">
        <v>213</v>
      </c>
      <c r="H1243">
        <v>600</v>
      </c>
      <c r="I1243" t="s">
        <v>267</v>
      </c>
      <c r="J1243" t="s">
        <v>124</v>
      </c>
      <c r="K1243" t="s">
        <v>262</v>
      </c>
      <c r="L1243">
        <v>360</v>
      </c>
      <c r="M1243" t="s">
        <v>226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182</v>
      </c>
      <c r="C1244">
        <v>2019</v>
      </c>
      <c r="D1244">
        <v>8</v>
      </c>
      <c r="E1244" t="s">
        <v>195</v>
      </c>
      <c r="F1244">
        <v>6</v>
      </c>
      <c r="G1244" t="s">
        <v>193</v>
      </c>
      <c r="H1244">
        <v>606</v>
      </c>
      <c r="I1244" t="s">
        <v>280</v>
      </c>
      <c r="J1244" t="s">
        <v>131</v>
      </c>
      <c r="K1244" t="s">
        <v>281</v>
      </c>
      <c r="L1244">
        <v>700</v>
      </c>
      <c r="M1244" t="s">
        <v>194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188</v>
      </c>
      <c r="C1245">
        <v>2019</v>
      </c>
      <c r="D1245">
        <v>8</v>
      </c>
      <c r="E1245" t="s">
        <v>195</v>
      </c>
      <c r="F1245">
        <v>60</v>
      </c>
      <c r="G1245" t="s">
        <v>213</v>
      </c>
      <c r="H1245">
        <v>624</v>
      </c>
      <c r="I1245" t="s">
        <v>227</v>
      </c>
      <c r="J1245" t="s">
        <v>125</v>
      </c>
      <c r="K1245" t="s">
        <v>228</v>
      </c>
      <c r="L1245">
        <v>4563</v>
      </c>
      <c r="M1245" t="s">
        <v>229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182</v>
      </c>
      <c r="C1246">
        <v>2019</v>
      </c>
      <c r="D1246">
        <v>8</v>
      </c>
      <c r="E1246" t="s">
        <v>195</v>
      </c>
      <c r="F1246">
        <v>1</v>
      </c>
      <c r="G1246" t="s">
        <v>184</v>
      </c>
      <c r="H1246">
        <v>306</v>
      </c>
      <c r="I1246" t="s">
        <v>245</v>
      </c>
      <c r="J1246" t="s">
        <v>123</v>
      </c>
      <c r="K1246" t="s">
        <v>243</v>
      </c>
      <c r="L1246">
        <v>200</v>
      </c>
      <c r="M1246" t="s">
        <v>211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182</v>
      </c>
      <c r="C1247">
        <v>2019</v>
      </c>
      <c r="D1247">
        <v>8</v>
      </c>
      <c r="E1247" t="s">
        <v>195</v>
      </c>
      <c r="F1247">
        <v>10</v>
      </c>
      <c r="G1247" t="s">
        <v>239</v>
      </c>
      <c r="H1247">
        <v>3</v>
      </c>
      <c r="I1247" t="s">
        <v>210</v>
      </c>
      <c r="J1247" t="s">
        <v>203</v>
      </c>
      <c r="K1247" t="s">
        <v>204</v>
      </c>
      <c r="L1247">
        <v>207</v>
      </c>
      <c r="M1247" t="s">
        <v>244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182</v>
      </c>
      <c r="C1248">
        <v>2019</v>
      </c>
      <c r="D1248">
        <v>8</v>
      </c>
      <c r="E1248" t="s">
        <v>195</v>
      </c>
      <c r="F1248">
        <v>10</v>
      </c>
      <c r="G1248" t="s">
        <v>239</v>
      </c>
      <c r="H1248">
        <v>950</v>
      </c>
      <c r="I1248" t="s">
        <v>185</v>
      </c>
      <c r="J1248" t="s">
        <v>116</v>
      </c>
      <c r="K1248" t="s">
        <v>186</v>
      </c>
      <c r="L1248">
        <v>4513</v>
      </c>
      <c r="M1248" t="s">
        <v>241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182</v>
      </c>
      <c r="C1249">
        <v>2019</v>
      </c>
      <c r="D1249">
        <v>8</v>
      </c>
      <c r="E1249" t="s">
        <v>195</v>
      </c>
      <c r="F1249">
        <v>5</v>
      </c>
      <c r="G1249" t="s">
        <v>196</v>
      </c>
      <c r="H1249">
        <v>950</v>
      </c>
      <c r="I1249" t="s">
        <v>185</v>
      </c>
      <c r="J1249" t="s">
        <v>116</v>
      </c>
      <c r="K1249" t="s">
        <v>186</v>
      </c>
      <c r="L1249">
        <v>4552</v>
      </c>
      <c r="M1249" t="s">
        <v>277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182</v>
      </c>
      <c r="C1250">
        <v>2019</v>
      </c>
      <c r="D1250">
        <v>8</v>
      </c>
      <c r="E1250" t="s">
        <v>195</v>
      </c>
      <c r="F1250">
        <v>3</v>
      </c>
      <c r="G1250" t="s">
        <v>190</v>
      </c>
      <c r="H1250">
        <v>12</v>
      </c>
      <c r="I1250" t="s">
        <v>302</v>
      </c>
      <c r="J1250" t="s">
        <v>127</v>
      </c>
      <c r="K1250" t="s">
        <v>250</v>
      </c>
      <c r="L1250">
        <v>300</v>
      </c>
      <c r="M1250" t="s">
        <v>192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182</v>
      </c>
      <c r="C1251">
        <v>2019</v>
      </c>
      <c r="D1251">
        <v>8</v>
      </c>
      <c r="E1251" t="s">
        <v>195</v>
      </c>
      <c r="F1251">
        <v>79</v>
      </c>
      <c r="G1251" t="s">
        <v>213</v>
      </c>
      <c r="H1251">
        <v>951</v>
      </c>
      <c r="I1251" t="s">
        <v>251</v>
      </c>
      <c r="J1251" t="s">
        <v>127</v>
      </c>
      <c r="K1251" t="s">
        <v>250</v>
      </c>
      <c r="L1251">
        <v>4579</v>
      </c>
      <c r="M1251" t="s">
        <v>222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182</v>
      </c>
      <c r="C1252">
        <v>2019</v>
      </c>
      <c r="D1252">
        <v>8</v>
      </c>
      <c r="E1252" t="s">
        <v>195</v>
      </c>
      <c r="F1252">
        <v>6</v>
      </c>
      <c r="G1252" t="s">
        <v>193</v>
      </c>
      <c r="H1252">
        <v>5</v>
      </c>
      <c r="I1252" t="s">
        <v>191</v>
      </c>
      <c r="J1252" t="s">
        <v>116</v>
      </c>
      <c r="K1252" t="s">
        <v>186</v>
      </c>
      <c r="L1252">
        <v>700</v>
      </c>
      <c r="M1252" t="s">
        <v>194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182</v>
      </c>
      <c r="C1253">
        <v>2019</v>
      </c>
      <c r="D1253">
        <v>8</v>
      </c>
      <c r="E1253" t="s">
        <v>195</v>
      </c>
      <c r="F1253">
        <v>77</v>
      </c>
      <c r="G1253" t="s">
        <v>213</v>
      </c>
      <c r="H1253">
        <v>5</v>
      </c>
      <c r="I1253" t="s">
        <v>191</v>
      </c>
      <c r="J1253" t="s">
        <v>116</v>
      </c>
      <c r="K1253" t="s">
        <v>186</v>
      </c>
      <c r="L1253">
        <v>1577</v>
      </c>
      <c r="M1253" t="s">
        <v>234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182</v>
      </c>
      <c r="C1254">
        <v>2019</v>
      </c>
      <c r="D1254">
        <v>8</v>
      </c>
      <c r="E1254" t="s">
        <v>195</v>
      </c>
      <c r="F1254">
        <v>3</v>
      </c>
      <c r="G1254" t="s">
        <v>190</v>
      </c>
      <c r="H1254">
        <v>9</v>
      </c>
      <c r="I1254" t="s">
        <v>276</v>
      </c>
      <c r="J1254" t="s">
        <v>118</v>
      </c>
      <c r="K1254" t="s">
        <v>237</v>
      </c>
      <c r="L1254">
        <v>300</v>
      </c>
      <c r="M1254" t="s">
        <v>192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182</v>
      </c>
      <c r="C1255">
        <v>2019</v>
      </c>
      <c r="D1255">
        <v>8</v>
      </c>
      <c r="E1255" t="s">
        <v>195</v>
      </c>
      <c r="F1255">
        <v>3</v>
      </c>
      <c r="G1255" t="s">
        <v>190</v>
      </c>
      <c r="H1255">
        <v>14</v>
      </c>
      <c r="I1255" t="s">
        <v>300</v>
      </c>
      <c r="J1255" t="s">
        <v>118</v>
      </c>
      <c r="K1255" t="s">
        <v>237</v>
      </c>
      <c r="L1255">
        <v>300</v>
      </c>
      <c r="M1255" t="s">
        <v>192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188</v>
      </c>
      <c r="C1256">
        <v>2019</v>
      </c>
      <c r="D1256">
        <v>8</v>
      </c>
      <c r="E1256" t="s">
        <v>195</v>
      </c>
      <c r="F1256">
        <v>3</v>
      </c>
      <c r="G1256" t="s">
        <v>190</v>
      </c>
      <c r="H1256">
        <v>952</v>
      </c>
      <c r="I1256" t="s">
        <v>236</v>
      </c>
      <c r="J1256" t="s">
        <v>118</v>
      </c>
      <c r="K1256" t="s">
        <v>237</v>
      </c>
      <c r="L1256">
        <v>4532</v>
      </c>
      <c r="M1256" t="s">
        <v>201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182</v>
      </c>
      <c r="C1257">
        <v>2019</v>
      </c>
      <c r="D1257">
        <v>8</v>
      </c>
      <c r="E1257" t="s">
        <v>195</v>
      </c>
      <c r="F1257">
        <v>1</v>
      </c>
      <c r="G1257" t="s">
        <v>184</v>
      </c>
      <c r="H1257">
        <v>15</v>
      </c>
      <c r="I1257" t="s">
        <v>253</v>
      </c>
      <c r="J1257" t="s">
        <v>119</v>
      </c>
      <c r="K1257" t="s">
        <v>215</v>
      </c>
      <c r="L1257">
        <v>200</v>
      </c>
      <c r="M1257" t="s">
        <v>211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188</v>
      </c>
      <c r="C1258">
        <v>2019</v>
      </c>
      <c r="D1258">
        <v>8</v>
      </c>
      <c r="E1258" t="s">
        <v>195</v>
      </c>
      <c r="F1258">
        <v>10</v>
      </c>
      <c r="G1258" t="s">
        <v>239</v>
      </c>
      <c r="H1258">
        <v>903</v>
      </c>
      <c r="I1258" t="s">
        <v>240</v>
      </c>
      <c r="J1258" t="s">
        <v>122</v>
      </c>
      <c r="K1258" t="s">
        <v>231</v>
      </c>
      <c r="L1258">
        <v>4513</v>
      </c>
      <c r="M1258" t="s">
        <v>241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182</v>
      </c>
      <c r="C1259">
        <v>2019</v>
      </c>
      <c r="D1259">
        <v>8</v>
      </c>
      <c r="E1259" t="s">
        <v>195</v>
      </c>
      <c r="F1259">
        <v>3</v>
      </c>
      <c r="G1259" t="s">
        <v>190</v>
      </c>
      <c r="H1259">
        <v>954</v>
      </c>
      <c r="I1259" t="s">
        <v>238</v>
      </c>
      <c r="J1259" t="s">
        <v>120</v>
      </c>
      <c r="K1259" t="s">
        <v>217</v>
      </c>
      <c r="L1259">
        <v>4532</v>
      </c>
      <c r="M1259" t="s">
        <v>201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182</v>
      </c>
      <c r="C1260">
        <v>2019</v>
      </c>
      <c r="D1260">
        <v>8</v>
      </c>
      <c r="E1260" t="s">
        <v>195</v>
      </c>
      <c r="F1260">
        <v>3</v>
      </c>
      <c r="G1260" t="s">
        <v>190</v>
      </c>
      <c r="H1260">
        <v>710</v>
      </c>
      <c r="I1260" t="s">
        <v>221</v>
      </c>
      <c r="J1260" t="s">
        <v>208</v>
      </c>
      <c r="K1260" t="s">
        <v>209</v>
      </c>
      <c r="L1260">
        <v>4532</v>
      </c>
      <c r="M1260" t="s">
        <v>201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182</v>
      </c>
      <c r="C1261">
        <v>2019</v>
      </c>
      <c r="D1261">
        <v>8</v>
      </c>
      <c r="E1261" t="s">
        <v>195</v>
      </c>
      <c r="F1261">
        <v>5</v>
      </c>
      <c r="G1261" t="s">
        <v>196</v>
      </c>
      <c r="H1261">
        <v>700</v>
      </c>
      <c r="I1261" t="s">
        <v>274</v>
      </c>
      <c r="J1261" t="s">
        <v>208</v>
      </c>
      <c r="K1261" t="s">
        <v>209</v>
      </c>
      <c r="L1261">
        <v>460</v>
      </c>
      <c r="M1261" t="s">
        <v>199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182</v>
      </c>
      <c r="C1262">
        <v>2019</v>
      </c>
      <c r="D1262">
        <v>8</v>
      </c>
      <c r="E1262" t="s">
        <v>195</v>
      </c>
      <c r="F1262">
        <v>75</v>
      </c>
      <c r="G1262" t="s">
        <v>213</v>
      </c>
      <c r="H1262">
        <v>18</v>
      </c>
      <c r="I1262" t="s">
        <v>216</v>
      </c>
      <c r="J1262" t="s">
        <v>120</v>
      </c>
      <c r="K1262" t="s">
        <v>217</v>
      </c>
      <c r="L1262">
        <v>1575</v>
      </c>
      <c r="M1262" t="s">
        <v>219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182</v>
      </c>
      <c r="C1263">
        <v>2019</v>
      </c>
      <c r="D1263">
        <v>8</v>
      </c>
      <c r="E1263" t="s">
        <v>195</v>
      </c>
      <c r="F1263">
        <v>3</v>
      </c>
      <c r="G1263" t="s">
        <v>190</v>
      </c>
      <c r="H1263">
        <v>313</v>
      </c>
      <c r="I1263" t="s">
        <v>218</v>
      </c>
      <c r="J1263" t="s">
        <v>120</v>
      </c>
      <c r="K1263" t="s">
        <v>217</v>
      </c>
      <c r="L1263">
        <v>300</v>
      </c>
      <c r="M1263" t="s">
        <v>192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182</v>
      </c>
      <c r="C1264">
        <v>2019</v>
      </c>
      <c r="D1264">
        <v>8</v>
      </c>
      <c r="E1264" t="s">
        <v>195</v>
      </c>
      <c r="F1264">
        <v>6</v>
      </c>
      <c r="G1264" t="s">
        <v>193</v>
      </c>
      <c r="H1264">
        <v>600</v>
      </c>
      <c r="I1264" t="s">
        <v>267</v>
      </c>
      <c r="J1264" t="s">
        <v>124</v>
      </c>
      <c r="K1264" t="s">
        <v>262</v>
      </c>
      <c r="L1264">
        <v>700</v>
      </c>
      <c r="M1264" t="s">
        <v>194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182</v>
      </c>
      <c r="C1265">
        <v>2019</v>
      </c>
      <c r="D1265">
        <v>8</v>
      </c>
      <c r="E1265" t="s">
        <v>195</v>
      </c>
      <c r="F1265">
        <v>6</v>
      </c>
      <c r="G1265" t="s">
        <v>193</v>
      </c>
      <c r="H1265">
        <v>615</v>
      </c>
      <c r="I1265" t="s">
        <v>293</v>
      </c>
      <c r="J1265" t="s">
        <v>124</v>
      </c>
      <c r="K1265" t="s">
        <v>262</v>
      </c>
      <c r="L1265">
        <v>4562</v>
      </c>
      <c r="M1265" t="s">
        <v>212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182</v>
      </c>
      <c r="C1266">
        <v>2019</v>
      </c>
      <c r="D1266">
        <v>8</v>
      </c>
      <c r="E1266" t="s">
        <v>195</v>
      </c>
      <c r="F1266">
        <v>6</v>
      </c>
      <c r="G1266" t="s">
        <v>193</v>
      </c>
      <c r="H1266">
        <v>618</v>
      </c>
      <c r="I1266" t="s">
        <v>295</v>
      </c>
      <c r="J1266" t="s">
        <v>131</v>
      </c>
      <c r="K1266" t="s">
        <v>281</v>
      </c>
      <c r="L1266">
        <v>4562</v>
      </c>
      <c r="M1266" t="s">
        <v>212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182</v>
      </c>
      <c r="C1267">
        <v>2019</v>
      </c>
      <c r="D1267">
        <v>8</v>
      </c>
      <c r="E1267" t="s">
        <v>195</v>
      </c>
      <c r="F1267">
        <v>3</v>
      </c>
      <c r="G1267" t="s">
        <v>190</v>
      </c>
      <c r="H1267">
        <v>6</v>
      </c>
      <c r="I1267" t="s">
        <v>257</v>
      </c>
      <c r="J1267" t="s">
        <v>123</v>
      </c>
      <c r="K1267" t="s">
        <v>243</v>
      </c>
      <c r="L1267">
        <v>300</v>
      </c>
      <c r="M1267" t="s">
        <v>192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182</v>
      </c>
      <c r="C1268">
        <v>2019</v>
      </c>
      <c r="D1268">
        <v>8</v>
      </c>
      <c r="E1268" t="s">
        <v>195</v>
      </c>
      <c r="F1268">
        <v>10</v>
      </c>
      <c r="G1268" t="s">
        <v>239</v>
      </c>
      <c r="H1268">
        <v>4</v>
      </c>
      <c r="I1268" t="s">
        <v>275</v>
      </c>
      <c r="J1268" t="s">
        <v>203</v>
      </c>
      <c r="K1268" t="s">
        <v>204</v>
      </c>
      <c r="L1268">
        <v>207</v>
      </c>
      <c r="M1268" t="s">
        <v>244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182</v>
      </c>
      <c r="C1269">
        <v>2019</v>
      </c>
      <c r="D1269">
        <v>8</v>
      </c>
      <c r="E1269" t="s">
        <v>195</v>
      </c>
      <c r="F1269">
        <v>1</v>
      </c>
      <c r="G1269" t="s">
        <v>184</v>
      </c>
      <c r="H1269">
        <v>11</v>
      </c>
      <c r="I1269" t="s">
        <v>284</v>
      </c>
      <c r="J1269" t="s">
        <v>116</v>
      </c>
      <c r="K1269" t="s">
        <v>186</v>
      </c>
      <c r="L1269">
        <v>200</v>
      </c>
      <c r="M1269" t="s">
        <v>211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182</v>
      </c>
      <c r="C1270">
        <v>2019</v>
      </c>
      <c r="D1270">
        <v>8</v>
      </c>
      <c r="E1270" t="s">
        <v>195</v>
      </c>
      <c r="F1270">
        <v>1</v>
      </c>
      <c r="G1270" t="s">
        <v>184</v>
      </c>
      <c r="H1270">
        <v>10</v>
      </c>
      <c r="I1270" t="s">
        <v>252</v>
      </c>
      <c r="J1270" t="s">
        <v>118</v>
      </c>
      <c r="K1270" t="s">
        <v>237</v>
      </c>
      <c r="L1270">
        <v>200</v>
      </c>
      <c r="M1270" t="s">
        <v>211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182</v>
      </c>
      <c r="C1271">
        <v>2019</v>
      </c>
      <c r="D1271">
        <v>8</v>
      </c>
      <c r="E1271" t="s">
        <v>195</v>
      </c>
      <c r="F1271">
        <v>72</v>
      </c>
      <c r="G1271" t="s">
        <v>213</v>
      </c>
      <c r="H1271">
        <v>5</v>
      </c>
      <c r="I1271" t="s">
        <v>191</v>
      </c>
      <c r="J1271" t="s">
        <v>116</v>
      </c>
      <c r="K1271" t="s">
        <v>186</v>
      </c>
      <c r="L1271">
        <v>1572</v>
      </c>
      <c r="M1271" t="s">
        <v>232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182</v>
      </c>
      <c r="C1272">
        <v>2019</v>
      </c>
      <c r="D1272">
        <v>8</v>
      </c>
      <c r="E1272" t="s">
        <v>195</v>
      </c>
      <c r="F1272">
        <v>3</v>
      </c>
      <c r="G1272" t="s">
        <v>190</v>
      </c>
      <c r="H1272">
        <v>19</v>
      </c>
      <c r="I1272" t="s">
        <v>263</v>
      </c>
      <c r="J1272" t="s">
        <v>128</v>
      </c>
      <c r="K1272" t="s">
        <v>264</v>
      </c>
      <c r="L1272">
        <v>300</v>
      </c>
      <c r="M1272" t="s">
        <v>192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188</v>
      </c>
      <c r="C1273">
        <v>2019</v>
      </c>
      <c r="D1273">
        <v>8</v>
      </c>
      <c r="E1273" t="s">
        <v>195</v>
      </c>
      <c r="F1273">
        <v>3</v>
      </c>
      <c r="G1273" t="s">
        <v>190</v>
      </c>
      <c r="H1273">
        <v>710</v>
      </c>
      <c r="I1273" t="s">
        <v>221</v>
      </c>
      <c r="J1273" t="s">
        <v>208</v>
      </c>
      <c r="K1273" t="s">
        <v>209</v>
      </c>
      <c r="L1273">
        <v>4532</v>
      </c>
      <c r="M1273" t="s">
        <v>201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182</v>
      </c>
      <c r="C1274">
        <v>2019</v>
      </c>
      <c r="D1274">
        <v>8</v>
      </c>
      <c r="E1274" t="s">
        <v>195</v>
      </c>
      <c r="F1274">
        <v>5</v>
      </c>
      <c r="G1274" t="s">
        <v>196</v>
      </c>
      <c r="H1274">
        <v>701</v>
      </c>
      <c r="I1274" t="s">
        <v>207</v>
      </c>
      <c r="J1274" t="s">
        <v>208</v>
      </c>
      <c r="K1274" t="s">
        <v>209</v>
      </c>
      <c r="L1274">
        <v>460</v>
      </c>
      <c r="M1274" t="s">
        <v>199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188</v>
      </c>
      <c r="C1275">
        <v>2019</v>
      </c>
      <c r="D1275">
        <v>8</v>
      </c>
      <c r="E1275" t="s">
        <v>195</v>
      </c>
      <c r="F1275">
        <v>10</v>
      </c>
      <c r="G1275" t="s">
        <v>239</v>
      </c>
      <c r="H1275">
        <v>1</v>
      </c>
      <c r="I1275" t="s">
        <v>230</v>
      </c>
      <c r="J1275" t="s">
        <v>122</v>
      </c>
      <c r="K1275" t="s">
        <v>231</v>
      </c>
      <c r="L1275">
        <v>207</v>
      </c>
      <c r="M1275" t="s">
        <v>244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182</v>
      </c>
      <c r="C1276">
        <v>2019</v>
      </c>
      <c r="D1276">
        <v>8</v>
      </c>
      <c r="E1276" t="s">
        <v>195</v>
      </c>
      <c r="F1276">
        <v>3</v>
      </c>
      <c r="G1276" t="s">
        <v>190</v>
      </c>
      <c r="H1276">
        <v>1</v>
      </c>
      <c r="I1276" t="s">
        <v>230</v>
      </c>
      <c r="J1276" t="s">
        <v>122</v>
      </c>
      <c r="K1276" t="s">
        <v>231</v>
      </c>
      <c r="L1276">
        <v>300</v>
      </c>
      <c r="M1276" t="s">
        <v>192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182</v>
      </c>
      <c r="C1277">
        <v>2019</v>
      </c>
      <c r="D1277">
        <v>8</v>
      </c>
      <c r="E1277" t="s">
        <v>195</v>
      </c>
      <c r="F1277">
        <v>1</v>
      </c>
      <c r="G1277" t="s">
        <v>184</v>
      </c>
      <c r="H1277">
        <v>301</v>
      </c>
      <c r="I1277" t="s">
        <v>248</v>
      </c>
      <c r="J1277" t="s">
        <v>122</v>
      </c>
      <c r="K1277" t="s">
        <v>231</v>
      </c>
      <c r="L1277">
        <v>200</v>
      </c>
      <c r="M1277" t="s">
        <v>211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188</v>
      </c>
      <c r="C1278">
        <v>2019</v>
      </c>
      <c r="D1278">
        <v>8</v>
      </c>
      <c r="E1278" t="s">
        <v>195</v>
      </c>
      <c r="F1278">
        <v>1</v>
      </c>
      <c r="G1278" t="s">
        <v>184</v>
      </c>
      <c r="H1278">
        <v>903</v>
      </c>
      <c r="I1278" t="s">
        <v>240</v>
      </c>
      <c r="J1278" t="s">
        <v>122</v>
      </c>
      <c r="K1278" t="s">
        <v>231</v>
      </c>
      <c r="L1278">
        <v>4512</v>
      </c>
      <c r="M1278" t="s">
        <v>187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182</v>
      </c>
      <c r="C1279">
        <v>2019</v>
      </c>
      <c r="D1279">
        <v>8</v>
      </c>
      <c r="E1279" t="s">
        <v>195</v>
      </c>
      <c r="F1279">
        <v>1</v>
      </c>
      <c r="G1279" t="s">
        <v>184</v>
      </c>
      <c r="H1279">
        <v>603</v>
      </c>
      <c r="I1279" t="s">
        <v>197</v>
      </c>
      <c r="J1279" t="s">
        <v>126</v>
      </c>
      <c r="K1279" t="s">
        <v>198</v>
      </c>
      <c r="L1279">
        <v>200</v>
      </c>
      <c r="M1279" t="s">
        <v>211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182</v>
      </c>
      <c r="C1280">
        <v>2019</v>
      </c>
      <c r="D1280">
        <v>8</v>
      </c>
      <c r="E1280" t="s">
        <v>195</v>
      </c>
      <c r="F1280">
        <v>10</v>
      </c>
      <c r="G1280" t="s">
        <v>239</v>
      </c>
      <c r="H1280">
        <v>602</v>
      </c>
      <c r="I1280" t="s">
        <v>247</v>
      </c>
      <c r="J1280" t="s">
        <v>126</v>
      </c>
      <c r="K1280" t="s">
        <v>198</v>
      </c>
      <c r="L1280">
        <v>207</v>
      </c>
      <c r="M1280" t="s">
        <v>244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182</v>
      </c>
      <c r="C1281">
        <v>2019</v>
      </c>
      <c r="D1281">
        <v>8</v>
      </c>
      <c r="E1281" t="s">
        <v>195</v>
      </c>
      <c r="F1281">
        <v>10</v>
      </c>
      <c r="G1281" t="s">
        <v>239</v>
      </c>
      <c r="H1281">
        <v>616</v>
      </c>
      <c r="I1281" t="s">
        <v>200</v>
      </c>
      <c r="J1281" t="s">
        <v>126</v>
      </c>
      <c r="K1281" t="s">
        <v>198</v>
      </c>
      <c r="L1281">
        <v>4513</v>
      </c>
      <c r="M1281" t="s">
        <v>241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182</v>
      </c>
      <c r="C1282">
        <v>2019</v>
      </c>
      <c r="D1282">
        <v>8</v>
      </c>
      <c r="E1282" t="s">
        <v>195</v>
      </c>
      <c r="F1282">
        <v>6</v>
      </c>
      <c r="G1282" t="s">
        <v>193</v>
      </c>
      <c r="H1282">
        <v>608</v>
      </c>
      <c r="I1282" t="s">
        <v>291</v>
      </c>
      <c r="J1282" t="s">
        <v>279</v>
      </c>
      <c r="K1282" t="s">
        <v>213</v>
      </c>
      <c r="L1282">
        <v>700</v>
      </c>
      <c r="M1282" t="s">
        <v>194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182</v>
      </c>
      <c r="C1283">
        <v>2019</v>
      </c>
      <c r="D1283">
        <v>8</v>
      </c>
      <c r="E1283" t="s">
        <v>195</v>
      </c>
      <c r="F1283">
        <v>60</v>
      </c>
      <c r="G1283" t="s">
        <v>213</v>
      </c>
      <c r="H1283">
        <v>601</v>
      </c>
      <c r="I1283" t="s">
        <v>261</v>
      </c>
      <c r="J1283" t="s">
        <v>124</v>
      </c>
      <c r="K1283" t="s">
        <v>262</v>
      </c>
      <c r="L1283">
        <v>360</v>
      </c>
      <c r="M1283" t="s">
        <v>226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188</v>
      </c>
      <c r="C1284">
        <v>2019</v>
      </c>
      <c r="D1284">
        <v>8</v>
      </c>
      <c r="E1284" t="s">
        <v>195</v>
      </c>
      <c r="F1284">
        <v>6</v>
      </c>
      <c r="G1284" t="s">
        <v>193</v>
      </c>
      <c r="H1284">
        <v>615</v>
      </c>
      <c r="I1284" t="s">
        <v>293</v>
      </c>
      <c r="J1284" t="s">
        <v>124</v>
      </c>
      <c r="K1284" t="s">
        <v>262</v>
      </c>
      <c r="L1284">
        <v>4562</v>
      </c>
      <c r="M1284" t="s">
        <v>212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182</v>
      </c>
      <c r="C1285">
        <v>2019</v>
      </c>
      <c r="D1285">
        <v>8</v>
      </c>
      <c r="E1285" t="s">
        <v>195</v>
      </c>
      <c r="F1285">
        <v>60</v>
      </c>
      <c r="G1285" t="s">
        <v>213</v>
      </c>
      <c r="H1285">
        <v>615</v>
      </c>
      <c r="I1285" t="s">
        <v>293</v>
      </c>
      <c r="J1285" t="s">
        <v>124</v>
      </c>
      <c r="K1285" t="s">
        <v>262</v>
      </c>
      <c r="L1285">
        <v>4563</v>
      </c>
      <c r="M1285" t="s">
        <v>229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182</v>
      </c>
      <c r="C1286">
        <v>2019</v>
      </c>
      <c r="D1286">
        <v>8</v>
      </c>
      <c r="E1286" t="s">
        <v>195</v>
      </c>
      <c r="F1286">
        <v>6</v>
      </c>
      <c r="G1286" t="s">
        <v>193</v>
      </c>
      <c r="H1286">
        <v>624</v>
      </c>
      <c r="I1286" t="s">
        <v>227</v>
      </c>
      <c r="J1286" t="s">
        <v>125</v>
      </c>
      <c r="K1286" t="s">
        <v>228</v>
      </c>
      <c r="L1286">
        <v>4562</v>
      </c>
      <c r="M1286" t="s">
        <v>212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182</v>
      </c>
      <c r="C1287">
        <v>2019</v>
      </c>
      <c r="D1287">
        <v>8</v>
      </c>
      <c r="E1287" t="s">
        <v>195</v>
      </c>
      <c r="F1287">
        <v>10</v>
      </c>
      <c r="G1287" t="s">
        <v>239</v>
      </c>
      <c r="H1287">
        <v>6</v>
      </c>
      <c r="I1287" t="s">
        <v>257</v>
      </c>
      <c r="J1287" t="s">
        <v>123</v>
      </c>
      <c r="K1287" t="s">
        <v>243</v>
      </c>
      <c r="L1287">
        <v>207</v>
      </c>
      <c r="M1287" t="s">
        <v>244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188</v>
      </c>
      <c r="C1288">
        <v>2019</v>
      </c>
      <c r="D1288">
        <v>8</v>
      </c>
      <c r="E1288" t="s">
        <v>195</v>
      </c>
      <c r="F1288">
        <v>1</v>
      </c>
      <c r="G1288" t="s">
        <v>184</v>
      </c>
      <c r="H1288">
        <v>905</v>
      </c>
      <c r="I1288" t="s">
        <v>273</v>
      </c>
      <c r="J1288" t="s">
        <v>123</v>
      </c>
      <c r="K1288" t="s">
        <v>243</v>
      </c>
      <c r="L1288">
        <v>4512</v>
      </c>
      <c r="M1288" t="s">
        <v>187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188</v>
      </c>
      <c r="C1289">
        <v>2019</v>
      </c>
      <c r="D1289">
        <v>8</v>
      </c>
      <c r="E1289" t="s">
        <v>195</v>
      </c>
      <c r="F1289">
        <v>10</v>
      </c>
      <c r="G1289" t="s">
        <v>239</v>
      </c>
      <c r="H1289">
        <v>905</v>
      </c>
      <c r="I1289" t="s">
        <v>273</v>
      </c>
      <c r="J1289" t="s">
        <v>123</v>
      </c>
      <c r="K1289" t="s">
        <v>243</v>
      </c>
      <c r="L1289">
        <v>4513</v>
      </c>
      <c r="M1289" t="s">
        <v>241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182</v>
      </c>
      <c r="C1290">
        <v>2019</v>
      </c>
      <c r="D1290">
        <v>8</v>
      </c>
      <c r="E1290" t="s">
        <v>195</v>
      </c>
      <c r="F1290">
        <v>1</v>
      </c>
      <c r="G1290" t="s">
        <v>184</v>
      </c>
      <c r="H1290">
        <v>3</v>
      </c>
      <c r="I1290" t="s">
        <v>210</v>
      </c>
      <c r="J1290" t="s">
        <v>203</v>
      </c>
      <c r="K1290" t="s">
        <v>204</v>
      </c>
      <c r="L1290">
        <v>200</v>
      </c>
      <c r="M1290" t="s">
        <v>211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182</v>
      </c>
      <c r="C1291">
        <v>2019</v>
      </c>
      <c r="D1291">
        <v>8</v>
      </c>
      <c r="E1291" t="s">
        <v>195</v>
      </c>
      <c r="F1291">
        <v>5</v>
      </c>
      <c r="G1291" t="s">
        <v>196</v>
      </c>
      <c r="H1291">
        <v>5</v>
      </c>
      <c r="I1291" t="s">
        <v>191</v>
      </c>
      <c r="J1291" t="s">
        <v>116</v>
      </c>
      <c r="K1291" t="s">
        <v>186</v>
      </c>
      <c r="L1291">
        <v>460</v>
      </c>
      <c r="M1291" t="s">
        <v>199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182</v>
      </c>
      <c r="C1292">
        <v>2019</v>
      </c>
      <c r="D1292">
        <v>8</v>
      </c>
      <c r="E1292" t="s">
        <v>195</v>
      </c>
      <c r="F1292">
        <v>1</v>
      </c>
      <c r="G1292" t="s">
        <v>184</v>
      </c>
      <c r="H1292">
        <v>950</v>
      </c>
      <c r="I1292" t="s">
        <v>185</v>
      </c>
      <c r="J1292" t="s">
        <v>116</v>
      </c>
      <c r="K1292" t="s">
        <v>186</v>
      </c>
      <c r="L1292">
        <v>4512</v>
      </c>
      <c r="M1292" t="s">
        <v>187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188</v>
      </c>
      <c r="C1293">
        <v>2019</v>
      </c>
      <c r="D1293">
        <v>8</v>
      </c>
      <c r="E1293" t="s">
        <v>195</v>
      </c>
      <c r="F1293">
        <v>1</v>
      </c>
      <c r="G1293" t="s">
        <v>184</v>
      </c>
      <c r="H1293">
        <v>950</v>
      </c>
      <c r="I1293" t="s">
        <v>185</v>
      </c>
      <c r="J1293" t="s">
        <v>116</v>
      </c>
      <c r="K1293" t="s">
        <v>186</v>
      </c>
      <c r="L1293">
        <v>4512</v>
      </c>
      <c r="M1293" t="s">
        <v>187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188</v>
      </c>
      <c r="C1294">
        <v>2019</v>
      </c>
      <c r="D1294">
        <v>8</v>
      </c>
      <c r="E1294" t="s">
        <v>195</v>
      </c>
      <c r="F1294">
        <v>5</v>
      </c>
      <c r="G1294" t="s">
        <v>196</v>
      </c>
      <c r="H1294">
        <v>950</v>
      </c>
      <c r="I1294" t="s">
        <v>185</v>
      </c>
      <c r="J1294" t="s">
        <v>116</v>
      </c>
      <c r="K1294" t="s">
        <v>186</v>
      </c>
      <c r="L1294">
        <v>4552</v>
      </c>
      <c r="M1294" t="s">
        <v>277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182</v>
      </c>
      <c r="C1295">
        <v>2019</v>
      </c>
      <c r="D1295">
        <v>8</v>
      </c>
      <c r="E1295" t="s">
        <v>195</v>
      </c>
      <c r="F1295">
        <v>6</v>
      </c>
      <c r="G1295" t="s">
        <v>193</v>
      </c>
      <c r="H1295">
        <v>950</v>
      </c>
      <c r="I1295" t="s">
        <v>185</v>
      </c>
      <c r="J1295" t="s">
        <v>116</v>
      </c>
      <c r="K1295" t="s">
        <v>186</v>
      </c>
      <c r="L1295">
        <v>4562</v>
      </c>
      <c r="M1295" t="s">
        <v>212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182</v>
      </c>
      <c r="C1296">
        <v>2019</v>
      </c>
      <c r="D1296">
        <v>8</v>
      </c>
      <c r="E1296" t="s">
        <v>195</v>
      </c>
      <c r="F1296">
        <v>3</v>
      </c>
      <c r="G1296" t="s">
        <v>190</v>
      </c>
      <c r="H1296">
        <v>951</v>
      </c>
      <c r="I1296" t="s">
        <v>251</v>
      </c>
      <c r="J1296" t="s">
        <v>127</v>
      </c>
      <c r="K1296" t="s">
        <v>250</v>
      </c>
      <c r="L1296">
        <v>4532</v>
      </c>
      <c r="M1296" t="s">
        <v>201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182</v>
      </c>
      <c r="C1297">
        <v>2019</v>
      </c>
      <c r="D1297">
        <v>8</v>
      </c>
      <c r="E1297" t="s">
        <v>195</v>
      </c>
      <c r="F1297">
        <v>1</v>
      </c>
      <c r="G1297" t="s">
        <v>184</v>
      </c>
      <c r="H1297">
        <v>305</v>
      </c>
      <c r="I1297" t="s">
        <v>235</v>
      </c>
      <c r="J1297" t="s">
        <v>116</v>
      </c>
      <c r="K1297" t="s">
        <v>186</v>
      </c>
      <c r="L1297">
        <v>200</v>
      </c>
      <c r="M1297" t="s">
        <v>211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182</v>
      </c>
      <c r="C1298">
        <v>2019</v>
      </c>
      <c r="D1298">
        <v>8</v>
      </c>
      <c r="E1298" t="s">
        <v>195</v>
      </c>
      <c r="F1298">
        <v>75</v>
      </c>
      <c r="G1298" t="s">
        <v>213</v>
      </c>
      <c r="H1298">
        <v>5</v>
      </c>
      <c r="I1298" t="s">
        <v>191</v>
      </c>
      <c r="J1298" t="s">
        <v>116</v>
      </c>
      <c r="K1298" t="s">
        <v>186</v>
      </c>
      <c r="L1298">
        <v>1575</v>
      </c>
      <c r="M1298" t="s">
        <v>219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188</v>
      </c>
      <c r="C1299">
        <v>2019</v>
      </c>
      <c r="D1299">
        <v>8</v>
      </c>
      <c r="E1299" t="s">
        <v>195</v>
      </c>
      <c r="F1299">
        <v>3</v>
      </c>
      <c r="G1299" t="s">
        <v>190</v>
      </c>
      <c r="H1299">
        <v>903</v>
      </c>
      <c r="I1299" t="s">
        <v>240</v>
      </c>
      <c r="J1299" t="s">
        <v>122</v>
      </c>
      <c r="K1299" t="s">
        <v>231</v>
      </c>
      <c r="L1299">
        <v>4532</v>
      </c>
      <c r="M1299" t="s">
        <v>201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188</v>
      </c>
      <c r="C1300">
        <v>2019</v>
      </c>
      <c r="D1300">
        <v>8</v>
      </c>
      <c r="E1300" t="s">
        <v>195</v>
      </c>
      <c r="F1300">
        <v>1</v>
      </c>
      <c r="G1300" t="s">
        <v>184</v>
      </c>
      <c r="H1300">
        <v>953</v>
      </c>
      <c r="I1300" t="s">
        <v>214</v>
      </c>
      <c r="J1300" t="s">
        <v>119</v>
      </c>
      <c r="K1300" t="s">
        <v>215</v>
      </c>
      <c r="L1300">
        <v>4512</v>
      </c>
      <c r="M1300" t="s">
        <v>187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182</v>
      </c>
      <c r="C1301">
        <v>2019</v>
      </c>
      <c r="D1301">
        <v>8</v>
      </c>
      <c r="E1301" t="s">
        <v>195</v>
      </c>
      <c r="F1301">
        <v>5</v>
      </c>
      <c r="G1301" t="s">
        <v>196</v>
      </c>
      <c r="H1301">
        <v>954</v>
      </c>
      <c r="I1301" t="s">
        <v>238</v>
      </c>
      <c r="J1301" t="s">
        <v>120</v>
      </c>
      <c r="K1301" t="s">
        <v>217</v>
      </c>
      <c r="L1301">
        <v>4552</v>
      </c>
      <c r="M1301" t="s">
        <v>277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182</v>
      </c>
      <c r="C1302">
        <v>2019</v>
      </c>
      <c r="D1302">
        <v>8</v>
      </c>
      <c r="E1302" t="s">
        <v>195</v>
      </c>
      <c r="F1302">
        <v>79</v>
      </c>
      <c r="G1302" t="s">
        <v>213</v>
      </c>
      <c r="H1302">
        <v>954</v>
      </c>
      <c r="I1302" t="s">
        <v>238</v>
      </c>
      <c r="J1302" t="s">
        <v>120</v>
      </c>
      <c r="K1302" t="s">
        <v>217</v>
      </c>
      <c r="L1302">
        <v>4579</v>
      </c>
      <c r="M1302" t="s">
        <v>222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188</v>
      </c>
      <c r="C1303">
        <v>2019</v>
      </c>
      <c r="D1303">
        <v>8</v>
      </c>
      <c r="E1303" t="s">
        <v>195</v>
      </c>
      <c r="F1303">
        <v>3</v>
      </c>
      <c r="G1303" t="s">
        <v>190</v>
      </c>
      <c r="H1303">
        <v>954</v>
      </c>
      <c r="I1303" t="s">
        <v>238</v>
      </c>
      <c r="J1303" t="s">
        <v>120</v>
      </c>
      <c r="K1303" t="s">
        <v>217</v>
      </c>
      <c r="L1303">
        <v>4532</v>
      </c>
      <c r="M1303" t="s">
        <v>201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182</v>
      </c>
      <c r="C1304">
        <v>2019</v>
      </c>
      <c r="D1304">
        <v>8</v>
      </c>
      <c r="E1304" t="s">
        <v>195</v>
      </c>
      <c r="F1304">
        <v>79</v>
      </c>
      <c r="G1304" t="s">
        <v>213</v>
      </c>
      <c r="H1304">
        <v>710</v>
      </c>
      <c r="I1304" t="s">
        <v>221</v>
      </c>
      <c r="J1304" t="s">
        <v>208</v>
      </c>
      <c r="K1304" t="s">
        <v>209</v>
      </c>
      <c r="L1304">
        <v>4579</v>
      </c>
      <c r="M1304" t="s">
        <v>222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182</v>
      </c>
      <c r="C1305">
        <v>2019</v>
      </c>
      <c r="D1305">
        <v>8</v>
      </c>
      <c r="E1305" t="s">
        <v>195</v>
      </c>
      <c r="F1305">
        <v>10</v>
      </c>
      <c r="G1305" t="s">
        <v>239</v>
      </c>
      <c r="H1305">
        <v>2</v>
      </c>
      <c r="I1305" t="s">
        <v>265</v>
      </c>
      <c r="J1305" t="s">
        <v>122</v>
      </c>
      <c r="K1305" t="s">
        <v>231</v>
      </c>
      <c r="L1305">
        <v>207</v>
      </c>
      <c r="M1305" t="s">
        <v>244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182</v>
      </c>
      <c r="C1306">
        <v>2019</v>
      </c>
      <c r="D1306">
        <v>8</v>
      </c>
      <c r="E1306" t="s">
        <v>195</v>
      </c>
      <c r="F1306">
        <v>3</v>
      </c>
      <c r="G1306" t="s">
        <v>190</v>
      </c>
      <c r="H1306">
        <v>2</v>
      </c>
      <c r="I1306" t="s">
        <v>265</v>
      </c>
      <c r="J1306" t="s">
        <v>122</v>
      </c>
      <c r="K1306" t="s">
        <v>231</v>
      </c>
      <c r="L1306">
        <v>300</v>
      </c>
      <c r="M1306" t="s">
        <v>192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182</v>
      </c>
      <c r="C1307">
        <v>2019</v>
      </c>
      <c r="D1307">
        <v>8</v>
      </c>
      <c r="E1307" t="s">
        <v>195</v>
      </c>
      <c r="F1307">
        <v>3</v>
      </c>
      <c r="G1307" t="s">
        <v>190</v>
      </c>
      <c r="H1307">
        <v>301</v>
      </c>
      <c r="I1307" t="s">
        <v>248</v>
      </c>
      <c r="J1307" t="s">
        <v>122</v>
      </c>
      <c r="K1307" t="s">
        <v>231</v>
      </c>
      <c r="L1307">
        <v>300</v>
      </c>
      <c r="M1307" t="s">
        <v>192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182</v>
      </c>
      <c r="C1308">
        <v>2019</v>
      </c>
      <c r="D1308">
        <v>8</v>
      </c>
      <c r="E1308" t="s">
        <v>195</v>
      </c>
      <c r="F1308">
        <v>1</v>
      </c>
      <c r="G1308" t="s">
        <v>184</v>
      </c>
      <c r="H1308">
        <v>903</v>
      </c>
      <c r="I1308" t="s">
        <v>240</v>
      </c>
      <c r="J1308" t="s">
        <v>122</v>
      </c>
      <c r="K1308" t="s">
        <v>231</v>
      </c>
      <c r="L1308">
        <v>4512</v>
      </c>
      <c r="M1308" t="s">
        <v>187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182</v>
      </c>
      <c r="C1309">
        <v>2019</v>
      </c>
      <c r="D1309">
        <v>8</v>
      </c>
      <c r="E1309" t="s">
        <v>195</v>
      </c>
      <c r="F1309">
        <v>3</v>
      </c>
      <c r="G1309" t="s">
        <v>190</v>
      </c>
      <c r="H1309">
        <v>13</v>
      </c>
      <c r="I1309" t="s">
        <v>297</v>
      </c>
      <c r="J1309" t="s">
        <v>120</v>
      </c>
      <c r="K1309" t="s">
        <v>217</v>
      </c>
      <c r="L1309">
        <v>300</v>
      </c>
      <c r="M1309" t="s">
        <v>192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182</v>
      </c>
      <c r="C1310">
        <v>2019</v>
      </c>
      <c r="D1310">
        <v>8</v>
      </c>
      <c r="E1310" t="s">
        <v>195</v>
      </c>
      <c r="F1310">
        <v>3</v>
      </c>
      <c r="G1310" t="s">
        <v>190</v>
      </c>
      <c r="H1310">
        <v>602</v>
      </c>
      <c r="I1310" t="s">
        <v>247</v>
      </c>
      <c r="J1310" t="s">
        <v>126</v>
      </c>
      <c r="K1310" t="s">
        <v>198</v>
      </c>
      <c r="L1310">
        <v>300</v>
      </c>
      <c r="M1310" t="s">
        <v>192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182</v>
      </c>
      <c r="C1311">
        <v>2019</v>
      </c>
      <c r="D1311">
        <v>8</v>
      </c>
      <c r="E1311" t="s">
        <v>195</v>
      </c>
      <c r="F1311">
        <v>6</v>
      </c>
      <c r="G1311" t="s">
        <v>193</v>
      </c>
      <c r="H1311">
        <v>626</v>
      </c>
      <c r="I1311" t="s">
        <v>269</v>
      </c>
      <c r="J1311" t="s">
        <v>133</v>
      </c>
      <c r="K1311" t="s">
        <v>213</v>
      </c>
      <c r="L1311">
        <v>700</v>
      </c>
      <c r="M1311" t="s">
        <v>194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182</v>
      </c>
      <c r="C1312">
        <v>2019</v>
      </c>
      <c r="D1312">
        <v>8</v>
      </c>
      <c r="E1312" t="s">
        <v>195</v>
      </c>
      <c r="F1312">
        <v>6</v>
      </c>
      <c r="G1312" t="s">
        <v>193</v>
      </c>
      <c r="H1312">
        <v>621</v>
      </c>
      <c r="I1312" t="s">
        <v>260</v>
      </c>
      <c r="J1312" t="s">
        <v>117</v>
      </c>
      <c r="K1312" t="s">
        <v>225</v>
      </c>
      <c r="L1312">
        <v>4562</v>
      </c>
      <c r="M1312" t="s">
        <v>212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182</v>
      </c>
      <c r="C1313">
        <v>2019</v>
      </c>
      <c r="D1313">
        <v>8</v>
      </c>
      <c r="E1313" t="s">
        <v>195</v>
      </c>
      <c r="F1313">
        <v>60</v>
      </c>
      <c r="G1313" t="s">
        <v>213</v>
      </c>
      <c r="H1313">
        <v>623</v>
      </c>
      <c r="I1313" t="s">
        <v>296</v>
      </c>
      <c r="J1313" t="s">
        <v>125</v>
      </c>
      <c r="K1313" t="s">
        <v>228</v>
      </c>
      <c r="L1313">
        <v>360</v>
      </c>
      <c r="M1313" t="s">
        <v>226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182</v>
      </c>
      <c r="C1314">
        <v>2019</v>
      </c>
      <c r="D1314">
        <v>8</v>
      </c>
      <c r="E1314" t="s">
        <v>195</v>
      </c>
      <c r="F1314">
        <v>1</v>
      </c>
      <c r="G1314" t="s">
        <v>184</v>
      </c>
      <c r="H1314">
        <v>905</v>
      </c>
      <c r="I1314" t="s">
        <v>273</v>
      </c>
      <c r="J1314" t="s">
        <v>123</v>
      </c>
      <c r="K1314" t="s">
        <v>243</v>
      </c>
      <c r="L1314">
        <v>4512</v>
      </c>
      <c r="M1314" t="s">
        <v>187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182</v>
      </c>
      <c r="C1315">
        <v>2019</v>
      </c>
      <c r="D1315">
        <v>8</v>
      </c>
      <c r="E1315" t="s">
        <v>195</v>
      </c>
      <c r="F1315">
        <v>3</v>
      </c>
      <c r="G1315" t="s">
        <v>190</v>
      </c>
      <c r="H1315">
        <v>5</v>
      </c>
      <c r="I1315" t="s">
        <v>191</v>
      </c>
      <c r="J1315" t="s">
        <v>116</v>
      </c>
      <c r="K1315" t="s">
        <v>186</v>
      </c>
      <c r="L1315">
        <v>300</v>
      </c>
      <c r="M1315" t="s">
        <v>192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182</v>
      </c>
      <c r="C1316">
        <v>2019</v>
      </c>
      <c r="D1316">
        <v>8</v>
      </c>
      <c r="E1316" t="s">
        <v>195</v>
      </c>
      <c r="F1316">
        <v>3</v>
      </c>
      <c r="G1316" t="s">
        <v>190</v>
      </c>
      <c r="H1316">
        <v>11</v>
      </c>
      <c r="I1316" t="s">
        <v>284</v>
      </c>
      <c r="J1316" t="s">
        <v>116</v>
      </c>
      <c r="K1316" t="s">
        <v>186</v>
      </c>
      <c r="L1316">
        <v>300</v>
      </c>
      <c r="M1316" t="s">
        <v>192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182</v>
      </c>
      <c r="C1317">
        <v>2019</v>
      </c>
      <c r="D1317">
        <v>8</v>
      </c>
      <c r="E1317" t="s">
        <v>195</v>
      </c>
      <c r="F1317">
        <v>77</v>
      </c>
      <c r="G1317" t="s">
        <v>213</v>
      </c>
      <c r="H1317">
        <v>950</v>
      </c>
      <c r="I1317" t="s">
        <v>185</v>
      </c>
      <c r="J1317" t="s">
        <v>116</v>
      </c>
      <c r="K1317" t="s">
        <v>186</v>
      </c>
      <c r="L1317">
        <v>4577</v>
      </c>
      <c r="M1317" t="s">
        <v>213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182</v>
      </c>
      <c r="C1318">
        <v>2019</v>
      </c>
      <c r="D1318">
        <v>8</v>
      </c>
      <c r="E1318" t="s">
        <v>195</v>
      </c>
      <c r="F1318">
        <v>79</v>
      </c>
      <c r="G1318" t="s">
        <v>213</v>
      </c>
      <c r="H1318">
        <v>950</v>
      </c>
      <c r="I1318" t="s">
        <v>185</v>
      </c>
      <c r="J1318" t="s">
        <v>116</v>
      </c>
      <c r="K1318" t="s">
        <v>186</v>
      </c>
      <c r="L1318">
        <v>4579</v>
      </c>
      <c r="M1318" t="s">
        <v>222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182</v>
      </c>
      <c r="C1319">
        <v>2019</v>
      </c>
      <c r="D1319">
        <v>8</v>
      </c>
      <c r="E1319" t="s">
        <v>195</v>
      </c>
      <c r="F1319">
        <v>3</v>
      </c>
      <c r="G1319" t="s">
        <v>190</v>
      </c>
      <c r="H1319">
        <v>8</v>
      </c>
      <c r="I1319" t="s">
        <v>249</v>
      </c>
      <c r="J1319" t="s">
        <v>127</v>
      </c>
      <c r="K1319" t="s">
        <v>250</v>
      </c>
      <c r="L1319">
        <v>300</v>
      </c>
      <c r="M1319" t="s">
        <v>192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182</v>
      </c>
      <c r="C1320">
        <v>2019</v>
      </c>
      <c r="D1320">
        <v>8</v>
      </c>
      <c r="E1320" t="s">
        <v>195</v>
      </c>
      <c r="F1320">
        <v>5</v>
      </c>
      <c r="G1320" t="s">
        <v>196</v>
      </c>
      <c r="H1320">
        <v>8</v>
      </c>
      <c r="I1320" t="s">
        <v>249</v>
      </c>
      <c r="J1320" t="s">
        <v>127</v>
      </c>
      <c r="K1320" t="s">
        <v>250</v>
      </c>
      <c r="L1320">
        <v>460</v>
      </c>
      <c r="M1320" t="s">
        <v>199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182</v>
      </c>
      <c r="C1321">
        <v>2019</v>
      </c>
      <c r="D1321">
        <v>8</v>
      </c>
      <c r="E1321" t="s">
        <v>195</v>
      </c>
      <c r="F1321">
        <v>79</v>
      </c>
      <c r="G1321" t="s">
        <v>213</v>
      </c>
      <c r="H1321">
        <v>5</v>
      </c>
      <c r="I1321" t="s">
        <v>191</v>
      </c>
      <c r="J1321" t="s">
        <v>116</v>
      </c>
      <c r="K1321" t="s">
        <v>186</v>
      </c>
      <c r="L1321">
        <v>1579</v>
      </c>
      <c r="M1321" t="s">
        <v>272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182</v>
      </c>
      <c r="C1322">
        <v>2019</v>
      </c>
      <c r="D1322">
        <v>8</v>
      </c>
      <c r="E1322" t="s">
        <v>195</v>
      </c>
      <c r="F1322">
        <v>3</v>
      </c>
      <c r="G1322" t="s">
        <v>190</v>
      </c>
      <c r="H1322">
        <v>309</v>
      </c>
      <c r="I1322" t="s">
        <v>303</v>
      </c>
      <c r="J1322" t="s">
        <v>118</v>
      </c>
      <c r="K1322" t="s">
        <v>237</v>
      </c>
      <c r="L1322">
        <v>300</v>
      </c>
      <c r="M1322" t="s">
        <v>192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182</v>
      </c>
      <c r="C1323">
        <v>2019</v>
      </c>
      <c r="D1323">
        <v>8</v>
      </c>
      <c r="E1323" t="s">
        <v>195</v>
      </c>
      <c r="F1323">
        <v>1</v>
      </c>
      <c r="G1323" t="s">
        <v>184</v>
      </c>
      <c r="H1323">
        <v>310</v>
      </c>
      <c r="I1323" t="s">
        <v>255</v>
      </c>
      <c r="J1323" t="s">
        <v>119</v>
      </c>
      <c r="K1323" t="s">
        <v>215</v>
      </c>
      <c r="L1323">
        <v>200</v>
      </c>
      <c r="M1323" t="s">
        <v>211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182</v>
      </c>
      <c r="C1324">
        <v>2019</v>
      </c>
      <c r="D1324">
        <v>8</v>
      </c>
      <c r="E1324" t="s">
        <v>195</v>
      </c>
      <c r="F1324">
        <v>3</v>
      </c>
      <c r="G1324" t="s">
        <v>190</v>
      </c>
      <c r="H1324">
        <v>310</v>
      </c>
      <c r="I1324" t="s">
        <v>255</v>
      </c>
      <c r="J1324" t="s">
        <v>119</v>
      </c>
      <c r="K1324" t="s">
        <v>215</v>
      </c>
      <c r="L1324">
        <v>300</v>
      </c>
      <c r="M1324" t="s">
        <v>192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182</v>
      </c>
      <c r="C1325">
        <v>2019</v>
      </c>
      <c r="D1325">
        <v>8</v>
      </c>
      <c r="E1325" t="s">
        <v>195</v>
      </c>
      <c r="F1325">
        <v>3</v>
      </c>
      <c r="G1325" t="s">
        <v>190</v>
      </c>
      <c r="H1325">
        <v>16</v>
      </c>
      <c r="I1325" t="s">
        <v>282</v>
      </c>
      <c r="J1325" t="s">
        <v>128</v>
      </c>
      <c r="K1325" t="s">
        <v>264</v>
      </c>
      <c r="L1325">
        <v>300</v>
      </c>
      <c r="M1325" t="s">
        <v>192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182</v>
      </c>
      <c r="C1326">
        <v>2019</v>
      </c>
      <c r="D1326">
        <v>8</v>
      </c>
      <c r="E1326" t="s">
        <v>195</v>
      </c>
      <c r="F1326">
        <v>3</v>
      </c>
      <c r="G1326" t="s">
        <v>190</v>
      </c>
      <c r="H1326">
        <v>955</v>
      </c>
      <c r="I1326" t="s">
        <v>283</v>
      </c>
      <c r="J1326" t="s">
        <v>120</v>
      </c>
      <c r="K1326" t="s">
        <v>217</v>
      </c>
      <c r="L1326">
        <v>4532</v>
      </c>
      <c r="M1326" t="s">
        <v>201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182</v>
      </c>
      <c r="C1327">
        <v>2019</v>
      </c>
      <c r="D1327">
        <v>8</v>
      </c>
      <c r="E1327" t="s">
        <v>195</v>
      </c>
      <c r="F1327">
        <v>5</v>
      </c>
      <c r="G1327" t="s">
        <v>196</v>
      </c>
      <c r="H1327">
        <v>710</v>
      </c>
      <c r="I1327" t="s">
        <v>221</v>
      </c>
      <c r="J1327" t="s">
        <v>208</v>
      </c>
      <c r="K1327" t="s">
        <v>209</v>
      </c>
      <c r="L1327">
        <v>4552</v>
      </c>
      <c r="M1327" t="s">
        <v>277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182</v>
      </c>
      <c r="C1328">
        <v>2019</v>
      </c>
      <c r="D1328">
        <v>8</v>
      </c>
      <c r="E1328" t="s">
        <v>195</v>
      </c>
      <c r="F1328">
        <v>10</v>
      </c>
      <c r="G1328" t="s">
        <v>239</v>
      </c>
      <c r="H1328">
        <v>301</v>
      </c>
      <c r="I1328" t="s">
        <v>248</v>
      </c>
      <c r="J1328" t="s">
        <v>122</v>
      </c>
      <c r="K1328" t="s">
        <v>231</v>
      </c>
      <c r="L1328">
        <v>207</v>
      </c>
      <c r="M1328" t="s">
        <v>244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182</v>
      </c>
      <c r="C1329">
        <v>2019</v>
      </c>
      <c r="D1329">
        <v>8</v>
      </c>
      <c r="E1329" t="s">
        <v>195</v>
      </c>
      <c r="F1329">
        <v>72</v>
      </c>
      <c r="G1329" t="s">
        <v>213</v>
      </c>
      <c r="H1329">
        <v>1</v>
      </c>
      <c r="I1329" t="s">
        <v>230</v>
      </c>
      <c r="J1329" t="s">
        <v>122</v>
      </c>
      <c r="K1329" t="s">
        <v>231</v>
      </c>
      <c r="L1329">
        <v>1572</v>
      </c>
      <c r="M1329" t="s">
        <v>232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182</v>
      </c>
      <c r="C1330">
        <v>2019</v>
      </c>
      <c r="D1330">
        <v>8</v>
      </c>
      <c r="E1330" t="s">
        <v>195</v>
      </c>
      <c r="F1330">
        <v>5</v>
      </c>
      <c r="G1330" t="s">
        <v>196</v>
      </c>
      <c r="H1330">
        <v>313</v>
      </c>
      <c r="I1330" t="s">
        <v>218</v>
      </c>
      <c r="J1330" t="s">
        <v>120</v>
      </c>
      <c r="K1330" t="s">
        <v>217</v>
      </c>
      <c r="L1330">
        <v>460</v>
      </c>
      <c r="M1330" t="s">
        <v>199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182</v>
      </c>
      <c r="C1331">
        <v>2019</v>
      </c>
      <c r="D1331">
        <v>8</v>
      </c>
      <c r="E1331" t="s">
        <v>195</v>
      </c>
      <c r="F1331">
        <v>77</v>
      </c>
      <c r="G1331" t="s">
        <v>213</v>
      </c>
      <c r="H1331">
        <v>18</v>
      </c>
      <c r="I1331" t="s">
        <v>216</v>
      </c>
      <c r="J1331" t="s">
        <v>120</v>
      </c>
      <c r="K1331" t="s">
        <v>217</v>
      </c>
      <c r="L1331">
        <v>1577</v>
      </c>
      <c r="M1331" t="s">
        <v>234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182</v>
      </c>
      <c r="C1332">
        <v>2019</v>
      </c>
      <c r="D1332">
        <v>8</v>
      </c>
      <c r="E1332" t="s">
        <v>195</v>
      </c>
      <c r="F1332">
        <v>1</v>
      </c>
      <c r="G1332" t="s">
        <v>184</v>
      </c>
      <c r="H1332">
        <v>616</v>
      </c>
      <c r="I1332" t="s">
        <v>200</v>
      </c>
      <c r="J1332" t="s">
        <v>126</v>
      </c>
      <c r="K1332" t="s">
        <v>198</v>
      </c>
      <c r="L1332">
        <v>4512</v>
      </c>
      <c r="M1332" t="s">
        <v>187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182</v>
      </c>
      <c r="C1333">
        <v>2019</v>
      </c>
      <c r="D1333">
        <v>8</v>
      </c>
      <c r="E1333" t="s">
        <v>195</v>
      </c>
      <c r="F1333">
        <v>6</v>
      </c>
      <c r="G1333" t="s">
        <v>193</v>
      </c>
      <c r="H1333">
        <v>602</v>
      </c>
      <c r="I1333" t="s">
        <v>247</v>
      </c>
      <c r="J1333" t="s">
        <v>126</v>
      </c>
      <c r="K1333" t="s">
        <v>198</v>
      </c>
      <c r="L1333">
        <v>700</v>
      </c>
      <c r="M1333" t="s">
        <v>194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182</v>
      </c>
      <c r="C1334">
        <v>2019</v>
      </c>
      <c r="D1334">
        <v>8</v>
      </c>
      <c r="E1334" t="s">
        <v>195</v>
      </c>
      <c r="F1334">
        <v>6</v>
      </c>
      <c r="G1334" t="s">
        <v>193</v>
      </c>
      <c r="H1334">
        <v>616</v>
      </c>
      <c r="I1334" t="s">
        <v>200</v>
      </c>
      <c r="J1334" t="s">
        <v>126</v>
      </c>
      <c r="K1334" t="s">
        <v>198</v>
      </c>
      <c r="L1334">
        <v>4562</v>
      </c>
      <c r="M1334" t="s">
        <v>212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182</v>
      </c>
      <c r="C1335">
        <v>2019</v>
      </c>
      <c r="D1335">
        <v>8</v>
      </c>
      <c r="E1335" t="s">
        <v>195</v>
      </c>
      <c r="F1335">
        <v>6</v>
      </c>
      <c r="G1335" t="s">
        <v>193</v>
      </c>
      <c r="H1335">
        <v>625</v>
      </c>
      <c r="I1335" t="s">
        <v>287</v>
      </c>
      <c r="J1335" t="s">
        <v>133</v>
      </c>
      <c r="K1335" t="s">
        <v>213</v>
      </c>
      <c r="L1335">
        <v>700</v>
      </c>
      <c r="M1335" t="s">
        <v>194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182</v>
      </c>
      <c r="C1336">
        <v>2019</v>
      </c>
      <c r="D1336">
        <v>8</v>
      </c>
      <c r="E1336" t="s">
        <v>195</v>
      </c>
      <c r="F1336">
        <v>6</v>
      </c>
      <c r="G1336" t="s">
        <v>193</v>
      </c>
      <c r="H1336">
        <v>627</v>
      </c>
      <c r="I1336" t="s">
        <v>258</v>
      </c>
      <c r="J1336" t="s">
        <v>133</v>
      </c>
      <c r="K1336" t="s">
        <v>213</v>
      </c>
      <c r="L1336">
        <v>4562</v>
      </c>
      <c r="M1336" t="s">
        <v>212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182</v>
      </c>
      <c r="C1337">
        <v>2019</v>
      </c>
      <c r="D1337">
        <v>8</v>
      </c>
      <c r="E1337" t="s">
        <v>195</v>
      </c>
      <c r="F1337">
        <v>6</v>
      </c>
      <c r="G1337" t="s">
        <v>193</v>
      </c>
      <c r="H1337">
        <v>601</v>
      </c>
      <c r="I1337" t="s">
        <v>261</v>
      </c>
      <c r="J1337" t="s">
        <v>124</v>
      </c>
      <c r="K1337" t="s">
        <v>262</v>
      </c>
      <c r="L1337">
        <v>700</v>
      </c>
      <c r="M1337" t="s">
        <v>194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182</v>
      </c>
      <c r="C1338">
        <v>2019</v>
      </c>
      <c r="D1338">
        <v>8</v>
      </c>
      <c r="E1338" t="s">
        <v>195</v>
      </c>
      <c r="F1338">
        <v>6</v>
      </c>
      <c r="G1338" t="s">
        <v>193</v>
      </c>
      <c r="H1338">
        <v>612</v>
      </c>
      <c r="I1338" t="s">
        <v>224</v>
      </c>
      <c r="J1338" t="s">
        <v>117</v>
      </c>
      <c r="K1338" t="s">
        <v>225</v>
      </c>
      <c r="L1338">
        <v>700</v>
      </c>
      <c r="M1338" t="s">
        <v>194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182</v>
      </c>
      <c r="C1339">
        <v>2019</v>
      </c>
      <c r="D1339">
        <v>8</v>
      </c>
      <c r="E1339" t="s">
        <v>195</v>
      </c>
      <c r="F1339">
        <v>3</v>
      </c>
      <c r="G1339" t="s">
        <v>190</v>
      </c>
      <c r="H1339">
        <v>621</v>
      </c>
      <c r="I1339" t="s">
        <v>260</v>
      </c>
      <c r="J1339" t="s">
        <v>117</v>
      </c>
      <c r="K1339" t="s">
        <v>225</v>
      </c>
      <c r="L1339">
        <v>4532</v>
      </c>
      <c r="M1339" t="s">
        <v>201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188</v>
      </c>
      <c r="C1340">
        <v>2019</v>
      </c>
      <c r="D1340">
        <v>8</v>
      </c>
      <c r="E1340" t="s">
        <v>195</v>
      </c>
      <c r="F1340">
        <v>60</v>
      </c>
      <c r="G1340" t="s">
        <v>213</v>
      </c>
      <c r="H1340">
        <v>615</v>
      </c>
      <c r="I1340" t="s">
        <v>293</v>
      </c>
      <c r="J1340" t="s">
        <v>124</v>
      </c>
      <c r="K1340" t="s">
        <v>262</v>
      </c>
      <c r="L1340">
        <v>4563</v>
      </c>
      <c r="M1340" t="s">
        <v>229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182</v>
      </c>
      <c r="C1341">
        <v>2019</v>
      </c>
      <c r="D1341">
        <v>8</v>
      </c>
      <c r="E1341" t="s">
        <v>195</v>
      </c>
      <c r="F1341">
        <v>6</v>
      </c>
      <c r="G1341" t="s">
        <v>193</v>
      </c>
      <c r="H1341">
        <v>623</v>
      </c>
      <c r="I1341" t="s">
        <v>296</v>
      </c>
      <c r="J1341" t="s">
        <v>125</v>
      </c>
      <c r="K1341" t="s">
        <v>228</v>
      </c>
      <c r="L1341">
        <v>700</v>
      </c>
      <c r="M1341" t="s">
        <v>194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182</v>
      </c>
      <c r="C1342">
        <v>2019</v>
      </c>
      <c r="D1342">
        <v>8</v>
      </c>
      <c r="E1342" t="s">
        <v>195</v>
      </c>
      <c r="F1342">
        <v>60</v>
      </c>
      <c r="G1342" t="s">
        <v>213</v>
      </c>
      <c r="H1342">
        <v>624</v>
      </c>
      <c r="I1342" t="s">
        <v>227</v>
      </c>
      <c r="J1342" t="s">
        <v>125</v>
      </c>
      <c r="K1342" t="s">
        <v>228</v>
      </c>
      <c r="L1342">
        <v>4563</v>
      </c>
      <c r="M1342" t="s">
        <v>229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182</v>
      </c>
      <c r="C1343">
        <v>2019</v>
      </c>
      <c r="D1343">
        <v>8</v>
      </c>
      <c r="E1343" t="s">
        <v>195</v>
      </c>
      <c r="F1343">
        <v>1</v>
      </c>
      <c r="G1343" t="s">
        <v>184</v>
      </c>
      <c r="H1343">
        <v>6</v>
      </c>
      <c r="I1343" t="s">
        <v>257</v>
      </c>
      <c r="J1343" t="s">
        <v>123</v>
      </c>
      <c r="K1343" t="s">
        <v>243</v>
      </c>
      <c r="L1343">
        <v>200</v>
      </c>
      <c r="M1343" t="s">
        <v>211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188</v>
      </c>
      <c r="C1344">
        <v>2019</v>
      </c>
      <c r="D1344">
        <v>8</v>
      </c>
      <c r="E1344" t="s">
        <v>195</v>
      </c>
      <c r="F1344">
        <v>1</v>
      </c>
      <c r="G1344" t="s">
        <v>184</v>
      </c>
      <c r="H1344">
        <v>6</v>
      </c>
      <c r="I1344" t="s">
        <v>257</v>
      </c>
      <c r="J1344" t="s">
        <v>123</v>
      </c>
      <c r="K1344" t="s">
        <v>243</v>
      </c>
      <c r="L1344">
        <v>200</v>
      </c>
      <c r="M1344" t="s">
        <v>211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182</v>
      </c>
      <c r="C1345">
        <v>2019</v>
      </c>
      <c r="D1345">
        <v>8</v>
      </c>
      <c r="E1345" t="s">
        <v>195</v>
      </c>
      <c r="F1345">
        <v>1</v>
      </c>
      <c r="G1345" t="s">
        <v>184</v>
      </c>
      <c r="H1345">
        <v>7</v>
      </c>
      <c r="I1345" t="s">
        <v>242</v>
      </c>
      <c r="J1345" t="s">
        <v>123</v>
      </c>
      <c r="K1345" t="s">
        <v>243</v>
      </c>
      <c r="L1345">
        <v>200</v>
      </c>
      <c r="M1345" t="s">
        <v>211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182</v>
      </c>
      <c r="C1346">
        <v>2019</v>
      </c>
      <c r="D1346">
        <v>8</v>
      </c>
      <c r="E1346" t="s">
        <v>195</v>
      </c>
      <c r="F1346">
        <v>10</v>
      </c>
      <c r="G1346" t="s">
        <v>239</v>
      </c>
      <c r="H1346">
        <v>7</v>
      </c>
      <c r="I1346" t="s">
        <v>242</v>
      </c>
      <c r="J1346" t="s">
        <v>123</v>
      </c>
      <c r="K1346" t="s">
        <v>243</v>
      </c>
      <c r="L1346">
        <v>207</v>
      </c>
      <c r="M1346" t="s">
        <v>244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182</v>
      </c>
      <c r="C1347">
        <v>2019</v>
      </c>
      <c r="D1347">
        <v>8</v>
      </c>
      <c r="E1347" t="s">
        <v>195</v>
      </c>
      <c r="F1347">
        <v>10</v>
      </c>
      <c r="G1347" t="s">
        <v>239</v>
      </c>
      <c r="H1347">
        <v>911</v>
      </c>
      <c r="I1347" t="s">
        <v>202</v>
      </c>
      <c r="J1347" t="s">
        <v>203</v>
      </c>
      <c r="K1347" t="s">
        <v>204</v>
      </c>
      <c r="L1347">
        <v>4513</v>
      </c>
      <c r="M1347" t="s">
        <v>241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182</v>
      </c>
      <c r="C1348">
        <v>2019</v>
      </c>
      <c r="D1348">
        <v>8</v>
      </c>
      <c r="E1348" t="s">
        <v>195</v>
      </c>
      <c r="F1348">
        <v>3</v>
      </c>
      <c r="G1348" t="s">
        <v>190</v>
      </c>
      <c r="H1348">
        <v>950</v>
      </c>
      <c r="I1348" t="s">
        <v>185</v>
      </c>
      <c r="J1348" t="s">
        <v>116</v>
      </c>
      <c r="K1348" t="s">
        <v>186</v>
      </c>
      <c r="L1348">
        <v>4532</v>
      </c>
      <c r="M1348" t="s">
        <v>201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182</v>
      </c>
      <c r="C1349">
        <v>2019</v>
      </c>
      <c r="D1349">
        <v>8</v>
      </c>
      <c r="E1349" t="s">
        <v>195</v>
      </c>
      <c r="F1349">
        <v>3</v>
      </c>
      <c r="G1349" t="s">
        <v>190</v>
      </c>
      <c r="H1349">
        <v>952</v>
      </c>
      <c r="I1349" t="s">
        <v>236</v>
      </c>
      <c r="J1349" t="s">
        <v>118</v>
      </c>
      <c r="K1349" t="s">
        <v>237</v>
      </c>
      <c r="L1349">
        <v>4532</v>
      </c>
      <c r="M1349" t="s">
        <v>201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182</v>
      </c>
      <c r="C1350">
        <v>2019</v>
      </c>
      <c r="D1350">
        <v>8</v>
      </c>
      <c r="E1350" t="s">
        <v>195</v>
      </c>
      <c r="F1350">
        <v>3</v>
      </c>
      <c r="G1350" t="s">
        <v>190</v>
      </c>
      <c r="H1350">
        <v>17</v>
      </c>
      <c r="I1350" t="s">
        <v>205</v>
      </c>
      <c r="J1350" t="s">
        <v>129</v>
      </c>
      <c r="K1350" t="s">
        <v>206</v>
      </c>
      <c r="L1350">
        <v>300</v>
      </c>
      <c r="M1350" t="s">
        <v>192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182</v>
      </c>
      <c r="C1351">
        <v>2019</v>
      </c>
      <c r="D1351">
        <v>8</v>
      </c>
      <c r="E1351" t="s">
        <v>195</v>
      </c>
      <c r="F1351">
        <v>3</v>
      </c>
      <c r="G1351" t="s">
        <v>190</v>
      </c>
      <c r="H1351">
        <v>701</v>
      </c>
      <c r="I1351" t="s">
        <v>207</v>
      </c>
      <c r="J1351" t="s">
        <v>208</v>
      </c>
      <c r="K1351" t="s">
        <v>209</v>
      </c>
      <c r="L1351">
        <v>300</v>
      </c>
      <c r="M1351" t="s">
        <v>192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188</v>
      </c>
      <c r="C1352">
        <v>2019</v>
      </c>
      <c r="D1352">
        <v>8</v>
      </c>
      <c r="E1352" t="s">
        <v>195</v>
      </c>
      <c r="F1352">
        <v>5</v>
      </c>
      <c r="G1352" t="s">
        <v>196</v>
      </c>
      <c r="H1352">
        <v>710</v>
      </c>
      <c r="I1352" t="s">
        <v>221</v>
      </c>
      <c r="J1352" t="s">
        <v>208</v>
      </c>
      <c r="K1352" t="s">
        <v>209</v>
      </c>
      <c r="L1352">
        <v>4552</v>
      </c>
      <c r="M1352" t="s">
        <v>277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182</v>
      </c>
      <c r="C1353">
        <v>2019</v>
      </c>
      <c r="D1353">
        <v>8</v>
      </c>
      <c r="E1353" t="s">
        <v>195</v>
      </c>
      <c r="F1353">
        <v>1</v>
      </c>
      <c r="G1353" t="s">
        <v>184</v>
      </c>
      <c r="H1353">
        <v>1</v>
      </c>
      <c r="I1353" t="s">
        <v>230</v>
      </c>
      <c r="J1353" t="s">
        <v>122</v>
      </c>
      <c r="K1353" t="s">
        <v>231</v>
      </c>
      <c r="L1353">
        <v>200</v>
      </c>
      <c r="M1353" t="s">
        <v>211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188</v>
      </c>
      <c r="C1354">
        <v>2019</v>
      </c>
      <c r="D1354">
        <v>8</v>
      </c>
      <c r="E1354" t="s">
        <v>195</v>
      </c>
      <c r="F1354">
        <v>3</v>
      </c>
      <c r="G1354" t="s">
        <v>190</v>
      </c>
      <c r="H1354">
        <v>1</v>
      </c>
      <c r="I1354" t="s">
        <v>230</v>
      </c>
      <c r="J1354" t="s">
        <v>122</v>
      </c>
      <c r="K1354" t="s">
        <v>231</v>
      </c>
      <c r="L1354">
        <v>300</v>
      </c>
      <c r="M1354" t="s">
        <v>192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182</v>
      </c>
      <c r="C1355">
        <v>2019</v>
      </c>
      <c r="D1355">
        <v>8</v>
      </c>
      <c r="E1355" t="s">
        <v>195</v>
      </c>
      <c r="F1355">
        <v>71</v>
      </c>
      <c r="G1355" t="s">
        <v>213</v>
      </c>
      <c r="H1355">
        <v>1</v>
      </c>
      <c r="I1355" t="s">
        <v>230</v>
      </c>
      <c r="J1355" t="s">
        <v>122</v>
      </c>
      <c r="K1355" t="s">
        <v>231</v>
      </c>
      <c r="L1355">
        <v>1571</v>
      </c>
      <c r="M1355" t="s">
        <v>266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182</v>
      </c>
      <c r="C1356">
        <v>2019</v>
      </c>
      <c r="D1356">
        <v>8</v>
      </c>
      <c r="E1356" t="s">
        <v>195</v>
      </c>
      <c r="F1356">
        <v>75</v>
      </c>
      <c r="G1356" t="s">
        <v>213</v>
      </c>
      <c r="H1356">
        <v>13</v>
      </c>
      <c r="I1356" t="s">
        <v>297</v>
      </c>
      <c r="J1356" t="s">
        <v>120</v>
      </c>
      <c r="K1356" t="s">
        <v>217</v>
      </c>
      <c r="L1356">
        <v>1575</v>
      </c>
      <c r="M1356" t="s">
        <v>219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182</v>
      </c>
      <c r="C1357">
        <v>2019</v>
      </c>
      <c r="D1357">
        <v>8</v>
      </c>
      <c r="E1357" t="s">
        <v>195</v>
      </c>
      <c r="F1357">
        <v>5</v>
      </c>
      <c r="G1357" t="s">
        <v>196</v>
      </c>
      <c r="H1357">
        <v>13</v>
      </c>
      <c r="I1357" t="s">
        <v>297</v>
      </c>
      <c r="J1357" t="s">
        <v>120</v>
      </c>
      <c r="K1357" t="s">
        <v>217</v>
      </c>
      <c r="L1357">
        <v>460</v>
      </c>
      <c r="M1357" t="s">
        <v>199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182</v>
      </c>
      <c r="C1358">
        <v>2019</v>
      </c>
      <c r="D1358">
        <v>8</v>
      </c>
      <c r="E1358" t="s">
        <v>195</v>
      </c>
      <c r="F1358">
        <v>10</v>
      </c>
      <c r="G1358" t="s">
        <v>239</v>
      </c>
      <c r="H1358">
        <v>903</v>
      </c>
      <c r="I1358" t="s">
        <v>240</v>
      </c>
      <c r="J1358" t="s">
        <v>122</v>
      </c>
      <c r="K1358" t="s">
        <v>231</v>
      </c>
      <c r="L1358">
        <v>4513</v>
      </c>
      <c r="M1358" t="s">
        <v>241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188</v>
      </c>
      <c r="C1359">
        <v>2019</v>
      </c>
      <c r="D1359">
        <v>9</v>
      </c>
      <c r="E1359" t="s">
        <v>189</v>
      </c>
      <c r="F1359">
        <v>3</v>
      </c>
      <c r="G1359" t="s">
        <v>190</v>
      </c>
      <c r="H1359">
        <v>5</v>
      </c>
      <c r="I1359" t="s">
        <v>191</v>
      </c>
      <c r="J1359" t="s">
        <v>116</v>
      </c>
      <c r="K1359" t="s">
        <v>186</v>
      </c>
      <c r="L1359">
        <v>300</v>
      </c>
      <c r="M1359" t="s">
        <v>192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182</v>
      </c>
      <c r="C1360">
        <v>2019</v>
      </c>
      <c r="D1360">
        <v>9</v>
      </c>
      <c r="E1360" t="s">
        <v>189</v>
      </c>
      <c r="F1360">
        <v>6</v>
      </c>
      <c r="G1360" t="s">
        <v>193</v>
      </c>
      <c r="H1360">
        <v>5</v>
      </c>
      <c r="I1360" t="s">
        <v>191</v>
      </c>
      <c r="J1360" t="s">
        <v>116</v>
      </c>
      <c r="K1360" t="s">
        <v>186</v>
      </c>
      <c r="L1360">
        <v>700</v>
      </c>
      <c r="M1360" t="s">
        <v>194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182</v>
      </c>
      <c r="C1361">
        <v>2019</v>
      </c>
      <c r="D1361">
        <v>9</v>
      </c>
      <c r="E1361" t="s">
        <v>189</v>
      </c>
      <c r="F1361">
        <v>3</v>
      </c>
      <c r="G1361" t="s">
        <v>190</v>
      </c>
      <c r="H1361">
        <v>17</v>
      </c>
      <c r="I1361" t="s">
        <v>205</v>
      </c>
      <c r="J1361" t="s">
        <v>129</v>
      </c>
      <c r="K1361" t="s">
        <v>206</v>
      </c>
      <c r="L1361">
        <v>300</v>
      </c>
      <c r="M1361" t="s">
        <v>192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182</v>
      </c>
      <c r="C1362">
        <v>2019</v>
      </c>
      <c r="D1362">
        <v>9</v>
      </c>
      <c r="E1362" t="s">
        <v>189</v>
      </c>
      <c r="F1362">
        <v>3</v>
      </c>
      <c r="G1362" t="s">
        <v>190</v>
      </c>
      <c r="H1362">
        <v>701</v>
      </c>
      <c r="I1362" t="s">
        <v>207</v>
      </c>
      <c r="J1362" t="s">
        <v>208</v>
      </c>
      <c r="K1362" t="s">
        <v>209</v>
      </c>
      <c r="L1362">
        <v>300</v>
      </c>
      <c r="M1362" t="s">
        <v>192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182</v>
      </c>
      <c r="C1363">
        <v>2019</v>
      </c>
      <c r="D1363">
        <v>9</v>
      </c>
      <c r="E1363" t="s">
        <v>189</v>
      </c>
      <c r="F1363">
        <v>3</v>
      </c>
      <c r="G1363" t="s">
        <v>190</v>
      </c>
      <c r="H1363">
        <v>953</v>
      </c>
      <c r="I1363" t="s">
        <v>214</v>
      </c>
      <c r="J1363" t="s">
        <v>119</v>
      </c>
      <c r="K1363" t="s">
        <v>215</v>
      </c>
      <c r="L1363">
        <v>4532</v>
      </c>
      <c r="M1363" t="s">
        <v>201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182</v>
      </c>
      <c r="C1364">
        <v>2019</v>
      </c>
      <c r="D1364">
        <v>9</v>
      </c>
      <c r="E1364" t="s">
        <v>189</v>
      </c>
      <c r="F1364">
        <v>6</v>
      </c>
      <c r="G1364" t="s">
        <v>193</v>
      </c>
      <c r="H1364">
        <v>950</v>
      </c>
      <c r="I1364" t="s">
        <v>185</v>
      </c>
      <c r="J1364" t="s">
        <v>116</v>
      </c>
      <c r="K1364" t="s">
        <v>186</v>
      </c>
      <c r="L1364">
        <v>4562</v>
      </c>
      <c r="M1364" t="s">
        <v>212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188</v>
      </c>
      <c r="C1365">
        <v>2019</v>
      </c>
      <c r="D1365">
        <v>9</v>
      </c>
      <c r="E1365" t="s">
        <v>189</v>
      </c>
      <c r="F1365">
        <v>5</v>
      </c>
      <c r="G1365" t="s">
        <v>196</v>
      </c>
      <c r="H1365">
        <v>18</v>
      </c>
      <c r="I1365" t="s">
        <v>216</v>
      </c>
      <c r="J1365" t="s">
        <v>120</v>
      </c>
      <c r="K1365" t="s">
        <v>217</v>
      </c>
      <c r="L1365">
        <v>460</v>
      </c>
      <c r="M1365" t="s">
        <v>199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182</v>
      </c>
      <c r="C1366">
        <v>2019</v>
      </c>
      <c r="D1366">
        <v>9</v>
      </c>
      <c r="E1366" t="s">
        <v>189</v>
      </c>
      <c r="F1366">
        <v>5</v>
      </c>
      <c r="G1366" t="s">
        <v>196</v>
      </c>
      <c r="H1366">
        <v>313</v>
      </c>
      <c r="I1366" t="s">
        <v>218</v>
      </c>
      <c r="J1366" t="s">
        <v>120</v>
      </c>
      <c r="K1366" t="s">
        <v>217</v>
      </c>
      <c r="L1366">
        <v>460</v>
      </c>
      <c r="M1366" t="s">
        <v>199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182</v>
      </c>
      <c r="C1367">
        <v>2019</v>
      </c>
      <c r="D1367">
        <v>9</v>
      </c>
      <c r="E1367" t="s">
        <v>189</v>
      </c>
      <c r="F1367">
        <v>75</v>
      </c>
      <c r="G1367" t="s">
        <v>213</v>
      </c>
      <c r="H1367">
        <v>18</v>
      </c>
      <c r="I1367" t="s">
        <v>216</v>
      </c>
      <c r="J1367" t="s">
        <v>120</v>
      </c>
      <c r="K1367" t="s">
        <v>217</v>
      </c>
      <c r="L1367">
        <v>1575</v>
      </c>
      <c r="M1367" t="s">
        <v>219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182</v>
      </c>
      <c r="C1368">
        <v>2019</v>
      </c>
      <c r="D1368">
        <v>9</v>
      </c>
      <c r="E1368" t="s">
        <v>189</v>
      </c>
      <c r="F1368">
        <v>60</v>
      </c>
      <c r="G1368" t="s">
        <v>213</v>
      </c>
      <c r="H1368">
        <v>600</v>
      </c>
      <c r="I1368" t="s">
        <v>267</v>
      </c>
      <c r="J1368" t="s">
        <v>124</v>
      </c>
      <c r="K1368" t="s">
        <v>262</v>
      </c>
      <c r="L1368">
        <v>360</v>
      </c>
      <c r="M1368" t="s">
        <v>226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182</v>
      </c>
      <c r="C1369">
        <v>2019</v>
      </c>
      <c r="D1369">
        <v>9</v>
      </c>
      <c r="E1369" t="s">
        <v>189</v>
      </c>
      <c r="F1369">
        <v>5</v>
      </c>
      <c r="G1369" t="s">
        <v>196</v>
      </c>
      <c r="H1369">
        <v>602</v>
      </c>
      <c r="I1369" t="s">
        <v>247</v>
      </c>
      <c r="J1369" t="s">
        <v>126</v>
      </c>
      <c r="K1369" t="s">
        <v>198</v>
      </c>
      <c r="L1369">
        <v>460</v>
      </c>
      <c r="M1369" t="s">
        <v>199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182</v>
      </c>
      <c r="C1370">
        <v>2019</v>
      </c>
      <c r="D1370">
        <v>9</v>
      </c>
      <c r="E1370" t="s">
        <v>189</v>
      </c>
      <c r="F1370">
        <v>3</v>
      </c>
      <c r="G1370" t="s">
        <v>190</v>
      </c>
      <c r="H1370">
        <v>616</v>
      </c>
      <c r="I1370" t="s">
        <v>200</v>
      </c>
      <c r="J1370" t="s">
        <v>126</v>
      </c>
      <c r="K1370" t="s">
        <v>198</v>
      </c>
      <c r="L1370">
        <v>4532</v>
      </c>
      <c r="M1370" t="s">
        <v>201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182</v>
      </c>
      <c r="C1371">
        <v>2019</v>
      </c>
      <c r="D1371">
        <v>9</v>
      </c>
      <c r="E1371" t="s">
        <v>189</v>
      </c>
      <c r="F1371">
        <v>71</v>
      </c>
      <c r="G1371" t="s">
        <v>213</v>
      </c>
      <c r="H1371">
        <v>1</v>
      </c>
      <c r="I1371" t="s">
        <v>230</v>
      </c>
      <c r="J1371" t="s">
        <v>122</v>
      </c>
      <c r="K1371" t="s">
        <v>231</v>
      </c>
      <c r="L1371">
        <v>1571</v>
      </c>
      <c r="M1371" t="s">
        <v>266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188</v>
      </c>
      <c r="C1372">
        <v>2019</v>
      </c>
      <c r="D1372">
        <v>9</v>
      </c>
      <c r="E1372" t="s">
        <v>189</v>
      </c>
      <c r="F1372">
        <v>10</v>
      </c>
      <c r="G1372" t="s">
        <v>239</v>
      </c>
      <c r="H1372">
        <v>903</v>
      </c>
      <c r="I1372" t="s">
        <v>240</v>
      </c>
      <c r="J1372" t="s">
        <v>122</v>
      </c>
      <c r="K1372" t="s">
        <v>231</v>
      </c>
      <c r="L1372">
        <v>4513</v>
      </c>
      <c r="M1372" t="s">
        <v>241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182</v>
      </c>
      <c r="C1373">
        <v>2019</v>
      </c>
      <c r="D1373">
        <v>9</v>
      </c>
      <c r="E1373" t="s">
        <v>189</v>
      </c>
      <c r="F1373">
        <v>10</v>
      </c>
      <c r="G1373" t="s">
        <v>239</v>
      </c>
      <c r="H1373">
        <v>7</v>
      </c>
      <c r="I1373" t="s">
        <v>242</v>
      </c>
      <c r="J1373" t="s">
        <v>123</v>
      </c>
      <c r="K1373" t="s">
        <v>243</v>
      </c>
      <c r="L1373">
        <v>207</v>
      </c>
      <c r="M1373" t="s">
        <v>244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182</v>
      </c>
      <c r="C1374">
        <v>2019</v>
      </c>
      <c r="D1374">
        <v>9</v>
      </c>
      <c r="E1374" t="s">
        <v>189</v>
      </c>
      <c r="F1374">
        <v>6</v>
      </c>
      <c r="G1374" t="s">
        <v>193</v>
      </c>
      <c r="H1374">
        <v>607</v>
      </c>
      <c r="I1374" t="s">
        <v>294</v>
      </c>
      <c r="J1374" t="s">
        <v>131</v>
      </c>
      <c r="K1374" t="s">
        <v>281</v>
      </c>
      <c r="L1374">
        <v>700</v>
      </c>
      <c r="M1374" t="s">
        <v>194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182</v>
      </c>
      <c r="C1375">
        <v>2019</v>
      </c>
      <c r="D1375">
        <v>9</v>
      </c>
      <c r="E1375" t="s">
        <v>189</v>
      </c>
      <c r="F1375">
        <v>6</v>
      </c>
      <c r="G1375" t="s">
        <v>193</v>
      </c>
      <c r="H1375">
        <v>624</v>
      </c>
      <c r="I1375" t="s">
        <v>227</v>
      </c>
      <c r="J1375" t="s">
        <v>125</v>
      </c>
      <c r="K1375" t="s">
        <v>228</v>
      </c>
      <c r="L1375">
        <v>4562</v>
      </c>
      <c r="M1375" t="s">
        <v>212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182</v>
      </c>
      <c r="C1376">
        <v>2019</v>
      </c>
      <c r="D1376">
        <v>9</v>
      </c>
      <c r="E1376" t="s">
        <v>189</v>
      </c>
      <c r="F1376">
        <v>1</v>
      </c>
      <c r="G1376" t="s">
        <v>184</v>
      </c>
      <c r="H1376">
        <v>602</v>
      </c>
      <c r="I1376" t="s">
        <v>247</v>
      </c>
      <c r="J1376" t="s">
        <v>126</v>
      </c>
      <c r="K1376" t="s">
        <v>198</v>
      </c>
      <c r="L1376">
        <v>200</v>
      </c>
      <c r="M1376" t="s">
        <v>211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182</v>
      </c>
      <c r="C1377">
        <v>2019</v>
      </c>
      <c r="D1377">
        <v>9</v>
      </c>
      <c r="E1377" t="s">
        <v>189</v>
      </c>
      <c r="F1377">
        <v>3</v>
      </c>
      <c r="G1377" t="s">
        <v>190</v>
      </c>
      <c r="H1377">
        <v>14</v>
      </c>
      <c r="I1377" t="s">
        <v>300</v>
      </c>
      <c r="J1377" t="s">
        <v>118</v>
      </c>
      <c r="K1377" t="s">
        <v>237</v>
      </c>
      <c r="L1377">
        <v>300</v>
      </c>
      <c r="M1377" t="s">
        <v>192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182</v>
      </c>
      <c r="C1378">
        <v>2019</v>
      </c>
      <c r="D1378">
        <v>9</v>
      </c>
      <c r="E1378" t="s">
        <v>189</v>
      </c>
      <c r="F1378">
        <v>10</v>
      </c>
      <c r="G1378" t="s">
        <v>239</v>
      </c>
      <c r="H1378">
        <v>911</v>
      </c>
      <c r="I1378" t="s">
        <v>202</v>
      </c>
      <c r="J1378" t="s">
        <v>203</v>
      </c>
      <c r="K1378" t="s">
        <v>204</v>
      </c>
      <c r="L1378">
        <v>4513</v>
      </c>
      <c r="M1378" t="s">
        <v>241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182</v>
      </c>
      <c r="C1379">
        <v>2019</v>
      </c>
      <c r="D1379">
        <v>9</v>
      </c>
      <c r="E1379" t="s">
        <v>189</v>
      </c>
      <c r="F1379">
        <v>79</v>
      </c>
      <c r="G1379" t="s">
        <v>213</v>
      </c>
      <c r="H1379">
        <v>5</v>
      </c>
      <c r="I1379" t="s">
        <v>191</v>
      </c>
      <c r="J1379" t="s">
        <v>116</v>
      </c>
      <c r="K1379" t="s">
        <v>186</v>
      </c>
      <c r="L1379">
        <v>1579</v>
      </c>
      <c r="M1379" t="s">
        <v>272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182</v>
      </c>
      <c r="C1380">
        <v>2019</v>
      </c>
      <c r="D1380">
        <v>9</v>
      </c>
      <c r="E1380" t="s">
        <v>189</v>
      </c>
      <c r="F1380">
        <v>79</v>
      </c>
      <c r="G1380" t="s">
        <v>213</v>
      </c>
      <c r="H1380">
        <v>954</v>
      </c>
      <c r="I1380" t="s">
        <v>238</v>
      </c>
      <c r="J1380" t="s">
        <v>120</v>
      </c>
      <c r="K1380" t="s">
        <v>217</v>
      </c>
      <c r="L1380">
        <v>4579</v>
      </c>
      <c r="M1380" t="s">
        <v>222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182</v>
      </c>
      <c r="C1381">
        <v>2019</v>
      </c>
      <c r="D1381">
        <v>9</v>
      </c>
      <c r="E1381" t="s">
        <v>189</v>
      </c>
      <c r="F1381">
        <v>3</v>
      </c>
      <c r="G1381" t="s">
        <v>190</v>
      </c>
      <c r="H1381">
        <v>955</v>
      </c>
      <c r="I1381" t="s">
        <v>283</v>
      </c>
      <c r="J1381" t="s">
        <v>120</v>
      </c>
      <c r="K1381" t="s">
        <v>217</v>
      </c>
      <c r="L1381">
        <v>4532</v>
      </c>
      <c r="M1381" t="s">
        <v>201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182</v>
      </c>
      <c r="C1382">
        <v>2019</v>
      </c>
      <c r="D1382">
        <v>9</v>
      </c>
      <c r="E1382" t="s">
        <v>189</v>
      </c>
      <c r="F1382">
        <v>79</v>
      </c>
      <c r="G1382" t="s">
        <v>213</v>
      </c>
      <c r="H1382">
        <v>950</v>
      </c>
      <c r="I1382" t="s">
        <v>185</v>
      </c>
      <c r="J1382" t="s">
        <v>116</v>
      </c>
      <c r="K1382" t="s">
        <v>186</v>
      </c>
      <c r="L1382">
        <v>4579</v>
      </c>
      <c r="M1382" t="s">
        <v>222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182</v>
      </c>
      <c r="C1383">
        <v>2019</v>
      </c>
      <c r="D1383">
        <v>9</v>
      </c>
      <c r="E1383" t="s">
        <v>189</v>
      </c>
      <c r="F1383">
        <v>3</v>
      </c>
      <c r="G1383" t="s">
        <v>190</v>
      </c>
      <c r="H1383">
        <v>18</v>
      </c>
      <c r="I1383" t="s">
        <v>216</v>
      </c>
      <c r="J1383" t="s">
        <v>120</v>
      </c>
      <c r="K1383" t="s">
        <v>217</v>
      </c>
      <c r="L1383">
        <v>300</v>
      </c>
      <c r="M1383" t="s">
        <v>192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182</v>
      </c>
      <c r="C1384">
        <v>2019</v>
      </c>
      <c r="D1384">
        <v>9</v>
      </c>
      <c r="E1384" t="s">
        <v>189</v>
      </c>
      <c r="F1384">
        <v>5</v>
      </c>
      <c r="G1384" t="s">
        <v>196</v>
      </c>
      <c r="H1384">
        <v>13</v>
      </c>
      <c r="I1384" t="s">
        <v>297</v>
      </c>
      <c r="J1384" t="s">
        <v>120</v>
      </c>
      <c r="K1384" t="s">
        <v>217</v>
      </c>
      <c r="L1384">
        <v>460</v>
      </c>
      <c r="M1384" t="s">
        <v>199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182</v>
      </c>
      <c r="C1385">
        <v>2019</v>
      </c>
      <c r="D1385">
        <v>9</v>
      </c>
      <c r="E1385" t="s">
        <v>189</v>
      </c>
      <c r="F1385">
        <v>5</v>
      </c>
      <c r="G1385" t="s">
        <v>196</v>
      </c>
      <c r="H1385">
        <v>18</v>
      </c>
      <c r="I1385" t="s">
        <v>216</v>
      </c>
      <c r="J1385" t="s">
        <v>120</v>
      </c>
      <c r="K1385" t="s">
        <v>217</v>
      </c>
      <c r="L1385">
        <v>460</v>
      </c>
      <c r="M1385" t="s">
        <v>199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188</v>
      </c>
      <c r="C1386">
        <v>2019</v>
      </c>
      <c r="D1386">
        <v>9</v>
      </c>
      <c r="E1386" t="s">
        <v>189</v>
      </c>
      <c r="F1386">
        <v>5</v>
      </c>
      <c r="G1386" t="s">
        <v>196</v>
      </c>
      <c r="H1386">
        <v>710</v>
      </c>
      <c r="I1386" t="s">
        <v>221</v>
      </c>
      <c r="J1386" t="s">
        <v>208</v>
      </c>
      <c r="K1386" t="s">
        <v>209</v>
      </c>
      <c r="L1386">
        <v>4552</v>
      </c>
      <c r="M1386" t="s">
        <v>277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182</v>
      </c>
      <c r="C1387">
        <v>2019</v>
      </c>
      <c r="D1387">
        <v>9</v>
      </c>
      <c r="E1387" t="s">
        <v>189</v>
      </c>
      <c r="F1387">
        <v>1</v>
      </c>
      <c r="G1387" t="s">
        <v>184</v>
      </c>
      <c r="H1387">
        <v>301</v>
      </c>
      <c r="I1387" t="s">
        <v>248</v>
      </c>
      <c r="J1387" t="s">
        <v>122</v>
      </c>
      <c r="K1387" t="s">
        <v>231</v>
      </c>
      <c r="L1387">
        <v>200</v>
      </c>
      <c r="M1387" t="s">
        <v>211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188</v>
      </c>
      <c r="C1388">
        <v>2019</v>
      </c>
      <c r="D1388">
        <v>9</v>
      </c>
      <c r="E1388" t="s">
        <v>189</v>
      </c>
      <c r="F1388">
        <v>3</v>
      </c>
      <c r="G1388" t="s">
        <v>190</v>
      </c>
      <c r="H1388">
        <v>1</v>
      </c>
      <c r="I1388" t="s">
        <v>230</v>
      </c>
      <c r="J1388" t="s">
        <v>122</v>
      </c>
      <c r="K1388" t="s">
        <v>231</v>
      </c>
      <c r="L1388">
        <v>300</v>
      </c>
      <c r="M1388" t="s">
        <v>192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182</v>
      </c>
      <c r="C1389">
        <v>2019</v>
      </c>
      <c r="D1389">
        <v>9</v>
      </c>
      <c r="E1389" t="s">
        <v>189</v>
      </c>
      <c r="F1389">
        <v>1</v>
      </c>
      <c r="G1389" t="s">
        <v>184</v>
      </c>
      <c r="H1389">
        <v>7</v>
      </c>
      <c r="I1389" t="s">
        <v>242</v>
      </c>
      <c r="J1389" t="s">
        <v>123</v>
      </c>
      <c r="K1389" t="s">
        <v>243</v>
      </c>
      <c r="L1389">
        <v>200</v>
      </c>
      <c r="M1389" t="s">
        <v>211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188</v>
      </c>
      <c r="C1390">
        <v>2019</v>
      </c>
      <c r="D1390">
        <v>9</v>
      </c>
      <c r="E1390" t="s">
        <v>189</v>
      </c>
      <c r="F1390">
        <v>1</v>
      </c>
      <c r="G1390" t="s">
        <v>184</v>
      </c>
      <c r="H1390">
        <v>905</v>
      </c>
      <c r="I1390" t="s">
        <v>273</v>
      </c>
      <c r="J1390" t="s">
        <v>123</v>
      </c>
      <c r="K1390" t="s">
        <v>243</v>
      </c>
      <c r="L1390">
        <v>4512</v>
      </c>
      <c r="M1390" t="s">
        <v>187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182</v>
      </c>
      <c r="C1391">
        <v>2019</v>
      </c>
      <c r="D1391">
        <v>9</v>
      </c>
      <c r="E1391" t="s">
        <v>189</v>
      </c>
      <c r="F1391">
        <v>60</v>
      </c>
      <c r="G1391" t="s">
        <v>213</v>
      </c>
      <c r="H1391">
        <v>615</v>
      </c>
      <c r="I1391" t="s">
        <v>293</v>
      </c>
      <c r="J1391" t="s">
        <v>124</v>
      </c>
      <c r="K1391" t="s">
        <v>262</v>
      </c>
      <c r="L1391">
        <v>4563</v>
      </c>
      <c r="M1391" t="s">
        <v>229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182</v>
      </c>
      <c r="C1392">
        <v>2019</v>
      </c>
      <c r="D1392">
        <v>9</v>
      </c>
      <c r="E1392" t="s">
        <v>189</v>
      </c>
      <c r="F1392">
        <v>6</v>
      </c>
      <c r="G1392" t="s">
        <v>193</v>
      </c>
      <c r="H1392">
        <v>617</v>
      </c>
      <c r="I1392" t="s">
        <v>288</v>
      </c>
      <c r="J1392" t="s">
        <v>289</v>
      </c>
      <c r="K1392" t="s">
        <v>290</v>
      </c>
      <c r="L1392">
        <v>4562</v>
      </c>
      <c r="M1392" t="s">
        <v>212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182</v>
      </c>
      <c r="C1393">
        <v>2019</v>
      </c>
      <c r="D1393">
        <v>9</v>
      </c>
      <c r="E1393" t="s">
        <v>189</v>
      </c>
      <c r="F1393">
        <v>10</v>
      </c>
      <c r="G1393" t="s">
        <v>239</v>
      </c>
      <c r="H1393">
        <v>905</v>
      </c>
      <c r="I1393" t="s">
        <v>273</v>
      </c>
      <c r="J1393" t="s">
        <v>123</v>
      </c>
      <c r="K1393" t="s">
        <v>243</v>
      </c>
      <c r="L1393">
        <v>4513</v>
      </c>
      <c r="M1393" t="s">
        <v>241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188</v>
      </c>
      <c r="C1394">
        <v>2019</v>
      </c>
      <c r="D1394">
        <v>9</v>
      </c>
      <c r="E1394" t="s">
        <v>189</v>
      </c>
      <c r="F1394">
        <v>10</v>
      </c>
      <c r="G1394" t="s">
        <v>239</v>
      </c>
      <c r="H1394">
        <v>905</v>
      </c>
      <c r="I1394" t="s">
        <v>273</v>
      </c>
      <c r="J1394" t="s">
        <v>123</v>
      </c>
      <c r="K1394" t="s">
        <v>243</v>
      </c>
      <c r="L1394">
        <v>4513</v>
      </c>
      <c r="M1394" t="s">
        <v>241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182</v>
      </c>
      <c r="C1395">
        <v>2019</v>
      </c>
      <c r="D1395">
        <v>9</v>
      </c>
      <c r="E1395" t="s">
        <v>189</v>
      </c>
      <c r="F1395">
        <v>3</v>
      </c>
      <c r="G1395" t="s">
        <v>190</v>
      </c>
      <c r="H1395">
        <v>305</v>
      </c>
      <c r="I1395" t="s">
        <v>235</v>
      </c>
      <c r="J1395" t="s">
        <v>116</v>
      </c>
      <c r="K1395" t="s">
        <v>186</v>
      </c>
      <c r="L1395">
        <v>300</v>
      </c>
      <c r="M1395" t="s">
        <v>192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182</v>
      </c>
      <c r="C1396">
        <v>2019</v>
      </c>
      <c r="D1396">
        <v>9</v>
      </c>
      <c r="E1396" t="s">
        <v>189</v>
      </c>
      <c r="F1396">
        <v>5</v>
      </c>
      <c r="G1396" t="s">
        <v>196</v>
      </c>
      <c r="H1396">
        <v>11</v>
      </c>
      <c r="I1396" t="s">
        <v>284</v>
      </c>
      <c r="J1396" t="s">
        <v>116</v>
      </c>
      <c r="K1396" t="s">
        <v>186</v>
      </c>
      <c r="L1396">
        <v>460</v>
      </c>
      <c r="M1396" t="s">
        <v>199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182</v>
      </c>
      <c r="C1397">
        <v>2019</v>
      </c>
      <c r="D1397">
        <v>9</v>
      </c>
      <c r="E1397" t="s">
        <v>189</v>
      </c>
      <c r="F1397">
        <v>75</v>
      </c>
      <c r="G1397" t="s">
        <v>213</v>
      </c>
      <c r="H1397">
        <v>5</v>
      </c>
      <c r="I1397" t="s">
        <v>191</v>
      </c>
      <c r="J1397" t="s">
        <v>116</v>
      </c>
      <c r="K1397" t="s">
        <v>186</v>
      </c>
      <c r="L1397">
        <v>1575</v>
      </c>
      <c r="M1397" t="s">
        <v>219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182</v>
      </c>
      <c r="C1398">
        <v>2019</v>
      </c>
      <c r="D1398">
        <v>9</v>
      </c>
      <c r="E1398" t="s">
        <v>189</v>
      </c>
      <c r="F1398">
        <v>10</v>
      </c>
      <c r="G1398" t="s">
        <v>239</v>
      </c>
      <c r="H1398">
        <v>5</v>
      </c>
      <c r="I1398" t="s">
        <v>191</v>
      </c>
      <c r="J1398" t="s">
        <v>116</v>
      </c>
      <c r="K1398" t="s">
        <v>186</v>
      </c>
      <c r="L1398">
        <v>207</v>
      </c>
      <c r="M1398" t="s">
        <v>244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182</v>
      </c>
      <c r="C1399">
        <v>2019</v>
      </c>
      <c r="D1399">
        <v>9</v>
      </c>
      <c r="E1399" t="s">
        <v>189</v>
      </c>
      <c r="F1399">
        <v>3</v>
      </c>
      <c r="G1399" t="s">
        <v>190</v>
      </c>
      <c r="H1399">
        <v>12</v>
      </c>
      <c r="I1399" t="s">
        <v>302</v>
      </c>
      <c r="J1399" t="s">
        <v>127</v>
      </c>
      <c r="K1399" t="s">
        <v>250</v>
      </c>
      <c r="L1399">
        <v>300</v>
      </c>
      <c r="M1399" t="s">
        <v>192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182</v>
      </c>
      <c r="C1400">
        <v>2019</v>
      </c>
      <c r="D1400">
        <v>9</v>
      </c>
      <c r="E1400" t="s">
        <v>189</v>
      </c>
      <c r="F1400">
        <v>3</v>
      </c>
      <c r="G1400" t="s">
        <v>190</v>
      </c>
      <c r="H1400">
        <v>954</v>
      </c>
      <c r="I1400" t="s">
        <v>238</v>
      </c>
      <c r="J1400" t="s">
        <v>120</v>
      </c>
      <c r="K1400" t="s">
        <v>217</v>
      </c>
      <c r="L1400">
        <v>4532</v>
      </c>
      <c r="M1400" t="s">
        <v>201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182</v>
      </c>
      <c r="C1401">
        <v>2019</v>
      </c>
      <c r="D1401">
        <v>9</v>
      </c>
      <c r="E1401" t="s">
        <v>189</v>
      </c>
      <c r="F1401">
        <v>60</v>
      </c>
      <c r="G1401" t="s">
        <v>213</v>
      </c>
      <c r="H1401">
        <v>601</v>
      </c>
      <c r="I1401" t="s">
        <v>261</v>
      </c>
      <c r="J1401" t="s">
        <v>124</v>
      </c>
      <c r="K1401" t="s">
        <v>262</v>
      </c>
      <c r="L1401">
        <v>360</v>
      </c>
      <c r="M1401" t="s">
        <v>226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182</v>
      </c>
      <c r="C1402">
        <v>2019</v>
      </c>
      <c r="D1402">
        <v>9</v>
      </c>
      <c r="E1402" t="s">
        <v>189</v>
      </c>
      <c r="F1402">
        <v>6</v>
      </c>
      <c r="G1402" t="s">
        <v>193</v>
      </c>
      <c r="H1402">
        <v>612</v>
      </c>
      <c r="I1402" t="s">
        <v>224</v>
      </c>
      <c r="J1402" t="s">
        <v>117</v>
      </c>
      <c r="K1402" t="s">
        <v>225</v>
      </c>
      <c r="L1402">
        <v>700</v>
      </c>
      <c r="M1402" t="s">
        <v>194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182</v>
      </c>
      <c r="C1403">
        <v>2019</v>
      </c>
      <c r="D1403">
        <v>9</v>
      </c>
      <c r="E1403" t="s">
        <v>189</v>
      </c>
      <c r="F1403">
        <v>6</v>
      </c>
      <c r="G1403" t="s">
        <v>193</v>
      </c>
      <c r="H1403">
        <v>613</v>
      </c>
      <c r="I1403" t="s">
        <v>259</v>
      </c>
      <c r="J1403" t="s">
        <v>117</v>
      </c>
      <c r="K1403" t="s">
        <v>225</v>
      </c>
      <c r="L1403">
        <v>700</v>
      </c>
      <c r="M1403" t="s">
        <v>194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182</v>
      </c>
      <c r="C1404">
        <v>2019</v>
      </c>
      <c r="D1404">
        <v>9</v>
      </c>
      <c r="E1404" t="s">
        <v>189</v>
      </c>
      <c r="F1404">
        <v>6</v>
      </c>
      <c r="G1404" t="s">
        <v>193</v>
      </c>
      <c r="H1404">
        <v>621</v>
      </c>
      <c r="I1404" t="s">
        <v>260</v>
      </c>
      <c r="J1404" t="s">
        <v>117</v>
      </c>
      <c r="K1404" t="s">
        <v>225</v>
      </c>
      <c r="L1404">
        <v>4562</v>
      </c>
      <c r="M1404" t="s">
        <v>212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182</v>
      </c>
      <c r="C1405">
        <v>2019</v>
      </c>
      <c r="D1405">
        <v>9</v>
      </c>
      <c r="E1405" t="s">
        <v>189</v>
      </c>
      <c r="F1405">
        <v>6</v>
      </c>
      <c r="G1405" t="s">
        <v>193</v>
      </c>
      <c r="H1405">
        <v>616</v>
      </c>
      <c r="I1405" t="s">
        <v>200</v>
      </c>
      <c r="J1405" t="s">
        <v>126</v>
      </c>
      <c r="K1405" t="s">
        <v>198</v>
      </c>
      <c r="L1405">
        <v>4562</v>
      </c>
      <c r="M1405" t="s">
        <v>212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182</v>
      </c>
      <c r="C1406">
        <v>2019</v>
      </c>
      <c r="D1406">
        <v>9</v>
      </c>
      <c r="E1406" t="s">
        <v>189</v>
      </c>
      <c r="F1406">
        <v>6</v>
      </c>
      <c r="G1406" t="s">
        <v>193</v>
      </c>
      <c r="H1406">
        <v>609</v>
      </c>
      <c r="I1406" t="s">
        <v>299</v>
      </c>
      <c r="J1406" t="s">
        <v>279</v>
      </c>
      <c r="K1406" t="s">
        <v>213</v>
      </c>
      <c r="L1406">
        <v>700</v>
      </c>
      <c r="M1406" t="s">
        <v>194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182</v>
      </c>
      <c r="C1407">
        <v>2019</v>
      </c>
      <c r="D1407">
        <v>9</v>
      </c>
      <c r="E1407" t="s">
        <v>189</v>
      </c>
      <c r="F1407">
        <v>10</v>
      </c>
      <c r="G1407" t="s">
        <v>239</v>
      </c>
      <c r="H1407">
        <v>2</v>
      </c>
      <c r="I1407" t="s">
        <v>265</v>
      </c>
      <c r="J1407" t="s">
        <v>122</v>
      </c>
      <c r="K1407" t="s">
        <v>231</v>
      </c>
      <c r="L1407">
        <v>207</v>
      </c>
      <c r="M1407" t="s">
        <v>244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182</v>
      </c>
      <c r="C1408">
        <v>2019</v>
      </c>
      <c r="D1408">
        <v>9</v>
      </c>
      <c r="E1408" t="s">
        <v>189</v>
      </c>
      <c r="F1408">
        <v>1</v>
      </c>
      <c r="G1408" t="s">
        <v>184</v>
      </c>
      <c r="H1408">
        <v>903</v>
      </c>
      <c r="I1408" t="s">
        <v>240</v>
      </c>
      <c r="J1408" t="s">
        <v>122</v>
      </c>
      <c r="K1408" t="s">
        <v>231</v>
      </c>
      <c r="L1408">
        <v>4512</v>
      </c>
      <c r="M1408" t="s">
        <v>187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182</v>
      </c>
      <c r="C1409">
        <v>2019</v>
      </c>
      <c r="D1409">
        <v>9</v>
      </c>
      <c r="E1409" t="s">
        <v>189</v>
      </c>
      <c r="F1409">
        <v>3</v>
      </c>
      <c r="G1409" t="s">
        <v>190</v>
      </c>
      <c r="H1409">
        <v>903</v>
      </c>
      <c r="I1409" t="s">
        <v>240</v>
      </c>
      <c r="J1409" t="s">
        <v>122</v>
      </c>
      <c r="K1409" t="s">
        <v>231</v>
      </c>
      <c r="L1409">
        <v>4532</v>
      </c>
      <c r="M1409" t="s">
        <v>201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182</v>
      </c>
      <c r="C1410">
        <v>2019</v>
      </c>
      <c r="D1410">
        <v>9</v>
      </c>
      <c r="E1410" t="s">
        <v>189</v>
      </c>
      <c r="F1410">
        <v>10</v>
      </c>
      <c r="G1410" t="s">
        <v>239</v>
      </c>
      <c r="H1410">
        <v>6</v>
      </c>
      <c r="I1410" t="s">
        <v>257</v>
      </c>
      <c r="J1410" t="s">
        <v>123</v>
      </c>
      <c r="K1410" t="s">
        <v>243</v>
      </c>
      <c r="L1410">
        <v>207</v>
      </c>
      <c r="M1410" t="s">
        <v>244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182</v>
      </c>
      <c r="C1411">
        <v>2019</v>
      </c>
      <c r="D1411">
        <v>9</v>
      </c>
      <c r="E1411" t="s">
        <v>189</v>
      </c>
      <c r="F1411">
        <v>3</v>
      </c>
      <c r="G1411" t="s">
        <v>190</v>
      </c>
      <c r="H1411">
        <v>10</v>
      </c>
      <c r="I1411" t="s">
        <v>252</v>
      </c>
      <c r="J1411" t="s">
        <v>118</v>
      </c>
      <c r="K1411" t="s">
        <v>237</v>
      </c>
      <c r="L1411">
        <v>300</v>
      </c>
      <c r="M1411" t="s">
        <v>192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182</v>
      </c>
      <c r="C1412">
        <v>2019</v>
      </c>
      <c r="D1412">
        <v>9</v>
      </c>
      <c r="E1412" t="s">
        <v>189</v>
      </c>
      <c r="F1412">
        <v>3</v>
      </c>
      <c r="G1412" t="s">
        <v>190</v>
      </c>
      <c r="H1412">
        <v>309</v>
      </c>
      <c r="I1412" t="s">
        <v>303</v>
      </c>
      <c r="J1412" t="s">
        <v>118</v>
      </c>
      <c r="K1412" t="s">
        <v>237</v>
      </c>
      <c r="L1412">
        <v>300</v>
      </c>
      <c r="M1412" t="s">
        <v>192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188</v>
      </c>
      <c r="C1413">
        <v>2019</v>
      </c>
      <c r="D1413">
        <v>9</v>
      </c>
      <c r="E1413" t="s">
        <v>189</v>
      </c>
      <c r="F1413">
        <v>3</v>
      </c>
      <c r="G1413" t="s">
        <v>190</v>
      </c>
      <c r="H1413">
        <v>952</v>
      </c>
      <c r="I1413" t="s">
        <v>236</v>
      </c>
      <c r="J1413" t="s">
        <v>118</v>
      </c>
      <c r="K1413" t="s">
        <v>237</v>
      </c>
      <c r="L1413">
        <v>4532</v>
      </c>
      <c r="M1413" t="s">
        <v>201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182</v>
      </c>
      <c r="C1414">
        <v>2019</v>
      </c>
      <c r="D1414">
        <v>9</v>
      </c>
      <c r="E1414" t="s">
        <v>189</v>
      </c>
      <c r="F1414">
        <v>72</v>
      </c>
      <c r="G1414" t="s">
        <v>213</v>
      </c>
      <c r="H1414">
        <v>5</v>
      </c>
      <c r="I1414" t="s">
        <v>191</v>
      </c>
      <c r="J1414" t="s">
        <v>116</v>
      </c>
      <c r="K1414" t="s">
        <v>186</v>
      </c>
      <c r="L1414">
        <v>1572</v>
      </c>
      <c r="M1414" t="s">
        <v>232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182</v>
      </c>
      <c r="C1415">
        <v>2019</v>
      </c>
      <c r="D1415">
        <v>9</v>
      </c>
      <c r="E1415" t="s">
        <v>189</v>
      </c>
      <c r="F1415">
        <v>1</v>
      </c>
      <c r="G1415" t="s">
        <v>184</v>
      </c>
      <c r="H1415">
        <v>11</v>
      </c>
      <c r="I1415" t="s">
        <v>284</v>
      </c>
      <c r="J1415" t="s">
        <v>116</v>
      </c>
      <c r="K1415" t="s">
        <v>186</v>
      </c>
      <c r="L1415">
        <v>200</v>
      </c>
      <c r="M1415" t="s">
        <v>211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182</v>
      </c>
      <c r="C1416">
        <v>2019</v>
      </c>
      <c r="D1416">
        <v>9</v>
      </c>
      <c r="E1416" t="s">
        <v>189</v>
      </c>
      <c r="F1416">
        <v>3</v>
      </c>
      <c r="G1416" t="s">
        <v>190</v>
      </c>
      <c r="H1416">
        <v>956</v>
      </c>
      <c r="I1416" t="s">
        <v>286</v>
      </c>
      <c r="J1416" t="s">
        <v>120</v>
      </c>
      <c r="K1416" t="s">
        <v>217</v>
      </c>
      <c r="L1416">
        <v>4532</v>
      </c>
      <c r="M1416" t="s">
        <v>201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188</v>
      </c>
      <c r="C1417">
        <v>2019</v>
      </c>
      <c r="D1417">
        <v>9</v>
      </c>
      <c r="E1417" t="s">
        <v>189</v>
      </c>
      <c r="F1417">
        <v>1</v>
      </c>
      <c r="G1417" t="s">
        <v>184</v>
      </c>
      <c r="H1417">
        <v>953</v>
      </c>
      <c r="I1417" t="s">
        <v>214</v>
      </c>
      <c r="J1417" t="s">
        <v>119</v>
      </c>
      <c r="K1417" t="s">
        <v>215</v>
      </c>
      <c r="L1417">
        <v>4512</v>
      </c>
      <c r="M1417" t="s">
        <v>187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188</v>
      </c>
      <c r="C1418">
        <v>2019</v>
      </c>
      <c r="D1418">
        <v>9</v>
      </c>
      <c r="E1418" t="s">
        <v>189</v>
      </c>
      <c r="F1418">
        <v>3</v>
      </c>
      <c r="G1418" t="s">
        <v>190</v>
      </c>
      <c r="H1418">
        <v>953</v>
      </c>
      <c r="I1418" t="s">
        <v>214</v>
      </c>
      <c r="J1418" t="s">
        <v>119</v>
      </c>
      <c r="K1418" t="s">
        <v>215</v>
      </c>
      <c r="L1418">
        <v>4532</v>
      </c>
      <c r="M1418" t="s">
        <v>201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182</v>
      </c>
      <c r="C1419">
        <v>2019</v>
      </c>
      <c r="D1419">
        <v>9</v>
      </c>
      <c r="E1419" t="s">
        <v>189</v>
      </c>
      <c r="F1419">
        <v>77</v>
      </c>
      <c r="G1419" t="s">
        <v>213</v>
      </c>
      <c r="H1419">
        <v>950</v>
      </c>
      <c r="I1419" t="s">
        <v>185</v>
      </c>
      <c r="J1419" t="s">
        <v>116</v>
      </c>
      <c r="K1419" t="s">
        <v>186</v>
      </c>
      <c r="L1419">
        <v>4577</v>
      </c>
      <c r="M1419" t="s">
        <v>213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182</v>
      </c>
      <c r="C1420">
        <v>2019</v>
      </c>
      <c r="D1420">
        <v>9</v>
      </c>
      <c r="E1420" t="s">
        <v>189</v>
      </c>
      <c r="F1420">
        <v>79</v>
      </c>
      <c r="G1420" t="s">
        <v>213</v>
      </c>
      <c r="H1420">
        <v>18</v>
      </c>
      <c r="I1420" t="s">
        <v>216</v>
      </c>
      <c r="J1420" t="s">
        <v>120</v>
      </c>
      <c r="K1420" t="s">
        <v>217</v>
      </c>
      <c r="L1420">
        <v>1579</v>
      </c>
      <c r="M1420" t="s">
        <v>272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182</v>
      </c>
      <c r="C1421">
        <v>2019</v>
      </c>
      <c r="D1421">
        <v>9</v>
      </c>
      <c r="E1421" t="s">
        <v>189</v>
      </c>
      <c r="F1421">
        <v>60</v>
      </c>
      <c r="G1421" t="s">
        <v>213</v>
      </c>
      <c r="H1421">
        <v>612</v>
      </c>
      <c r="I1421" t="s">
        <v>224</v>
      </c>
      <c r="J1421" t="s">
        <v>117</v>
      </c>
      <c r="K1421" t="s">
        <v>225</v>
      </c>
      <c r="L1421">
        <v>360</v>
      </c>
      <c r="M1421" t="s">
        <v>226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182</v>
      </c>
      <c r="C1422">
        <v>2019</v>
      </c>
      <c r="D1422">
        <v>9</v>
      </c>
      <c r="E1422" t="s">
        <v>189</v>
      </c>
      <c r="F1422">
        <v>3</v>
      </c>
      <c r="G1422" t="s">
        <v>190</v>
      </c>
      <c r="H1422">
        <v>602</v>
      </c>
      <c r="I1422" t="s">
        <v>247</v>
      </c>
      <c r="J1422" t="s">
        <v>126</v>
      </c>
      <c r="K1422" t="s">
        <v>198</v>
      </c>
      <c r="L1422">
        <v>300</v>
      </c>
      <c r="M1422" t="s">
        <v>192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182</v>
      </c>
      <c r="C1423">
        <v>2019</v>
      </c>
      <c r="D1423">
        <v>9</v>
      </c>
      <c r="E1423" t="s">
        <v>189</v>
      </c>
      <c r="F1423">
        <v>10</v>
      </c>
      <c r="G1423" t="s">
        <v>239</v>
      </c>
      <c r="H1423">
        <v>1</v>
      </c>
      <c r="I1423" t="s">
        <v>230</v>
      </c>
      <c r="J1423" t="s">
        <v>122</v>
      </c>
      <c r="K1423" t="s">
        <v>231</v>
      </c>
      <c r="L1423">
        <v>207</v>
      </c>
      <c r="M1423" t="s">
        <v>244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182</v>
      </c>
      <c r="C1424">
        <v>2019</v>
      </c>
      <c r="D1424">
        <v>9</v>
      </c>
      <c r="E1424" t="s">
        <v>189</v>
      </c>
      <c r="F1424">
        <v>3</v>
      </c>
      <c r="G1424" t="s">
        <v>190</v>
      </c>
      <c r="H1424">
        <v>2</v>
      </c>
      <c r="I1424" t="s">
        <v>265</v>
      </c>
      <c r="J1424" t="s">
        <v>122</v>
      </c>
      <c r="K1424" t="s">
        <v>231</v>
      </c>
      <c r="L1424">
        <v>300</v>
      </c>
      <c r="M1424" t="s">
        <v>192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182</v>
      </c>
      <c r="C1425">
        <v>2019</v>
      </c>
      <c r="D1425">
        <v>9</v>
      </c>
      <c r="E1425" t="s">
        <v>189</v>
      </c>
      <c r="F1425">
        <v>3</v>
      </c>
      <c r="G1425" t="s">
        <v>190</v>
      </c>
      <c r="H1425">
        <v>301</v>
      </c>
      <c r="I1425" t="s">
        <v>248</v>
      </c>
      <c r="J1425" t="s">
        <v>122</v>
      </c>
      <c r="K1425" t="s">
        <v>231</v>
      </c>
      <c r="L1425">
        <v>300</v>
      </c>
      <c r="M1425" t="s">
        <v>192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182</v>
      </c>
      <c r="C1426">
        <v>2019</v>
      </c>
      <c r="D1426">
        <v>9</v>
      </c>
      <c r="E1426" t="s">
        <v>189</v>
      </c>
      <c r="F1426">
        <v>10</v>
      </c>
      <c r="G1426" t="s">
        <v>239</v>
      </c>
      <c r="H1426">
        <v>903</v>
      </c>
      <c r="I1426" t="s">
        <v>240</v>
      </c>
      <c r="J1426" t="s">
        <v>122</v>
      </c>
      <c r="K1426" t="s">
        <v>231</v>
      </c>
      <c r="L1426">
        <v>4513</v>
      </c>
      <c r="M1426" t="s">
        <v>241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182</v>
      </c>
      <c r="C1427">
        <v>2019</v>
      </c>
      <c r="D1427">
        <v>9</v>
      </c>
      <c r="E1427" t="s">
        <v>189</v>
      </c>
      <c r="F1427">
        <v>1</v>
      </c>
      <c r="G1427" t="s">
        <v>184</v>
      </c>
      <c r="H1427">
        <v>6</v>
      </c>
      <c r="I1427" t="s">
        <v>257</v>
      </c>
      <c r="J1427" t="s">
        <v>123</v>
      </c>
      <c r="K1427" t="s">
        <v>243</v>
      </c>
      <c r="L1427">
        <v>200</v>
      </c>
      <c r="M1427" t="s">
        <v>211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182</v>
      </c>
      <c r="C1428">
        <v>2019</v>
      </c>
      <c r="D1428">
        <v>9</v>
      </c>
      <c r="E1428" t="s">
        <v>189</v>
      </c>
      <c r="F1428">
        <v>1</v>
      </c>
      <c r="G1428" t="s">
        <v>184</v>
      </c>
      <c r="H1428">
        <v>306</v>
      </c>
      <c r="I1428" t="s">
        <v>245</v>
      </c>
      <c r="J1428" t="s">
        <v>123</v>
      </c>
      <c r="K1428" t="s">
        <v>243</v>
      </c>
      <c r="L1428">
        <v>200</v>
      </c>
      <c r="M1428" t="s">
        <v>211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182</v>
      </c>
      <c r="C1429">
        <v>2019</v>
      </c>
      <c r="D1429">
        <v>9</v>
      </c>
      <c r="E1429" t="s">
        <v>189</v>
      </c>
      <c r="F1429">
        <v>1</v>
      </c>
      <c r="G1429" t="s">
        <v>184</v>
      </c>
      <c r="H1429">
        <v>905</v>
      </c>
      <c r="I1429" t="s">
        <v>273</v>
      </c>
      <c r="J1429" t="s">
        <v>123</v>
      </c>
      <c r="K1429" t="s">
        <v>243</v>
      </c>
      <c r="L1429">
        <v>4512</v>
      </c>
      <c r="M1429" t="s">
        <v>187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182</v>
      </c>
      <c r="C1430">
        <v>2019</v>
      </c>
      <c r="D1430">
        <v>9</v>
      </c>
      <c r="E1430" t="s">
        <v>189</v>
      </c>
      <c r="F1430">
        <v>60</v>
      </c>
      <c r="G1430" t="s">
        <v>213</v>
      </c>
      <c r="H1430">
        <v>624</v>
      </c>
      <c r="I1430" t="s">
        <v>227</v>
      </c>
      <c r="J1430" t="s">
        <v>125</v>
      </c>
      <c r="K1430" t="s">
        <v>228</v>
      </c>
      <c r="L1430">
        <v>4563</v>
      </c>
      <c r="M1430" t="s">
        <v>229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182</v>
      </c>
      <c r="C1431">
        <v>2019</v>
      </c>
      <c r="D1431">
        <v>9</v>
      </c>
      <c r="E1431" t="s">
        <v>189</v>
      </c>
      <c r="F1431">
        <v>3</v>
      </c>
      <c r="G1431" t="s">
        <v>190</v>
      </c>
      <c r="H1431">
        <v>9</v>
      </c>
      <c r="I1431" t="s">
        <v>276</v>
      </c>
      <c r="J1431" t="s">
        <v>118</v>
      </c>
      <c r="K1431" t="s">
        <v>237</v>
      </c>
      <c r="L1431">
        <v>300</v>
      </c>
      <c r="M1431" t="s">
        <v>192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188</v>
      </c>
      <c r="C1432">
        <v>2019</v>
      </c>
      <c r="D1432">
        <v>9</v>
      </c>
      <c r="E1432" t="s">
        <v>189</v>
      </c>
      <c r="F1432">
        <v>1</v>
      </c>
      <c r="G1432" t="s">
        <v>184</v>
      </c>
      <c r="H1432">
        <v>10</v>
      </c>
      <c r="I1432" t="s">
        <v>252</v>
      </c>
      <c r="J1432" t="s">
        <v>119</v>
      </c>
      <c r="K1432" t="s">
        <v>215</v>
      </c>
      <c r="L1432">
        <v>200</v>
      </c>
      <c r="M1432" t="s">
        <v>211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182</v>
      </c>
      <c r="C1433">
        <v>2019</v>
      </c>
      <c r="D1433">
        <v>9</v>
      </c>
      <c r="E1433" t="s">
        <v>189</v>
      </c>
      <c r="F1433">
        <v>3</v>
      </c>
      <c r="G1433" t="s">
        <v>190</v>
      </c>
      <c r="H1433">
        <v>5</v>
      </c>
      <c r="I1433" t="s">
        <v>191</v>
      </c>
      <c r="J1433" t="s">
        <v>116</v>
      </c>
      <c r="K1433" t="s">
        <v>186</v>
      </c>
      <c r="L1433">
        <v>300</v>
      </c>
      <c r="M1433" t="s">
        <v>192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182</v>
      </c>
      <c r="C1434">
        <v>2019</v>
      </c>
      <c r="D1434">
        <v>9</v>
      </c>
      <c r="E1434" t="s">
        <v>189</v>
      </c>
      <c r="F1434">
        <v>5</v>
      </c>
      <c r="G1434" t="s">
        <v>196</v>
      </c>
      <c r="H1434">
        <v>5</v>
      </c>
      <c r="I1434" t="s">
        <v>191</v>
      </c>
      <c r="J1434" t="s">
        <v>116</v>
      </c>
      <c r="K1434" t="s">
        <v>186</v>
      </c>
      <c r="L1434">
        <v>460</v>
      </c>
      <c r="M1434" t="s">
        <v>199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182</v>
      </c>
      <c r="C1435">
        <v>2019</v>
      </c>
      <c r="D1435">
        <v>9</v>
      </c>
      <c r="E1435" t="s">
        <v>189</v>
      </c>
      <c r="F1435">
        <v>5</v>
      </c>
      <c r="G1435" t="s">
        <v>196</v>
      </c>
      <c r="H1435">
        <v>305</v>
      </c>
      <c r="I1435" t="s">
        <v>235</v>
      </c>
      <c r="J1435" t="s">
        <v>116</v>
      </c>
      <c r="K1435" t="s">
        <v>186</v>
      </c>
      <c r="L1435">
        <v>460</v>
      </c>
      <c r="M1435" t="s">
        <v>199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182</v>
      </c>
      <c r="C1436">
        <v>2019</v>
      </c>
      <c r="D1436">
        <v>9</v>
      </c>
      <c r="E1436" t="s">
        <v>189</v>
      </c>
      <c r="F1436">
        <v>1</v>
      </c>
      <c r="G1436" t="s">
        <v>184</v>
      </c>
      <c r="H1436">
        <v>950</v>
      </c>
      <c r="I1436" t="s">
        <v>185</v>
      </c>
      <c r="J1436" t="s">
        <v>116</v>
      </c>
      <c r="K1436" t="s">
        <v>186</v>
      </c>
      <c r="L1436">
        <v>4512</v>
      </c>
      <c r="M1436" t="s">
        <v>187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188</v>
      </c>
      <c r="C1437">
        <v>2019</v>
      </c>
      <c r="D1437">
        <v>9</v>
      </c>
      <c r="E1437" t="s">
        <v>189</v>
      </c>
      <c r="F1437">
        <v>1</v>
      </c>
      <c r="G1437" t="s">
        <v>184</v>
      </c>
      <c r="H1437">
        <v>950</v>
      </c>
      <c r="I1437" t="s">
        <v>185</v>
      </c>
      <c r="J1437" t="s">
        <v>116</v>
      </c>
      <c r="K1437" t="s">
        <v>186</v>
      </c>
      <c r="L1437">
        <v>4512</v>
      </c>
      <c r="M1437" t="s">
        <v>187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182</v>
      </c>
      <c r="C1438">
        <v>2019</v>
      </c>
      <c r="D1438">
        <v>9</v>
      </c>
      <c r="E1438" t="s">
        <v>189</v>
      </c>
      <c r="F1438">
        <v>10</v>
      </c>
      <c r="G1438" t="s">
        <v>239</v>
      </c>
      <c r="H1438">
        <v>950</v>
      </c>
      <c r="I1438" t="s">
        <v>185</v>
      </c>
      <c r="J1438" t="s">
        <v>116</v>
      </c>
      <c r="K1438" t="s">
        <v>186</v>
      </c>
      <c r="L1438">
        <v>4513</v>
      </c>
      <c r="M1438" t="s">
        <v>241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182</v>
      </c>
      <c r="C1439">
        <v>2019</v>
      </c>
      <c r="D1439">
        <v>9</v>
      </c>
      <c r="E1439" t="s">
        <v>189</v>
      </c>
      <c r="F1439">
        <v>3</v>
      </c>
      <c r="G1439" t="s">
        <v>190</v>
      </c>
      <c r="H1439">
        <v>16</v>
      </c>
      <c r="I1439" t="s">
        <v>282</v>
      </c>
      <c r="J1439" t="s">
        <v>128</v>
      </c>
      <c r="K1439" t="s">
        <v>264</v>
      </c>
      <c r="L1439">
        <v>300</v>
      </c>
      <c r="M1439" t="s">
        <v>192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182</v>
      </c>
      <c r="C1440">
        <v>2019</v>
      </c>
      <c r="D1440">
        <v>9</v>
      </c>
      <c r="E1440" t="s">
        <v>189</v>
      </c>
      <c r="F1440">
        <v>1</v>
      </c>
      <c r="G1440" t="s">
        <v>184</v>
      </c>
      <c r="H1440">
        <v>953</v>
      </c>
      <c r="I1440" t="s">
        <v>214</v>
      </c>
      <c r="J1440" t="s">
        <v>119</v>
      </c>
      <c r="K1440" t="s">
        <v>215</v>
      </c>
      <c r="L1440">
        <v>4512</v>
      </c>
      <c r="M1440" t="s">
        <v>187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182</v>
      </c>
      <c r="C1441">
        <v>2019</v>
      </c>
      <c r="D1441">
        <v>9</v>
      </c>
      <c r="E1441" t="s">
        <v>189</v>
      </c>
      <c r="F1441">
        <v>75</v>
      </c>
      <c r="G1441" t="s">
        <v>213</v>
      </c>
      <c r="H1441">
        <v>950</v>
      </c>
      <c r="I1441" t="s">
        <v>185</v>
      </c>
      <c r="J1441" t="s">
        <v>116</v>
      </c>
      <c r="K1441" t="s">
        <v>186</v>
      </c>
      <c r="L1441">
        <v>4575</v>
      </c>
      <c r="M1441" t="s">
        <v>213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182</v>
      </c>
      <c r="C1442">
        <v>2019</v>
      </c>
      <c r="D1442">
        <v>9</v>
      </c>
      <c r="E1442" t="s">
        <v>189</v>
      </c>
      <c r="F1442">
        <v>3</v>
      </c>
      <c r="G1442" t="s">
        <v>190</v>
      </c>
      <c r="H1442">
        <v>13</v>
      </c>
      <c r="I1442" t="s">
        <v>297</v>
      </c>
      <c r="J1442" t="s">
        <v>120</v>
      </c>
      <c r="K1442" t="s">
        <v>217</v>
      </c>
      <c r="L1442">
        <v>300</v>
      </c>
      <c r="M1442" t="s">
        <v>192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188</v>
      </c>
      <c r="C1443">
        <v>2019</v>
      </c>
      <c r="D1443">
        <v>9</v>
      </c>
      <c r="E1443" t="s">
        <v>189</v>
      </c>
      <c r="F1443">
        <v>3</v>
      </c>
      <c r="G1443" t="s">
        <v>190</v>
      </c>
      <c r="H1443">
        <v>621</v>
      </c>
      <c r="I1443" t="s">
        <v>260</v>
      </c>
      <c r="J1443" t="s">
        <v>117</v>
      </c>
      <c r="K1443" t="s">
        <v>225</v>
      </c>
      <c r="L1443">
        <v>4532</v>
      </c>
      <c r="M1443" t="s">
        <v>201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182</v>
      </c>
      <c r="C1444">
        <v>2019</v>
      </c>
      <c r="D1444">
        <v>9</v>
      </c>
      <c r="E1444" t="s">
        <v>189</v>
      </c>
      <c r="F1444">
        <v>3</v>
      </c>
      <c r="G1444" t="s">
        <v>190</v>
      </c>
      <c r="H1444">
        <v>603</v>
      </c>
      <c r="I1444" t="s">
        <v>197</v>
      </c>
      <c r="J1444" t="s">
        <v>126</v>
      </c>
      <c r="K1444" t="s">
        <v>198</v>
      </c>
      <c r="L1444">
        <v>300</v>
      </c>
      <c r="M1444" t="s">
        <v>192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182</v>
      </c>
      <c r="C1445">
        <v>2019</v>
      </c>
      <c r="D1445">
        <v>9</v>
      </c>
      <c r="E1445" t="s">
        <v>189</v>
      </c>
      <c r="F1445">
        <v>5</v>
      </c>
      <c r="G1445" t="s">
        <v>196</v>
      </c>
      <c r="H1445">
        <v>603</v>
      </c>
      <c r="I1445" t="s">
        <v>197</v>
      </c>
      <c r="J1445" t="s">
        <v>126</v>
      </c>
      <c r="K1445" t="s">
        <v>198</v>
      </c>
      <c r="L1445">
        <v>460</v>
      </c>
      <c r="M1445" t="s">
        <v>199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188</v>
      </c>
      <c r="C1446">
        <v>2019</v>
      </c>
      <c r="D1446">
        <v>9</v>
      </c>
      <c r="E1446" t="s">
        <v>189</v>
      </c>
      <c r="F1446">
        <v>3</v>
      </c>
      <c r="G1446" t="s">
        <v>190</v>
      </c>
      <c r="H1446">
        <v>616</v>
      </c>
      <c r="I1446" t="s">
        <v>200</v>
      </c>
      <c r="J1446" t="s">
        <v>126</v>
      </c>
      <c r="K1446" t="s">
        <v>198</v>
      </c>
      <c r="L1446">
        <v>4532</v>
      </c>
      <c r="M1446" t="s">
        <v>201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182</v>
      </c>
      <c r="C1447">
        <v>2019</v>
      </c>
      <c r="D1447">
        <v>9</v>
      </c>
      <c r="E1447" t="s">
        <v>189</v>
      </c>
      <c r="F1447">
        <v>6</v>
      </c>
      <c r="G1447" t="s">
        <v>193</v>
      </c>
      <c r="H1447">
        <v>608</v>
      </c>
      <c r="I1447" t="s">
        <v>291</v>
      </c>
      <c r="J1447" t="s">
        <v>279</v>
      </c>
      <c r="K1447" t="s">
        <v>213</v>
      </c>
      <c r="L1447">
        <v>700</v>
      </c>
      <c r="M1447" t="s">
        <v>194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182</v>
      </c>
      <c r="C1448">
        <v>2019</v>
      </c>
      <c r="D1448">
        <v>9</v>
      </c>
      <c r="E1448" t="s">
        <v>189</v>
      </c>
      <c r="F1448">
        <v>6</v>
      </c>
      <c r="G1448" t="s">
        <v>193</v>
      </c>
      <c r="H1448">
        <v>626</v>
      </c>
      <c r="I1448" t="s">
        <v>269</v>
      </c>
      <c r="J1448" t="s">
        <v>133</v>
      </c>
      <c r="K1448" t="s">
        <v>213</v>
      </c>
      <c r="L1448">
        <v>700</v>
      </c>
      <c r="M1448" t="s">
        <v>194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182</v>
      </c>
      <c r="C1449">
        <v>2019</v>
      </c>
      <c r="D1449">
        <v>9</v>
      </c>
      <c r="E1449" t="s">
        <v>189</v>
      </c>
      <c r="F1449">
        <v>6</v>
      </c>
      <c r="G1449" t="s">
        <v>193</v>
      </c>
      <c r="H1449">
        <v>627</v>
      </c>
      <c r="I1449" t="s">
        <v>258</v>
      </c>
      <c r="J1449" t="s">
        <v>133</v>
      </c>
      <c r="K1449" t="s">
        <v>213</v>
      </c>
      <c r="L1449">
        <v>4562</v>
      </c>
      <c r="M1449" t="s">
        <v>212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182</v>
      </c>
      <c r="C1450">
        <v>2019</v>
      </c>
      <c r="D1450">
        <v>9</v>
      </c>
      <c r="E1450" t="s">
        <v>189</v>
      </c>
      <c r="F1450">
        <v>5</v>
      </c>
      <c r="G1450" t="s">
        <v>196</v>
      </c>
      <c r="H1450">
        <v>700</v>
      </c>
      <c r="I1450" t="s">
        <v>274</v>
      </c>
      <c r="J1450" t="s">
        <v>208</v>
      </c>
      <c r="K1450" t="s">
        <v>209</v>
      </c>
      <c r="L1450">
        <v>460</v>
      </c>
      <c r="M1450" t="s">
        <v>199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182</v>
      </c>
      <c r="C1451">
        <v>2019</v>
      </c>
      <c r="D1451">
        <v>9</v>
      </c>
      <c r="E1451" t="s">
        <v>189</v>
      </c>
      <c r="F1451">
        <v>3</v>
      </c>
      <c r="G1451" t="s">
        <v>190</v>
      </c>
      <c r="H1451">
        <v>1</v>
      </c>
      <c r="I1451" t="s">
        <v>230</v>
      </c>
      <c r="J1451" t="s">
        <v>122</v>
      </c>
      <c r="K1451" t="s">
        <v>231</v>
      </c>
      <c r="L1451">
        <v>300</v>
      </c>
      <c r="M1451" t="s">
        <v>192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182</v>
      </c>
      <c r="C1452">
        <v>2019</v>
      </c>
      <c r="D1452">
        <v>9</v>
      </c>
      <c r="E1452" t="s">
        <v>189</v>
      </c>
      <c r="F1452">
        <v>6</v>
      </c>
      <c r="G1452" t="s">
        <v>193</v>
      </c>
      <c r="H1452">
        <v>603</v>
      </c>
      <c r="I1452" t="s">
        <v>197</v>
      </c>
      <c r="J1452" t="s">
        <v>126</v>
      </c>
      <c r="K1452" t="s">
        <v>198</v>
      </c>
      <c r="L1452">
        <v>700</v>
      </c>
      <c r="M1452" t="s">
        <v>194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182</v>
      </c>
      <c r="C1453">
        <v>2019</v>
      </c>
      <c r="D1453">
        <v>9</v>
      </c>
      <c r="E1453" t="s">
        <v>189</v>
      </c>
      <c r="F1453">
        <v>6</v>
      </c>
      <c r="G1453" t="s">
        <v>193</v>
      </c>
      <c r="H1453">
        <v>606</v>
      </c>
      <c r="I1453" t="s">
        <v>280</v>
      </c>
      <c r="J1453" t="s">
        <v>131</v>
      </c>
      <c r="K1453" t="s">
        <v>281</v>
      </c>
      <c r="L1453">
        <v>700</v>
      </c>
      <c r="M1453" t="s">
        <v>194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182</v>
      </c>
      <c r="C1454">
        <v>2019</v>
      </c>
      <c r="D1454">
        <v>9</v>
      </c>
      <c r="E1454" t="s">
        <v>189</v>
      </c>
      <c r="F1454">
        <v>6</v>
      </c>
      <c r="G1454" t="s">
        <v>193</v>
      </c>
      <c r="H1454">
        <v>618</v>
      </c>
      <c r="I1454" t="s">
        <v>295</v>
      </c>
      <c r="J1454" t="s">
        <v>131</v>
      </c>
      <c r="K1454" t="s">
        <v>281</v>
      </c>
      <c r="L1454">
        <v>4562</v>
      </c>
      <c r="M1454" t="s">
        <v>212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182</v>
      </c>
      <c r="C1455">
        <v>2019</v>
      </c>
      <c r="D1455">
        <v>9</v>
      </c>
      <c r="E1455" t="s">
        <v>189</v>
      </c>
      <c r="F1455">
        <v>6</v>
      </c>
      <c r="G1455" t="s">
        <v>193</v>
      </c>
      <c r="H1455">
        <v>623</v>
      </c>
      <c r="I1455" t="s">
        <v>296</v>
      </c>
      <c r="J1455" t="s">
        <v>125</v>
      </c>
      <c r="K1455" t="s">
        <v>228</v>
      </c>
      <c r="L1455">
        <v>700</v>
      </c>
      <c r="M1455" t="s">
        <v>194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188</v>
      </c>
      <c r="C1456">
        <v>2019</v>
      </c>
      <c r="D1456">
        <v>9</v>
      </c>
      <c r="E1456" t="s">
        <v>189</v>
      </c>
      <c r="F1456">
        <v>60</v>
      </c>
      <c r="G1456" t="s">
        <v>213</v>
      </c>
      <c r="H1456">
        <v>624</v>
      </c>
      <c r="I1456" t="s">
        <v>227</v>
      </c>
      <c r="J1456" t="s">
        <v>125</v>
      </c>
      <c r="K1456" t="s">
        <v>228</v>
      </c>
      <c r="L1456">
        <v>4563</v>
      </c>
      <c r="M1456" t="s">
        <v>229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182</v>
      </c>
      <c r="C1457">
        <v>2019</v>
      </c>
      <c r="D1457">
        <v>9</v>
      </c>
      <c r="E1457" t="s">
        <v>189</v>
      </c>
      <c r="F1457">
        <v>3</v>
      </c>
      <c r="G1457" t="s">
        <v>190</v>
      </c>
      <c r="H1457">
        <v>951</v>
      </c>
      <c r="I1457" t="s">
        <v>251</v>
      </c>
      <c r="J1457" t="s">
        <v>127</v>
      </c>
      <c r="K1457" t="s">
        <v>250</v>
      </c>
      <c r="L1457">
        <v>4532</v>
      </c>
      <c r="M1457" t="s">
        <v>201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182</v>
      </c>
      <c r="C1458">
        <v>2019</v>
      </c>
      <c r="D1458">
        <v>9</v>
      </c>
      <c r="E1458" t="s">
        <v>189</v>
      </c>
      <c r="F1458">
        <v>79</v>
      </c>
      <c r="G1458" t="s">
        <v>213</v>
      </c>
      <c r="H1458">
        <v>951</v>
      </c>
      <c r="I1458" t="s">
        <v>251</v>
      </c>
      <c r="J1458" t="s">
        <v>127</v>
      </c>
      <c r="K1458" t="s">
        <v>250</v>
      </c>
      <c r="L1458">
        <v>4579</v>
      </c>
      <c r="M1458" t="s">
        <v>222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182</v>
      </c>
      <c r="C1459">
        <v>2019</v>
      </c>
      <c r="D1459">
        <v>9</v>
      </c>
      <c r="E1459" t="s">
        <v>189</v>
      </c>
      <c r="F1459">
        <v>1</v>
      </c>
      <c r="G1459" t="s">
        <v>184</v>
      </c>
      <c r="H1459">
        <v>3</v>
      </c>
      <c r="I1459" t="s">
        <v>210</v>
      </c>
      <c r="J1459" t="s">
        <v>203</v>
      </c>
      <c r="K1459" t="s">
        <v>204</v>
      </c>
      <c r="L1459">
        <v>200</v>
      </c>
      <c r="M1459" t="s">
        <v>211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182</v>
      </c>
      <c r="C1460">
        <v>2019</v>
      </c>
      <c r="D1460">
        <v>9</v>
      </c>
      <c r="E1460" t="s">
        <v>189</v>
      </c>
      <c r="F1460">
        <v>10</v>
      </c>
      <c r="G1460" t="s">
        <v>239</v>
      </c>
      <c r="H1460">
        <v>3</v>
      </c>
      <c r="I1460" t="s">
        <v>210</v>
      </c>
      <c r="J1460" t="s">
        <v>203</v>
      </c>
      <c r="K1460" t="s">
        <v>204</v>
      </c>
      <c r="L1460">
        <v>207</v>
      </c>
      <c r="M1460" t="s">
        <v>244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182</v>
      </c>
      <c r="C1461">
        <v>2019</v>
      </c>
      <c r="D1461">
        <v>9</v>
      </c>
      <c r="E1461" t="s">
        <v>189</v>
      </c>
      <c r="F1461">
        <v>1</v>
      </c>
      <c r="G1461" t="s">
        <v>184</v>
      </c>
      <c r="H1461">
        <v>911</v>
      </c>
      <c r="I1461" t="s">
        <v>202</v>
      </c>
      <c r="J1461" t="s">
        <v>203</v>
      </c>
      <c r="K1461" t="s">
        <v>204</v>
      </c>
      <c r="L1461">
        <v>4512</v>
      </c>
      <c r="M1461" t="s">
        <v>187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182</v>
      </c>
      <c r="C1462">
        <v>2019</v>
      </c>
      <c r="D1462">
        <v>9</v>
      </c>
      <c r="E1462" t="s">
        <v>189</v>
      </c>
      <c r="F1462">
        <v>1</v>
      </c>
      <c r="G1462" t="s">
        <v>184</v>
      </c>
      <c r="H1462">
        <v>5</v>
      </c>
      <c r="I1462" t="s">
        <v>191</v>
      </c>
      <c r="J1462" t="s">
        <v>116</v>
      </c>
      <c r="K1462" t="s">
        <v>186</v>
      </c>
      <c r="L1462">
        <v>200</v>
      </c>
      <c r="M1462" t="s">
        <v>211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188</v>
      </c>
      <c r="C1463">
        <v>2019</v>
      </c>
      <c r="D1463">
        <v>9</v>
      </c>
      <c r="E1463" t="s">
        <v>189</v>
      </c>
      <c r="F1463">
        <v>1</v>
      </c>
      <c r="G1463" t="s">
        <v>184</v>
      </c>
      <c r="H1463">
        <v>5</v>
      </c>
      <c r="I1463" t="s">
        <v>191</v>
      </c>
      <c r="J1463" t="s">
        <v>116</v>
      </c>
      <c r="K1463" t="s">
        <v>186</v>
      </c>
      <c r="L1463">
        <v>200</v>
      </c>
      <c r="M1463" t="s">
        <v>211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182</v>
      </c>
      <c r="C1464">
        <v>2019</v>
      </c>
      <c r="D1464">
        <v>9</v>
      </c>
      <c r="E1464" t="s">
        <v>189</v>
      </c>
      <c r="F1464">
        <v>79</v>
      </c>
      <c r="G1464" t="s">
        <v>213</v>
      </c>
      <c r="H1464">
        <v>153</v>
      </c>
      <c r="I1464" t="s">
        <v>270</v>
      </c>
      <c r="J1464" t="s">
        <v>271</v>
      </c>
      <c r="K1464" t="s">
        <v>271</v>
      </c>
      <c r="L1464">
        <v>1579</v>
      </c>
      <c r="M1464" t="s">
        <v>272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188</v>
      </c>
      <c r="C1465">
        <v>2019</v>
      </c>
      <c r="D1465">
        <v>9</v>
      </c>
      <c r="E1465" t="s">
        <v>189</v>
      </c>
      <c r="F1465">
        <v>3</v>
      </c>
      <c r="G1465" t="s">
        <v>190</v>
      </c>
      <c r="H1465">
        <v>15</v>
      </c>
      <c r="I1465" t="s">
        <v>253</v>
      </c>
      <c r="J1465" t="s">
        <v>119</v>
      </c>
      <c r="K1465" t="s">
        <v>215</v>
      </c>
      <c r="L1465">
        <v>300</v>
      </c>
      <c r="M1465" t="s">
        <v>192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188</v>
      </c>
      <c r="C1466">
        <v>2019</v>
      </c>
      <c r="D1466">
        <v>9</v>
      </c>
      <c r="E1466" t="s">
        <v>189</v>
      </c>
      <c r="F1466">
        <v>5</v>
      </c>
      <c r="G1466" t="s">
        <v>196</v>
      </c>
      <c r="H1466">
        <v>950</v>
      </c>
      <c r="I1466" t="s">
        <v>185</v>
      </c>
      <c r="J1466" t="s">
        <v>116</v>
      </c>
      <c r="K1466" t="s">
        <v>186</v>
      </c>
      <c r="L1466">
        <v>4552</v>
      </c>
      <c r="M1466" t="s">
        <v>277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188</v>
      </c>
      <c r="C1467">
        <v>2019</v>
      </c>
      <c r="D1467">
        <v>9</v>
      </c>
      <c r="E1467" t="s">
        <v>189</v>
      </c>
      <c r="F1467">
        <v>3</v>
      </c>
      <c r="G1467" t="s">
        <v>190</v>
      </c>
      <c r="H1467">
        <v>18</v>
      </c>
      <c r="I1467" t="s">
        <v>216</v>
      </c>
      <c r="J1467" t="s">
        <v>120</v>
      </c>
      <c r="K1467" t="s">
        <v>217</v>
      </c>
      <c r="L1467">
        <v>300</v>
      </c>
      <c r="M1467" t="s">
        <v>192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182</v>
      </c>
      <c r="C1468">
        <v>2019</v>
      </c>
      <c r="D1468">
        <v>9</v>
      </c>
      <c r="E1468" t="s">
        <v>189</v>
      </c>
      <c r="F1468">
        <v>3</v>
      </c>
      <c r="G1468" t="s">
        <v>190</v>
      </c>
      <c r="H1468">
        <v>313</v>
      </c>
      <c r="I1468" t="s">
        <v>218</v>
      </c>
      <c r="J1468" t="s">
        <v>120</v>
      </c>
      <c r="K1468" t="s">
        <v>217</v>
      </c>
      <c r="L1468">
        <v>300</v>
      </c>
      <c r="M1468" t="s">
        <v>192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182</v>
      </c>
      <c r="C1469">
        <v>2019</v>
      </c>
      <c r="D1469">
        <v>9</v>
      </c>
      <c r="E1469" t="s">
        <v>189</v>
      </c>
      <c r="F1469">
        <v>77</v>
      </c>
      <c r="G1469" t="s">
        <v>213</v>
      </c>
      <c r="H1469">
        <v>18</v>
      </c>
      <c r="I1469" t="s">
        <v>216</v>
      </c>
      <c r="J1469" t="s">
        <v>120</v>
      </c>
      <c r="K1469" t="s">
        <v>217</v>
      </c>
      <c r="L1469">
        <v>1577</v>
      </c>
      <c r="M1469" t="s">
        <v>234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188</v>
      </c>
      <c r="C1470">
        <v>2019</v>
      </c>
      <c r="D1470">
        <v>9</v>
      </c>
      <c r="E1470" t="s">
        <v>189</v>
      </c>
      <c r="F1470">
        <v>3</v>
      </c>
      <c r="G1470" t="s">
        <v>190</v>
      </c>
      <c r="H1470">
        <v>954</v>
      </c>
      <c r="I1470" t="s">
        <v>238</v>
      </c>
      <c r="J1470" t="s">
        <v>120</v>
      </c>
      <c r="K1470" t="s">
        <v>217</v>
      </c>
      <c r="L1470">
        <v>4532</v>
      </c>
      <c r="M1470" t="s">
        <v>201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182</v>
      </c>
      <c r="C1471">
        <v>2019</v>
      </c>
      <c r="D1471">
        <v>9</v>
      </c>
      <c r="E1471" t="s">
        <v>189</v>
      </c>
      <c r="F1471">
        <v>3</v>
      </c>
      <c r="G1471" t="s">
        <v>190</v>
      </c>
      <c r="H1471">
        <v>621</v>
      </c>
      <c r="I1471" t="s">
        <v>260</v>
      </c>
      <c r="J1471" t="s">
        <v>117</v>
      </c>
      <c r="K1471" t="s">
        <v>225</v>
      </c>
      <c r="L1471">
        <v>4532</v>
      </c>
      <c r="M1471" t="s">
        <v>201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182</v>
      </c>
      <c r="C1472">
        <v>2019</v>
      </c>
      <c r="D1472">
        <v>9</v>
      </c>
      <c r="E1472" t="s">
        <v>189</v>
      </c>
      <c r="F1472">
        <v>1</v>
      </c>
      <c r="G1472" t="s">
        <v>184</v>
      </c>
      <c r="H1472">
        <v>603</v>
      </c>
      <c r="I1472" t="s">
        <v>197</v>
      </c>
      <c r="J1472" t="s">
        <v>126</v>
      </c>
      <c r="K1472" t="s">
        <v>198</v>
      </c>
      <c r="L1472">
        <v>200</v>
      </c>
      <c r="M1472" t="s">
        <v>211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182</v>
      </c>
      <c r="C1473">
        <v>2019</v>
      </c>
      <c r="D1473">
        <v>9</v>
      </c>
      <c r="E1473" t="s">
        <v>189</v>
      </c>
      <c r="F1473">
        <v>10</v>
      </c>
      <c r="G1473" t="s">
        <v>239</v>
      </c>
      <c r="H1473">
        <v>603</v>
      </c>
      <c r="I1473" t="s">
        <v>197</v>
      </c>
      <c r="J1473" t="s">
        <v>126</v>
      </c>
      <c r="K1473" t="s">
        <v>198</v>
      </c>
      <c r="L1473">
        <v>207</v>
      </c>
      <c r="M1473" t="s">
        <v>244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182</v>
      </c>
      <c r="C1474">
        <v>2019</v>
      </c>
      <c r="D1474">
        <v>9</v>
      </c>
      <c r="E1474" t="s">
        <v>189</v>
      </c>
      <c r="F1474">
        <v>10</v>
      </c>
      <c r="G1474" t="s">
        <v>239</v>
      </c>
      <c r="H1474">
        <v>616</v>
      </c>
      <c r="I1474" t="s">
        <v>200</v>
      </c>
      <c r="J1474" t="s">
        <v>126</v>
      </c>
      <c r="K1474" t="s">
        <v>198</v>
      </c>
      <c r="L1474">
        <v>4513</v>
      </c>
      <c r="M1474" t="s">
        <v>241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182</v>
      </c>
      <c r="C1475">
        <v>2019</v>
      </c>
      <c r="D1475">
        <v>9</v>
      </c>
      <c r="E1475" t="s">
        <v>189</v>
      </c>
      <c r="F1475">
        <v>5</v>
      </c>
      <c r="G1475" t="s">
        <v>196</v>
      </c>
      <c r="H1475">
        <v>616</v>
      </c>
      <c r="I1475" t="s">
        <v>200</v>
      </c>
      <c r="J1475" t="s">
        <v>126</v>
      </c>
      <c r="K1475" t="s">
        <v>198</v>
      </c>
      <c r="L1475">
        <v>4552</v>
      </c>
      <c r="M1475" t="s">
        <v>277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182</v>
      </c>
      <c r="C1476">
        <v>2019</v>
      </c>
      <c r="D1476">
        <v>9</v>
      </c>
      <c r="E1476" t="s">
        <v>189</v>
      </c>
      <c r="F1476">
        <v>3</v>
      </c>
      <c r="G1476" t="s">
        <v>190</v>
      </c>
      <c r="H1476">
        <v>710</v>
      </c>
      <c r="I1476" t="s">
        <v>221</v>
      </c>
      <c r="J1476" t="s">
        <v>208</v>
      </c>
      <c r="K1476" t="s">
        <v>209</v>
      </c>
      <c r="L1476">
        <v>4532</v>
      </c>
      <c r="M1476" t="s">
        <v>201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182</v>
      </c>
      <c r="C1477">
        <v>2019</v>
      </c>
      <c r="D1477">
        <v>9</v>
      </c>
      <c r="E1477" t="s">
        <v>189</v>
      </c>
      <c r="F1477">
        <v>5</v>
      </c>
      <c r="G1477" t="s">
        <v>196</v>
      </c>
      <c r="H1477">
        <v>710</v>
      </c>
      <c r="I1477" t="s">
        <v>221</v>
      </c>
      <c r="J1477" t="s">
        <v>208</v>
      </c>
      <c r="K1477" t="s">
        <v>209</v>
      </c>
      <c r="L1477">
        <v>4552</v>
      </c>
      <c r="M1477" t="s">
        <v>277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188</v>
      </c>
      <c r="C1478">
        <v>2019</v>
      </c>
      <c r="D1478">
        <v>9</v>
      </c>
      <c r="E1478" t="s">
        <v>189</v>
      </c>
      <c r="F1478">
        <v>3</v>
      </c>
      <c r="G1478" t="s">
        <v>190</v>
      </c>
      <c r="H1478">
        <v>710</v>
      </c>
      <c r="I1478" t="s">
        <v>221</v>
      </c>
      <c r="J1478" t="s">
        <v>208</v>
      </c>
      <c r="K1478" t="s">
        <v>209</v>
      </c>
      <c r="L1478">
        <v>4532</v>
      </c>
      <c r="M1478" t="s">
        <v>201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182</v>
      </c>
      <c r="C1479">
        <v>2019</v>
      </c>
      <c r="D1479">
        <v>9</v>
      </c>
      <c r="E1479" t="s">
        <v>189</v>
      </c>
      <c r="F1479">
        <v>1</v>
      </c>
      <c r="G1479" t="s">
        <v>184</v>
      </c>
      <c r="H1479">
        <v>1</v>
      </c>
      <c r="I1479" t="s">
        <v>230</v>
      </c>
      <c r="J1479" t="s">
        <v>122</v>
      </c>
      <c r="K1479" t="s">
        <v>231</v>
      </c>
      <c r="L1479">
        <v>200</v>
      </c>
      <c r="M1479" t="s">
        <v>211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182</v>
      </c>
      <c r="C1480">
        <v>2019</v>
      </c>
      <c r="D1480">
        <v>9</v>
      </c>
      <c r="E1480" t="s">
        <v>189</v>
      </c>
      <c r="F1480">
        <v>1</v>
      </c>
      <c r="G1480" t="s">
        <v>184</v>
      </c>
      <c r="H1480">
        <v>2</v>
      </c>
      <c r="I1480" t="s">
        <v>265</v>
      </c>
      <c r="J1480" t="s">
        <v>122</v>
      </c>
      <c r="K1480" t="s">
        <v>231</v>
      </c>
      <c r="L1480">
        <v>200</v>
      </c>
      <c r="M1480" t="s">
        <v>211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182</v>
      </c>
      <c r="C1481">
        <v>2019</v>
      </c>
      <c r="D1481">
        <v>9</v>
      </c>
      <c r="E1481" t="s">
        <v>189</v>
      </c>
      <c r="F1481">
        <v>10</v>
      </c>
      <c r="G1481" t="s">
        <v>239</v>
      </c>
      <c r="H1481">
        <v>301</v>
      </c>
      <c r="I1481" t="s">
        <v>248</v>
      </c>
      <c r="J1481" t="s">
        <v>122</v>
      </c>
      <c r="K1481" t="s">
        <v>231</v>
      </c>
      <c r="L1481">
        <v>207</v>
      </c>
      <c r="M1481" t="s">
        <v>244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188</v>
      </c>
      <c r="C1482">
        <v>2019</v>
      </c>
      <c r="D1482">
        <v>9</v>
      </c>
      <c r="E1482" t="s">
        <v>189</v>
      </c>
      <c r="F1482">
        <v>1</v>
      </c>
      <c r="G1482" t="s">
        <v>184</v>
      </c>
      <c r="H1482">
        <v>903</v>
      </c>
      <c r="I1482" t="s">
        <v>240</v>
      </c>
      <c r="J1482" t="s">
        <v>122</v>
      </c>
      <c r="K1482" t="s">
        <v>231</v>
      </c>
      <c r="L1482">
        <v>4512</v>
      </c>
      <c r="M1482" t="s">
        <v>187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182</v>
      </c>
      <c r="C1483">
        <v>2019</v>
      </c>
      <c r="D1483">
        <v>9</v>
      </c>
      <c r="E1483" t="s">
        <v>189</v>
      </c>
      <c r="F1483">
        <v>10</v>
      </c>
      <c r="G1483" t="s">
        <v>239</v>
      </c>
      <c r="H1483">
        <v>306</v>
      </c>
      <c r="I1483" t="s">
        <v>245</v>
      </c>
      <c r="J1483" t="s">
        <v>123</v>
      </c>
      <c r="K1483" t="s">
        <v>243</v>
      </c>
      <c r="L1483">
        <v>207</v>
      </c>
      <c r="M1483" t="s">
        <v>244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182</v>
      </c>
      <c r="C1484">
        <v>2019</v>
      </c>
      <c r="D1484">
        <v>9</v>
      </c>
      <c r="E1484" t="s">
        <v>189</v>
      </c>
      <c r="F1484">
        <v>3</v>
      </c>
      <c r="G1484" t="s">
        <v>190</v>
      </c>
      <c r="H1484">
        <v>6</v>
      </c>
      <c r="I1484" t="s">
        <v>257</v>
      </c>
      <c r="J1484" t="s">
        <v>123</v>
      </c>
      <c r="K1484" t="s">
        <v>243</v>
      </c>
      <c r="L1484">
        <v>300</v>
      </c>
      <c r="M1484" t="s">
        <v>192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182</v>
      </c>
      <c r="C1485">
        <v>2019</v>
      </c>
      <c r="D1485">
        <v>9</v>
      </c>
      <c r="E1485" t="s">
        <v>189</v>
      </c>
      <c r="F1485">
        <v>6</v>
      </c>
      <c r="G1485" t="s">
        <v>193</v>
      </c>
      <c r="H1485">
        <v>602</v>
      </c>
      <c r="I1485" t="s">
        <v>247</v>
      </c>
      <c r="J1485" t="s">
        <v>126</v>
      </c>
      <c r="K1485" t="s">
        <v>198</v>
      </c>
      <c r="L1485">
        <v>700</v>
      </c>
      <c r="M1485" t="s">
        <v>194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188</v>
      </c>
      <c r="C1486">
        <v>2019</v>
      </c>
      <c r="D1486">
        <v>9</v>
      </c>
      <c r="E1486" t="s">
        <v>189</v>
      </c>
      <c r="F1486">
        <v>6</v>
      </c>
      <c r="G1486" t="s">
        <v>193</v>
      </c>
      <c r="H1486">
        <v>615</v>
      </c>
      <c r="I1486" t="s">
        <v>293</v>
      </c>
      <c r="J1486" t="s">
        <v>124</v>
      </c>
      <c r="K1486" t="s">
        <v>262</v>
      </c>
      <c r="L1486">
        <v>4562</v>
      </c>
      <c r="M1486" t="s">
        <v>212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188</v>
      </c>
      <c r="C1487">
        <v>2019</v>
      </c>
      <c r="D1487">
        <v>9</v>
      </c>
      <c r="E1487" t="s">
        <v>189</v>
      </c>
      <c r="F1487">
        <v>3</v>
      </c>
      <c r="G1487" t="s">
        <v>190</v>
      </c>
      <c r="H1487">
        <v>951</v>
      </c>
      <c r="I1487" t="s">
        <v>251</v>
      </c>
      <c r="J1487" t="s">
        <v>127</v>
      </c>
      <c r="K1487" t="s">
        <v>250</v>
      </c>
      <c r="L1487">
        <v>4532</v>
      </c>
      <c r="M1487" t="s">
        <v>201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182</v>
      </c>
      <c r="C1488">
        <v>2019</v>
      </c>
      <c r="D1488">
        <v>9</v>
      </c>
      <c r="E1488" t="s">
        <v>189</v>
      </c>
      <c r="F1488">
        <v>5</v>
      </c>
      <c r="G1488" t="s">
        <v>196</v>
      </c>
      <c r="H1488">
        <v>951</v>
      </c>
      <c r="I1488" t="s">
        <v>251</v>
      </c>
      <c r="J1488" t="s">
        <v>127</v>
      </c>
      <c r="K1488" t="s">
        <v>250</v>
      </c>
      <c r="L1488">
        <v>4552</v>
      </c>
      <c r="M1488" t="s">
        <v>277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188</v>
      </c>
      <c r="C1489">
        <v>2019</v>
      </c>
      <c r="D1489">
        <v>9</v>
      </c>
      <c r="E1489" t="s">
        <v>189</v>
      </c>
      <c r="F1489">
        <v>3</v>
      </c>
      <c r="G1489" t="s">
        <v>190</v>
      </c>
      <c r="H1489">
        <v>10</v>
      </c>
      <c r="I1489" t="s">
        <v>252</v>
      </c>
      <c r="J1489" t="s">
        <v>119</v>
      </c>
      <c r="K1489" t="s">
        <v>215</v>
      </c>
      <c r="L1489">
        <v>300</v>
      </c>
      <c r="M1489" t="s">
        <v>192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182</v>
      </c>
      <c r="C1490">
        <v>2019</v>
      </c>
      <c r="D1490">
        <v>9</v>
      </c>
      <c r="E1490" t="s">
        <v>189</v>
      </c>
      <c r="F1490">
        <v>10</v>
      </c>
      <c r="G1490" t="s">
        <v>239</v>
      </c>
      <c r="H1490">
        <v>4</v>
      </c>
      <c r="I1490" t="s">
        <v>275</v>
      </c>
      <c r="J1490" t="s">
        <v>203</v>
      </c>
      <c r="K1490" t="s">
        <v>204</v>
      </c>
      <c r="L1490">
        <v>207</v>
      </c>
      <c r="M1490" t="s">
        <v>244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182</v>
      </c>
      <c r="C1491">
        <v>2019</v>
      </c>
      <c r="D1491">
        <v>9</v>
      </c>
      <c r="E1491" t="s">
        <v>189</v>
      </c>
      <c r="F1491">
        <v>3</v>
      </c>
      <c r="G1491" t="s">
        <v>190</v>
      </c>
      <c r="H1491">
        <v>911</v>
      </c>
      <c r="I1491" t="s">
        <v>202</v>
      </c>
      <c r="J1491" t="s">
        <v>203</v>
      </c>
      <c r="K1491" t="s">
        <v>204</v>
      </c>
      <c r="L1491">
        <v>4532</v>
      </c>
      <c r="M1491" t="s">
        <v>201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182</v>
      </c>
      <c r="C1492">
        <v>2019</v>
      </c>
      <c r="D1492">
        <v>9</v>
      </c>
      <c r="E1492" t="s">
        <v>189</v>
      </c>
      <c r="F1492">
        <v>3</v>
      </c>
      <c r="G1492" t="s">
        <v>190</v>
      </c>
      <c r="H1492">
        <v>11</v>
      </c>
      <c r="I1492" t="s">
        <v>284</v>
      </c>
      <c r="J1492" t="s">
        <v>116</v>
      </c>
      <c r="K1492" t="s">
        <v>186</v>
      </c>
      <c r="L1492">
        <v>300</v>
      </c>
      <c r="M1492" t="s">
        <v>192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182</v>
      </c>
      <c r="C1493">
        <v>2019</v>
      </c>
      <c r="D1493">
        <v>9</v>
      </c>
      <c r="E1493" t="s">
        <v>189</v>
      </c>
      <c r="F1493">
        <v>1</v>
      </c>
      <c r="G1493" t="s">
        <v>184</v>
      </c>
      <c r="H1493">
        <v>305</v>
      </c>
      <c r="I1493" t="s">
        <v>235</v>
      </c>
      <c r="J1493" t="s">
        <v>116</v>
      </c>
      <c r="K1493" t="s">
        <v>186</v>
      </c>
      <c r="L1493">
        <v>200</v>
      </c>
      <c r="M1493" t="s">
        <v>211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182</v>
      </c>
      <c r="C1494">
        <v>2019</v>
      </c>
      <c r="D1494">
        <v>9</v>
      </c>
      <c r="E1494" t="s">
        <v>189</v>
      </c>
      <c r="F1494">
        <v>3</v>
      </c>
      <c r="G1494" t="s">
        <v>190</v>
      </c>
      <c r="H1494">
        <v>19</v>
      </c>
      <c r="I1494" t="s">
        <v>263</v>
      </c>
      <c r="J1494" t="s">
        <v>128</v>
      </c>
      <c r="K1494" t="s">
        <v>264</v>
      </c>
      <c r="L1494">
        <v>300</v>
      </c>
      <c r="M1494" t="s">
        <v>192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188</v>
      </c>
      <c r="C1495">
        <v>2019</v>
      </c>
      <c r="D1495">
        <v>9</v>
      </c>
      <c r="E1495" t="s">
        <v>189</v>
      </c>
      <c r="F1495">
        <v>3</v>
      </c>
      <c r="G1495" t="s">
        <v>190</v>
      </c>
      <c r="H1495">
        <v>955</v>
      </c>
      <c r="I1495" t="s">
        <v>283</v>
      </c>
      <c r="J1495" t="s">
        <v>128</v>
      </c>
      <c r="K1495" t="s">
        <v>264</v>
      </c>
      <c r="L1495">
        <v>4532</v>
      </c>
      <c r="M1495" t="s">
        <v>201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182</v>
      </c>
      <c r="C1496">
        <v>2019</v>
      </c>
      <c r="D1496">
        <v>9</v>
      </c>
      <c r="E1496" t="s">
        <v>189</v>
      </c>
      <c r="F1496">
        <v>3</v>
      </c>
      <c r="G1496" t="s">
        <v>190</v>
      </c>
      <c r="H1496">
        <v>20</v>
      </c>
      <c r="I1496" t="s">
        <v>301</v>
      </c>
      <c r="J1496" t="s">
        <v>129</v>
      </c>
      <c r="K1496" t="s">
        <v>206</v>
      </c>
      <c r="L1496">
        <v>300</v>
      </c>
      <c r="M1496" t="s">
        <v>192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182</v>
      </c>
      <c r="C1497">
        <v>2019</v>
      </c>
      <c r="D1497">
        <v>9</v>
      </c>
      <c r="E1497" t="s">
        <v>189</v>
      </c>
      <c r="F1497">
        <v>3</v>
      </c>
      <c r="G1497" t="s">
        <v>190</v>
      </c>
      <c r="H1497">
        <v>700</v>
      </c>
      <c r="I1497" t="s">
        <v>274</v>
      </c>
      <c r="J1497" t="s">
        <v>208</v>
      </c>
      <c r="K1497" t="s">
        <v>209</v>
      </c>
      <c r="L1497">
        <v>300</v>
      </c>
      <c r="M1497" t="s">
        <v>192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182</v>
      </c>
      <c r="C1498">
        <v>2019</v>
      </c>
      <c r="D1498">
        <v>9</v>
      </c>
      <c r="E1498" t="s">
        <v>189</v>
      </c>
      <c r="F1498">
        <v>5</v>
      </c>
      <c r="G1498" t="s">
        <v>196</v>
      </c>
      <c r="H1498">
        <v>8</v>
      </c>
      <c r="I1498" t="s">
        <v>249</v>
      </c>
      <c r="J1498" t="s">
        <v>127</v>
      </c>
      <c r="K1498" t="s">
        <v>250</v>
      </c>
      <c r="L1498">
        <v>460</v>
      </c>
      <c r="M1498" t="s">
        <v>199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182</v>
      </c>
      <c r="C1499">
        <v>2019</v>
      </c>
      <c r="D1499">
        <v>9</v>
      </c>
      <c r="E1499" t="s">
        <v>189</v>
      </c>
      <c r="F1499">
        <v>75</v>
      </c>
      <c r="G1499" t="s">
        <v>213</v>
      </c>
      <c r="H1499">
        <v>13</v>
      </c>
      <c r="I1499" t="s">
        <v>297</v>
      </c>
      <c r="J1499" t="s">
        <v>120</v>
      </c>
      <c r="K1499" t="s">
        <v>217</v>
      </c>
      <c r="L1499">
        <v>1575</v>
      </c>
      <c r="M1499" t="s">
        <v>219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182</v>
      </c>
      <c r="C1500">
        <v>2019</v>
      </c>
      <c r="D1500">
        <v>9</v>
      </c>
      <c r="E1500" t="s">
        <v>189</v>
      </c>
      <c r="F1500">
        <v>6</v>
      </c>
      <c r="G1500" t="s">
        <v>193</v>
      </c>
      <c r="H1500">
        <v>600</v>
      </c>
      <c r="I1500" t="s">
        <v>267</v>
      </c>
      <c r="J1500" t="s">
        <v>124</v>
      </c>
      <c r="K1500" t="s">
        <v>262</v>
      </c>
      <c r="L1500">
        <v>700</v>
      </c>
      <c r="M1500" t="s">
        <v>194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182</v>
      </c>
      <c r="C1501">
        <v>2019</v>
      </c>
      <c r="D1501">
        <v>9</v>
      </c>
      <c r="E1501" t="s">
        <v>189</v>
      </c>
      <c r="F1501">
        <v>6</v>
      </c>
      <c r="G1501" t="s">
        <v>193</v>
      </c>
      <c r="H1501">
        <v>601</v>
      </c>
      <c r="I1501" t="s">
        <v>261</v>
      </c>
      <c r="J1501" t="s">
        <v>124</v>
      </c>
      <c r="K1501" t="s">
        <v>262</v>
      </c>
      <c r="L1501">
        <v>700</v>
      </c>
      <c r="M1501" t="s">
        <v>194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182</v>
      </c>
      <c r="C1502">
        <v>2019</v>
      </c>
      <c r="D1502">
        <v>9</v>
      </c>
      <c r="E1502" t="s">
        <v>189</v>
      </c>
      <c r="F1502">
        <v>6</v>
      </c>
      <c r="G1502" t="s">
        <v>193</v>
      </c>
      <c r="H1502">
        <v>619</v>
      </c>
      <c r="I1502" t="s">
        <v>278</v>
      </c>
      <c r="J1502" t="s">
        <v>279</v>
      </c>
      <c r="K1502" t="s">
        <v>213</v>
      </c>
      <c r="L1502">
        <v>4562</v>
      </c>
      <c r="M1502" t="s">
        <v>212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188</v>
      </c>
      <c r="C1503">
        <v>2019</v>
      </c>
      <c r="D1503">
        <v>9</v>
      </c>
      <c r="E1503" t="s">
        <v>189</v>
      </c>
      <c r="F1503">
        <v>10</v>
      </c>
      <c r="G1503" t="s">
        <v>239</v>
      </c>
      <c r="H1503">
        <v>1</v>
      </c>
      <c r="I1503" t="s">
        <v>230</v>
      </c>
      <c r="J1503" t="s">
        <v>122</v>
      </c>
      <c r="K1503" t="s">
        <v>231</v>
      </c>
      <c r="L1503">
        <v>207</v>
      </c>
      <c r="M1503" t="s">
        <v>244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188</v>
      </c>
      <c r="C1504">
        <v>2019</v>
      </c>
      <c r="D1504">
        <v>9</v>
      </c>
      <c r="E1504" t="s">
        <v>189</v>
      </c>
      <c r="F1504">
        <v>1</v>
      </c>
      <c r="G1504" t="s">
        <v>184</v>
      </c>
      <c r="H1504">
        <v>6</v>
      </c>
      <c r="I1504" t="s">
        <v>257</v>
      </c>
      <c r="J1504" t="s">
        <v>123</v>
      </c>
      <c r="K1504" t="s">
        <v>243</v>
      </c>
      <c r="L1504">
        <v>200</v>
      </c>
      <c r="M1504" t="s">
        <v>211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188</v>
      </c>
      <c r="C1505">
        <v>2019</v>
      </c>
      <c r="D1505">
        <v>9</v>
      </c>
      <c r="E1505" t="s">
        <v>189</v>
      </c>
      <c r="F1505">
        <v>60</v>
      </c>
      <c r="G1505" t="s">
        <v>213</v>
      </c>
      <c r="H1505">
        <v>615</v>
      </c>
      <c r="I1505" t="s">
        <v>293</v>
      </c>
      <c r="J1505" t="s">
        <v>124</v>
      </c>
      <c r="K1505" t="s">
        <v>262</v>
      </c>
      <c r="L1505">
        <v>4563</v>
      </c>
      <c r="M1505" t="s">
        <v>229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182</v>
      </c>
      <c r="C1506">
        <v>2019</v>
      </c>
      <c r="D1506">
        <v>9</v>
      </c>
      <c r="E1506" t="s">
        <v>189</v>
      </c>
      <c r="F1506">
        <v>60</v>
      </c>
      <c r="G1506" t="s">
        <v>213</v>
      </c>
      <c r="H1506">
        <v>623</v>
      </c>
      <c r="I1506" t="s">
        <v>296</v>
      </c>
      <c r="J1506" t="s">
        <v>125</v>
      </c>
      <c r="K1506" t="s">
        <v>228</v>
      </c>
      <c r="L1506">
        <v>360</v>
      </c>
      <c r="M1506" t="s">
        <v>226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182</v>
      </c>
      <c r="C1507">
        <v>2019</v>
      </c>
      <c r="D1507">
        <v>9</v>
      </c>
      <c r="E1507" t="s">
        <v>189</v>
      </c>
      <c r="F1507">
        <v>1</v>
      </c>
      <c r="G1507" t="s">
        <v>184</v>
      </c>
      <c r="H1507">
        <v>10</v>
      </c>
      <c r="I1507" t="s">
        <v>252</v>
      </c>
      <c r="J1507" t="s">
        <v>118</v>
      </c>
      <c r="K1507" t="s">
        <v>237</v>
      </c>
      <c r="L1507">
        <v>200</v>
      </c>
      <c r="M1507" t="s">
        <v>211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182</v>
      </c>
      <c r="C1508">
        <v>2019</v>
      </c>
      <c r="D1508">
        <v>9</v>
      </c>
      <c r="E1508" t="s">
        <v>189</v>
      </c>
      <c r="F1508">
        <v>3</v>
      </c>
      <c r="G1508" t="s">
        <v>190</v>
      </c>
      <c r="H1508">
        <v>15</v>
      </c>
      <c r="I1508" t="s">
        <v>253</v>
      </c>
      <c r="J1508" t="s">
        <v>119</v>
      </c>
      <c r="K1508" t="s">
        <v>215</v>
      </c>
      <c r="L1508">
        <v>300</v>
      </c>
      <c r="M1508" t="s">
        <v>192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182</v>
      </c>
      <c r="C1509">
        <v>2019</v>
      </c>
      <c r="D1509">
        <v>9</v>
      </c>
      <c r="E1509" t="s">
        <v>189</v>
      </c>
      <c r="F1509">
        <v>3</v>
      </c>
      <c r="G1509" t="s">
        <v>190</v>
      </c>
      <c r="H1509">
        <v>952</v>
      </c>
      <c r="I1509" t="s">
        <v>236</v>
      </c>
      <c r="J1509" t="s">
        <v>118</v>
      </c>
      <c r="K1509" t="s">
        <v>237</v>
      </c>
      <c r="L1509">
        <v>4532</v>
      </c>
      <c r="M1509" t="s">
        <v>201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182</v>
      </c>
      <c r="C1510">
        <v>2019</v>
      </c>
      <c r="D1510">
        <v>9</v>
      </c>
      <c r="E1510" t="s">
        <v>189</v>
      </c>
      <c r="F1510">
        <v>1</v>
      </c>
      <c r="G1510" t="s">
        <v>184</v>
      </c>
      <c r="H1510">
        <v>15</v>
      </c>
      <c r="I1510" t="s">
        <v>253</v>
      </c>
      <c r="J1510" t="s">
        <v>119</v>
      </c>
      <c r="K1510" t="s">
        <v>215</v>
      </c>
      <c r="L1510">
        <v>200</v>
      </c>
      <c r="M1510" t="s">
        <v>211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182</v>
      </c>
      <c r="C1511">
        <v>2019</v>
      </c>
      <c r="D1511">
        <v>9</v>
      </c>
      <c r="E1511" t="s">
        <v>189</v>
      </c>
      <c r="F1511">
        <v>1</v>
      </c>
      <c r="G1511" t="s">
        <v>184</v>
      </c>
      <c r="H1511">
        <v>310</v>
      </c>
      <c r="I1511" t="s">
        <v>255</v>
      </c>
      <c r="J1511" t="s">
        <v>119</v>
      </c>
      <c r="K1511" t="s">
        <v>215</v>
      </c>
      <c r="L1511">
        <v>200</v>
      </c>
      <c r="M1511" t="s">
        <v>211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182</v>
      </c>
      <c r="C1512">
        <v>2019</v>
      </c>
      <c r="D1512">
        <v>9</v>
      </c>
      <c r="E1512" t="s">
        <v>189</v>
      </c>
      <c r="F1512">
        <v>77</v>
      </c>
      <c r="G1512" t="s">
        <v>213</v>
      </c>
      <c r="H1512">
        <v>5</v>
      </c>
      <c r="I1512" t="s">
        <v>191</v>
      </c>
      <c r="J1512" t="s">
        <v>116</v>
      </c>
      <c r="K1512" t="s">
        <v>186</v>
      </c>
      <c r="L1512">
        <v>1577</v>
      </c>
      <c r="M1512" t="s">
        <v>234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182</v>
      </c>
      <c r="C1513">
        <v>2019</v>
      </c>
      <c r="D1513">
        <v>9</v>
      </c>
      <c r="E1513" t="s">
        <v>189</v>
      </c>
      <c r="F1513">
        <v>3</v>
      </c>
      <c r="G1513" t="s">
        <v>190</v>
      </c>
      <c r="H1513">
        <v>950</v>
      </c>
      <c r="I1513" t="s">
        <v>185</v>
      </c>
      <c r="J1513" t="s">
        <v>116</v>
      </c>
      <c r="K1513" t="s">
        <v>186</v>
      </c>
      <c r="L1513">
        <v>4532</v>
      </c>
      <c r="M1513" t="s">
        <v>201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182</v>
      </c>
      <c r="C1514">
        <v>2019</v>
      </c>
      <c r="D1514">
        <v>9</v>
      </c>
      <c r="E1514" t="s">
        <v>189</v>
      </c>
      <c r="F1514">
        <v>5</v>
      </c>
      <c r="G1514" t="s">
        <v>196</v>
      </c>
      <c r="H1514">
        <v>954</v>
      </c>
      <c r="I1514" t="s">
        <v>238</v>
      </c>
      <c r="J1514" t="s">
        <v>120</v>
      </c>
      <c r="K1514" t="s">
        <v>217</v>
      </c>
      <c r="L1514">
        <v>4552</v>
      </c>
      <c r="M1514" t="s">
        <v>277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188</v>
      </c>
      <c r="C1515">
        <v>2019</v>
      </c>
      <c r="D1515">
        <v>9</v>
      </c>
      <c r="E1515" t="s">
        <v>189</v>
      </c>
      <c r="F1515">
        <v>3</v>
      </c>
      <c r="G1515" t="s">
        <v>190</v>
      </c>
      <c r="H1515">
        <v>950</v>
      </c>
      <c r="I1515" t="s">
        <v>185</v>
      </c>
      <c r="J1515" t="s">
        <v>116</v>
      </c>
      <c r="K1515" t="s">
        <v>186</v>
      </c>
      <c r="L1515">
        <v>4532</v>
      </c>
      <c r="M1515" t="s">
        <v>201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182</v>
      </c>
      <c r="C1516">
        <v>2019</v>
      </c>
      <c r="D1516">
        <v>9</v>
      </c>
      <c r="E1516" t="s">
        <v>189</v>
      </c>
      <c r="F1516">
        <v>5</v>
      </c>
      <c r="G1516" t="s">
        <v>196</v>
      </c>
      <c r="H1516">
        <v>950</v>
      </c>
      <c r="I1516" t="s">
        <v>185</v>
      </c>
      <c r="J1516" t="s">
        <v>116</v>
      </c>
      <c r="K1516" t="s">
        <v>186</v>
      </c>
      <c r="L1516">
        <v>4552</v>
      </c>
      <c r="M1516" t="s">
        <v>277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182</v>
      </c>
      <c r="C1517">
        <v>2019</v>
      </c>
      <c r="D1517">
        <v>9</v>
      </c>
      <c r="E1517" t="s">
        <v>189</v>
      </c>
      <c r="F1517">
        <v>3</v>
      </c>
      <c r="G1517" t="s">
        <v>190</v>
      </c>
      <c r="H1517">
        <v>310</v>
      </c>
      <c r="I1517" t="s">
        <v>255</v>
      </c>
      <c r="J1517" t="s">
        <v>119</v>
      </c>
      <c r="K1517" t="s">
        <v>215</v>
      </c>
      <c r="L1517">
        <v>300</v>
      </c>
      <c r="M1517" t="s">
        <v>192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182</v>
      </c>
      <c r="C1518">
        <v>2019</v>
      </c>
      <c r="D1518">
        <v>9</v>
      </c>
      <c r="E1518" t="s">
        <v>189</v>
      </c>
      <c r="F1518">
        <v>3</v>
      </c>
      <c r="G1518" t="s">
        <v>190</v>
      </c>
      <c r="H1518">
        <v>8</v>
      </c>
      <c r="I1518" t="s">
        <v>249</v>
      </c>
      <c r="J1518" t="s">
        <v>127</v>
      </c>
      <c r="K1518" t="s">
        <v>250</v>
      </c>
      <c r="L1518">
        <v>300</v>
      </c>
      <c r="M1518" t="s">
        <v>192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182</v>
      </c>
      <c r="C1519">
        <v>2019</v>
      </c>
      <c r="D1519">
        <v>9</v>
      </c>
      <c r="E1519" t="s">
        <v>189</v>
      </c>
      <c r="F1519">
        <v>6</v>
      </c>
      <c r="G1519" t="s">
        <v>193</v>
      </c>
      <c r="H1519">
        <v>615</v>
      </c>
      <c r="I1519" t="s">
        <v>293</v>
      </c>
      <c r="J1519" t="s">
        <v>124</v>
      </c>
      <c r="K1519" t="s">
        <v>262</v>
      </c>
      <c r="L1519">
        <v>4562</v>
      </c>
      <c r="M1519" t="s">
        <v>212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182</v>
      </c>
      <c r="C1520">
        <v>2019</v>
      </c>
      <c r="D1520">
        <v>9</v>
      </c>
      <c r="E1520" t="s">
        <v>189</v>
      </c>
      <c r="F1520">
        <v>10</v>
      </c>
      <c r="G1520" t="s">
        <v>239</v>
      </c>
      <c r="H1520">
        <v>602</v>
      </c>
      <c r="I1520" t="s">
        <v>247</v>
      </c>
      <c r="J1520" t="s">
        <v>126</v>
      </c>
      <c r="K1520" t="s">
        <v>198</v>
      </c>
      <c r="L1520">
        <v>207</v>
      </c>
      <c r="M1520" t="s">
        <v>244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182</v>
      </c>
      <c r="C1521">
        <v>2019</v>
      </c>
      <c r="D1521">
        <v>9</v>
      </c>
      <c r="E1521" t="s">
        <v>189</v>
      </c>
      <c r="F1521">
        <v>1</v>
      </c>
      <c r="G1521" t="s">
        <v>184</v>
      </c>
      <c r="H1521">
        <v>616</v>
      </c>
      <c r="I1521" t="s">
        <v>200</v>
      </c>
      <c r="J1521" t="s">
        <v>126</v>
      </c>
      <c r="K1521" t="s">
        <v>198</v>
      </c>
      <c r="L1521">
        <v>4512</v>
      </c>
      <c r="M1521" t="s">
        <v>187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182</v>
      </c>
      <c r="C1522">
        <v>2019</v>
      </c>
      <c r="D1522">
        <v>9</v>
      </c>
      <c r="E1522" t="s">
        <v>189</v>
      </c>
      <c r="F1522">
        <v>6</v>
      </c>
      <c r="G1522" t="s">
        <v>193</v>
      </c>
      <c r="H1522">
        <v>625</v>
      </c>
      <c r="I1522" t="s">
        <v>287</v>
      </c>
      <c r="J1522" t="s">
        <v>133</v>
      </c>
      <c r="K1522" t="s">
        <v>213</v>
      </c>
      <c r="L1522">
        <v>700</v>
      </c>
      <c r="M1522" t="s">
        <v>194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182</v>
      </c>
      <c r="C1523">
        <v>2019</v>
      </c>
      <c r="D1523">
        <v>9</v>
      </c>
      <c r="E1523" t="s">
        <v>189</v>
      </c>
      <c r="F1523">
        <v>5</v>
      </c>
      <c r="G1523" t="s">
        <v>196</v>
      </c>
      <c r="H1523">
        <v>701</v>
      </c>
      <c r="I1523" t="s">
        <v>207</v>
      </c>
      <c r="J1523" t="s">
        <v>208</v>
      </c>
      <c r="K1523" t="s">
        <v>209</v>
      </c>
      <c r="L1523">
        <v>460</v>
      </c>
      <c r="M1523" t="s">
        <v>199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182</v>
      </c>
      <c r="C1524">
        <v>2019</v>
      </c>
      <c r="D1524">
        <v>9</v>
      </c>
      <c r="E1524" t="s">
        <v>189</v>
      </c>
      <c r="F1524">
        <v>75</v>
      </c>
      <c r="G1524" t="s">
        <v>213</v>
      </c>
      <c r="H1524">
        <v>701</v>
      </c>
      <c r="I1524" t="s">
        <v>207</v>
      </c>
      <c r="J1524" t="s">
        <v>208</v>
      </c>
      <c r="K1524" t="s">
        <v>209</v>
      </c>
      <c r="L1524">
        <v>1575</v>
      </c>
      <c r="M1524" t="s">
        <v>219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188</v>
      </c>
      <c r="C1525">
        <v>2019</v>
      </c>
      <c r="D1525">
        <v>9</v>
      </c>
      <c r="E1525" t="s">
        <v>189</v>
      </c>
      <c r="F1525">
        <v>1</v>
      </c>
      <c r="G1525" t="s">
        <v>184</v>
      </c>
      <c r="H1525">
        <v>1</v>
      </c>
      <c r="I1525" t="s">
        <v>230</v>
      </c>
      <c r="J1525" t="s">
        <v>122</v>
      </c>
      <c r="K1525" t="s">
        <v>231</v>
      </c>
      <c r="L1525">
        <v>200</v>
      </c>
      <c r="M1525" t="s">
        <v>211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182</v>
      </c>
      <c r="C1526">
        <v>2019</v>
      </c>
      <c r="D1526">
        <v>9</v>
      </c>
      <c r="E1526" t="s">
        <v>189</v>
      </c>
      <c r="F1526">
        <v>72</v>
      </c>
      <c r="G1526" t="s">
        <v>213</v>
      </c>
      <c r="H1526">
        <v>1</v>
      </c>
      <c r="I1526" t="s">
        <v>230</v>
      </c>
      <c r="J1526" t="s">
        <v>122</v>
      </c>
      <c r="K1526" t="s">
        <v>231</v>
      </c>
      <c r="L1526">
        <v>1572</v>
      </c>
      <c r="M1526" t="s">
        <v>232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188</v>
      </c>
      <c r="C1527">
        <v>2019</v>
      </c>
      <c r="D1527">
        <v>9</v>
      </c>
      <c r="E1527" t="s">
        <v>189</v>
      </c>
      <c r="F1527">
        <v>3</v>
      </c>
      <c r="G1527" t="s">
        <v>190</v>
      </c>
      <c r="H1527">
        <v>903</v>
      </c>
      <c r="I1527" t="s">
        <v>240</v>
      </c>
      <c r="J1527" t="s">
        <v>122</v>
      </c>
      <c r="K1527" t="s">
        <v>231</v>
      </c>
      <c r="L1527">
        <v>4532</v>
      </c>
      <c r="M1527" t="s">
        <v>201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188</v>
      </c>
      <c r="C1528">
        <v>2019</v>
      </c>
      <c r="D1528">
        <v>9</v>
      </c>
      <c r="E1528" t="s">
        <v>189</v>
      </c>
      <c r="F1528">
        <v>6</v>
      </c>
      <c r="G1528" t="s">
        <v>193</v>
      </c>
      <c r="H1528">
        <v>624</v>
      </c>
      <c r="I1528" t="s">
        <v>227</v>
      </c>
      <c r="J1528" t="s">
        <v>125</v>
      </c>
      <c r="K1528" t="s">
        <v>228</v>
      </c>
      <c r="L1528">
        <v>4562</v>
      </c>
      <c r="M1528" t="s">
        <v>212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182</v>
      </c>
      <c r="C1529">
        <v>2019</v>
      </c>
      <c r="D1529">
        <v>10</v>
      </c>
      <c r="E1529" t="s">
        <v>183</v>
      </c>
      <c r="F1529">
        <v>1</v>
      </c>
      <c r="G1529" t="s">
        <v>184</v>
      </c>
      <c r="H1529">
        <v>950</v>
      </c>
      <c r="I1529" t="s">
        <v>185</v>
      </c>
      <c r="J1529" t="s">
        <v>116</v>
      </c>
      <c r="K1529" t="s">
        <v>186</v>
      </c>
      <c r="L1529">
        <v>4512</v>
      </c>
      <c r="M1529" t="s">
        <v>187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182</v>
      </c>
      <c r="C1530">
        <v>2019</v>
      </c>
      <c r="D1530">
        <v>10</v>
      </c>
      <c r="E1530" t="s">
        <v>183</v>
      </c>
      <c r="F1530">
        <v>3</v>
      </c>
      <c r="G1530" t="s">
        <v>190</v>
      </c>
      <c r="H1530">
        <v>911</v>
      </c>
      <c r="I1530" t="s">
        <v>202</v>
      </c>
      <c r="J1530" t="s">
        <v>203</v>
      </c>
      <c r="K1530" t="s">
        <v>204</v>
      </c>
      <c r="L1530">
        <v>4532</v>
      </c>
      <c r="M1530" t="s">
        <v>201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182</v>
      </c>
      <c r="C1531">
        <v>2019</v>
      </c>
      <c r="D1531">
        <v>10</v>
      </c>
      <c r="E1531" t="s">
        <v>183</v>
      </c>
      <c r="F1531">
        <v>1</v>
      </c>
      <c r="G1531" t="s">
        <v>184</v>
      </c>
      <c r="H1531">
        <v>3</v>
      </c>
      <c r="I1531" t="s">
        <v>210</v>
      </c>
      <c r="J1531" t="s">
        <v>203</v>
      </c>
      <c r="K1531" t="s">
        <v>204</v>
      </c>
      <c r="L1531">
        <v>200</v>
      </c>
      <c r="M1531" t="s">
        <v>211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182</v>
      </c>
      <c r="C1532">
        <v>2019</v>
      </c>
      <c r="D1532">
        <v>10</v>
      </c>
      <c r="E1532" t="s">
        <v>183</v>
      </c>
      <c r="F1532">
        <v>6</v>
      </c>
      <c r="G1532" t="s">
        <v>193</v>
      </c>
      <c r="H1532">
        <v>950</v>
      </c>
      <c r="I1532" t="s">
        <v>185</v>
      </c>
      <c r="J1532" t="s">
        <v>116</v>
      </c>
      <c r="K1532" t="s">
        <v>186</v>
      </c>
      <c r="L1532">
        <v>4562</v>
      </c>
      <c r="M1532" t="s">
        <v>212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182</v>
      </c>
      <c r="C1533">
        <v>2019</v>
      </c>
      <c r="D1533">
        <v>10</v>
      </c>
      <c r="E1533" t="s">
        <v>183</v>
      </c>
      <c r="F1533">
        <v>75</v>
      </c>
      <c r="G1533" t="s">
        <v>213</v>
      </c>
      <c r="H1533">
        <v>950</v>
      </c>
      <c r="I1533" t="s">
        <v>185</v>
      </c>
      <c r="J1533" t="s">
        <v>116</v>
      </c>
      <c r="K1533" t="s">
        <v>186</v>
      </c>
      <c r="L1533">
        <v>4575</v>
      </c>
      <c r="M1533" t="s">
        <v>213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182</v>
      </c>
      <c r="C1534">
        <v>2019</v>
      </c>
      <c r="D1534">
        <v>10</v>
      </c>
      <c r="E1534" t="s">
        <v>183</v>
      </c>
      <c r="F1534">
        <v>3</v>
      </c>
      <c r="G1534" t="s">
        <v>190</v>
      </c>
      <c r="H1534">
        <v>6</v>
      </c>
      <c r="I1534" t="s">
        <v>257</v>
      </c>
      <c r="J1534" t="s">
        <v>123</v>
      </c>
      <c r="K1534" t="s">
        <v>243</v>
      </c>
      <c r="L1534">
        <v>300</v>
      </c>
      <c r="M1534" t="s">
        <v>192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182</v>
      </c>
      <c r="C1535">
        <v>2019</v>
      </c>
      <c r="D1535">
        <v>10</v>
      </c>
      <c r="E1535" t="s">
        <v>183</v>
      </c>
      <c r="F1535">
        <v>75</v>
      </c>
      <c r="G1535" t="s">
        <v>213</v>
      </c>
      <c r="H1535">
        <v>701</v>
      </c>
      <c r="I1535" t="s">
        <v>207</v>
      </c>
      <c r="J1535" t="s">
        <v>208</v>
      </c>
      <c r="K1535" t="s">
        <v>209</v>
      </c>
      <c r="L1535">
        <v>1575</v>
      </c>
      <c r="M1535" t="s">
        <v>219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182</v>
      </c>
      <c r="C1536">
        <v>2019</v>
      </c>
      <c r="D1536">
        <v>10</v>
      </c>
      <c r="E1536" t="s">
        <v>183</v>
      </c>
      <c r="F1536">
        <v>3</v>
      </c>
      <c r="G1536" t="s">
        <v>190</v>
      </c>
      <c r="H1536">
        <v>19</v>
      </c>
      <c r="I1536" t="s">
        <v>263</v>
      </c>
      <c r="J1536" t="s">
        <v>128</v>
      </c>
      <c r="K1536" t="s">
        <v>264</v>
      </c>
      <c r="L1536">
        <v>300</v>
      </c>
      <c r="M1536" t="s">
        <v>192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182</v>
      </c>
      <c r="C1537">
        <v>2019</v>
      </c>
      <c r="D1537">
        <v>10</v>
      </c>
      <c r="E1537" t="s">
        <v>183</v>
      </c>
      <c r="F1537">
        <v>1</v>
      </c>
      <c r="G1537" t="s">
        <v>184</v>
      </c>
      <c r="H1537">
        <v>1</v>
      </c>
      <c r="I1537" t="s">
        <v>230</v>
      </c>
      <c r="J1537" t="s">
        <v>122</v>
      </c>
      <c r="K1537" t="s">
        <v>231</v>
      </c>
      <c r="L1537">
        <v>200</v>
      </c>
      <c r="M1537" t="s">
        <v>211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188</v>
      </c>
      <c r="C1538">
        <v>2019</v>
      </c>
      <c r="D1538">
        <v>10</v>
      </c>
      <c r="E1538" t="s">
        <v>183</v>
      </c>
      <c r="F1538">
        <v>10</v>
      </c>
      <c r="G1538" t="s">
        <v>239</v>
      </c>
      <c r="H1538">
        <v>1</v>
      </c>
      <c r="I1538" t="s">
        <v>230</v>
      </c>
      <c r="J1538" t="s">
        <v>122</v>
      </c>
      <c r="K1538" t="s">
        <v>231</v>
      </c>
      <c r="L1538">
        <v>207</v>
      </c>
      <c r="M1538" t="s">
        <v>244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182</v>
      </c>
      <c r="C1539">
        <v>2019</v>
      </c>
      <c r="D1539">
        <v>10</v>
      </c>
      <c r="E1539" t="s">
        <v>183</v>
      </c>
      <c r="F1539">
        <v>10</v>
      </c>
      <c r="G1539" t="s">
        <v>239</v>
      </c>
      <c r="H1539">
        <v>2</v>
      </c>
      <c r="I1539" t="s">
        <v>265</v>
      </c>
      <c r="J1539" t="s">
        <v>122</v>
      </c>
      <c r="K1539" t="s">
        <v>231</v>
      </c>
      <c r="L1539">
        <v>207</v>
      </c>
      <c r="M1539" t="s">
        <v>244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182</v>
      </c>
      <c r="C1540">
        <v>2019</v>
      </c>
      <c r="D1540">
        <v>10</v>
      </c>
      <c r="E1540" t="s">
        <v>183</v>
      </c>
      <c r="F1540">
        <v>10</v>
      </c>
      <c r="G1540" t="s">
        <v>239</v>
      </c>
      <c r="H1540">
        <v>301</v>
      </c>
      <c r="I1540" t="s">
        <v>248</v>
      </c>
      <c r="J1540" t="s">
        <v>122</v>
      </c>
      <c r="K1540" t="s">
        <v>231</v>
      </c>
      <c r="L1540">
        <v>207</v>
      </c>
      <c r="M1540" t="s">
        <v>244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182</v>
      </c>
      <c r="C1541">
        <v>2019</v>
      </c>
      <c r="D1541">
        <v>10</v>
      </c>
      <c r="E1541" t="s">
        <v>183</v>
      </c>
      <c r="F1541">
        <v>71</v>
      </c>
      <c r="G1541" t="s">
        <v>213</v>
      </c>
      <c r="H1541">
        <v>1</v>
      </c>
      <c r="I1541" t="s">
        <v>230</v>
      </c>
      <c r="J1541" t="s">
        <v>122</v>
      </c>
      <c r="K1541" t="s">
        <v>231</v>
      </c>
      <c r="L1541">
        <v>1571</v>
      </c>
      <c r="M1541" t="s">
        <v>266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182</v>
      </c>
      <c r="C1542">
        <v>2019</v>
      </c>
      <c r="D1542">
        <v>10</v>
      </c>
      <c r="E1542" t="s">
        <v>183</v>
      </c>
      <c r="F1542">
        <v>3</v>
      </c>
      <c r="G1542" t="s">
        <v>190</v>
      </c>
      <c r="H1542">
        <v>602</v>
      </c>
      <c r="I1542" t="s">
        <v>247</v>
      </c>
      <c r="J1542" t="s">
        <v>126</v>
      </c>
      <c r="K1542" t="s">
        <v>198</v>
      </c>
      <c r="L1542">
        <v>300</v>
      </c>
      <c r="M1542" t="s">
        <v>192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182</v>
      </c>
      <c r="C1543">
        <v>2019</v>
      </c>
      <c r="D1543">
        <v>10</v>
      </c>
      <c r="E1543" t="s">
        <v>183</v>
      </c>
      <c r="F1543">
        <v>6</v>
      </c>
      <c r="G1543" t="s">
        <v>193</v>
      </c>
      <c r="H1543">
        <v>600</v>
      </c>
      <c r="I1543" t="s">
        <v>267</v>
      </c>
      <c r="J1543" t="s">
        <v>124</v>
      </c>
      <c r="K1543" t="s">
        <v>262</v>
      </c>
      <c r="L1543">
        <v>700</v>
      </c>
      <c r="M1543" t="s">
        <v>194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182</v>
      </c>
      <c r="C1544">
        <v>2019</v>
      </c>
      <c r="D1544">
        <v>10</v>
      </c>
      <c r="E1544" t="s">
        <v>183</v>
      </c>
      <c r="F1544">
        <v>3</v>
      </c>
      <c r="G1544" t="s">
        <v>190</v>
      </c>
      <c r="H1544">
        <v>616</v>
      </c>
      <c r="I1544" t="s">
        <v>200</v>
      </c>
      <c r="J1544" t="s">
        <v>126</v>
      </c>
      <c r="K1544" t="s">
        <v>198</v>
      </c>
      <c r="L1544">
        <v>4532</v>
      </c>
      <c r="M1544" t="s">
        <v>201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182</v>
      </c>
      <c r="C1545">
        <v>2019</v>
      </c>
      <c r="D1545">
        <v>10</v>
      </c>
      <c r="E1545" t="s">
        <v>183</v>
      </c>
      <c r="F1545">
        <v>6</v>
      </c>
      <c r="G1545" t="s">
        <v>193</v>
      </c>
      <c r="H1545">
        <v>626</v>
      </c>
      <c r="I1545" t="s">
        <v>269</v>
      </c>
      <c r="J1545" t="s">
        <v>133</v>
      </c>
      <c r="K1545" t="s">
        <v>213</v>
      </c>
      <c r="L1545">
        <v>700</v>
      </c>
      <c r="M1545" t="s">
        <v>194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182</v>
      </c>
      <c r="C1546">
        <v>2019</v>
      </c>
      <c r="D1546">
        <v>10</v>
      </c>
      <c r="E1546" t="s">
        <v>183</v>
      </c>
      <c r="F1546">
        <v>6</v>
      </c>
      <c r="G1546" t="s">
        <v>193</v>
      </c>
      <c r="H1546">
        <v>624</v>
      </c>
      <c r="I1546" t="s">
        <v>227</v>
      </c>
      <c r="J1546" t="s">
        <v>125</v>
      </c>
      <c r="K1546" t="s">
        <v>228</v>
      </c>
      <c r="L1546">
        <v>4562</v>
      </c>
      <c r="M1546" t="s">
        <v>212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182</v>
      </c>
      <c r="C1547">
        <v>2019</v>
      </c>
      <c r="D1547">
        <v>10</v>
      </c>
      <c r="E1547" t="s">
        <v>183</v>
      </c>
      <c r="F1547">
        <v>3</v>
      </c>
      <c r="G1547" t="s">
        <v>190</v>
      </c>
      <c r="H1547">
        <v>953</v>
      </c>
      <c r="I1547" t="s">
        <v>214</v>
      </c>
      <c r="J1547" t="s">
        <v>119</v>
      </c>
      <c r="K1547" t="s">
        <v>215</v>
      </c>
      <c r="L1547">
        <v>4532</v>
      </c>
      <c r="M1547" t="s">
        <v>201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188</v>
      </c>
      <c r="C1548">
        <v>2019</v>
      </c>
      <c r="D1548">
        <v>10</v>
      </c>
      <c r="E1548" t="s">
        <v>183</v>
      </c>
      <c r="F1548">
        <v>1</v>
      </c>
      <c r="G1548" t="s">
        <v>184</v>
      </c>
      <c r="H1548">
        <v>10</v>
      </c>
      <c r="I1548" t="s">
        <v>252</v>
      </c>
      <c r="J1548" t="s">
        <v>119</v>
      </c>
      <c r="K1548" t="s">
        <v>215</v>
      </c>
      <c r="L1548">
        <v>200</v>
      </c>
      <c r="M1548" t="s">
        <v>211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182</v>
      </c>
      <c r="C1549">
        <v>2019</v>
      </c>
      <c r="D1549">
        <v>10</v>
      </c>
      <c r="E1549" t="s">
        <v>183</v>
      </c>
      <c r="F1549">
        <v>3</v>
      </c>
      <c r="G1549" t="s">
        <v>190</v>
      </c>
      <c r="H1549">
        <v>310</v>
      </c>
      <c r="I1549" t="s">
        <v>255</v>
      </c>
      <c r="J1549" t="s">
        <v>119</v>
      </c>
      <c r="K1549" t="s">
        <v>215</v>
      </c>
      <c r="L1549">
        <v>300</v>
      </c>
      <c r="M1549" t="s">
        <v>192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182</v>
      </c>
      <c r="C1550">
        <v>2019</v>
      </c>
      <c r="D1550">
        <v>10</v>
      </c>
      <c r="E1550" t="s">
        <v>183</v>
      </c>
      <c r="F1550">
        <v>1</v>
      </c>
      <c r="G1550" t="s">
        <v>184</v>
      </c>
      <c r="H1550">
        <v>953</v>
      </c>
      <c r="I1550" t="s">
        <v>214</v>
      </c>
      <c r="J1550" t="s">
        <v>119</v>
      </c>
      <c r="K1550" t="s">
        <v>215</v>
      </c>
      <c r="L1550">
        <v>4512</v>
      </c>
      <c r="M1550" t="s">
        <v>187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182</v>
      </c>
      <c r="C1551">
        <v>2019</v>
      </c>
      <c r="D1551">
        <v>10</v>
      </c>
      <c r="E1551" t="s">
        <v>183</v>
      </c>
      <c r="F1551">
        <v>3</v>
      </c>
      <c r="G1551" t="s">
        <v>190</v>
      </c>
      <c r="H1551">
        <v>13</v>
      </c>
      <c r="I1551" t="s">
        <v>297</v>
      </c>
      <c r="J1551" t="s">
        <v>120</v>
      </c>
      <c r="K1551" t="s">
        <v>217</v>
      </c>
      <c r="L1551">
        <v>300</v>
      </c>
      <c r="M1551" t="s">
        <v>192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182</v>
      </c>
      <c r="C1552">
        <v>2019</v>
      </c>
      <c r="D1552">
        <v>10</v>
      </c>
      <c r="E1552" t="s">
        <v>183</v>
      </c>
      <c r="F1552">
        <v>3</v>
      </c>
      <c r="G1552" t="s">
        <v>190</v>
      </c>
      <c r="H1552">
        <v>903</v>
      </c>
      <c r="I1552" t="s">
        <v>240</v>
      </c>
      <c r="J1552" t="s">
        <v>122</v>
      </c>
      <c r="K1552" t="s">
        <v>231</v>
      </c>
      <c r="L1552">
        <v>4532</v>
      </c>
      <c r="M1552" t="s">
        <v>201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182</v>
      </c>
      <c r="C1553">
        <v>2019</v>
      </c>
      <c r="D1553">
        <v>10</v>
      </c>
      <c r="E1553" t="s">
        <v>183</v>
      </c>
      <c r="F1553">
        <v>10</v>
      </c>
      <c r="G1553" t="s">
        <v>239</v>
      </c>
      <c r="H1553">
        <v>950</v>
      </c>
      <c r="I1553" t="s">
        <v>185</v>
      </c>
      <c r="J1553" t="s">
        <v>116</v>
      </c>
      <c r="K1553" t="s">
        <v>186</v>
      </c>
      <c r="L1553">
        <v>4513</v>
      </c>
      <c r="M1553" t="s">
        <v>241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182</v>
      </c>
      <c r="C1554">
        <v>2019</v>
      </c>
      <c r="D1554">
        <v>10</v>
      </c>
      <c r="E1554" t="s">
        <v>183</v>
      </c>
      <c r="F1554">
        <v>1</v>
      </c>
      <c r="G1554" t="s">
        <v>184</v>
      </c>
      <c r="H1554">
        <v>306</v>
      </c>
      <c r="I1554" t="s">
        <v>245</v>
      </c>
      <c r="J1554" t="s">
        <v>123</v>
      </c>
      <c r="K1554" t="s">
        <v>243</v>
      </c>
      <c r="L1554">
        <v>200</v>
      </c>
      <c r="M1554" t="s">
        <v>211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182</v>
      </c>
      <c r="C1555">
        <v>2019</v>
      </c>
      <c r="D1555">
        <v>10</v>
      </c>
      <c r="E1555" t="s">
        <v>183</v>
      </c>
      <c r="F1555">
        <v>79</v>
      </c>
      <c r="G1555" t="s">
        <v>213</v>
      </c>
      <c r="H1555">
        <v>153</v>
      </c>
      <c r="I1555" t="s">
        <v>270</v>
      </c>
      <c r="J1555" t="s">
        <v>271</v>
      </c>
      <c r="K1555" t="s">
        <v>271</v>
      </c>
      <c r="L1555">
        <v>1579</v>
      </c>
      <c r="M1555" t="s">
        <v>272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182</v>
      </c>
      <c r="C1556">
        <v>2019</v>
      </c>
      <c r="D1556">
        <v>10</v>
      </c>
      <c r="E1556" t="s">
        <v>183</v>
      </c>
      <c r="F1556">
        <v>10</v>
      </c>
      <c r="G1556" t="s">
        <v>239</v>
      </c>
      <c r="H1556">
        <v>5</v>
      </c>
      <c r="I1556" t="s">
        <v>191</v>
      </c>
      <c r="J1556" t="s">
        <v>116</v>
      </c>
      <c r="K1556" t="s">
        <v>186</v>
      </c>
      <c r="L1556">
        <v>207</v>
      </c>
      <c r="M1556" t="s">
        <v>244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188</v>
      </c>
      <c r="C1557">
        <v>2019</v>
      </c>
      <c r="D1557">
        <v>10</v>
      </c>
      <c r="E1557" t="s">
        <v>183</v>
      </c>
      <c r="F1557">
        <v>3</v>
      </c>
      <c r="G1557" t="s">
        <v>190</v>
      </c>
      <c r="H1557">
        <v>10</v>
      </c>
      <c r="I1557" t="s">
        <v>252</v>
      </c>
      <c r="J1557" t="s">
        <v>119</v>
      </c>
      <c r="K1557" t="s">
        <v>215</v>
      </c>
      <c r="L1557">
        <v>300</v>
      </c>
      <c r="M1557" t="s">
        <v>192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182</v>
      </c>
      <c r="C1558">
        <v>2019</v>
      </c>
      <c r="D1558">
        <v>10</v>
      </c>
      <c r="E1558" t="s">
        <v>183</v>
      </c>
      <c r="F1558">
        <v>79</v>
      </c>
      <c r="G1558" t="s">
        <v>213</v>
      </c>
      <c r="H1558">
        <v>18</v>
      </c>
      <c r="I1558" t="s">
        <v>216</v>
      </c>
      <c r="J1558" t="s">
        <v>120</v>
      </c>
      <c r="K1558" t="s">
        <v>217</v>
      </c>
      <c r="L1558">
        <v>1579</v>
      </c>
      <c r="M1558" t="s">
        <v>272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188</v>
      </c>
      <c r="C1559">
        <v>2019</v>
      </c>
      <c r="D1559">
        <v>10</v>
      </c>
      <c r="E1559" t="s">
        <v>183</v>
      </c>
      <c r="F1559">
        <v>10</v>
      </c>
      <c r="G1559" t="s">
        <v>239</v>
      </c>
      <c r="H1559">
        <v>903</v>
      </c>
      <c r="I1559" t="s">
        <v>240</v>
      </c>
      <c r="J1559" t="s">
        <v>122</v>
      </c>
      <c r="K1559" t="s">
        <v>231</v>
      </c>
      <c r="L1559">
        <v>4513</v>
      </c>
      <c r="M1559" t="s">
        <v>241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182</v>
      </c>
      <c r="C1560">
        <v>2019</v>
      </c>
      <c r="D1560">
        <v>10</v>
      </c>
      <c r="E1560" t="s">
        <v>183</v>
      </c>
      <c r="F1560">
        <v>3</v>
      </c>
      <c r="G1560" t="s">
        <v>190</v>
      </c>
      <c r="H1560">
        <v>14</v>
      </c>
      <c r="I1560" t="s">
        <v>300</v>
      </c>
      <c r="J1560" t="s">
        <v>118</v>
      </c>
      <c r="K1560" t="s">
        <v>237</v>
      </c>
      <c r="L1560">
        <v>300</v>
      </c>
      <c r="M1560" t="s">
        <v>192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188</v>
      </c>
      <c r="C1561">
        <v>2019</v>
      </c>
      <c r="D1561">
        <v>10</v>
      </c>
      <c r="E1561" t="s">
        <v>183</v>
      </c>
      <c r="F1561">
        <v>5</v>
      </c>
      <c r="G1561" t="s">
        <v>196</v>
      </c>
      <c r="H1561">
        <v>950</v>
      </c>
      <c r="I1561" t="s">
        <v>185</v>
      </c>
      <c r="J1561" t="s">
        <v>116</v>
      </c>
      <c r="K1561" t="s">
        <v>186</v>
      </c>
      <c r="L1561">
        <v>4552</v>
      </c>
      <c r="M1561" t="s">
        <v>277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188</v>
      </c>
      <c r="C1562">
        <v>2019</v>
      </c>
      <c r="D1562">
        <v>10</v>
      </c>
      <c r="E1562" t="s">
        <v>183</v>
      </c>
      <c r="F1562">
        <v>1</v>
      </c>
      <c r="G1562" t="s">
        <v>184</v>
      </c>
      <c r="H1562">
        <v>6</v>
      </c>
      <c r="I1562" t="s">
        <v>257</v>
      </c>
      <c r="J1562" t="s">
        <v>123</v>
      </c>
      <c r="K1562" t="s">
        <v>243</v>
      </c>
      <c r="L1562">
        <v>200</v>
      </c>
      <c r="M1562" t="s">
        <v>211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182</v>
      </c>
      <c r="C1563">
        <v>2019</v>
      </c>
      <c r="D1563">
        <v>10</v>
      </c>
      <c r="E1563" t="s">
        <v>183</v>
      </c>
      <c r="F1563">
        <v>10</v>
      </c>
      <c r="G1563" t="s">
        <v>239</v>
      </c>
      <c r="H1563">
        <v>7</v>
      </c>
      <c r="I1563" t="s">
        <v>242</v>
      </c>
      <c r="J1563" t="s">
        <v>123</v>
      </c>
      <c r="K1563" t="s">
        <v>243</v>
      </c>
      <c r="L1563">
        <v>207</v>
      </c>
      <c r="M1563" t="s">
        <v>244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182</v>
      </c>
      <c r="C1564">
        <v>2019</v>
      </c>
      <c r="D1564">
        <v>10</v>
      </c>
      <c r="E1564" t="s">
        <v>183</v>
      </c>
      <c r="F1564">
        <v>3</v>
      </c>
      <c r="G1564" t="s">
        <v>190</v>
      </c>
      <c r="H1564">
        <v>955</v>
      </c>
      <c r="I1564" t="s">
        <v>283</v>
      </c>
      <c r="J1564" t="s">
        <v>120</v>
      </c>
      <c r="K1564" t="s">
        <v>217</v>
      </c>
      <c r="L1564">
        <v>4532</v>
      </c>
      <c r="M1564" t="s">
        <v>201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182</v>
      </c>
      <c r="C1565">
        <v>2019</v>
      </c>
      <c r="D1565">
        <v>10</v>
      </c>
      <c r="E1565" t="s">
        <v>183</v>
      </c>
      <c r="F1565">
        <v>5</v>
      </c>
      <c r="G1565" t="s">
        <v>196</v>
      </c>
      <c r="H1565">
        <v>954</v>
      </c>
      <c r="I1565" t="s">
        <v>238</v>
      </c>
      <c r="J1565" t="s">
        <v>120</v>
      </c>
      <c r="K1565" t="s">
        <v>217</v>
      </c>
      <c r="L1565">
        <v>4552</v>
      </c>
      <c r="M1565" t="s">
        <v>277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182</v>
      </c>
      <c r="C1566">
        <v>2019</v>
      </c>
      <c r="D1566">
        <v>10</v>
      </c>
      <c r="E1566" t="s">
        <v>183</v>
      </c>
      <c r="F1566">
        <v>3</v>
      </c>
      <c r="G1566" t="s">
        <v>190</v>
      </c>
      <c r="H1566">
        <v>701</v>
      </c>
      <c r="I1566" t="s">
        <v>207</v>
      </c>
      <c r="J1566" t="s">
        <v>208</v>
      </c>
      <c r="K1566" t="s">
        <v>209</v>
      </c>
      <c r="L1566">
        <v>300</v>
      </c>
      <c r="M1566" t="s">
        <v>192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182</v>
      </c>
      <c r="C1567">
        <v>2019</v>
      </c>
      <c r="D1567">
        <v>10</v>
      </c>
      <c r="E1567" t="s">
        <v>183</v>
      </c>
      <c r="F1567">
        <v>1</v>
      </c>
      <c r="G1567" t="s">
        <v>184</v>
      </c>
      <c r="H1567">
        <v>2</v>
      </c>
      <c r="I1567" t="s">
        <v>265</v>
      </c>
      <c r="J1567" t="s">
        <v>122</v>
      </c>
      <c r="K1567" t="s">
        <v>231</v>
      </c>
      <c r="L1567">
        <v>200</v>
      </c>
      <c r="M1567" t="s">
        <v>211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182</v>
      </c>
      <c r="C1568">
        <v>2019</v>
      </c>
      <c r="D1568">
        <v>10</v>
      </c>
      <c r="E1568" t="s">
        <v>183</v>
      </c>
      <c r="F1568">
        <v>5</v>
      </c>
      <c r="G1568" t="s">
        <v>196</v>
      </c>
      <c r="H1568">
        <v>710</v>
      </c>
      <c r="I1568" t="s">
        <v>221</v>
      </c>
      <c r="J1568" t="s">
        <v>208</v>
      </c>
      <c r="K1568" t="s">
        <v>209</v>
      </c>
      <c r="L1568">
        <v>4552</v>
      </c>
      <c r="M1568" t="s">
        <v>277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188</v>
      </c>
      <c r="C1569">
        <v>2019</v>
      </c>
      <c r="D1569">
        <v>10</v>
      </c>
      <c r="E1569" t="s">
        <v>183</v>
      </c>
      <c r="F1569">
        <v>5</v>
      </c>
      <c r="G1569" t="s">
        <v>196</v>
      </c>
      <c r="H1569">
        <v>710</v>
      </c>
      <c r="I1569" t="s">
        <v>221</v>
      </c>
      <c r="J1569" t="s">
        <v>208</v>
      </c>
      <c r="K1569" t="s">
        <v>209</v>
      </c>
      <c r="L1569">
        <v>4552</v>
      </c>
      <c r="M1569" t="s">
        <v>277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182</v>
      </c>
      <c r="C1570">
        <v>2019</v>
      </c>
      <c r="D1570">
        <v>10</v>
      </c>
      <c r="E1570" t="s">
        <v>183</v>
      </c>
      <c r="F1570">
        <v>1</v>
      </c>
      <c r="G1570" t="s">
        <v>184</v>
      </c>
      <c r="H1570">
        <v>903</v>
      </c>
      <c r="I1570" t="s">
        <v>240</v>
      </c>
      <c r="J1570" t="s">
        <v>122</v>
      </c>
      <c r="K1570" t="s">
        <v>231</v>
      </c>
      <c r="L1570">
        <v>4512</v>
      </c>
      <c r="M1570" t="s">
        <v>187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182</v>
      </c>
      <c r="C1571">
        <v>2019</v>
      </c>
      <c r="D1571">
        <v>10</v>
      </c>
      <c r="E1571" t="s">
        <v>183</v>
      </c>
      <c r="F1571">
        <v>3</v>
      </c>
      <c r="G1571" t="s">
        <v>190</v>
      </c>
      <c r="H1571">
        <v>1</v>
      </c>
      <c r="I1571" t="s">
        <v>230</v>
      </c>
      <c r="J1571" t="s">
        <v>122</v>
      </c>
      <c r="K1571" t="s">
        <v>231</v>
      </c>
      <c r="L1571">
        <v>300</v>
      </c>
      <c r="M1571" t="s">
        <v>192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182</v>
      </c>
      <c r="C1572">
        <v>2019</v>
      </c>
      <c r="D1572">
        <v>10</v>
      </c>
      <c r="E1572" t="s">
        <v>183</v>
      </c>
      <c r="F1572">
        <v>72</v>
      </c>
      <c r="G1572" t="s">
        <v>213</v>
      </c>
      <c r="H1572">
        <v>1</v>
      </c>
      <c r="I1572" t="s">
        <v>230</v>
      </c>
      <c r="J1572" t="s">
        <v>122</v>
      </c>
      <c r="K1572" t="s">
        <v>231</v>
      </c>
      <c r="L1572">
        <v>1572</v>
      </c>
      <c r="M1572" t="s">
        <v>232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182</v>
      </c>
      <c r="C1573">
        <v>2019</v>
      </c>
      <c r="D1573">
        <v>10</v>
      </c>
      <c r="E1573" t="s">
        <v>183</v>
      </c>
      <c r="F1573">
        <v>6</v>
      </c>
      <c r="G1573" t="s">
        <v>193</v>
      </c>
      <c r="H1573">
        <v>612</v>
      </c>
      <c r="I1573" t="s">
        <v>224</v>
      </c>
      <c r="J1573" t="s">
        <v>117</v>
      </c>
      <c r="K1573" t="s">
        <v>225</v>
      </c>
      <c r="L1573">
        <v>700</v>
      </c>
      <c r="M1573" t="s">
        <v>194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182</v>
      </c>
      <c r="C1574">
        <v>2019</v>
      </c>
      <c r="D1574">
        <v>10</v>
      </c>
      <c r="E1574" t="s">
        <v>183</v>
      </c>
      <c r="F1574">
        <v>3</v>
      </c>
      <c r="G1574" t="s">
        <v>190</v>
      </c>
      <c r="H1574">
        <v>603</v>
      </c>
      <c r="I1574" t="s">
        <v>197</v>
      </c>
      <c r="J1574" t="s">
        <v>126</v>
      </c>
      <c r="K1574" t="s">
        <v>198</v>
      </c>
      <c r="L1574">
        <v>300</v>
      </c>
      <c r="M1574" t="s">
        <v>192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182</v>
      </c>
      <c r="C1575">
        <v>2019</v>
      </c>
      <c r="D1575">
        <v>10</v>
      </c>
      <c r="E1575" t="s">
        <v>183</v>
      </c>
      <c r="F1575">
        <v>6</v>
      </c>
      <c r="G1575" t="s">
        <v>193</v>
      </c>
      <c r="H1575">
        <v>602</v>
      </c>
      <c r="I1575" t="s">
        <v>247</v>
      </c>
      <c r="J1575" t="s">
        <v>126</v>
      </c>
      <c r="K1575" t="s">
        <v>198</v>
      </c>
      <c r="L1575">
        <v>700</v>
      </c>
      <c r="M1575" t="s">
        <v>194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182</v>
      </c>
      <c r="C1576">
        <v>2019</v>
      </c>
      <c r="D1576">
        <v>10</v>
      </c>
      <c r="E1576" t="s">
        <v>183</v>
      </c>
      <c r="F1576">
        <v>5</v>
      </c>
      <c r="G1576" t="s">
        <v>196</v>
      </c>
      <c r="H1576">
        <v>616</v>
      </c>
      <c r="I1576" t="s">
        <v>200</v>
      </c>
      <c r="J1576" t="s">
        <v>126</v>
      </c>
      <c r="K1576" t="s">
        <v>198</v>
      </c>
      <c r="L1576">
        <v>4552</v>
      </c>
      <c r="M1576" t="s">
        <v>277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182</v>
      </c>
      <c r="C1577">
        <v>2019</v>
      </c>
      <c r="D1577">
        <v>10</v>
      </c>
      <c r="E1577" t="s">
        <v>183</v>
      </c>
      <c r="F1577">
        <v>6</v>
      </c>
      <c r="G1577" t="s">
        <v>193</v>
      </c>
      <c r="H1577">
        <v>616</v>
      </c>
      <c r="I1577" t="s">
        <v>200</v>
      </c>
      <c r="J1577" t="s">
        <v>126</v>
      </c>
      <c r="K1577" t="s">
        <v>198</v>
      </c>
      <c r="L1577">
        <v>4562</v>
      </c>
      <c r="M1577" t="s">
        <v>212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182</v>
      </c>
      <c r="C1578">
        <v>2019</v>
      </c>
      <c r="D1578">
        <v>10</v>
      </c>
      <c r="E1578" t="s">
        <v>183</v>
      </c>
      <c r="F1578">
        <v>6</v>
      </c>
      <c r="G1578" t="s">
        <v>193</v>
      </c>
      <c r="H1578">
        <v>625</v>
      </c>
      <c r="I1578" t="s">
        <v>287</v>
      </c>
      <c r="J1578" t="s">
        <v>133</v>
      </c>
      <c r="K1578" t="s">
        <v>213</v>
      </c>
      <c r="L1578">
        <v>700</v>
      </c>
      <c r="M1578" t="s">
        <v>194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182</v>
      </c>
      <c r="C1579">
        <v>2019</v>
      </c>
      <c r="D1579">
        <v>10</v>
      </c>
      <c r="E1579" t="s">
        <v>183</v>
      </c>
      <c r="F1579">
        <v>1</v>
      </c>
      <c r="G1579" t="s">
        <v>184</v>
      </c>
      <c r="H1579">
        <v>603</v>
      </c>
      <c r="I1579" t="s">
        <v>197</v>
      </c>
      <c r="J1579" t="s">
        <v>126</v>
      </c>
      <c r="K1579" t="s">
        <v>198</v>
      </c>
      <c r="L1579">
        <v>200</v>
      </c>
      <c r="M1579" t="s">
        <v>211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182</v>
      </c>
      <c r="C1580">
        <v>2019</v>
      </c>
      <c r="D1580">
        <v>10</v>
      </c>
      <c r="E1580" t="s">
        <v>183</v>
      </c>
      <c r="F1580">
        <v>10</v>
      </c>
      <c r="G1580" t="s">
        <v>239</v>
      </c>
      <c r="H1580">
        <v>602</v>
      </c>
      <c r="I1580" t="s">
        <v>247</v>
      </c>
      <c r="J1580" t="s">
        <v>126</v>
      </c>
      <c r="K1580" t="s">
        <v>198</v>
      </c>
      <c r="L1580">
        <v>207</v>
      </c>
      <c r="M1580" t="s">
        <v>244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188</v>
      </c>
      <c r="C1581">
        <v>2019</v>
      </c>
      <c r="D1581">
        <v>10</v>
      </c>
      <c r="E1581" t="s">
        <v>183</v>
      </c>
      <c r="F1581">
        <v>60</v>
      </c>
      <c r="G1581" t="s">
        <v>213</v>
      </c>
      <c r="H1581">
        <v>624</v>
      </c>
      <c r="I1581" t="s">
        <v>227</v>
      </c>
      <c r="J1581" t="s">
        <v>125</v>
      </c>
      <c r="K1581" t="s">
        <v>228</v>
      </c>
      <c r="L1581">
        <v>4563</v>
      </c>
      <c r="M1581" t="s">
        <v>229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182</v>
      </c>
      <c r="C1582">
        <v>2019</v>
      </c>
      <c r="D1582">
        <v>10</v>
      </c>
      <c r="E1582" t="s">
        <v>183</v>
      </c>
      <c r="F1582">
        <v>3</v>
      </c>
      <c r="G1582" t="s">
        <v>190</v>
      </c>
      <c r="H1582">
        <v>15</v>
      </c>
      <c r="I1582" t="s">
        <v>253</v>
      </c>
      <c r="J1582" t="s">
        <v>119</v>
      </c>
      <c r="K1582" t="s">
        <v>215</v>
      </c>
      <c r="L1582">
        <v>300</v>
      </c>
      <c r="M1582" t="s">
        <v>192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182</v>
      </c>
      <c r="C1583">
        <v>2019</v>
      </c>
      <c r="D1583">
        <v>10</v>
      </c>
      <c r="E1583" t="s">
        <v>183</v>
      </c>
      <c r="F1583">
        <v>5</v>
      </c>
      <c r="G1583" t="s">
        <v>196</v>
      </c>
      <c r="H1583">
        <v>18</v>
      </c>
      <c r="I1583" t="s">
        <v>216</v>
      </c>
      <c r="J1583" t="s">
        <v>120</v>
      </c>
      <c r="K1583" t="s">
        <v>217</v>
      </c>
      <c r="L1583">
        <v>460</v>
      </c>
      <c r="M1583" t="s">
        <v>199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182</v>
      </c>
      <c r="C1584">
        <v>2019</v>
      </c>
      <c r="D1584">
        <v>10</v>
      </c>
      <c r="E1584" t="s">
        <v>183</v>
      </c>
      <c r="F1584">
        <v>5</v>
      </c>
      <c r="G1584" t="s">
        <v>196</v>
      </c>
      <c r="H1584">
        <v>11</v>
      </c>
      <c r="I1584" t="s">
        <v>284</v>
      </c>
      <c r="J1584" t="s">
        <v>116</v>
      </c>
      <c r="K1584" t="s">
        <v>186</v>
      </c>
      <c r="L1584">
        <v>460</v>
      </c>
      <c r="M1584" t="s">
        <v>199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188</v>
      </c>
      <c r="C1585">
        <v>2019</v>
      </c>
      <c r="D1585">
        <v>10</v>
      </c>
      <c r="E1585" t="s">
        <v>183</v>
      </c>
      <c r="F1585">
        <v>1</v>
      </c>
      <c r="G1585" t="s">
        <v>184</v>
      </c>
      <c r="H1585">
        <v>950</v>
      </c>
      <c r="I1585" t="s">
        <v>185</v>
      </c>
      <c r="J1585" t="s">
        <v>116</v>
      </c>
      <c r="K1585" t="s">
        <v>186</v>
      </c>
      <c r="L1585">
        <v>4512</v>
      </c>
      <c r="M1585" t="s">
        <v>187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182</v>
      </c>
      <c r="C1586">
        <v>2019</v>
      </c>
      <c r="D1586">
        <v>10</v>
      </c>
      <c r="E1586" t="s">
        <v>183</v>
      </c>
      <c r="F1586">
        <v>10</v>
      </c>
      <c r="G1586" t="s">
        <v>239</v>
      </c>
      <c r="H1586">
        <v>905</v>
      </c>
      <c r="I1586" t="s">
        <v>273</v>
      </c>
      <c r="J1586" t="s">
        <v>123</v>
      </c>
      <c r="K1586" t="s">
        <v>243</v>
      </c>
      <c r="L1586">
        <v>4513</v>
      </c>
      <c r="M1586" t="s">
        <v>241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182</v>
      </c>
      <c r="C1587">
        <v>2019</v>
      </c>
      <c r="D1587">
        <v>10</v>
      </c>
      <c r="E1587" t="s">
        <v>183</v>
      </c>
      <c r="F1587">
        <v>10</v>
      </c>
      <c r="G1587" t="s">
        <v>239</v>
      </c>
      <c r="H1587">
        <v>6</v>
      </c>
      <c r="I1587" t="s">
        <v>257</v>
      </c>
      <c r="J1587" t="s">
        <v>123</v>
      </c>
      <c r="K1587" t="s">
        <v>243</v>
      </c>
      <c r="L1587">
        <v>207</v>
      </c>
      <c r="M1587" t="s">
        <v>244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182</v>
      </c>
      <c r="C1588">
        <v>2019</v>
      </c>
      <c r="D1588">
        <v>10</v>
      </c>
      <c r="E1588" t="s">
        <v>183</v>
      </c>
      <c r="F1588">
        <v>1</v>
      </c>
      <c r="G1588" t="s">
        <v>184</v>
      </c>
      <c r="H1588">
        <v>905</v>
      </c>
      <c r="I1588" t="s">
        <v>273</v>
      </c>
      <c r="J1588" t="s">
        <v>123</v>
      </c>
      <c r="K1588" t="s">
        <v>243</v>
      </c>
      <c r="L1588">
        <v>4512</v>
      </c>
      <c r="M1588" t="s">
        <v>187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188</v>
      </c>
      <c r="C1589">
        <v>2019</v>
      </c>
      <c r="D1589">
        <v>10</v>
      </c>
      <c r="E1589" t="s">
        <v>183</v>
      </c>
      <c r="F1589">
        <v>3</v>
      </c>
      <c r="G1589" t="s">
        <v>190</v>
      </c>
      <c r="H1589">
        <v>954</v>
      </c>
      <c r="I1589" t="s">
        <v>238</v>
      </c>
      <c r="J1589" t="s">
        <v>120</v>
      </c>
      <c r="K1589" t="s">
        <v>217</v>
      </c>
      <c r="L1589">
        <v>4532</v>
      </c>
      <c r="M1589" t="s">
        <v>201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182</v>
      </c>
      <c r="C1590">
        <v>2019</v>
      </c>
      <c r="D1590">
        <v>10</v>
      </c>
      <c r="E1590" t="s">
        <v>183</v>
      </c>
      <c r="F1590">
        <v>3</v>
      </c>
      <c r="G1590" t="s">
        <v>190</v>
      </c>
      <c r="H1590">
        <v>16</v>
      </c>
      <c r="I1590" t="s">
        <v>282</v>
      </c>
      <c r="J1590" t="s">
        <v>128</v>
      </c>
      <c r="K1590" t="s">
        <v>264</v>
      </c>
      <c r="L1590">
        <v>300</v>
      </c>
      <c r="M1590" t="s">
        <v>192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182</v>
      </c>
      <c r="C1591">
        <v>2019</v>
      </c>
      <c r="D1591">
        <v>10</v>
      </c>
      <c r="E1591" t="s">
        <v>183</v>
      </c>
      <c r="F1591">
        <v>3</v>
      </c>
      <c r="G1591" t="s">
        <v>190</v>
      </c>
      <c r="H1591">
        <v>17</v>
      </c>
      <c r="I1591" t="s">
        <v>205</v>
      </c>
      <c r="J1591" t="s">
        <v>129</v>
      </c>
      <c r="K1591" t="s">
        <v>206</v>
      </c>
      <c r="L1591">
        <v>300</v>
      </c>
      <c r="M1591" t="s">
        <v>192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188</v>
      </c>
      <c r="C1592">
        <v>2019</v>
      </c>
      <c r="D1592">
        <v>10</v>
      </c>
      <c r="E1592" t="s">
        <v>183</v>
      </c>
      <c r="F1592">
        <v>1</v>
      </c>
      <c r="G1592" t="s">
        <v>184</v>
      </c>
      <c r="H1592">
        <v>1</v>
      </c>
      <c r="I1592" t="s">
        <v>230</v>
      </c>
      <c r="J1592" t="s">
        <v>122</v>
      </c>
      <c r="K1592" t="s">
        <v>231</v>
      </c>
      <c r="L1592">
        <v>200</v>
      </c>
      <c r="M1592" t="s">
        <v>211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182</v>
      </c>
      <c r="C1593">
        <v>2019</v>
      </c>
      <c r="D1593">
        <v>10</v>
      </c>
      <c r="E1593" t="s">
        <v>183</v>
      </c>
      <c r="F1593">
        <v>3</v>
      </c>
      <c r="G1593" t="s">
        <v>190</v>
      </c>
      <c r="H1593">
        <v>11</v>
      </c>
      <c r="I1593" t="s">
        <v>284</v>
      </c>
      <c r="J1593" t="s">
        <v>116</v>
      </c>
      <c r="K1593" t="s">
        <v>186</v>
      </c>
      <c r="L1593">
        <v>300</v>
      </c>
      <c r="M1593" t="s">
        <v>192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188</v>
      </c>
      <c r="C1594">
        <v>2019</v>
      </c>
      <c r="D1594">
        <v>10</v>
      </c>
      <c r="E1594" t="s">
        <v>183</v>
      </c>
      <c r="F1594">
        <v>3</v>
      </c>
      <c r="G1594" t="s">
        <v>190</v>
      </c>
      <c r="H1594">
        <v>621</v>
      </c>
      <c r="I1594" t="s">
        <v>260</v>
      </c>
      <c r="J1594" t="s">
        <v>117</v>
      </c>
      <c r="K1594" t="s">
        <v>225</v>
      </c>
      <c r="L1594">
        <v>4532</v>
      </c>
      <c r="M1594" t="s">
        <v>201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182</v>
      </c>
      <c r="C1595">
        <v>2019</v>
      </c>
      <c r="D1595">
        <v>10</v>
      </c>
      <c r="E1595" t="s">
        <v>183</v>
      </c>
      <c r="F1595">
        <v>6</v>
      </c>
      <c r="G1595" t="s">
        <v>193</v>
      </c>
      <c r="H1595">
        <v>601</v>
      </c>
      <c r="I1595" t="s">
        <v>261</v>
      </c>
      <c r="J1595" t="s">
        <v>124</v>
      </c>
      <c r="K1595" t="s">
        <v>262</v>
      </c>
      <c r="L1595">
        <v>700</v>
      </c>
      <c r="M1595" t="s">
        <v>194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182</v>
      </c>
      <c r="C1596">
        <v>2019</v>
      </c>
      <c r="D1596">
        <v>10</v>
      </c>
      <c r="E1596" t="s">
        <v>183</v>
      </c>
      <c r="F1596">
        <v>6</v>
      </c>
      <c r="G1596" t="s">
        <v>193</v>
      </c>
      <c r="H1596">
        <v>627</v>
      </c>
      <c r="I1596" t="s">
        <v>258</v>
      </c>
      <c r="J1596" t="s">
        <v>133</v>
      </c>
      <c r="K1596" t="s">
        <v>213</v>
      </c>
      <c r="L1596">
        <v>4562</v>
      </c>
      <c r="M1596" t="s">
        <v>212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182</v>
      </c>
      <c r="C1597">
        <v>2019</v>
      </c>
      <c r="D1597">
        <v>10</v>
      </c>
      <c r="E1597" t="s">
        <v>183</v>
      </c>
      <c r="F1597">
        <v>6</v>
      </c>
      <c r="G1597" t="s">
        <v>193</v>
      </c>
      <c r="H1597">
        <v>617</v>
      </c>
      <c r="I1597" t="s">
        <v>288</v>
      </c>
      <c r="J1597" t="s">
        <v>289</v>
      </c>
      <c r="K1597" t="s">
        <v>290</v>
      </c>
      <c r="L1597">
        <v>4562</v>
      </c>
      <c r="M1597" t="s">
        <v>212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182</v>
      </c>
      <c r="C1598">
        <v>2019</v>
      </c>
      <c r="D1598">
        <v>10</v>
      </c>
      <c r="E1598" t="s">
        <v>183</v>
      </c>
      <c r="F1598">
        <v>6</v>
      </c>
      <c r="G1598" t="s">
        <v>193</v>
      </c>
      <c r="H1598">
        <v>618</v>
      </c>
      <c r="I1598" t="s">
        <v>295</v>
      </c>
      <c r="J1598" t="s">
        <v>131</v>
      </c>
      <c r="K1598" t="s">
        <v>281</v>
      </c>
      <c r="L1598">
        <v>4562</v>
      </c>
      <c r="M1598" t="s">
        <v>212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188</v>
      </c>
      <c r="C1599">
        <v>2019</v>
      </c>
      <c r="D1599">
        <v>10</v>
      </c>
      <c r="E1599" t="s">
        <v>183</v>
      </c>
      <c r="F1599">
        <v>6</v>
      </c>
      <c r="G1599" t="s">
        <v>193</v>
      </c>
      <c r="H1599">
        <v>624</v>
      </c>
      <c r="I1599" t="s">
        <v>227</v>
      </c>
      <c r="J1599" t="s">
        <v>125</v>
      </c>
      <c r="K1599" t="s">
        <v>228</v>
      </c>
      <c r="L1599">
        <v>4562</v>
      </c>
      <c r="M1599" t="s">
        <v>212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188</v>
      </c>
      <c r="C1600">
        <v>2019</v>
      </c>
      <c r="D1600">
        <v>10</v>
      </c>
      <c r="E1600" t="s">
        <v>183</v>
      </c>
      <c r="F1600">
        <v>3</v>
      </c>
      <c r="G1600" t="s">
        <v>190</v>
      </c>
      <c r="H1600">
        <v>953</v>
      </c>
      <c r="I1600" t="s">
        <v>214</v>
      </c>
      <c r="J1600" t="s">
        <v>119</v>
      </c>
      <c r="K1600" t="s">
        <v>215</v>
      </c>
      <c r="L1600">
        <v>4532</v>
      </c>
      <c r="M1600" t="s">
        <v>201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182</v>
      </c>
      <c r="C1601">
        <v>2019</v>
      </c>
      <c r="D1601">
        <v>10</v>
      </c>
      <c r="E1601" t="s">
        <v>183</v>
      </c>
      <c r="F1601">
        <v>3</v>
      </c>
      <c r="G1601" t="s">
        <v>190</v>
      </c>
      <c r="H1601">
        <v>18</v>
      </c>
      <c r="I1601" t="s">
        <v>216</v>
      </c>
      <c r="J1601" t="s">
        <v>120</v>
      </c>
      <c r="K1601" t="s">
        <v>217</v>
      </c>
      <c r="L1601">
        <v>300</v>
      </c>
      <c r="M1601" t="s">
        <v>192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188</v>
      </c>
      <c r="C1602">
        <v>2019</v>
      </c>
      <c r="D1602">
        <v>10</v>
      </c>
      <c r="E1602" t="s">
        <v>183</v>
      </c>
      <c r="F1602">
        <v>3</v>
      </c>
      <c r="G1602" t="s">
        <v>190</v>
      </c>
      <c r="H1602">
        <v>18</v>
      </c>
      <c r="I1602" t="s">
        <v>216</v>
      </c>
      <c r="J1602" t="s">
        <v>120</v>
      </c>
      <c r="K1602" t="s">
        <v>217</v>
      </c>
      <c r="L1602">
        <v>300</v>
      </c>
      <c r="M1602" t="s">
        <v>192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182</v>
      </c>
      <c r="C1603">
        <v>2019</v>
      </c>
      <c r="D1603">
        <v>10</v>
      </c>
      <c r="E1603" t="s">
        <v>183</v>
      </c>
      <c r="F1603">
        <v>75</v>
      </c>
      <c r="G1603" t="s">
        <v>213</v>
      </c>
      <c r="H1603">
        <v>13</v>
      </c>
      <c r="I1603" t="s">
        <v>297</v>
      </c>
      <c r="J1603" t="s">
        <v>120</v>
      </c>
      <c r="K1603" t="s">
        <v>217</v>
      </c>
      <c r="L1603">
        <v>1575</v>
      </c>
      <c r="M1603" t="s">
        <v>219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182</v>
      </c>
      <c r="C1604">
        <v>2019</v>
      </c>
      <c r="D1604">
        <v>10</v>
      </c>
      <c r="E1604" t="s">
        <v>183</v>
      </c>
      <c r="F1604">
        <v>10</v>
      </c>
      <c r="G1604" t="s">
        <v>239</v>
      </c>
      <c r="H1604">
        <v>903</v>
      </c>
      <c r="I1604" t="s">
        <v>240</v>
      </c>
      <c r="J1604" t="s">
        <v>122</v>
      </c>
      <c r="K1604" t="s">
        <v>231</v>
      </c>
      <c r="L1604">
        <v>4513</v>
      </c>
      <c r="M1604" t="s">
        <v>241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182</v>
      </c>
      <c r="C1605">
        <v>2019</v>
      </c>
      <c r="D1605">
        <v>10</v>
      </c>
      <c r="E1605" t="s">
        <v>183</v>
      </c>
      <c r="F1605">
        <v>79</v>
      </c>
      <c r="G1605" t="s">
        <v>213</v>
      </c>
      <c r="H1605">
        <v>5</v>
      </c>
      <c r="I1605" t="s">
        <v>191</v>
      </c>
      <c r="J1605" t="s">
        <v>116</v>
      </c>
      <c r="K1605" t="s">
        <v>186</v>
      </c>
      <c r="L1605">
        <v>1579</v>
      </c>
      <c r="M1605" t="s">
        <v>272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188</v>
      </c>
      <c r="C1606">
        <v>2019</v>
      </c>
      <c r="D1606">
        <v>10</v>
      </c>
      <c r="E1606" t="s">
        <v>183</v>
      </c>
      <c r="F1606">
        <v>3</v>
      </c>
      <c r="G1606" t="s">
        <v>190</v>
      </c>
      <c r="H1606">
        <v>950</v>
      </c>
      <c r="I1606" t="s">
        <v>185</v>
      </c>
      <c r="J1606" t="s">
        <v>116</v>
      </c>
      <c r="K1606" t="s">
        <v>186</v>
      </c>
      <c r="L1606">
        <v>4532</v>
      </c>
      <c r="M1606" t="s">
        <v>201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182</v>
      </c>
      <c r="C1607">
        <v>2019</v>
      </c>
      <c r="D1607">
        <v>10</v>
      </c>
      <c r="E1607" t="s">
        <v>183</v>
      </c>
      <c r="F1607">
        <v>10</v>
      </c>
      <c r="G1607" t="s">
        <v>239</v>
      </c>
      <c r="H1607">
        <v>3</v>
      </c>
      <c r="I1607" t="s">
        <v>210</v>
      </c>
      <c r="J1607" t="s">
        <v>203</v>
      </c>
      <c r="K1607" t="s">
        <v>204</v>
      </c>
      <c r="L1607">
        <v>207</v>
      </c>
      <c r="M1607" t="s">
        <v>244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182</v>
      </c>
      <c r="C1608">
        <v>2019</v>
      </c>
      <c r="D1608">
        <v>10</v>
      </c>
      <c r="E1608" t="s">
        <v>183</v>
      </c>
      <c r="F1608">
        <v>3</v>
      </c>
      <c r="G1608" t="s">
        <v>190</v>
      </c>
      <c r="H1608">
        <v>710</v>
      </c>
      <c r="I1608" t="s">
        <v>221</v>
      </c>
      <c r="J1608" t="s">
        <v>208</v>
      </c>
      <c r="K1608" t="s">
        <v>209</v>
      </c>
      <c r="L1608">
        <v>4532</v>
      </c>
      <c r="M1608" t="s">
        <v>201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182</v>
      </c>
      <c r="C1609">
        <v>2019</v>
      </c>
      <c r="D1609">
        <v>10</v>
      </c>
      <c r="E1609" t="s">
        <v>183</v>
      </c>
      <c r="F1609">
        <v>3</v>
      </c>
      <c r="G1609" t="s">
        <v>190</v>
      </c>
      <c r="H1609">
        <v>956</v>
      </c>
      <c r="I1609" t="s">
        <v>286</v>
      </c>
      <c r="J1609" t="s">
        <v>120</v>
      </c>
      <c r="K1609" t="s">
        <v>217</v>
      </c>
      <c r="L1609">
        <v>4532</v>
      </c>
      <c r="M1609" t="s">
        <v>201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182</v>
      </c>
      <c r="C1610">
        <v>2019</v>
      </c>
      <c r="D1610">
        <v>10</v>
      </c>
      <c r="E1610" t="s">
        <v>183</v>
      </c>
      <c r="F1610">
        <v>10</v>
      </c>
      <c r="G1610" t="s">
        <v>239</v>
      </c>
      <c r="H1610">
        <v>1</v>
      </c>
      <c r="I1610" t="s">
        <v>230</v>
      </c>
      <c r="J1610" t="s">
        <v>122</v>
      </c>
      <c r="K1610" t="s">
        <v>231</v>
      </c>
      <c r="L1610">
        <v>207</v>
      </c>
      <c r="M1610" t="s">
        <v>244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188</v>
      </c>
      <c r="C1611">
        <v>2019</v>
      </c>
      <c r="D1611">
        <v>10</v>
      </c>
      <c r="E1611" t="s">
        <v>183</v>
      </c>
      <c r="F1611">
        <v>1</v>
      </c>
      <c r="G1611" t="s">
        <v>184</v>
      </c>
      <c r="H1611">
        <v>5</v>
      </c>
      <c r="I1611" t="s">
        <v>191</v>
      </c>
      <c r="J1611" t="s">
        <v>116</v>
      </c>
      <c r="K1611" t="s">
        <v>186</v>
      </c>
      <c r="L1611">
        <v>200</v>
      </c>
      <c r="M1611" t="s">
        <v>211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182</v>
      </c>
      <c r="C1612">
        <v>2019</v>
      </c>
      <c r="D1612">
        <v>10</v>
      </c>
      <c r="E1612" t="s">
        <v>183</v>
      </c>
      <c r="F1612">
        <v>3</v>
      </c>
      <c r="G1612" t="s">
        <v>190</v>
      </c>
      <c r="H1612">
        <v>621</v>
      </c>
      <c r="I1612" t="s">
        <v>260</v>
      </c>
      <c r="J1612" t="s">
        <v>117</v>
      </c>
      <c r="K1612" t="s">
        <v>225</v>
      </c>
      <c r="L1612">
        <v>4532</v>
      </c>
      <c r="M1612" t="s">
        <v>201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182</v>
      </c>
      <c r="C1613">
        <v>2019</v>
      </c>
      <c r="D1613">
        <v>10</v>
      </c>
      <c r="E1613" t="s">
        <v>183</v>
      </c>
      <c r="F1613">
        <v>6</v>
      </c>
      <c r="G1613" t="s">
        <v>193</v>
      </c>
      <c r="H1613">
        <v>621</v>
      </c>
      <c r="I1613" t="s">
        <v>260</v>
      </c>
      <c r="J1613" t="s">
        <v>117</v>
      </c>
      <c r="K1613" t="s">
        <v>225</v>
      </c>
      <c r="L1613">
        <v>4562</v>
      </c>
      <c r="M1613" t="s">
        <v>212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182</v>
      </c>
      <c r="C1614">
        <v>2019</v>
      </c>
      <c r="D1614">
        <v>10</v>
      </c>
      <c r="E1614" t="s">
        <v>183</v>
      </c>
      <c r="F1614">
        <v>5</v>
      </c>
      <c r="G1614" t="s">
        <v>196</v>
      </c>
      <c r="H1614">
        <v>602</v>
      </c>
      <c r="I1614" t="s">
        <v>247</v>
      </c>
      <c r="J1614" t="s">
        <v>126</v>
      </c>
      <c r="K1614" t="s">
        <v>198</v>
      </c>
      <c r="L1614">
        <v>460</v>
      </c>
      <c r="M1614" t="s">
        <v>199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182</v>
      </c>
      <c r="C1615">
        <v>2019</v>
      </c>
      <c r="D1615">
        <v>10</v>
      </c>
      <c r="E1615" t="s">
        <v>183</v>
      </c>
      <c r="F1615">
        <v>60</v>
      </c>
      <c r="G1615" t="s">
        <v>213</v>
      </c>
      <c r="H1615">
        <v>600</v>
      </c>
      <c r="I1615" t="s">
        <v>267</v>
      </c>
      <c r="J1615" t="s">
        <v>124</v>
      </c>
      <c r="K1615" t="s">
        <v>262</v>
      </c>
      <c r="L1615">
        <v>360</v>
      </c>
      <c r="M1615" t="s">
        <v>226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182</v>
      </c>
      <c r="C1616">
        <v>2019</v>
      </c>
      <c r="D1616">
        <v>10</v>
      </c>
      <c r="E1616" t="s">
        <v>183</v>
      </c>
      <c r="F1616">
        <v>6</v>
      </c>
      <c r="G1616" t="s">
        <v>193</v>
      </c>
      <c r="H1616">
        <v>609</v>
      </c>
      <c r="I1616" t="s">
        <v>299</v>
      </c>
      <c r="J1616" t="s">
        <v>279</v>
      </c>
      <c r="K1616" t="s">
        <v>213</v>
      </c>
      <c r="L1616">
        <v>700</v>
      </c>
      <c r="M1616" t="s">
        <v>194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182</v>
      </c>
      <c r="C1617">
        <v>2019</v>
      </c>
      <c r="D1617">
        <v>10</v>
      </c>
      <c r="E1617" t="s">
        <v>183</v>
      </c>
      <c r="F1617">
        <v>6</v>
      </c>
      <c r="G1617" t="s">
        <v>193</v>
      </c>
      <c r="H1617">
        <v>619</v>
      </c>
      <c r="I1617" t="s">
        <v>278</v>
      </c>
      <c r="J1617" t="s">
        <v>279</v>
      </c>
      <c r="K1617" t="s">
        <v>213</v>
      </c>
      <c r="L1617">
        <v>4562</v>
      </c>
      <c r="M1617" t="s">
        <v>212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182</v>
      </c>
      <c r="C1618">
        <v>2019</v>
      </c>
      <c r="D1618">
        <v>10</v>
      </c>
      <c r="E1618" t="s">
        <v>183</v>
      </c>
      <c r="F1618">
        <v>1</v>
      </c>
      <c r="G1618" t="s">
        <v>184</v>
      </c>
      <c r="H1618">
        <v>616</v>
      </c>
      <c r="I1618" t="s">
        <v>200</v>
      </c>
      <c r="J1618" t="s">
        <v>126</v>
      </c>
      <c r="K1618" t="s">
        <v>198</v>
      </c>
      <c r="L1618">
        <v>4512</v>
      </c>
      <c r="M1618" t="s">
        <v>187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182</v>
      </c>
      <c r="C1619">
        <v>2019</v>
      </c>
      <c r="D1619">
        <v>10</v>
      </c>
      <c r="E1619" t="s">
        <v>183</v>
      </c>
      <c r="F1619">
        <v>1</v>
      </c>
      <c r="G1619" t="s">
        <v>184</v>
      </c>
      <c r="H1619">
        <v>602</v>
      </c>
      <c r="I1619" t="s">
        <v>247</v>
      </c>
      <c r="J1619" t="s">
        <v>126</v>
      </c>
      <c r="K1619" t="s">
        <v>198</v>
      </c>
      <c r="L1619">
        <v>200</v>
      </c>
      <c r="M1619" t="s">
        <v>211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182</v>
      </c>
      <c r="C1620">
        <v>2019</v>
      </c>
      <c r="D1620">
        <v>10</v>
      </c>
      <c r="E1620" t="s">
        <v>183</v>
      </c>
      <c r="F1620">
        <v>60</v>
      </c>
      <c r="G1620" t="s">
        <v>213</v>
      </c>
      <c r="H1620">
        <v>615</v>
      </c>
      <c r="I1620" t="s">
        <v>293</v>
      </c>
      <c r="J1620" t="s">
        <v>124</v>
      </c>
      <c r="K1620" t="s">
        <v>262</v>
      </c>
      <c r="L1620">
        <v>4563</v>
      </c>
      <c r="M1620" t="s">
        <v>229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188</v>
      </c>
      <c r="C1621">
        <v>2019</v>
      </c>
      <c r="D1621">
        <v>10</v>
      </c>
      <c r="E1621" t="s">
        <v>183</v>
      </c>
      <c r="F1621">
        <v>60</v>
      </c>
      <c r="G1621" t="s">
        <v>213</v>
      </c>
      <c r="H1621">
        <v>615</v>
      </c>
      <c r="I1621" t="s">
        <v>293</v>
      </c>
      <c r="J1621" t="s">
        <v>124</v>
      </c>
      <c r="K1621" t="s">
        <v>262</v>
      </c>
      <c r="L1621">
        <v>4563</v>
      </c>
      <c r="M1621" t="s">
        <v>229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182</v>
      </c>
      <c r="C1622">
        <v>2019</v>
      </c>
      <c r="D1622">
        <v>10</v>
      </c>
      <c r="E1622" t="s">
        <v>183</v>
      </c>
      <c r="F1622">
        <v>60</v>
      </c>
      <c r="G1622" t="s">
        <v>213</v>
      </c>
      <c r="H1622">
        <v>623</v>
      </c>
      <c r="I1622" t="s">
        <v>296</v>
      </c>
      <c r="J1622" t="s">
        <v>125</v>
      </c>
      <c r="K1622" t="s">
        <v>228</v>
      </c>
      <c r="L1622">
        <v>360</v>
      </c>
      <c r="M1622" t="s">
        <v>226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182</v>
      </c>
      <c r="C1623">
        <v>2019</v>
      </c>
      <c r="D1623">
        <v>10</v>
      </c>
      <c r="E1623" t="s">
        <v>183</v>
      </c>
      <c r="F1623">
        <v>60</v>
      </c>
      <c r="G1623" t="s">
        <v>213</v>
      </c>
      <c r="H1623">
        <v>624</v>
      </c>
      <c r="I1623" t="s">
        <v>227</v>
      </c>
      <c r="J1623" t="s">
        <v>125</v>
      </c>
      <c r="K1623" t="s">
        <v>228</v>
      </c>
      <c r="L1623">
        <v>4563</v>
      </c>
      <c r="M1623" t="s">
        <v>229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188</v>
      </c>
      <c r="C1624">
        <v>2019</v>
      </c>
      <c r="D1624">
        <v>10</v>
      </c>
      <c r="E1624" t="s">
        <v>183</v>
      </c>
      <c r="F1624">
        <v>3</v>
      </c>
      <c r="G1624" t="s">
        <v>190</v>
      </c>
      <c r="H1624">
        <v>952</v>
      </c>
      <c r="I1624" t="s">
        <v>236</v>
      </c>
      <c r="J1624" t="s">
        <v>118</v>
      </c>
      <c r="K1624" t="s">
        <v>237</v>
      </c>
      <c r="L1624">
        <v>4532</v>
      </c>
      <c r="M1624" t="s">
        <v>201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182</v>
      </c>
      <c r="C1625">
        <v>2019</v>
      </c>
      <c r="D1625">
        <v>10</v>
      </c>
      <c r="E1625" t="s">
        <v>183</v>
      </c>
      <c r="F1625">
        <v>1</v>
      </c>
      <c r="G1625" t="s">
        <v>184</v>
      </c>
      <c r="H1625">
        <v>15</v>
      </c>
      <c r="I1625" t="s">
        <v>253</v>
      </c>
      <c r="J1625" t="s">
        <v>119</v>
      </c>
      <c r="K1625" t="s">
        <v>215</v>
      </c>
      <c r="L1625">
        <v>200</v>
      </c>
      <c r="M1625" t="s">
        <v>211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188</v>
      </c>
      <c r="C1626">
        <v>2019</v>
      </c>
      <c r="D1626">
        <v>10</v>
      </c>
      <c r="E1626" t="s">
        <v>183</v>
      </c>
      <c r="F1626">
        <v>3</v>
      </c>
      <c r="G1626" t="s">
        <v>190</v>
      </c>
      <c r="H1626">
        <v>15</v>
      </c>
      <c r="I1626" t="s">
        <v>253</v>
      </c>
      <c r="J1626" t="s">
        <v>119</v>
      </c>
      <c r="K1626" t="s">
        <v>215</v>
      </c>
      <c r="L1626">
        <v>300</v>
      </c>
      <c r="M1626" t="s">
        <v>192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182</v>
      </c>
      <c r="C1627">
        <v>2019</v>
      </c>
      <c r="D1627">
        <v>10</v>
      </c>
      <c r="E1627" t="s">
        <v>183</v>
      </c>
      <c r="F1627">
        <v>75</v>
      </c>
      <c r="G1627" t="s">
        <v>213</v>
      </c>
      <c r="H1627">
        <v>18</v>
      </c>
      <c r="I1627" t="s">
        <v>216</v>
      </c>
      <c r="J1627" t="s">
        <v>120</v>
      </c>
      <c r="K1627" t="s">
        <v>217</v>
      </c>
      <c r="L1627">
        <v>1575</v>
      </c>
      <c r="M1627" t="s">
        <v>219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182</v>
      </c>
      <c r="C1628">
        <v>2019</v>
      </c>
      <c r="D1628">
        <v>10</v>
      </c>
      <c r="E1628" t="s">
        <v>183</v>
      </c>
      <c r="F1628">
        <v>1</v>
      </c>
      <c r="G1628" t="s">
        <v>184</v>
      </c>
      <c r="H1628">
        <v>6</v>
      </c>
      <c r="I1628" t="s">
        <v>257</v>
      </c>
      <c r="J1628" t="s">
        <v>123</v>
      </c>
      <c r="K1628" t="s">
        <v>243</v>
      </c>
      <c r="L1628">
        <v>200</v>
      </c>
      <c r="M1628" t="s">
        <v>211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182</v>
      </c>
      <c r="C1629">
        <v>2019</v>
      </c>
      <c r="D1629">
        <v>10</v>
      </c>
      <c r="E1629" t="s">
        <v>183</v>
      </c>
      <c r="F1629">
        <v>6</v>
      </c>
      <c r="G1629" t="s">
        <v>193</v>
      </c>
      <c r="H1629">
        <v>5</v>
      </c>
      <c r="I1629" t="s">
        <v>191</v>
      </c>
      <c r="J1629" t="s">
        <v>116</v>
      </c>
      <c r="K1629" t="s">
        <v>186</v>
      </c>
      <c r="L1629">
        <v>700</v>
      </c>
      <c r="M1629" t="s">
        <v>194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182</v>
      </c>
      <c r="C1630">
        <v>2019</v>
      </c>
      <c r="D1630">
        <v>10</v>
      </c>
      <c r="E1630" t="s">
        <v>183</v>
      </c>
      <c r="F1630">
        <v>75</v>
      </c>
      <c r="G1630" t="s">
        <v>213</v>
      </c>
      <c r="H1630">
        <v>5</v>
      </c>
      <c r="I1630" t="s">
        <v>191</v>
      </c>
      <c r="J1630" t="s">
        <v>116</v>
      </c>
      <c r="K1630" t="s">
        <v>186</v>
      </c>
      <c r="L1630">
        <v>1575</v>
      </c>
      <c r="M1630" t="s">
        <v>219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182</v>
      </c>
      <c r="C1631">
        <v>2019</v>
      </c>
      <c r="D1631">
        <v>10</v>
      </c>
      <c r="E1631" t="s">
        <v>183</v>
      </c>
      <c r="F1631">
        <v>5</v>
      </c>
      <c r="G1631" t="s">
        <v>196</v>
      </c>
      <c r="H1631">
        <v>951</v>
      </c>
      <c r="I1631" t="s">
        <v>251</v>
      </c>
      <c r="J1631" t="s">
        <v>127</v>
      </c>
      <c r="K1631" t="s">
        <v>250</v>
      </c>
      <c r="L1631">
        <v>4552</v>
      </c>
      <c r="M1631" t="s">
        <v>277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182</v>
      </c>
      <c r="C1632">
        <v>2019</v>
      </c>
      <c r="D1632">
        <v>10</v>
      </c>
      <c r="E1632" t="s">
        <v>183</v>
      </c>
      <c r="F1632">
        <v>1</v>
      </c>
      <c r="G1632" t="s">
        <v>184</v>
      </c>
      <c r="H1632">
        <v>911</v>
      </c>
      <c r="I1632" t="s">
        <v>202</v>
      </c>
      <c r="J1632" t="s">
        <v>203</v>
      </c>
      <c r="K1632" t="s">
        <v>204</v>
      </c>
      <c r="L1632">
        <v>4512</v>
      </c>
      <c r="M1632" t="s">
        <v>187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182</v>
      </c>
      <c r="C1633">
        <v>2019</v>
      </c>
      <c r="D1633">
        <v>10</v>
      </c>
      <c r="E1633" t="s">
        <v>183</v>
      </c>
      <c r="F1633">
        <v>77</v>
      </c>
      <c r="G1633" t="s">
        <v>213</v>
      </c>
      <c r="H1633">
        <v>950</v>
      </c>
      <c r="I1633" t="s">
        <v>185</v>
      </c>
      <c r="J1633" t="s">
        <v>116</v>
      </c>
      <c r="K1633" t="s">
        <v>186</v>
      </c>
      <c r="L1633">
        <v>4577</v>
      </c>
      <c r="M1633" t="s">
        <v>213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182</v>
      </c>
      <c r="C1634">
        <v>2019</v>
      </c>
      <c r="D1634">
        <v>10</v>
      </c>
      <c r="E1634" t="s">
        <v>183</v>
      </c>
      <c r="F1634">
        <v>79</v>
      </c>
      <c r="G1634" t="s">
        <v>213</v>
      </c>
      <c r="H1634">
        <v>950</v>
      </c>
      <c r="I1634" t="s">
        <v>185</v>
      </c>
      <c r="J1634" t="s">
        <v>116</v>
      </c>
      <c r="K1634" t="s">
        <v>186</v>
      </c>
      <c r="L1634">
        <v>4579</v>
      </c>
      <c r="M1634" t="s">
        <v>222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182</v>
      </c>
      <c r="C1635">
        <v>2019</v>
      </c>
      <c r="D1635">
        <v>10</v>
      </c>
      <c r="E1635" t="s">
        <v>183</v>
      </c>
      <c r="F1635">
        <v>3</v>
      </c>
      <c r="G1635" t="s">
        <v>190</v>
      </c>
      <c r="H1635">
        <v>2</v>
      </c>
      <c r="I1635" t="s">
        <v>265</v>
      </c>
      <c r="J1635" t="s">
        <v>122</v>
      </c>
      <c r="K1635" t="s">
        <v>231</v>
      </c>
      <c r="L1635">
        <v>300</v>
      </c>
      <c r="M1635" t="s">
        <v>192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182</v>
      </c>
      <c r="C1636">
        <v>2019</v>
      </c>
      <c r="D1636">
        <v>10</v>
      </c>
      <c r="E1636" t="s">
        <v>183</v>
      </c>
      <c r="F1636">
        <v>6</v>
      </c>
      <c r="G1636" t="s">
        <v>193</v>
      </c>
      <c r="H1636">
        <v>613</v>
      </c>
      <c r="I1636" t="s">
        <v>259</v>
      </c>
      <c r="J1636" t="s">
        <v>117</v>
      </c>
      <c r="K1636" t="s">
        <v>225</v>
      </c>
      <c r="L1636">
        <v>700</v>
      </c>
      <c r="M1636" t="s">
        <v>194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182</v>
      </c>
      <c r="C1637">
        <v>2019</v>
      </c>
      <c r="D1637">
        <v>10</v>
      </c>
      <c r="E1637" t="s">
        <v>183</v>
      </c>
      <c r="F1637">
        <v>6</v>
      </c>
      <c r="G1637" t="s">
        <v>193</v>
      </c>
      <c r="H1637">
        <v>615</v>
      </c>
      <c r="I1637" t="s">
        <v>293</v>
      </c>
      <c r="J1637" t="s">
        <v>124</v>
      </c>
      <c r="K1637" t="s">
        <v>262</v>
      </c>
      <c r="L1637">
        <v>4562</v>
      </c>
      <c r="M1637" t="s">
        <v>212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182</v>
      </c>
      <c r="C1638">
        <v>2019</v>
      </c>
      <c r="D1638">
        <v>10</v>
      </c>
      <c r="E1638" t="s">
        <v>183</v>
      </c>
      <c r="F1638">
        <v>6</v>
      </c>
      <c r="G1638" t="s">
        <v>193</v>
      </c>
      <c r="H1638">
        <v>603</v>
      </c>
      <c r="I1638" t="s">
        <v>197</v>
      </c>
      <c r="J1638" t="s">
        <v>126</v>
      </c>
      <c r="K1638" t="s">
        <v>198</v>
      </c>
      <c r="L1638">
        <v>700</v>
      </c>
      <c r="M1638" t="s">
        <v>194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182</v>
      </c>
      <c r="C1639">
        <v>2019</v>
      </c>
      <c r="D1639">
        <v>10</v>
      </c>
      <c r="E1639" t="s">
        <v>183</v>
      </c>
      <c r="F1639">
        <v>60</v>
      </c>
      <c r="G1639" t="s">
        <v>213</v>
      </c>
      <c r="H1639">
        <v>601</v>
      </c>
      <c r="I1639" t="s">
        <v>261</v>
      </c>
      <c r="J1639" t="s">
        <v>124</v>
      </c>
      <c r="K1639" t="s">
        <v>262</v>
      </c>
      <c r="L1639">
        <v>360</v>
      </c>
      <c r="M1639" t="s">
        <v>226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182</v>
      </c>
      <c r="C1640">
        <v>2019</v>
      </c>
      <c r="D1640">
        <v>10</v>
      </c>
      <c r="E1640" t="s">
        <v>183</v>
      </c>
      <c r="F1640">
        <v>6</v>
      </c>
      <c r="G1640" t="s">
        <v>193</v>
      </c>
      <c r="H1640">
        <v>606</v>
      </c>
      <c r="I1640" t="s">
        <v>280</v>
      </c>
      <c r="J1640" t="s">
        <v>131</v>
      </c>
      <c r="K1640" t="s">
        <v>281</v>
      </c>
      <c r="L1640">
        <v>700</v>
      </c>
      <c r="M1640" t="s">
        <v>194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182</v>
      </c>
      <c r="C1641">
        <v>2019</v>
      </c>
      <c r="D1641">
        <v>10</v>
      </c>
      <c r="E1641" t="s">
        <v>183</v>
      </c>
      <c r="F1641">
        <v>6</v>
      </c>
      <c r="G1641" t="s">
        <v>193</v>
      </c>
      <c r="H1641">
        <v>607</v>
      </c>
      <c r="I1641" t="s">
        <v>294</v>
      </c>
      <c r="J1641" t="s">
        <v>131</v>
      </c>
      <c r="K1641" t="s">
        <v>281</v>
      </c>
      <c r="L1641">
        <v>700</v>
      </c>
      <c r="M1641" t="s">
        <v>194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182</v>
      </c>
      <c r="C1642">
        <v>2019</v>
      </c>
      <c r="D1642">
        <v>10</v>
      </c>
      <c r="E1642" t="s">
        <v>183</v>
      </c>
      <c r="F1642">
        <v>5</v>
      </c>
      <c r="G1642" t="s">
        <v>196</v>
      </c>
      <c r="H1642">
        <v>13</v>
      </c>
      <c r="I1642" t="s">
        <v>297</v>
      </c>
      <c r="J1642" t="s">
        <v>120</v>
      </c>
      <c r="K1642" t="s">
        <v>217</v>
      </c>
      <c r="L1642">
        <v>460</v>
      </c>
      <c r="M1642" t="s">
        <v>199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188</v>
      </c>
      <c r="C1643">
        <v>2019</v>
      </c>
      <c r="D1643">
        <v>10</v>
      </c>
      <c r="E1643" t="s">
        <v>183</v>
      </c>
      <c r="F1643">
        <v>3</v>
      </c>
      <c r="G1643" t="s">
        <v>190</v>
      </c>
      <c r="H1643">
        <v>903</v>
      </c>
      <c r="I1643" t="s">
        <v>240</v>
      </c>
      <c r="J1643" t="s">
        <v>122</v>
      </c>
      <c r="K1643" t="s">
        <v>231</v>
      </c>
      <c r="L1643">
        <v>4532</v>
      </c>
      <c r="M1643" t="s">
        <v>201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182</v>
      </c>
      <c r="C1644">
        <v>2019</v>
      </c>
      <c r="D1644">
        <v>10</v>
      </c>
      <c r="E1644" t="s">
        <v>183</v>
      </c>
      <c r="F1644">
        <v>5</v>
      </c>
      <c r="G1644" t="s">
        <v>196</v>
      </c>
      <c r="H1644">
        <v>5</v>
      </c>
      <c r="I1644" t="s">
        <v>191</v>
      </c>
      <c r="J1644" t="s">
        <v>116</v>
      </c>
      <c r="K1644" t="s">
        <v>186</v>
      </c>
      <c r="L1644">
        <v>460</v>
      </c>
      <c r="M1644" t="s">
        <v>199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182</v>
      </c>
      <c r="C1645">
        <v>2019</v>
      </c>
      <c r="D1645">
        <v>10</v>
      </c>
      <c r="E1645" t="s">
        <v>183</v>
      </c>
      <c r="F1645">
        <v>72</v>
      </c>
      <c r="G1645" t="s">
        <v>213</v>
      </c>
      <c r="H1645">
        <v>5</v>
      </c>
      <c r="I1645" t="s">
        <v>191</v>
      </c>
      <c r="J1645" t="s">
        <v>116</v>
      </c>
      <c r="K1645" t="s">
        <v>186</v>
      </c>
      <c r="L1645">
        <v>1572</v>
      </c>
      <c r="M1645" t="s">
        <v>232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182</v>
      </c>
      <c r="C1646">
        <v>2019</v>
      </c>
      <c r="D1646">
        <v>10</v>
      </c>
      <c r="E1646" t="s">
        <v>183</v>
      </c>
      <c r="F1646">
        <v>3</v>
      </c>
      <c r="G1646" t="s">
        <v>190</v>
      </c>
      <c r="H1646">
        <v>952</v>
      </c>
      <c r="I1646" t="s">
        <v>236</v>
      </c>
      <c r="J1646" t="s">
        <v>118</v>
      </c>
      <c r="K1646" t="s">
        <v>237</v>
      </c>
      <c r="L1646">
        <v>4532</v>
      </c>
      <c r="M1646" t="s">
        <v>201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182</v>
      </c>
      <c r="C1647">
        <v>2019</v>
      </c>
      <c r="D1647">
        <v>10</v>
      </c>
      <c r="E1647" t="s">
        <v>183</v>
      </c>
      <c r="F1647">
        <v>3</v>
      </c>
      <c r="G1647" t="s">
        <v>190</v>
      </c>
      <c r="H1647">
        <v>951</v>
      </c>
      <c r="I1647" t="s">
        <v>251</v>
      </c>
      <c r="J1647" t="s">
        <v>127</v>
      </c>
      <c r="K1647" t="s">
        <v>250</v>
      </c>
      <c r="L1647">
        <v>4532</v>
      </c>
      <c r="M1647" t="s">
        <v>201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182</v>
      </c>
      <c r="C1648">
        <v>2019</v>
      </c>
      <c r="D1648">
        <v>10</v>
      </c>
      <c r="E1648" t="s">
        <v>183</v>
      </c>
      <c r="F1648">
        <v>79</v>
      </c>
      <c r="G1648" t="s">
        <v>213</v>
      </c>
      <c r="H1648">
        <v>951</v>
      </c>
      <c r="I1648" t="s">
        <v>251</v>
      </c>
      <c r="J1648" t="s">
        <v>127</v>
      </c>
      <c r="K1648" t="s">
        <v>250</v>
      </c>
      <c r="L1648">
        <v>4579</v>
      </c>
      <c r="M1648" t="s">
        <v>222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182</v>
      </c>
      <c r="C1649">
        <v>2019</v>
      </c>
      <c r="D1649">
        <v>10</v>
      </c>
      <c r="E1649" t="s">
        <v>183</v>
      </c>
      <c r="F1649">
        <v>1</v>
      </c>
      <c r="G1649" t="s">
        <v>184</v>
      </c>
      <c r="H1649">
        <v>10</v>
      </c>
      <c r="I1649" t="s">
        <v>252</v>
      </c>
      <c r="J1649" t="s">
        <v>118</v>
      </c>
      <c r="K1649" t="s">
        <v>237</v>
      </c>
      <c r="L1649">
        <v>200</v>
      </c>
      <c r="M1649" t="s">
        <v>211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182</v>
      </c>
      <c r="C1650">
        <v>2019</v>
      </c>
      <c r="D1650">
        <v>10</v>
      </c>
      <c r="E1650" t="s">
        <v>183</v>
      </c>
      <c r="F1650">
        <v>10</v>
      </c>
      <c r="G1650" t="s">
        <v>239</v>
      </c>
      <c r="H1650">
        <v>911</v>
      </c>
      <c r="I1650" t="s">
        <v>202</v>
      </c>
      <c r="J1650" t="s">
        <v>203</v>
      </c>
      <c r="K1650" t="s">
        <v>204</v>
      </c>
      <c r="L1650">
        <v>4513</v>
      </c>
      <c r="M1650" t="s">
        <v>241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182</v>
      </c>
      <c r="C1651">
        <v>2019</v>
      </c>
      <c r="D1651">
        <v>10</v>
      </c>
      <c r="E1651" t="s">
        <v>183</v>
      </c>
      <c r="F1651">
        <v>5</v>
      </c>
      <c r="G1651" t="s">
        <v>196</v>
      </c>
      <c r="H1651">
        <v>950</v>
      </c>
      <c r="I1651" t="s">
        <v>185</v>
      </c>
      <c r="J1651" t="s">
        <v>116</v>
      </c>
      <c r="K1651" t="s">
        <v>186</v>
      </c>
      <c r="L1651">
        <v>4552</v>
      </c>
      <c r="M1651" t="s">
        <v>277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182</v>
      </c>
      <c r="C1652">
        <v>2019</v>
      </c>
      <c r="D1652">
        <v>10</v>
      </c>
      <c r="E1652" t="s">
        <v>183</v>
      </c>
      <c r="F1652">
        <v>10</v>
      </c>
      <c r="G1652" t="s">
        <v>239</v>
      </c>
      <c r="H1652">
        <v>4</v>
      </c>
      <c r="I1652" t="s">
        <v>275</v>
      </c>
      <c r="J1652" t="s">
        <v>203</v>
      </c>
      <c r="K1652" t="s">
        <v>204</v>
      </c>
      <c r="L1652">
        <v>207</v>
      </c>
      <c r="M1652" t="s">
        <v>244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182</v>
      </c>
      <c r="C1653">
        <v>2019</v>
      </c>
      <c r="D1653">
        <v>10</v>
      </c>
      <c r="E1653" t="s">
        <v>183</v>
      </c>
      <c r="F1653">
        <v>3</v>
      </c>
      <c r="G1653" t="s">
        <v>190</v>
      </c>
      <c r="H1653">
        <v>9</v>
      </c>
      <c r="I1653" t="s">
        <v>276</v>
      </c>
      <c r="J1653" t="s">
        <v>118</v>
      </c>
      <c r="K1653" t="s">
        <v>237</v>
      </c>
      <c r="L1653">
        <v>300</v>
      </c>
      <c r="M1653" t="s">
        <v>192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188</v>
      </c>
      <c r="C1654">
        <v>2019</v>
      </c>
      <c r="D1654">
        <v>10</v>
      </c>
      <c r="E1654" t="s">
        <v>183</v>
      </c>
      <c r="F1654">
        <v>1</v>
      </c>
      <c r="G1654" t="s">
        <v>184</v>
      </c>
      <c r="H1654">
        <v>905</v>
      </c>
      <c r="I1654" t="s">
        <v>273</v>
      </c>
      <c r="J1654" t="s">
        <v>123</v>
      </c>
      <c r="K1654" t="s">
        <v>243</v>
      </c>
      <c r="L1654">
        <v>4512</v>
      </c>
      <c r="M1654" t="s">
        <v>187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182</v>
      </c>
      <c r="C1655">
        <v>2019</v>
      </c>
      <c r="D1655">
        <v>10</v>
      </c>
      <c r="E1655" t="s">
        <v>183</v>
      </c>
      <c r="F1655">
        <v>5</v>
      </c>
      <c r="G1655" t="s">
        <v>196</v>
      </c>
      <c r="H1655">
        <v>701</v>
      </c>
      <c r="I1655" t="s">
        <v>207</v>
      </c>
      <c r="J1655" t="s">
        <v>208</v>
      </c>
      <c r="K1655" t="s">
        <v>209</v>
      </c>
      <c r="L1655">
        <v>460</v>
      </c>
      <c r="M1655" t="s">
        <v>199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182</v>
      </c>
      <c r="C1656">
        <v>2019</v>
      </c>
      <c r="D1656">
        <v>10</v>
      </c>
      <c r="E1656" t="s">
        <v>183</v>
      </c>
      <c r="F1656">
        <v>3</v>
      </c>
      <c r="G1656" t="s">
        <v>190</v>
      </c>
      <c r="H1656">
        <v>20</v>
      </c>
      <c r="I1656" t="s">
        <v>301</v>
      </c>
      <c r="J1656" t="s">
        <v>129</v>
      </c>
      <c r="K1656" t="s">
        <v>206</v>
      </c>
      <c r="L1656">
        <v>300</v>
      </c>
      <c r="M1656" t="s">
        <v>192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182</v>
      </c>
      <c r="C1657">
        <v>2019</v>
      </c>
      <c r="D1657">
        <v>10</v>
      </c>
      <c r="E1657" t="s">
        <v>183</v>
      </c>
      <c r="F1657">
        <v>3</v>
      </c>
      <c r="G1657" t="s">
        <v>190</v>
      </c>
      <c r="H1657">
        <v>954</v>
      </c>
      <c r="I1657" t="s">
        <v>238</v>
      </c>
      <c r="J1657" t="s">
        <v>120</v>
      </c>
      <c r="K1657" t="s">
        <v>217</v>
      </c>
      <c r="L1657">
        <v>4532</v>
      </c>
      <c r="M1657" t="s">
        <v>201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182</v>
      </c>
      <c r="C1658">
        <v>2019</v>
      </c>
      <c r="D1658">
        <v>10</v>
      </c>
      <c r="E1658" t="s">
        <v>183</v>
      </c>
      <c r="F1658">
        <v>79</v>
      </c>
      <c r="G1658" t="s">
        <v>213</v>
      </c>
      <c r="H1658">
        <v>954</v>
      </c>
      <c r="I1658" t="s">
        <v>238</v>
      </c>
      <c r="J1658" t="s">
        <v>120</v>
      </c>
      <c r="K1658" t="s">
        <v>217</v>
      </c>
      <c r="L1658">
        <v>4579</v>
      </c>
      <c r="M1658" t="s">
        <v>222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182</v>
      </c>
      <c r="C1659">
        <v>2019</v>
      </c>
      <c r="D1659">
        <v>10</v>
      </c>
      <c r="E1659" t="s">
        <v>183</v>
      </c>
      <c r="F1659">
        <v>1</v>
      </c>
      <c r="G1659" t="s">
        <v>184</v>
      </c>
      <c r="H1659">
        <v>301</v>
      </c>
      <c r="I1659" t="s">
        <v>248</v>
      </c>
      <c r="J1659" t="s">
        <v>122</v>
      </c>
      <c r="K1659" t="s">
        <v>231</v>
      </c>
      <c r="L1659">
        <v>200</v>
      </c>
      <c r="M1659" t="s">
        <v>211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188</v>
      </c>
      <c r="C1660">
        <v>2019</v>
      </c>
      <c r="D1660">
        <v>10</v>
      </c>
      <c r="E1660" t="s">
        <v>183</v>
      </c>
      <c r="F1660">
        <v>3</v>
      </c>
      <c r="G1660" t="s">
        <v>190</v>
      </c>
      <c r="H1660">
        <v>710</v>
      </c>
      <c r="I1660" t="s">
        <v>221</v>
      </c>
      <c r="J1660" t="s">
        <v>208</v>
      </c>
      <c r="K1660" t="s">
        <v>209</v>
      </c>
      <c r="L1660">
        <v>4532</v>
      </c>
      <c r="M1660" t="s">
        <v>201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188</v>
      </c>
      <c r="C1661">
        <v>2019</v>
      </c>
      <c r="D1661">
        <v>10</v>
      </c>
      <c r="E1661" t="s">
        <v>183</v>
      </c>
      <c r="F1661">
        <v>3</v>
      </c>
      <c r="G1661" t="s">
        <v>190</v>
      </c>
      <c r="H1661">
        <v>1</v>
      </c>
      <c r="I1661" t="s">
        <v>230</v>
      </c>
      <c r="J1661" t="s">
        <v>122</v>
      </c>
      <c r="K1661" t="s">
        <v>231</v>
      </c>
      <c r="L1661">
        <v>300</v>
      </c>
      <c r="M1661" t="s">
        <v>192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188</v>
      </c>
      <c r="C1662">
        <v>2019</v>
      </c>
      <c r="D1662">
        <v>10</v>
      </c>
      <c r="E1662" t="s">
        <v>183</v>
      </c>
      <c r="F1662">
        <v>1</v>
      </c>
      <c r="G1662" t="s">
        <v>184</v>
      </c>
      <c r="H1662">
        <v>903</v>
      </c>
      <c r="I1662" t="s">
        <v>240</v>
      </c>
      <c r="J1662" t="s">
        <v>122</v>
      </c>
      <c r="K1662" t="s">
        <v>231</v>
      </c>
      <c r="L1662">
        <v>4512</v>
      </c>
      <c r="M1662" t="s">
        <v>187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182</v>
      </c>
      <c r="C1663">
        <v>2019</v>
      </c>
      <c r="D1663">
        <v>10</v>
      </c>
      <c r="E1663" t="s">
        <v>183</v>
      </c>
      <c r="F1663">
        <v>3</v>
      </c>
      <c r="G1663" t="s">
        <v>190</v>
      </c>
      <c r="H1663">
        <v>5</v>
      </c>
      <c r="I1663" t="s">
        <v>191</v>
      </c>
      <c r="J1663" t="s">
        <v>116</v>
      </c>
      <c r="K1663" t="s">
        <v>186</v>
      </c>
      <c r="L1663">
        <v>300</v>
      </c>
      <c r="M1663" t="s">
        <v>192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182</v>
      </c>
      <c r="C1664">
        <v>2019</v>
      </c>
      <c r="D1664">
        <v>10</v>
      </c>
      <c r="E1664" t="s">
        <v>183</v>
      </c>
      <c r="F1664">
        <v>1</v>
      </c>
      <c r="G1664" t="s">
        <v>184</v>
      </c>
      <c r="H1664">
        <v>5</v>
      </c>
      <c r="I1664" t="s">
        <v>191</v>
      </c>
      <c r="J1664" t="s">
        <v>116</v>
      </c>
      <c r="K1664" t="s">
        <v>186</v>
      </c>
      <c r="L1664">
        <v>200</v>
      </c>
      <c r="M1664" t="s">
        <v>211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188</v>
      </c>
      <c r="C1665">
        <v>2019</v>
      </c>
      <c r="D1665">
        <v>10</v>
      </c>
      <c r="E1665" t="s">
        <v>183</v>
      </c>
      <c r="F1665">
        <v>3</v>
      </c>
      <c r="G1665" t="s">
        <v>190</v>
      </c>
      <c r="H1665">
        <v>616</v>
      </c>
      <c r="I1665" t="s">
        <v>200</v>
      </c>
      <c r="J1665" t="s">
        <v>126</v>
      </c>
      <c r="K1665" t="s">
        <v>198</v>
      </c>
      <c r="L1665">
        <v>4532</v>
      </c>
      <c r="M1665" t="s">
        <v>201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188</v>
      </c>
      <c r="C1666">
        <v>2019</v>
      </c>
      <c r="D1666">
        <v>10</v>
      </c>
      <c r="E1666" t="s">
        <v>183</v>
      </c>
      <c r="F1666">
        <v>6</v>
      </c>
      <c r="G1666" t="s">
        <v>193</v>
      </c>
      <c r="H1666">
        <v>615</v>
      </c>
      <c r="I1666" t="s">
        <v>293</v>
      </c>
      <c r="J1666" t="s">
        <v>124</v>
      </c>
      <c r="K1666" t="s">
        <v>262</v>
      </c>
      <c r="L1666">
        <v>4562</v>
      </c>
      <c r="M1666" t="s">
        <v>212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182</v>
      </c>
      <c r="C1667">
        <v>2019</v>
      </c>
      <c r="D1667">
        <v>10</v>
      </c>
      <c r="E1667" t="s">
        <v>183</v>
      </c>
      <c r="F1667">
        <v>6</v>
      </c>
      <c r="G1667" t="s">
        <v>193</v>
      </c>
      <c r="H1667">
        <v>623</v>
      </c>
      <c r="I1667" t="s">
        <v>296</v>
      </c>
      <c r="J1667" t="s">
        <v>125</v>
      </c>
      <c r="K1667" t="s">
        <v>228</v>
      </c>
      <c r="L1667">
        <v>700</v>
      </c>
      <c r="M1667" t="s">
        <v>194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188</v>
      </c>
      <c r="C1668">
        <v>2019</v>
      </c>
      <c r="D1668">
        <v>10</v>
      </c>
      <c r="E1668" t="s">
        <v>183</v>
      </c>
      <c r="F1668">
        <v>1</v>
      </c>
      <c r="G1668" t="s">
        <v>184</v>
      </c>
      <c r="H1668">
        <v>953</v>
      </c>
      <c r="I1668" t="s">
        <v>214</v>
      </c>
      <c r="J1668" t="s">
        <v>119</v>
      </c>
      <c r="K1668" t="s">
        <v>215</v>
      </c>
      <c r="L1668">
        <v>4512</v>
      </c>
      <c r="M1668" t="s">
        <v>187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188</v>
      </c>
      <c r="C1669">
        <v>2019</v>
      </c>
      <c r="D1669">
        <v>10</v>
      </c>
      <c r="E1669" t="s">
        <v>183</v>
      </c>
      <c r="F1669">
        <v>5</v>
      </c>
      <c r="G1669" t="s">
        <v>196</v>
      </c>
      <c r="H1669">
        <v>18</v>
      </c>
      <c r="I1669" t="s">
        <v>216</v>
      </c>
      <c r="J1669" t="s">
        <v>120</v>
      </c>
      <c r="K1669" t="s">
        <v>217</v>
      </c>
      <c r="L1669">
        <v>460</v>
      </c>
      <c r="M1669" t="s">
        <v>199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182</v>
      </c>
      <c r="C1670">
        <v>2019</v>
      </c>
      <c r="D1670">
        <v>10</v>
      </c>
      <c r="E1670" t="s">
        <v>183</v>
      </c>
      <c r="F1670">
        <v>5</v>
      </c>
      <c r="G1670" t="s">
        <v>196</v>
      </c>
      <c r="H1670">
        <v>8</v>
      </c>
      <c r="I1670" t="s">
        <v>249</v>
      </c>
      <c r="J1670" t="s">
        <v>127</v>
      </c>
      <c r="K1670" t="s">
        <v>250</v>
      </c>
      <c r="L1670">
        <v>460</v>
      </c>
      <c r="M1670" t="s">
        <v>199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182</v>
      </c>
      <c r="C1671">
        <v>2019</v>
      </c>
      <c r="D1671">
        <v>10</v>
      </c>
      <c r="E1671" t="s">
        <v>183</v>
      </c>
      <c r="F1671">
        <v>77</v>
      </c>
      <c r="G1671" t="s">
        <v>213</v>
      </c>
      <c r="H1671">
        <v>5</v>
      </c>
      <c r="I1671" t="s">
        <v>191</v>
      </c>
      <c r="J1671" t="s">
        <v>116</v>
      </c>
      <c r="K1671" t="s">
        <v>186</v>
      </c>
      <c r="L1671">
        <v>1577</v>
      </c>
      <c r="M1671" t="s">
        <v>234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182</v>
      </c>
      <c r="C1672">
        <v>2019</v>
      </c>
      <c r="D1672">
        <v>10</v>
      </c>
      <c r="E1672" t="s">
        <v>183</v>
      </c>
      <c r="F1672">
        <v>3</v>
      </c>
      <c r="G1672" t="s">
        <v>190</v>
      </c>
      <c r="H1672">
        <v>10</v>
      </c>
      <c r="I1672" t="s">
        <v>252</v>
      </c>
      <c r="J1672" t="s">
        <v>118</v>
      </c>
      <c r="K1672" t="s">
        <v>237</v>
      </c>
      <c r="L1672">
        <v>300</v>
      </c>
      <c r="M1672" t="s">
        <v>192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188</v>
      </c>
      <c r="C1673">
        <v>2019</v>
      </c>
      <c r="D1673">
        <v>10</v>
      </c>
      <c r="E1673" t="s">
        <v>183</v>
      </c>
      <c r="F1673">
        <v>3</v>
      </c>
      <c r="G1673" t="s">
        <v>190</v>
      </c>
      <c r="H1673">
        <v>951</v>
      </c>
      <c r="I1673" t="s">
        <v>251</v>
      </c>
      <c r="J1673" t="s">
        <v>127</v>
      </c>
      <c r="K1673" t="s">
        <v>250</v>
      </c>
      <c r="L1673">
        <v>4532</v>
      </c>
      <c r="M1673" t="s">
        <v>201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182</v>
      </c>
      <c r="C1674">
        <v>2019</v>
      </c>
      <c r="D1674">
        <v>10</v>
      </c>
      <c r="E1674" t="s">
        <v>183</v>
      </c>
      <c r="F1674">
        <v>3</v>
      </c>
      <c r="G1674" t="s">
        <v>190</v>
      </c>
      <c r="H1674">
        <v>950</v>
      </c>
      <c r="I1674" t="s">
        <v>185</v>
      </c>
      <c r="J1674" t="s">
        <v>116</v>
      </c>
      <c r="K1674" t="s">
        <v>186</v>
      </c>
      <c r="L1674">
        <v>4532</v>
      </c>
      <c r="M1674" t="s">
        <v>201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188</v>
      </c>
      <c r="C1675">
        <v>2019</v>
      </c>
      <c r="D1675">
        <v>10</v>
      </c>
      <c r="E1675" t="s">
        <v>183</v>
      </c>
      <c r="F1675">
        <v>10</v>
      </c>
      <c r="G1675" t="s">
        <v>239</v>
      </c>
      <c r="H1675">
        <v>905</v>
      </c>
      <c r="I1675" t="s">
        <v>273</v>
      </c>
      <c r="J1675" t="s">
        <v>123</v>
      </c>
      <c r="K1675" t="s">
        <v>243</v>
      </c>
      <c r="L1675">
        <v>4513</v>
      </c>
      <c r="M1675" t="s">
        <v>241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182</v>
      </c>
      <c r="C1676">
        <v>2019</v>
      </c>
      <c r="D1676">
        <v>10</v>
      </c>
      <c r="E1676" t="s">
        <v>183</v>
      </c>
      <c r="F1676">
        <v>1</v>
      </c>
      <c r="G1676" t="s">
        <v>184</v>
      </c>
      <c r="H1676">
        <v>7</v>
      </c>
      <c r="I1676" t="s">
        <v>242</v>
      </c>
      <c r="J1676" t="s">
        <v>123</v>
      </c>
      <c r="K1676" t="s">
        <v>243</v>
      </c>
      <c r="L1676">
        <v>200</v>
      </c>
      <c r="M1676" t="s">
        <v>211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182</v>
      </c>
      <c r="C1677">
        <v>2019</v>
      </c>
      <c r="D1677">
        <v>10</v>
      </c>
      <c r="E1677" t="s">
        <v>183</v>
      </c>
      <c r="F1677">
        <v>3</v>
      </c>
      <c r="G1677" t="s">
        <v>190</v>
      </c>
      <c r="H1677">
        <v>700</v>
      </c>
      <c r="I1677" t="s">
        <v>274</v>
      </c>
      <c r="J1677" t="s">
        <v>208</v>
      </c>
      <c r="K1677" t="s">
        <v>209</v>
      </c>
      <c r="L1677">
        <v>300</v>
      </c>
      <c r="M1677" t="s">
        <v>192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182</v>
      </c>
      <c r="C1678">
        <v>2019</v>
      </c>
      <c r="D1678">
        <v>10</v>
      </c>
      <c r="E1678" t="s">
        <v>183</v>
      </c>
      <c r="F1678">
        <v>5</v>
      </c>
      <c r="G1678" t="s">
        <v>196</v>
      </c>
      <c r="H1678">
        <v>700</v>
      </c>
      <c r="I1678" t="s">
        <v>274</v>
      </c>
      <c r="J1678" t="s">
        <v>208</v>
      </c>
      <c r="K1678" t="s">
        <v>209</v>
      </c>
      <c r="L1678">
        <v>460</v>
      </c>
      <c r="M1678" t="s">
        <v>199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182</v>
      </c>
      <c r="C1679">
        <v>2019</v>
      </c>
      <c r="D1679">
        <v>10</v>
      </c>
      <c r="E1679" t="s">
        <v>183</v>
      </c>
      <c r="F1679">
        <v>79</v>
      </c>
      <c r="G1679" t="s">
        <v>213</v>
      </c>
      <c r="H1679">
        <v>710</v>
      </c>
      <c r="I1679" t="s">
        <v>221</v>
      </c>
      <c r="J1679" t="s">
        <v>208</v>
      </c>
      <c r="K1679" t="s">
        <v>209</v>
      </c>
      <c r="L1679">
        <v>4579</v>
      </c>
      <c r="M1679" t="s">
        <v>222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182</v>
      </c>
      <c r="C1680">
        <v>2019</v>
      </c>
      <c r="D1680">
        <v>10</v>
      </c>
      <c r="E1680" t="s">
        <v>183</v>
      </c>
      <c r="F1680">
        <v>1</v>
      </c>
      <c r="G1680" t="s">
        <v>184</v>
      </c>
      <c r="H1680">
        <v>11</v>
      </c>
      <c r="I1680" t="s">
        <v>284</v>
      </c>
      <c r="J1680" t="s">
        <v>116</v>
      </c>
      <c r="K1680" t="s">
        <v>186</v>
      </c>
      <c r="L1680">
        <v>200</v>
      </c>
      <c r="M1680" t="s">
        <v>211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188</v>
      </c>
      <c r="C1681">
        <v>2019</v>
      </c>
      <c r="D1681">
        <v>10</v>
      </c>
      <c r="E1681" t="s">
        <v>183</v>
      </c>
      <c r="F1681">
        <v>3</v>
      </c>
      <c r="G1681" t="s">
        <v>190</v>
      </c>
      <c r="H1681">
        <v>5</v>
      </c>
      <c r="I1681" t="s">
        <v>191</v>
      </c>
      <c r="J1681" t="s">
        <v>116</v>
      </c>
      <c r="K1681" t="s">
        <v>186</v>
      </c>
      <c r="L1681">
        <v>300</v>
      </c>
      <c r="M1681" t="s">
        <v>192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182</v>
      </c>
      <c r="C1682">
        <v>2019</v>
      </c>
      <c r="D1682">
        <v>10</v>
      </c>
      <c r="E1682" t="s">
        <v>183</v>
      </c>
      <c r="F1682">
        <v>60</v>
      </c>
      <c r="G1682" t="s">
        <v>213</v>
      </c>
      <c r="H1682">
        <v>612</v>
      </c>
      <c r="I1682" t="s">
        <v>224</v>
      </c>
      <c r="J1682" t="s">
        <v>117</v>
      </c>
      <c r="K1682" t="s">
        <v>225</v>
      </c>
      <c r="L1682">
        <v>360</v>
      </c>
      <c r="M1682" t="s">
        <v>226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182</v>
      </c>
      <c r="C1683">
        <v>2019</v>
      </c>
      <c r="D1683">
        <v>10</v>
      </c>
      <c r="E1683" t="s">
        <v>183</v>
      </c>
      <c r="F1683">
        <v>5</v>
      </c>
      <c r="G1683" t="s">
        <v>196</v>
      </c>
      <c r="H1683">
        <v>603</v>
      </c>
      <c r="I1683" t="s">
        <v>197</v>
      </c>
      <c r="J1683" t="s">
        <v>126</v>
      </c>
      <c r="K1683" t="s">
        <v>198</v>
      </c>
      <c r="L1683">
        <v>460</v>
      </c>
      <c r="M1683" t="s">
        <v>199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182</v>
      </c>
      <c r="C1684">
        <v>2019</v>
      </c>
      <c r="D1684">
        <v>10</v>
      </c>
      <c r="E1684" t="s">
        <v>183</v>
      </c>
      <c r="F1684">
        <v>10</v>
      </c>
      <c r="G1684" t="s">
        <v>239</v>
      </c>
      <c r="H1684">
        <v>603</v>
      </c>
      <c r="I1684" t="s">
        <v>197</v>
      </c>
      <c r="J1684" t="s">
        <v>126</v>
      </c>
      <c r="K1684" t="s">
        <v>198</v>
      </c>
      <c r="L1684">
        <v>207</v>
      </c>
      <c r="M1684" t="s">
        <v>244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182</v>
      </c>
      <c r="C1685">
        <v>2019</v>
      </c>
      <c r="D1685">
        <v>10</v>
      </c>
      <c r="E1685" t="s">
        <v>183</v>
      </c>
      <c r="F1685">
        <v>6</v>
      </c>
      <c r="G1685" t="s">
        <v>193</v>
      </c>
      <c r="H1685">
        <v>608</v>
      </c>
      <c r="I1685" t="s">
        <v>291</v>
      </c>
      <c r="J1685" t="s">
        <v>279</v>
      </c>
      <c r="K1685" t="s">
        <v>213</v>
      </c>
      <c r="L1685">
        <v>700</v>
      </c>
      <c r="M1685" t="s">
        <v>194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182</v>
      </c>
      <c r="C1686">
        <v>2019</v>
      </c>
      <c r="D1686">
        <v>10</v>
      </c>
      <c r="E1686" t="s">
        <v>183</v>
      </c>
      <c r="F1686">
        <v>10</v>
      </c>
      <c r="G1686" t="s">
        <v>239</v>
      </c>
      <c r="H1686">
        <v>616</v>
      </c>
      <c r="I1686" t="s">
        <v>200</v>
      </c>
      <c r="J1686" t="s">
        <v>126</v>
      </c>
      <c r="K1686" t="s">
        <v>198</v>
      </c>
      <c r="L1686">
        <v>4513</v>
      </c>
      <c r="M1686" t="s">
        <v>241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182</v>
      </c>
      <c r="C1687">
        <v>2019</v>
      </c>
      <c r="D1687">
        <v>10</v>
      </c>
      <c r="E1687" t="s">
        <v>183</v>
      </c>
      <c r="F1687">
        <v>3</v>
      </c>
      <c r="G1687" t="s">
        <v>190</v>
      </c>
      <c r="H1687">
        <v>305</v>
      </c>
      <c r="I1687" t="s">
        <v>235</v>
      </c>
      <c r="J1687" t="s">
        <v>116</v>
      </c>
      <c r="K1687" t="s">
        <v>186</v>
      </c>
      <c r="L1687">
        <v>300</v>
      </c>
      <c r="M1687" t="s">
        <v>192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182</v>
      </c>
      <c r="C1688">
        <v>2019</v>
      </c>
      <c r="D1688">
        <v>10</v>
      </c>
      <c r="E1688" t="s">
        <v>183</v>
      </c>
      <c r="F1688">
        <v>3</v>
      </c>
      <c r="G1688" t="s">
        <v>190</v>
      </c>
      <c r="H1688">
        <v>8</v>
      </c>
      <c r="I1688" t="s">
        <v>249</v>
      </c>
      <c r="J1688" t="s">
        <v>127</v>
      </c>
      <c r="K1688" t="s">
        <v>250</v>
      </c>
      <c r="L1688">
        <v>300</v>
      </c>
      <c r="M1688" t="s">
        <v>192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188</v>
      </c>
      <c r="C1689">
        <v>2019</v>
      </c>
      <c r="D1689">
        <v>11</v>
      </c>
      <c r="E1689" t="s">
        <v>268</v>
      </c>
      <c r="F1689">
        <v>3</v>
      </c>
      <c r="G1689" t="s">
        <v>190</v>
      </c>
      <c r="H1689">
        <v>952</v>
      </c>
      <c r="I1689" t="s">
        <v>236</v>
      </c>
      <c r="J1689" t="s">
        <v>118</v>
      </c>
      <c r="K1689" t="s">
        <v>237</v>
      </c>
      <c r="L1689">
        <v>4532</v>
      </c>
      <c r="M1689" t="s">
        <v>201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182</v>
      </c>
      <c r="C1690">
        <v>2019</v>
      </c>
      <c r="D1690">
        <v>11</v>
      </c>
      <c r="E1690" t="s">
        <v>268</v>
      </c>
      <c r="F1690">
        <v>1</v>
      </c>
      <c r="G1690" t="s">
        <v>184</v>
      </c>
      <c r="H1690">
        <v>7</v>
      </c>
      <c r="I1690" t="s">
        <v>242</v>
      </c>
      <c r="J1690" t="s">
        <v>123</v>
      </c>
      <c r="K1690" t="s">
        <v>243</v>
      </c>
      <c r="L1690">
        <v>200</v>
      </c>
      <c r="M1690" t="s">
        <v>211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182</v>
      </c>
      <c r="C1691">
        <v>2019</v>
      </c>
      <c r="D1691">
        <v>11</v>
      </c>
      <c r="E1691" t="s">
        <v>268</v>
      </c>
      <c r="F1691">
        <v>1</v>
      </c>
      <c r="G1691" t="s">
        <v>184</v>
      </c>
      <c r="H1691">
        <v>5</v>
      </c>
      <c r="I1691" t="s">
        <v>191</v>
      </c>
      <c r="J1691" t="s">
        <v>116</v>
      </c>
      <c r="K1691" t="s">
        <v>186</v>
      </c>
      <c r="L1691">
        <v>200</v>
      </c>
      <c r="M1691" t="s">
        <v>211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182</v>
      </c>
      <c r="C1692">
        <v>2019</v>
      </c>
      <c r="D1692">
        <v>11</v>
      </c>
      <c r="E1692" t="s">
        <v>268</v>
      </c>
      <c r="F1692">
        <v>1</v>
      </c>
      <c r="G1692" t="s">
        <v>184</v>
      </c>
      <c r="H1692">
        <v>2</v>
      </c>
      <c r="I1692" t="s">
        <v>265</v>
      </c>
      <c r="J1692" t="s">
        <v>122</v>
      </c>
      <c r="K1692" t="s">
        <v>231</v>
      </c>
      <c r="L1692">
        <v>200</v>
      </c>
      <c r="M1692" t="s">
        <v>211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182</v>
      </c>
      <c r="C1693">
        <v>2019</v>
      </c>
      <c r="D1693">
        <v>11</v>
      </c>
      <c r="E1693" t="s">
        <v>268</v>
      </c>
      <c r="F1693">
        <v>77</v>
      </c>
      <c r="G1693" t="s">
        <v>213</v>
      </c>
      <c r="H1693">
        <v>5</v>
      </c>
      <c r="I1693" t="s">
        <v>191</v>
      </c>
      <c r="J1693" t="s">
        <v>116</v>
      </c>
      <c r="K1693" t="s">
        <v>186</v>
      </c>
      <c r="L1693">
        <v>1577</v>
      </c>
      <c r="M1693" t="s">
        <v>234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182</v>
      </c>
      <c r="C1694">
        <v>2019</v>
      </c>
      <c r="D1694">
        <v>11</v>
      </c>
      <c r="E1694" t="s">
        <v>268</v>
      </c>
      <c r="F1694">
        <v>3</v>
      </c>
      <c r="G1694" t="s">
        <v>190</v>
      </c>
      <c r="H1694">
        <v>305</v>
      </c>
      <c r="I1694" t="s">
        <v>235</v>
      </c>
      <c r="J1694" t="s">
        <v>116</v>
      </c>
      <c r="K1694" t="s">
        <v>186</v>
      </c>
      <c r="L1694">
        <v>300</v>
      </c>
      <c r="M1694" t="s">
        <v>192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182</v>
      </c>
      <c r="C1695">
        <v>2019</v>
      </c>
      <c r="D1695">
        <v>11</v>
      </c>
      <c r="E1695" t="s">
        <v>268</v>
      </c>
      <c r="F1695">
        <v>5</v>
      </c>
      <c r="G1695" t="s">
        <v>196</v>
      </c>
      <c r="H1695">
        <v>18</v>
      </c>
      <c r="I1695" t="s">
        <v>216</v>
      </c>
      <c r="J1695" t="s">
        <v>120</v>
      </c>
      <c r="K1695" t="s">
        <v>217</v>
      </c>
      <c r="L1695">
        <v>460</v>
      </c>
      <c r="M1695" t="s">
        <v>199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182</v>
      </c>
      <c r="C1696">
        <v>2019</v>
      </c>
      <c r="D1696">
        <v>11</v>
      </c>
      <c r="E1696" t="s">
        <v>268</v>
      </c>
      <c r="F1696">
        <v>10</v>
      </c>
      <c r="G1696" t="s">
        <v>239</v>
      </c>
      <c r="H1696">
        <v>301</v>
      </c>
      <c r="I1696" t="s">
        <v>248</v>
      </c>
      <c r="J1696" t="s">
        <v>122</v>
      </c>
      <c r="K1696" t="s">
        <v>231</v>
      </c>
      <c r="L1696">
        <v>207</v>
      </c>
      <c r="M1696" t="s">
        <v>244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182</v>
      </c>
      <c r="C1697">
        <v>2019</v>
      </c>
      <c r="D1697">
        <v>11</v>
      </c>
      <c r="E1697" t="s">
        <v>268</v>
      </c>
      <c r="F1697">
        <v>79</v>
      </c>
      <c r="G1697" t="s">
        <v>213</v>
      </c>
      <c r="H1697">
        <v>153</v>
      </c>
      <c r="I1697" t="s">
        <v>270</v>
      </c>
      <c r="J1697" t="s">
        <v>271</v>
      </c>
      <c r="K1697" t="s">
        <v>271</v>
      </c>
      <c r="L1697">
        <v>1579</v>
      </c>
      <c r="M1697" t="s">
        <v>272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182</v>
      </c>
      <c r="C1698">
        <v>2019</v>
      </c>
      <c r="D1698">
        <v>11</v>
      </c>
      <c r="E1698" t="s">
        <v>268</v>
      </c>
      <c r="F1698">
        <v>10</v>
      </c>
      <c r="G1698" t="s">
        <v>239</v>
      </c>
      <c r="H1698">
        <v>6</v>
      </c>
      <c r="I1698" t="s">
        <v>257</v>
      </c>
      <c r="J1698" t="s">
        <v>123</v>
      </c>
      <c r="K1698" t="s">
        <v>243</v>
      </c>
      <c r="L1698">
        <v>207</v>
      </c>
      <c r="M1698" t="s">
        <v>244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182</v>
      </c>
      <c r="C1699">
        <v>2019</v>
      </c>
      <c r="D1699">
        <v>11</v>
      </c>
      <c r="E1699" t="s">
        <v>268</v>
      </c>
      <c r="F1699">
        <v>1</v>
      </c>
      <c r="G1699" t="s">
        <v>184</v>
      </c>
      <c r="H1699">
        <v>905</v>
      </c>
      <c r="I1699" t="s">
        <v>273</v>
      </c>
      <c r="J1699" t="s">
        <v>123</v>
      </c>
      <c r="K1699" t="s">
        <v>243</v>
      </c>
      <c r="L1699">
        <v>4512</v>
      </c>
      <c r="M1699" t="s">
        <v>187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182</v>
      </c>
      <c r="C1700">
        <v>2019</v>
      </c>
      <c r="D1700">
        <v>11</v>
      </c>
      <c r="E1700" t="s">
        <v>268</v>
      </c>
      <c r="F1700">
        <v>3</v>
      </c>
      <c r="G1700" t="s">
        <v>190</v>
      </c>
      <c r="H1700">
        <v>700</v>
      </c>
      <c r="I1700" t="s">
        <v>274</v>
      </c>
      <c r="J1700" t="s">
        <v>208</v>
      </c>
      <c r="K1700" t="s">
        <v>209</v>
      </c>
      <c r="L1700">
        <v>300</v>
      </c>
      <c r="M1700" t="s">
        <v>192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182</v>
      </c>
      <c r="C1701">
        <v>2019</v>
      </c>
      <c r="D1701">
        <v>11</v>
      </c>
      <c r="E1701" t="s">
        <v>268</v>
      </c>
      <c r="F1701">
        <v>1</v>
      </c>
      <c r="G1701" t="s">
        <v>184</v>
      </c>
      <c r="H1701">
        <v>10</v>
      </c>
      <c r="I1701" t="s">
        <v>252</v>
      </c>
      <c r="J1701" t="s">
        <v>118</v>
      </c>
      <c r="K1701" t="s">
        <v>237</v>
      </c>
      <c r="L1701">
        <v>200</v>
      </c>
      <c r="M1701" t="s">
        <v>211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182</v>
      </c>
      <c r="C1702">
        <v>2019</v>
      </c>
      <c r="D1702">
        <v>11</v>
      </c>
      <c r="E1702" t="s">
        <v>268</v>
      </c>
      <c r="F1702">
        <v>10</v>
      </c>
      <c r="G1702" t="s">
        <v>239</v>
      </c>
      <c r="H1702">
        <v>4</v>
      </c>
      <c r="I1702" t="s">
        <v>275</v>
      </c>
      <c r="J1702" t="s">
        <v>203</v>
      </c>
      <c r="K1702" t="s">
        <v>204</v>
      </c>
      <c r="L1702">
        <v>207</v>
      </c>
      <c r="M1702" t="s">
        <v>244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182</v>
      </c>
      <c r="C1703">
        <v>2019</v>
      </c>
      <c r="D1703">
        <v>11</v>
      </c>
      <c r="E1703" t="s">
        <v>268</v>
      </c>
      <c r="F1703">
        <v>6</v>
      </c>
      <c r="G1703" t="s">
        <v>193</v>
      </c>
      <c r="H1703">
        <v>602</v>
      </c>
      <c r="I1703" t="s">
        <v>247</v>
      </c>
      <c r="J1703" t="s">
        <v>126</v>
      </c>
      <c r="K1703" t="s">
        <v>198</v>
      </c>
      <c r="L1703">
        <v>700</v>
      </c>
      <c r="M1703" t="s">
        <v>194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182</v>
      </c>
      <c r="C1704">
        <v>2019</v>
      </c>
      <c r="D1704">
        <v>11</v>
      </c>
      <c r="E1704" t="s">
        <v>268</v>
      </c>
      <c r="F1704">
        <v>6</v>
      </c>
      <c r="G1704" t="s">
        <v>193</v>
      </c>
      <c r="H1704">
        <v>619</v>
      </c>
      <c r="I1704" t="s">
        <v>278</v>
      </c>
      <c r="J1704" t="s">
        <v>279</v>
      </c>
      <c r="K1704" t="s">
        <v>213</v>
      </c>
      <c r="L1704">
        <v>4562</v>
      </c>
      <c r="M1704" t="s">
        <v>212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182</v>
      </c>
      <c r="C1705">
        <v>2019</v>
      </c>
      <c r="D1705">
        <v>11</v>
      </c>
      <c r="E1705" t="s">
        <v>268</v>
      </c>
      <c r="F1705">
        <v>5</v>
      </c>
      <c r="G1705" t="s">
        <v>196</v>
      </c>
      <c r="H1705">
        <v>616</v>
      </c>
      <c r="I1705" t="s">
        <v>200</v>
      </c>
      <c r="J1705" t="s">
        <v>126</v>
      </c>
      <c r="K1705" t="s">
        <v>198</v>
      </c>
      <c r="L1705">
        <v>4552</v>
      </c>
      <c r="M1705" t="s">
        <v>277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188</v>
      </c>
      <c r="C1706">
        <v>2019</v>
      </c>
      <c r="D1706">
        <v>11</v>
      </c>
      <c r="E1706" t="s">
        <v>268</v>
      </c>
      <c r="F1706">
        <v>3</v>
      </c>
      <c r="G1706" t="s">
        <v>190</v>
      </c>
      <c r="H1706">
        <v>710</v>
      </c>
      <c r="I1706" t="s">
        <v>221</v>
      </c>
      <c r="J1706" t="s">
        <v>208</v>
      </c>
      <c r="K1706" t="s">
        <v>209</v>
      </c>
      <c r="L1706">
        <v>4532</v>
      </c>
      <c r="M1706" t="s">
        <v>201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188</v>
      </c>
      <c r="C1707">
        <v>2019</v>
      </c>
      <c r="D1707">
        <v>11</v>
      </c>
      <c r="E1707" t="s">
        <v>268</v>
      </c>
      <c r="F1707">
        <v>60</v>
      </c>
      <c r="G1707" t="s">
        <v>213</v>
      </c>
      <c r="H1707">
        <v>624</v>
      </c>
      <c r="I1707" t="s">
        <v>227</v>
      </c>
      <c r="J1707" t="s">
        <v>125</v>
      </c>
      <c r="K1707" t="s">
        <v>228</v>
      </c>
      <c r="L1707">
        <v>4563</v>
      </c>
      <c r="M1707" t="s">
        <v>229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182</v>
      </c>
      <c r="C1708">
        <v>2019</v>
      </c>
      <c r="D1708">
        <v>11</v>
      </c>
      <c r="E1708" t="s">
        <v>268</v>
      </c>
      <c r="F1708">
        <v>6</v>
      </c>
      <c r="G1708" t="s">
        <v>193</v>
      </c>
      <c r="H1708">
        <v>601</v>
      </c>
      <c r="I1708" t="s">
        <v>261</v>
      </c>
      <c r="J1708" t="s">
        <v>124</v>
      </c>
      <c r="K1708" t="s">
        <v>262</v>
      </c>
      <c r="L1708">
        <v>700</v>
      </c>
      <c r="M1708" t="s">
        <v>194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182</v>
      </c>
      <c r="C1709">
        <v>2019</v>
      </c>
      <c r="D1709">
        <v>11</v>
      </c>
      <c r="E1709" t="s">
        <v>268</v>
      </c>
      <c r="F1709">
        <v>3</v>
      </c>
      <c r="G1709" t="s">
        <v>190</v>
      </c>
      <c r="H1709">
        <v>10</v>
      </c>
      <c r="I1709" t="s">
        <v>252</v>
      </c>
      <c r="J1709" t="s">
        <v>118</v>
      </c>
      <c r="K1709" t="s">
        <v>237</v>
      </c>
      <c r="L1709">
        <v>300</v>
      </c>
      <c r="M1709" t="s">
        <v>192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182</v>
      </c>
      <c r="C1710">
        <v>2019</v>
      </c>
      <c r="D1710">
        <v>11</v>
      </c>
      <c r="E1710" t="s">
        <v>268</v>
      </c>
      <c r="F1710">
        <v>1</v>
      </c>
      <c r="G1710" t="s">
        <v>184</v>
      </c>
      <c r="H1710">
        <v>903</v>
      </c>
      <c r="I1710" t="s">
        <v>240</v>
      </c>
      <c r="J1710" t="s">
        <v>122</v>
      </c>
      <c r="K1710" t="s">
        <v>231</v>
      </c>
      <c r="L1710">
        <v>4512</v>
      </c>
      <c r="M1710" t="s">
        <v>187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182</v>
      </c>
      <c r="C1711">
        <v>2019</v>
      </c>
      <c r="D1711">
        <v>11</v>
      </c>
      <c r="E1711" t="s">
        <v>268</v>
      </c>
      <c r="F1711">
        <v>5</v>
      </c>
      <c r="G1711" t="s">
        <v>196</v>
      </c>
      <c r="H1711">
        <v>11</v>
      </c>
      <c r="I1711" t="s">
        <v>284</v>
      </c>
      <c r="J1711" t="s">
        <v>116</v>
      </c>
      <c r="K1711" t="s">
        <v>186</v>
      </c>
      <c r="L1711">
        <v>460</v>
      </c>
      <c r="M1711" t="s">
        <v>199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182</v>
      </c>
      <c r="C1712">
        <v>2019</v>
      </c>
      <c r="D1712">
        <v>11</v>
      </c>
      <c r="E1712" t="s">
        <v>268</v>
      </c>
      <c r="F1712">
        <v>1</v>
      </c>
      <c r="G1712" t="s">
        <v>184</v>
      </c>
      <c r="H1712">
        <v>11</v>
      </c>
      <c r="I1712" t="s">
        <v>284</v>
      </c>
      <c r="J1712" t="s">
        <v>116</v>
      </c>
      <c r="K1712" t="s">
        <v>186</v>
      </c>
      <c r="L1712">
        <v>200</v>
      </c>
      <c r="M1712" t="s">
        <v>211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182</v>
      </c>
      <c r="C1713">
        <v>2019</v>
      </c>
      <c r="D1713">
        <v>11</v>
      </c>
      <c r="E1713" t="s">
        <v>268</v>
      </c>
      <c r="F1713">
        <v>79</v>
      </c>
      <c r="G1713" t="s">
        <v>213</v>
      </c>
      <c r="H1713">
        <v>18</v>
      </c>
      <c r="I1713" t="s">
        <v>216</v>
      </c>
      <c r="J1713" t="s">
        <v>120</v>
      </c>
      <c r="K1713" t="s">
        <v>217</v>
      </c>
      <c r="L1713">
        <v>1579</v>
      </c>
      <c r="M1713" t="s">
        <v>272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182</v>
      </c>
      <c r="C1714">
        <v>2019</v>
      </c>
      <c r="D1714">
        <v>11</v>
      </c>
      <c r="E1714" t="s">
        <v>268</v>
      </c>
      <c r="F1714">
        <v>3</v>
      </c>
      <c r="G1714" t="s">
        <v>190</v>
      </c>
      <c r="H1714">
        <v>13</v>
      </c>
      <c r="I1714" t="s">
        <v>297</v>
      </c>
      <c r="J1714" t="s">
        <v>120</v>
      </c>
      <c r="K1714" t="s">
        <v>217</v>
      </c>
      <c r="L1714">
        <v>300</v>
      </c>
      <c r="M1714" t="s">
        <v>192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182</v>
      </c>
      <c r="C1715">
        <v>2019</v>
      </c>
      <c r="D1715">
        <v>11</v>
      </c>
      <c r="E1715" t="s">
        <v>268</v>
      </c>
      <c r="F1715">
        <v>1</v>
      </c>
      <c r="G1715" t="s">
        <v>184</v>
      </c>
      <c r="H1715">
        <v>603</v>
      </c>
      <c r="I1715" t="s">
        <v>197</v>
      </c>
      <c r="J1715" t="s">
        <v>126</v>
      </c>
      <c r="K1715" t="s">
        <v>198</v>
      </c>
      <c r="L1715">
        <v>200</v>
      </c>
      <c r="M1715" t="s">
        <v>211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182</v>
      </c>
      <c r="C1716">
        <v>2019</v>
      </c>
      <c r="D1716">
        <v>11</v>
      </c>
      <c r="E1716" t="s">
        <v>268</v>
      </c>
      <c r="F1716">
        <v>10</v>
      </c>
      <c r="G1716" t="s">
        <v>239</v>
      </c>
      <c r="H1716">
        <v>603</v>
      </c>
      <c r="I1716" t="s">
        <v>197</v>
      </c>
      <c r="J1716" t="s">
        <v>126</v>
      </c>
      <c r="K1716" t="s">
        <v>198</v>
      </c>
      <c r="L1716">
        <v>207</v>
      </c>
      <c r="M1716" t="s">
        <v>244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182</v>
      </c>
      <c r="C1717">
        <v>2019</v>
      </c>
      <c r="D1717">
        <v>11</v>
      </c>
      <c r="E1717" t="s">
        <v>268</v>
      </c>
      <c r="F1717">
        <v>5</v>
      </c>
      <c r="G1717" t="s">
        <v>196</v>
      </c>
      <c r="H1717">
        <v>701</v>
      </c>
      <c r="I1717" t="s">
        <v>207</v>
      </c>
      <c r="J1717" t="s">
        <v>208</v>
      </c>
      <c r="K1717" t="s">
        <v>209</v>
      </c>
      <c r="L1717">
        <v>460</v>
      </c>
      <c r="M1717" t="s">
        <v>199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182</v>
      </c>
      <c r="C1718">
        <v>2019</v>
      </c>
      <c r="D1718">
        <v>11</v>
      </c>
      <c r="E1718" t="s">
        <v>268</v>
      </c>
      <c r="F1718">
        <v>10</v>
      </c>
      <c r="G1718" t="s">
        <v>239</v>
      </c>
      <c r="H1718">
        <v>903</v>
      </c>
      <c r="I1718" t="s">
        <v>240</v>
      </c>
      <c r="J1718" t="s">
        <v>122</v>
      </c>
      <c r="K1718" t="s">
        <v>231</v>
      </c>
      <c r="L1718">
        <v>4513</v>
      </c>
      <c r="M1718" t="s">
        <v>241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188</v>
      </c>
      <c r="C1719">
        <v>2019</v>
      </c>
      <c r="D1719">
        <v>11</v>
      </c>
      <c r="E1719" t="s">
        <v>268</v>
      </c>
      <c r="F1719">
        <v>10</v>
      </c>
      <c r="G1719" t="s">
        <v>239</v>
      </c>
      <c r="H1719">
        <v>1</v>
      </c>
      <c r="I1719" t="s">
        <v>230</v>
      </c>
      <c r="J1719" t="s">
        <v>122</v>
      </c>
      <c r="K1719" t="s">
        <v>231</v>
      </c>
      <c r="L1719">
        <v>207</v>
      </c>
      <c r="M1719" t="s">
        <v>244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182</v>
      </c>
      <c r="C1720">
        <v>2019</v>
      </c>
      <c r="D1720">
        <v>11</v>
      </c>
      <c r="E1720" t="s">
        <v>268</v>
      </c>
      <c r="F1720">
        <v>1</v>
      </c>
      <c r="G1720" t="s">
        <v>184</v>
      </c>
      <c r="H1720">
        <v>911</v>
      </c>
      <c r="I1720" t="s">
        <v>202</v>
      </c>
      <c r="J1720" t="s">
        <v>203</v>
      </c>
      <c r="K1720" t="s">
        <v>204</v>
      </c>
      <c r="L1720">
        <v>4512</v>
      </c>
      <c r="M1720" t="s">
        <v>187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182</v>
      </c>
      <c r="C1721">
        <v>2019</v>
      </c>
      <c r="D1721">
        <v>11</v>
      </c>
      <c r="E1721" t="s">
        <v>268</v>
      </c>
      <c r="F1721">
        <v>5</v>
      </c>
      <c r="G1721" t="s">
        <v>196</v>
      </c>
      <c r="H1721">
        <v>602</v>
      </c>
      <c r="I1721" t="s">
        <v>247</v>
      </c>
      <c r="J1721" t="s">
        <v>126</v>
      </c>
      <c r="K1721" t="s">
        <v>198</v>
      </c>
      <c r="L1721">
        <v>460</v>
      </c>
      <c r="M1721" t="s">
        <v>199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182</v>
      </c>
      <c r="C1722">
        <v>2019</v>
      </c>
      <c r="D1722">
        <v>11</v>
      </c>
      <c r="E1722" t="s">
        <v>268</v>
      </c>
      <c r="F1722">
        <v>6</v>
      </c>
      <c r="G1722" t="s">
        <v>193</v>
      </c>
      <c r="H1722">
        <v>625</v>
      </c>
      <c r="I1722" t="s">
        <v>287</v>
      </c>
      <c r="J1722" t="s">
        <v>133</v>
      </c>
      <c r="K1722" t="s">
        <v>213</v>
      </c>
      <c r="L1722">
        <v>700</v>
      </c>
      <c r="M1722" t="s">
        <v>194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182</v>
      </c>
      <c r="C1723">
        <v>2019</v>
      </c>
      <c r="D1723">
        <v>11</v>
      </c>
      <c r="E1723" t="s">
        <v>268</v>
      </c>
      <c r="F1723">
        <v>6</v>
      </c>
      <c r="G1723" t="s">
        <v>193</v>
      </c>
      <c r="H1723">
        <v>608</v>
      </c>
      <c r="I1723" t="s">
        <v>291</v>
      </c>
      <c r="J1723" t="s">
        <v>279</v>
      </c>
      <c r="K1723" t="s">
        <v>213</v>
      </c>
      <c r="L1723">
        <v>700</v>
      </c>
      <c r="M1723" t="s">
        <v>194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182</v>
      </c>
      <c r="C1724">
        <v>2019</v>
      </c>
      <c r="D1724">
        <v>11</v>
      </c>
      <c r="E1724" t="s">
        <v>268</v>
      </c>
      <c r="F1724">
        <v>6</v>
      </c>
      <c r="G1724" t="s">
        <v>193</v>
      </c>
      <c r="H1724">
        <v>609</v>
      </c>
      <c r="I1724" t="s">
        <v>299</v>
      </c>
      <c r="J1724" t="s">
        <v>279</v>
      </c>
      <c r="K1724" t="s">
        <v>213</v>
      </c>
      <c r="L1724">
        <v>700</v>
      </c>
      <c r="M1724" t="s">
        <v>194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182</v>
      </c>
      <c r="C1725">
        <v>2019</v>
      </c>
      <c r="D1725">
        <v>11</v>
      </c>
      <c r="E1725" t="s">
        <v>268</v>
      </c>
      <c r="F1725">
        <v>6</v>
      </c>
      <c r="G1725" t="s">
        <v>193</v>
      </c>
      <c r="H1725">
        <v>603</v>
      </c>
      <c r="I1725" t="s">
        <v>197</v>
      </c>
      <c r="J1725" t="s">
        <v>126</v>
      </c>
      <c r="K1725" t="s">
        <v>198</v>
      </c>
      <c r="L1725">
        <v>700</v>
      </c>
      <c r="M1725" t="s">
        <v>194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182</v>
      </c>
      <c r="C1726">
        <v>2019</v>
      </c>
      <c r="D1726">
        <v>11</v>
      </c>
      <c r="E1726" t="s">
        <v>268</v>
      </c>
      <c r="F1726">
        <v>6</v>
      </c>
      <c r="G1726" t="s">
        <v>193</v>
      </c>
      <c r="H1726">
        <v>615</v>
      </c>
      <c r="I1726" t="s">
        <v>293</v>
      </c>
      <c r="J1726" t="s">
        <v>124</v>
      </c>
      <c r="K1726" t="s">
        <v>262</v>
      </c>
      <c r="L1726">
        <v>4562</v>
      </c>
      <c r="M1726" t="s">
        <v>212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182</v>
      </c>
      <c r="C1727">
        <v>2019</v>
      </c>
      <c r="D1727">
        <v>11</v>
      </c>
      <c r="E1727" t="s">
        <v>268</v>
      </c>
      <c r="F1727">
        <v>6</v>
      </c>
      <c r="G1727" t="s">
        <v>193</v>
      </c>
      <c r="H1727">
        <v>617</v>
      </c>
      <c r="I1727" t="s">
        <v>288</v>
      </c>
      <c r="J1727" t="s">
        <v>289</v>
      </c>
      <c r="K1727" t="s">
        <v>290</v>
      </c>
      <c r="L1727">
        <v>4562</v>
      </c>
      <c r="M1727" t="s">
        <v>212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182</v>
      </c>
      <c r="C1728">
        <v>2019</v>
      </c>
      <c r="D1728">
        <v>11</v>
      </c>
      <c r="E1728" t="s">
        <v>268</v>
      </c>
      <c r="F1728">
        <v>6</v>
      </c>
      <c r="G1728" t="s">
        <v>193</v>
      </c>
      <c r="H1728">
        <v>607</v>
      </c>
      <c r="I1728" t="s">
        <v>294</v>
      </c>
      <c r="J1728" t="s">
        <v>131</v>
      </c>
      <c r="K1728" t="s">
        <v>281</v>
      </c>
      <c r="L1728">
        <v>700</v>
      </c>
      <c r="M1728" t="s">
        <v>194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182</v>
      </c>
      <c r="C1729">
        <v>2019</v>
      </c>
      <c r="D1729">
        <v>11</v>
      </c>
      <c r="E1729" t="s">
        <v>268</v>
      </c>
      <c r="F1729">
        <v>6</v>
      </c>
      <c r="G1729" t="s">
        <v>193</v>
      </c>
      <c r="H1729">
        <v>624</v>
      </c>
      <c r="I1729" t="s">
        <v>227</v>
      </c>
      <c r="J1729" t="s">
        <v>125</v>
      </c>
      <c r="K1729" t="s">
        <v>228</v>
      </c>
      <c r="L1729">
        <v>4562</v>
      </c>
      <c r="M1729" t="s">
        <v>212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182</v>
      </c>
      <c r="C1730">
        <v>2019</v>
      </c>
      <c r="D1730">
        <v>11</v>
      </c>
      <c r="E1730" t="s">
        <v>268</v>
      </c>
      <c r="F1730">
        <v>75</v>
      </c>
      <c r="G1730" t="s">
        <v>213</v>
      </c>
      <c r="H1730">
        <v>5</v>
      </c>
      <c r="I1730" t="s">
        <v>191</v>
      </c>
      <c r="J1730" t="s">
        <v>116</v>
      </c>
      <c r="K1730" t="s">
        <v>186</v>
      </c>
      <c r="L1730">
        <v>1575</v>
      </c>
      <c r="M1730" t="s">
        <v>219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182</v>
      </c>
      <c r="C1731">
        <v>2019</v>
      </c>
      <c r="D1731">
        <v>11</v>
      </c>
      <c r="E1731" t="s">
        <v>268</v>
      </c>
      <c r="F1731">
        <v>10</v>
      </c>
      <c r="G1731" t="s">
        <v>239</v>
      </c>
      <c r="H1731">
        <v>5</v>
      </c>
      <c r="I1731" t="s">
        <v>191</v>
      </c>
      <c r="J1731" t="s">
        <v>116</v>
      </c>
      <c r="K1731" t="s">
        <v>186</v>
      </c>
      <c r="L1731">
        <v>207</v>
      </c>
      <c r="M1731" t="s">
        <v>244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188</v>
      </c>
      <c r="C1732">
        <v>2019</v>
      </c>
      <c r="D1732">
        <v>11</v>
      </c>
      <c r="E1732" t="s">
        <v>268</v>
      </c>
      <c r="F1732">
        <v>3</v>
      </c>
      <c r="G1732" t="s">
        <v>190</v>
      </c>
      <c r="H1732">
        <v>18</v>
      </c>
      <c r="I1732" t="s">
        <v>216</v>
      </c>
      <c r="J1732" t="s">
        <v>120</v>
      </c>
      <c r="K1732" t="s">
        <v>217</v>
      </c>
      <c r="L1732">
        <v>300</v>
      </c>
      <c r="M1732" t="s">
        <v>192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182</v>
      </c>
      <c r="C1733">
        <v>2019</v>
      </c>
      <c r="D1733">
        <v>11</v>
      </c>
      <c r="E1733" t="s">
        <v>268</v>
      </c>
      <c r="F1733">
        <v>75</v>
      </c>
      <c r="G1733" t="s">
        <v>213</v>
      </c>
      <c r="H1733">
        <v>950</v>
      </c>
      <c r="I1733" t="s">
        <v>185</v>
      </c>
      <c r="J1733" t="s">
        <v>116</v>
      </c>
      <c r="K1733" t="s">
        <v>186</v>
      </c>
      <c r="L1733">
        <v>4575</v>
      </c>
      <c r="M1733" t="s">
        <v>213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182</v>
      </c>
      <c r="C1734">
        <v>2019</v>
      </c>
      <c r="D1734">
        <v>11</v>
      </c>
      <c r="E1734" t="s">
        <v>268</v>
      </c>
      <c r="F1734">
        <v>3</v>
      </c>
      <c r="G1734" t="s">
        <v>190</v>
      </c>
      <c r="H1734">
        <v>951</v>
      </c>
      <c r="I1734" t="s">
        <v>251</v>
      </c>
      <c r="J1734" t="s">
        <v>127</v>
      </c>
      <c r="K1734" t="s">
        <v>250</v>
      </c>
      <c r="L1734">
        <v>4532</v>
      </c>
      <c r="M1734" t="s">
        <v>201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182</v>
      </c>
      <c r="C1735">
        <v>2019</v>
      </c>
      <c r="D1735">
        <v>11</v>
      </c>
      <c r="E1735" t="s">
        <v>268</v>
      </c>
      <c r="F1735">
        <v>60</v>
      </c>
      <c r="G1735" t="s">
        <v>213</v>
      </c>
      <c r="H1735">
        <v>601</v>
      </c>
      <c r="I1735" t="s">
        <v>261</v>
      </c>
      <c r="J1735" t="s">
        <v>124</v>
      </c>
      <c r="K1735" t="s">
        <v>262</v>
      </c>
      <c r="L1735">
        <v>360</v>
      </c>
      <c r="M1735" t="s">
        <v>226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182</v>
      </c>
      <c r="C1736">
        <v>2019</v>
      </c>
      <c r="D1736">
        <v>11</v>
      </c>
      <c r="E1736" t="s">
        <v>268</v>
      </c>
      <c r="F1736">
        <v>60</v>
      </c>
      <c r="G1736" t="s">
        <v>213</v>
      </c>
      <c r="H1736">
        <v>612</v>
      </c>
      <c r="I1736" t="s">
        <v>224</v>
      </c>
      <c r="J1736" t="s">
        <v>117</v>
      </c>
      <c r="K1736" t="s">
        <v>225</v>
      </c>
      <c r="L1736">
        <v>360</v>
      </c>
      <c r="M1736" t="s">
        <v>226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182</v>
      </c>
      <c r="C1737">
        <v>2019</v>
      </c>
      <c r="D1737">
        <v>11</v>
      </c>
      <c r="E1737" t="s">
        <v>268</v>
      </c>
      <c r="F1737">
        <v>3</v>
      </c>
      <c r="G1737" t="s">
        <v>190</v>
      </c>
      <c r="H1737">
        <v>16</v>
      </c>
      <c r="I1737" t="s">
        <v>282</v>
      </c>
      <c r="J1737" t="s">
        <v>128</v>
      </c>
      <c r="K1737" t="s">
        <v>264</v>
      </c>
      <c r="L1737">
        <v>300</v>
      </c>
      <c r="M1737" t="s">
        <v>192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182</v>
      </c>
      <c r="C1738">
        <v>2019</v>
      </c>
      <c r="D1738">
        <v>11</v>
      </c>
      <c r="E1738" t="s">
        <v>268</v>
      </c>
      <c r="F1738">
        <v>75</v>
      </c>
      <c r="G1738" t="s">
        <v>213</v>
      </c>
      <c r="H1738">
        <v>701</v>
      </c>
      <c r="I1738" t="s">
        <v>207</v>
      </c>
      <c r="J1738" t="s">
        <v>208</v>
      </c>
      <c r="K1738" t="s">
        <v>209</v>
      </c>
      <c r="L1738">
        <v>1575</v>
      </c>
      <c r="M1738" t="s">
        <v>219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182</v>
      </c>
      <c r="C1739">
        <v>2019</v>
      </c>
      <c r="D1739">
        <v>11</v>
      </c>
      <c r="E1739" t="s">
        <v>268</v>
      </c>
      <c r="F1739">
        <v>5</v>
      </c>
      <c r="G1739" t="s">
        <v>196</v>
      </c>
      <c r="H1739">
        <v>951</v>
      </c>
      <c r="I1739" t="s">
        <v>251</v>
      </c>
      <c r="J1739" t="s">
        <v>127</v>
      </c>
      <c r="K1739" t="s">
        <v>250</v>
      </c>
      <c r="L1739">
        <v>4552</v>
      </c>
      <c r="M1739" t="s">
        <v>277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182</v>
      </c>
      <c r="C1740">
        <v>2019</v>
      </c>
      <c r="D1740">
        <v>11</v>
      </c>
      <c r="E1740" t="s">
        <v>268</v>
      </c>
      <c r="F1740">
        <v>60</v>
      </c>
      <c r="G1740" t="s">
        <v>213</v>
      </c>
      <c r="H1740">
        <v>615</v>
      </c>
      <c r="I1740" t="s">
        <v>293</v>
      </c>
      <c r="J1740" t="s">
        <v>124</v>
      </c>
      <c r="K1740" t="s">
        <v>262</v>
      </c>
      <c r="L1740">
        <v>4563</v>
      </c>
      <c r="M1740" t="s">
        <v>229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182</v>
      </c>
      <c r="C1741">
        <v>2019</v>
      </c>
      <c r="D1741">
        <v>11</v>
      </c>
      <c r="E1741" t="s">
        <v>268</v>
      </c>
      <c r="F1741">
        <v>6</v>
      </c>
      <c r="G1741" t="s">
        <v>193</v>
      </c>
      <c r="H1741">
        <v>618</v>
      </c>
      <c r="I1741" t="s">
        <v>295</v>
      </c>
      <c r="J1741" t="s">
        <v>131</v>
      </c>
      <c r="K1741" t="s">
        <v>281</v>
      </c>
      <c r="L1741">
        <v>4562</v>
      </c>
      <c r="M1741" t="s">
        <v>212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188</v>
      </c>
      <c r="C1742">
        <v>2019</v>
      </c>
      <c r="D1742">
        <v>11</v>
      </c>
      <c r="E1742" t="s">
        <v>268</v>
      </c>
      <c r="F1742">
        <v>6</v>
      </c>
      <c r="G1742" t="s">
        <v>193</v>
      </c>
      <c r="H1742">
        <v>624</v>
      </c>
      <c r="I1742" t="s">
        <v>227</v>
      </c>
      <c r="J1742" t="s">
        <v>125</v>
      </c>
      <c r="K1742" t="s">
        <v>228</v>
      </c>
      <c r="L1742">
        <v>4562</v>
      </c>
      <c r="M1742" t="s">
        <v>212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182</v>
      </c>
      <c r="C1743">
        <v>2019</v>
      </c>
      <c r="D1743">
        <v>11</v>
      </c>
      <c r="E1743" t="s">
        <v>268</v>
      </c>
      <c r="F1743">
        <v>1</v>
      </c>
      <c r="G1743" t="s">
        <v>184</v>
      </c>
      <c r="H1743">
        <v>602</v>
      </c>
      <c r="I1743" t="s">
        <v>247</v>
      </c>
      <c r="J1743" t="s">
        <v>126</v>
      </c>
      <c r="K1743" t="s">
        <v>198</v>
      </c>
      <c r="L1743">
        <v>200</v>
      </c>
      <c r="M1743" t="s">
        <v>211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182</v>
      </c>
      <c r="C1744">
        <v>2019</v>
      </c>
      <c r="D1744">
        <v>11</v>
      </c>
      <c r="E1744" t="s">
        <v>268</v>
      </c>
      <c r="F1744">
        <v>3</v>
      </c>
      <c r="G1744" t="s">
        <v>190</v>
      </c>
      <c r="H1744">
        <v>2</v>
      </c>
      <c r="I1744" t="s">
        <v>265</v>
      </c>
      <c r="J1744" t="s">
        <v>122</v>
      </c>
      <c r="K1744" t="s">
        <v>231</v>
      </c>
      <c r="L1744">
        <v>300</v>
      </c>
      <c r="M1744" t="s">
        <v>192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182</v>
      </c>
      <c r="C1745">
        <v>2019</v>
      </c>
      <c r="D1745">
        <v>11</v>
      </c>
      <c r="E1745" t="s">
        <v>268</v>
      </c>
      <c r="F1745">
        <v>1</v>
      </c>
      <c r="G1745" t="s">
        <v>184</v>
      </c>
      <c r="H1745">
        <v>950</v>
      </c>
      <c r="I1745" t="s">
        <v>185</v>
      </c>
      <c r="J1745" t="s">
        <v>116</v>
      </c>
      <c r="K1745" t="s">
        <v>186</v>
      </c>
      <c r="L1745">
        <v>4512</v>
      </c>
      <c r="M1745" t="s">
        <v>187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182</v>
      </c>
      <c r="C1746">
        <v>2019</v>
      </c>
      <c r="D1746">
        <v>11</v>
      </c>
      <c r="E1746" t="s">
        <v>268</v>
      </c>
      <c r="F1746">
        <v>3</v>
      </c>
      <c r="G1746" t="s">
        <v>190</v>
      </c>
      <c r="H1746">
        <v>5</v>
      </c>
      <c r="I1746" t="s">
        <v>191</v>
      </c>
      <c r="J1746" t="s">
        <v>116</v>
      </c>
      <c r="K1746" t="s">
        <v>186</v>
      </c>
      <c r="L1746">
        <v>300</v>
      </c>
      <c r="M1746" t="s">
        <v>192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182</v>
      </c>
      <c r="C1747">
        <v>2019</v>
      </c>
      <c r="D1747">
        <v>11</v>
      </c>
      <c r="E1747" t="s">
        <v>268</v>
      </c>
      <c r="F1747">
        <v>10</v>
      </c>
      <c r="G1747" t="s">
        <v>239</v>
      </c>
      <c r="H1747">
        <v>602</v>
      </c>
      <c r="I1747" t="s">
        <v>247</v>
      </c>
      <c r="J1747" t="s">
        <v>126</v>
      </c>
      <c r="K1747" t="s">
        <v>198</v>
      </c>
      <c r="L1747">
        <v>207</v>
      </c>
      <c r="M1747" t="s">
        <v>244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182</v>
      </c>
      <c r="C1748">
        <v>2019</v>
      </c>
      <c r="D1748">
        <v>11</v>
      </c>
      <c r="E1748" t="s">
        <v>268</v>
      </c>
      <c r="F1748">
        <v>3</v>
      </c>
      <c r="G1748" t="s">
        <v>190</v>
      </c>
      <c r="H1748">
        <v>6</v>
      </c>
      <c r="I1748" t="s">
        <v>257</v>
      </c>
      <c r="J1748" t="s">
        <v>123</v>
      </c>
      <c r="K1748" t="s">
        <v>243</v>
      </c>
      <c r="L1748">
        <v>300</v>
      </c>
      <c r="M1748" t="s">
        <v>192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188</v>
      </c>
      <c r="C1749">
        <v>2019</v>
      </c>
      <c r="D1749">
        <v>11</v>
      </c>
      <c r="E1749" t="s">
        <v>268</v>
      </c>
      <c r="F1749">
        <v>3</v>
      </c>
      <c r="G1749" t="s">
        <v>190</v>
      </c>
      <c r="H1749">
        <v>954</v>
      </c>
      <c r="I1749" t="s">
        <v>238</v>
      </c>
      <c r="J1749" t="s">
        <v>120</v>
      </c>
      <c r="K1749" t="s">
        <v>217</v>
      </c>
      <c r="L1749">
        <v>4532</v>
      </c>
      <c r="M1749" t="s">
        <v>201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182</v>
      </c>
      <c r="C1750">
        <v>2019</v>
      </c>
      <c r="D1750">
        <v>11</v>
      </c>
      <c r="E1750" t="s">
        <v>268</v>
      </c>
      <c r="F1750">
        <v>3</v>
      </c>
      <c r="G1750" t="s">
        <v>190</v>
      </c>
      <c r="H1750">
        <v>955</v>
      </c>
      <c r="I1750" t="s">
        <v>283</v>
      </c>
      <c r="J1750" t="s">
        <v>120</v>
      </c>
      <c r="K1750" t="s">
        <v>217</v>
      </c>
      <c r="L1750">
        <v>4532</v>
      </c>
      <c r="M1750" t="s">
        <v>201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182</v>
      </c>
      <c r="C1751">
        <v>2019</v>
      </c>
      <c r="D1751">
        <v>11</v>
      </c>
      <c r="E1751" t="s">
        <v>268</v>
      </c>
      <c r="F1751">
        <v>3</v>
      </c>
      <c r="G1751" t="s">
        <v>190</v>
      </c>
      <c r="H1751">
        <v>950</v>
      </c>
      <c r="I1751" t="s">
        <v>185</v>
      </c>
      <c r="J1751" t="s">
        <v>116</v>
      </c>
      <c r="K1751" t="s">
        <v>186</v>
      </c>
      <c r="L1751">
        <v>4532</v>
      </c>
      <c r="M1751" t="s">
        <v>201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182</v>
      </c>
      <c r="C1752">
        <v>2019</v>
      </c>
      <c r="D1752">
        <v>11</v>
      </c>
      <c r="E1752" t="s">
        <v>268</v>
      </c>
      <c r="F1752">
        <v>10</v>
      </c>
      <c r="G1752" t="s">
        <v>239</v>
      </c>
      <c r="H1752">
        <v>905</v>
      </c>
      <c r="I1752" t="s">
        <v>273</v>
      </c>
      <c r="J1752" t="s">
        <v>123</v>
      </c>
      <c r="K1752" t="s">
        <v>243</v>
      </c>
      <c r="L1752">
        <v>4513</v>
      </c>
      <c r="M1752" t="s">
        <v>241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182</v>
      </c>
      <c r="C1753">
        <v>2019</v>
      </c>
      <c r="D1753">
        <v>11</v>
      </c>
      <c r="E1753" t="s">
        <v>268</v>
      </c>
      <c r="F1753">
        <v>1</v>
      </c>
      <c r="G1753" t="s">
        <v>184</v>
      </c>
      <c r="H1753">
        <v>3</v>
      </c>
      <c r="I1753" t="s">
        <v>210</v>
      </c>
      <c r="J1753" t="s">
        <v>203</v>
      </c>
      <c r="K1753" t="s">
        <v>204</v>
      </c>
      <c r="L1753">
        <v>200</v>
      </c>
      <c r="M1753" t="s">
        <v>211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182</v>
      </c>
      <c r="C1754">
        <v>2019</v>
      </c>
      <c r="D1754">
        <v>11</v>
      </c>
      <c r="E1754" t="s">
        <v>268</v>
      </c>
      <c r="F1754">
        <v>3</v>
      </c>
      <c r="G1754" t="s">
        <v>190</v>
      </c>
      <c r="H1754">
        <v>603</v>
      </c>
      <c r="I1754" t="s">
        <v>197</v>
      </c>
      <c r="J1754" t="s">
        <v>126</v>
      </c>
      <c r="K1754" t="s">
        <v>198</v>
      </c>
      <c r="L1754">
        <v>300</v>
      </c>
      <c r="M1754" t="s">
        <v>192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182</v>
      </c>
      <c r="C1755">
        <v>2019</v>
      </c>
      <c r="D1755">
        <v>11</v>
      </c>
      <c r="E1755" t="s">
        <v>268</v>
      </c>
      <c r="F1755">
        <v>6</v>
      </c>
      <c r="G1755" t="s">
        <v>193</v>
      </c>
      <c r="H1755">
        <v>626</v>
      </c>
      <c r="I1755" t="s">
        <v>269</v>
      </c>
      <c r="J1755" t="s">
        <v>133</v>
      </c>
      <c r="K1755" t="s">
        <v>213</v>
      </c>
      <c r="L1755">
        <v>700</v>
      </c>
      <c r="M1755" t="s">
        <v>194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182</v>
      </c>
      <c r="C1756">
        <v>2019</v>
      </c>
      <c r="D1756">
        <v>11</v>
      </c>
      <c r="E1756" t="s">
        <v>268</v>
      </c>
      <c r="F1756">
        <v>10</v>
      </c>
      <c r="G1756" t="s">
        <v>239</v>
      </c>
      <c r="H1756">
        <v>616</v>
      </c>
      <c r="I1756" t="s">
        <v>200</v>
      </c>
      <c r="J1756" t="s">
        <v>126</v>
      </c>
      <c r="K1756" t="s">
        <v>198</v>
      </c>
      <c r="L1756">
        <v>4513</v>
      </c>
      <c r="M1756" t="s">
        <v>241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182</v>
      </c>
      <c r="C1757">
        <v>2019</v>
      </c>
      <c r="D1757">
        <v>11</v>
      </c>
      <c r="E1757" t="s">
        <v>268</v>
      </c>
      <c r="F1757">
        <v>5</v>
      </c>
      <c r="G1757" t="s">
        <v>196</v>
      </c>
      <c r="H1757">
        <v>710</v>
      </c>
      <c r="I1757" t="s">
        <v>221</v>
      </c>
      <c r="J1757" t="s">
        <v>208</v>
      </c>
      <c r="K1757" t="s">
        <v>209</v>
      </c>
      <c r="L1757">
        <v>4552</v>
      </c>
      <c r="M1757" t="s">
        <v>277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182</v>
      </c>
      <c r="C1758">
        <v>2019</v>
      </c>
      <c r="D1758">
        <v>11</v>
      </c>
      <c r="E1758" t="s">
        <v>268</v>
      </c>
      <c r="F1758">
        <v>6</v>
      </c>
      <c r="G1758" t="s">
        <v>193</v>
      </c>
      <c r="H1758">
        <v>606</v>
      </c>
      <c r="I1758" t="s">
        <v>280</v>
      </c>
      <c r="J1758" t="s">
        <v>131</v>
      </c>
      <c r="K1758" t="s">
        <v>281</v>
      </c>
      <c r="L1758">
        <v>700</v>
      </c>
      <c r="M1758" t="s">
        <v>194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182</v>
      </c>
      <c r="C1759">
        <v>2019</v>
      </c>
      <c r="D1759">
        <v>11</v>
      </c>
      <c r="E1759" t="s">
        <v>268</v>
      </c>
      <c r="F1759">
        <v>1</v>
      </c>
      <c r="G1759" t="s">
        <v>184</v>
      </c>
      <c r="H1759">
        <v>6</v>
      </c>
      <c r="I1759" t="s">
        <v>257</v>
      </c>
      <c r="J1759" t="s">
        <v>123</v>
      </c>
      <c r="K1759" t="s">
        <v>243</v>
      </c>
      <c r="L1759">
        <v>200</v>
      </c>
      <c r="M1759" t="s">
        <v>211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182</v>
      </c>
      <c r="C1760">
        <v>2019</v>
      </c>
      <c r="D1760">
        <v>11</v>
      </c>
      <c r="E1760" t="s">
        <v>268</v>
      </c>
      <c r="F1760">
        <v>72</v>
      </c>
      <c r="G1760" t="s">
        <v>213</v>
      </c>
      <c r="H1760">
        <v>1</v>
      </c>
      <c r="I1760" t="s">
        <v>230</v>
      </c>
      <c r="J1760" t="s">
        <v>122</v>
      </c>
      <c r="K1760" t="s">
        <v>231</v>
      </c>
      <c r="L1760">
        <v>1572</v>
      </c>
      <c r="M1760" t="s">
        <v>232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182</v>
      </c>
      <c r="C1761">
        <v>2019</v>
      </c>
      <c r="D1761">
        <v>11</v>
      </c>
      <c r="E1761" t="s">
        <v>268</v>
      </c>
      <c r="F1761">
        <v>1</v>
      </c>
      <c r="G1761" t="s">
        <v>184</v>
      </c>
      <c r="H1761">
        <v>301</v>
      </c>
      <c r="I1761" t="s">
        <v>248</v>
      </c>
      <c r="J1761" t="s">
        <v>122</v>
      </c>
      <c r="K1761" t="s">
        <v>231</v>
      </c>
      <c r="L1761">
        <v>200</v>
      </c>
      <c r="M1761" t="s">
        <v>211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188</v>
      </c>
      <c r="C1762">
        <v>2019</v>
      </c>
      <c r="D1762">
        <v>11</v>
      </c>
      <c r="E1762" t="s">
        <v>268</v>
      </c>
      <c r="F1762">
        <v>1</v>
      </c>
      <c r="G1762" t="s">
        <v>184</v>
      </c>
      <c r="H1762">
        <v>5</v>
      </c>
      <c r="I1762" t="s">
        <v>191</v>
      </c>
      <c r="J1762" t="s">
        <v>116</v>
      </c>
      <c r="K1762" t="s">
        <v>186</v>
      </c>
      <c r="L1762">
        <v>200</v>
      </c>
      <c r="M1762" t="s">
        <v>211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182</v>
      </c>
      <c r="C1763">
        <v>2019</v>
      </c>
      <c r="D1763">
        <v>11</v>
      </c>
      <c r="E1763" t="s">
        <v>268</v>
      </c>
      <c r="F1763">
        <v>3</v>
      </c>
      <c r="G1763" t="s">
        <v>190</v>
      </c>
      <c r="H1763">
        <v>11</v>
      </c>
      <c r="I1763" t="s">
        <v>284</v>
      </c>
      <c r="J1763" t="s">
        <v>116</v>
      </c>
      <c r="K1763" t="s">
        <v>186</v>
      </c>
      <c r="L1763">
        <v>300</v>
      </c>
      <c r="M1763" t="s">
        <v>192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182</v>
      </c>
      <c r="C1764">
        <v>2019</v>
      </c>
      <c r="D1764">
        <v>11</v>
      </c>
      <c r="E1764" t="s">
        <v>268</v>
      </c>
      <c r="F1764">
        <v>75</v>
      </c>
      <c r="G1764" t="s">
        <v>213</v>
      </c>
      <c r="H1764">
        <v>18</v>
      </c>
      <c r="I1764" t="s">
        <v>216</v>
      </c>
      <c r="J1764" t="s">
        <v>120</v>
      </c>
      <c r="K1764" t="s">
        <v>217</v>
      </c>
      <c r="L1764">
        <v>1575</v>
      </c>
      <c r="M1764" t="s">
        <v>219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182</v>
      </c>
      <c r="C1765">
        <v>2019</v>
      </c>
      <c r="D1765">
        <v>11</v>
      </c>
      <c r="E1765" t="s">
        <v>268</v>
      </c>
      <c r="F1765">
        <v>77</v>
      </c>
      <c r="G1765" t="s">
        <v>213</v>
      </c>
      <c r="H1765">
        <v>18</v>
      </c>
      <c r="I1765" t="s">
        <v>216</v>
      </c>
      <c r="J1765" t="s">
        <v>120</v>
      </c>
      <c r="K1765" t="s">
        <v>217</v>
      </c>
      <c r="L1765">
        <v>1577</v>
      </c>
      <c r="M1765" t="s">
        <v>234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182</v>
      </c>
      <c r="C1766">
        <v>2019</v>
      </c>
      <c r="D1766">
        <v>11</v>
      </c>
      <c r="E1766" t="s">
        <v>268</v>
      </c>
      <c r="F1766">
        <v>3</v>
      </c>
      <c r="G1766" t="s">
        <v>190</v>
      </c>
      <c r="H1766">
        <v>954</v>
      </c>
      <c r="I1766" t="s">
        <v>238</v>
      </c>
      <c r="J1766" t="s">
        <v>120</v>
      </c>
      <c r="K1766" t="s">
        <v>217</v>
      </c>
      <c r="L1766">
        <v>4532</v>
      </c>
      <c r="M1766" t="s">
        <v>201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182</v>
      </c>
      <c r="C1767">
        <v>2019</v>
      </c>
      <c r="D1767">
        <v>11</v>
      </c>
      <c r="E1767" t="s">
        <v>268</v>
      </c>
      <c r="F1767">
        <v>6</v>
      </c>
      <c r="G1767" t="s">
        <v>193</v>
      </c>
      <c r="H1767">
        <v>950</v>
      </c>
      <c r="I1767" t="s">
        <v>185</v>
      </c>
      <c r="J1767" t="s">
        <v>116</v>
      </c>
      <c r="K1767" t="s">
        <v>186</v>
      </c>
      <c r="L1767">
        <v>4562</v>
      </c>
      <c r="M1767" t="s">
        <v>212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182</v>
      </c>
      <c r="C1768">
        <v>2019</v>
      </c>
      <c r="D1768">
        <v>11</v>
      </c>
      <c r="E1768" t="s">
        <v>268</v>
      </c>
      <c r="F1768">
        <v>5</v>
      </c>
      <c r="G1768" t="s">
        <v>196</v>
      </c>
      <c r="H1768">
        <v>8</v>
      </c>
      <c r="I1768" t="s">
        <v>249</v>
      </c>
      <c r="J1768" t="s">
        <v>127</v>
      </c>
      <c r="K1768" t="s">
        <v>250</v>
      </c>
      <c r="L1768">
        <v>460</v>
      </c>
      <c r="M1768" t="s">
        <v>199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182</v>
      </c>
      <c r="C1769">
        <v>2019</v>
      </c>
      <c r="D1769">
        <v>11</v>
      </c>
      <c r="E1769" t="s">
        <v>268</v>
      </c>
      <c r="F1769">
        <v>6</v>
      </c>
      <c r="G1769" t="s">
        <v>193</v>
      </c>
      <c r="H1769">
        <v>600</v>
      </c>
      <c r="I1769" t="s">
        <v>267</v>
      </c>
      <c r="J1769" t="s">
        <v>124</v>
      </c>
      <c r="K1769" t="s">
        <v>262</v>
      </c>
      <c r="L1769">
        <v>700</v>
      </c>
      <c r="M1769" t="s">
        <v>194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182</v>
      </c>
      <c r="C1770">
        <v>2019</v>
      </c>
      <c r="D1770">
        <v>11</v>
      </c>
      <c r="E1770" t="s">
        <v>268</v>
      </c>
      <c r="F1770">
        <v>6</v>
      </c>
      <c r="G1770" t="s">
        <v>193</v>
      </c>
      <c r="H1770">
        <v>612</v>
      </c>
      <c r="I1770" t="s">
        <v>224</v>
      </c>
      <c r="J1770" t="s">
        <v>117</v>
      </c>
      <c r="K1770" t="s">
        <v>225</v>
      </c>
      <c r="L1770">
        <v>700</v>
      </c>
      <c r="M1770" t="s">
        <v>194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182</v>
      </c>
      <c r="C1771">
        <v>2019</v>
      </c>
      <c r="D1771">
        <v>11</v>
      </c>
      <c r="E1771" t="s">
        <v>268</v>
      </c>
      <c r="F1771">
        <v>6</v>
      </c>
      <c r="G1771" t="s">
        <v>193</v>
      </c>
      <c r="H1771">
        <v>613</v>
      </c>
      <c r="I1771" t="s">
        <v>259</v>
      </c>
      <c r="J1771" t="s">
        <v>117</v>
      </c>
      <c r="K1771" t="s">
        <v>225</v>
      </c>
      <c r="L1771">
        <v>700</v>
      </c>
      <c r="M1771" t="s">
        <v>194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182</v>
      </c>
      <c r="C1772">
        <v>2019</v>
      </c>
      <c r="D1772">
        <v>11</v>
      </c>
      <c r="E1772" t="s">
        <v>268</v>
      </c>
      <c r="F1772">
        <v>3</v>
      </c>
      <c r="G1772" t="s">
        <v>190</v>
      </c>
      <c r="H1772">
        <v>621</v>
      </c>
      <c r="I1772" t="s">
        <v>260</v>
      </c>
      <c r="J1772" t="s">
        <v>117</v>
      </c>
      <c r="K1772" t="s">
        <v>225</v>
      </c>
      <c r="L1772">
        <v>4532</v>
      </c>
      <c r="M1772" t="s">
        <v>201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182</v>
      </c>
      <c r="C1773">
        <v>2019</v>
      </c>
      <c r="D1773">
        <v>11</v>
      </c>
      <c r="E1773" t="s">
        <v>268</v>
      </c>
      <c r="F1773">
        <v>6</v>
      </c>
      <c r="G1773" t="s">
        <v>193</v>
      </c>
      <c r="H1773">
        <v>621</v>
      </c>
      <c r="I1773" t="s">
        <v>260</v>
      </c>
      <c r="J1773" t="s">
        <v>117</v>
      </c>
      <c r="K1773" t="s">
        <v>225</v>
      </c>
      <c r="L1773">
        <v>4562</v>
      </c>
      <c r="M1773" t="s">
        <v>212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182</v>
      </c>
      <c r="C1774">
        <v>2019</v>
      </c>
      <c r="D1774">
        <v>11</v>
      </c>
      <c r="E1774" t="s">
        <v>268</v>
      </c>
      <c r="F1774">
        <v>3</v>
      </c>
      <c r="G1774" t="s">
        <v>190</v>
      </c>
      <c r="H1774">
        <v>14</v>
      </c>
      <c r="I1774" t="s">
        <v>300</v>
      </c>
      <c r="J1774" t="s">
        <v>118</v>
      </c>
      <c r="K1774" t="s">
        <v>237</v>
      </c>
      <c r="L1774">
        <v>300</v>
      </c>
      <c r="M1774" t="s">
        <v>192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182</v>
      </c>
      <c r="C1775">
        <v>2019</v>
      </c>
      <c r="D1775">
        <v>11</v>
      </c>
      <c r="E1775" t="s">
        <v>268</v>
      </c>
      <c r="F1775">
        <v>3</v>
      </c>
      <c r="G1775" t="s">
        <v>190</v>
      </c>
      <c r="H1775">
        <v>956</v>
      </c>
      <c r="I1775" t="s">
        <v>286</v>
      </c>
      <c r="J1775" t="s">
        <v>120</v>
      </c>
      <c r="K1775" t="s">
        <v>217</v>
      </c>
      <c r="L1775">
        <v>4532</v>
      </c>
      <c r="M1775" t="s">
        <v>201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188</v>
      </c>
      <c r="C1776">
        <v>2019</v>
      </c>
      <c r="D1776">
        <v>11</v>
      </c>
      <c r="E1776" t="s">
        <v>268</v>
      </c>
      <c r="F1776">
        <v>1</v>
      </c>
      <c r="G1776" t="s">
        <v>184</v>
      </c>
      <c r="H1776">
        <v>953</v>
      </c>
      <c r="I1776" t="s">
        <v>214</v>
      </c>
      <c r="J1776" t="s">
        <v>119</v>
      </c>
      <c r="K1776" t="s">
        <v>215</v>
      </c>
      <c r="L1776">
        <v>4512</v>
      </c>
      <c r="M1776" t="s">
        <v>187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182</v>
      </c>
      <c r="C1777">
        <v>2019</v>
      </c>
      <c r="D1777">
        <v>11</v>
      </c>
      <c r="E1777" t="s">
        <v>268</v>
      </c>
      <c r="F1777">
        <v>1</v>
      </c>
      <c r="G1777" t="s">
        <v>184</v>
      </c>
      <c r="H1777">
        <v>616</v>
      </c>
      <c r="I1777" t="s">
        <v>200</v>
      </c>
      <c r="J1777" t="s">
        <v>126</v>
      </c>
      <c r="K1777" t="s">
        <v>198</v>
      </c>
      <c r="L1777">
        <v>4512</v>
      </c>
      <c r="M1777" t="s">
        <v>187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188</v>
      </c>
      <c r="C1778">
        <v>2019</v>
      </c>
      <c r="D1778">
        <v>11</v>
      </c>
      <c r="E1778" t="s">
        <v>268</v>
      </c>
      <c r="F1778">
        <v>1</v>
      </c>
      <c r="G1778" t="s">
        <v>184</v>
      </c>
      <c r="H1778">
        <v>10</v>
      </c>
      <c r="I1778" t="s">
        <v>252</v>
      </c>
      <c r="J1778" t="s">
        <v>119</v>
      </c>
      <c r="K1778" t="s">
        <v>215</v>
      </c>
      <c r="L1778">
        <v>200</v>
      </c>
      <c r="M1778" t="s">
        <v>211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188</v>
      </c>
      <c r="C1779">
        <v>2019</v>
      </c>
      <c r="D1779">
        <v>11</v>
      </c>
      <c r="E1779" t="s">
        <v>268</v>
      </c>
      <c r="F1779">
        <v>1</v>
      </c>
      <c r="G1779" t="s">
        <v>184</v>
      </c>
      <c r="H1779">
        <v>6</v>
      </c>
      <c r="I1779" t="s">
        <v>257</v>
      </c>
      <c r="J1779" t="s">
        <v>123</v>
      </c>
      <c r="K1779" t="s">
        <v>243</v>
      </c>
      <c r="L1779">
        <v>200</v>
      </c>
      <c r="M1779" t="s">
        <v>211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182</v>
      </c>
      <c r="C1780">
        <v>2019</v>
      </c>
      <c r="D1780">
        <v>11</v>
      </c>
      <c r="E1780" t="s">
        <v>268</v>
      </c>
      <c r="F1780">
        <v>1</v>
      </c>
      <c r="G1780" t="s">
        <v>184</v>
      </c>
      <c r="H1780">
        <v>1</v>
      </c>
      <c r="I1780" t="s">
        <v>230</v>
      </c>
      <c r="J1780" t="s">
        <v>122</v>
      </c>
      <c r="K1780" t="s">
        <v>231</v>
      </c>
      <c r="L1780">
        <v>200</v>
      </c>
      <c r="M1780" t="s">
        <v>211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182</v>
      </c>
      <c r="C1781">
        <v>2019</v>
      </c>
      <c r="D1781">
        <v>11</v>
      </c>
      <c r="E1781" t="s">
        <v>268</v>
      </c>
      <c r="F1781">
        <v>3</v>
      </c>
      <c r="G1781" t="s">
        <v>190</v>
      </c>
      <c r="H1781">
        <v>903</v>
      </c>
      <c r="I1781" t="s">
        <v>240</v>
      </c>
      <c r="J1781" t="s">
        <v>122</v>
      </c>
      <c r="K1781" t="s">
        <v>231</v>
      </c>
      <c r="L1781">
        <v>4532</v>
      </c>
      <c r="M1781" t="s">
        <v>201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188</v>
      </c>
      <c r="C1782">
        <v>2019</v>
      </c>
      <c r="D1782">
        <v>11</v>
      </c>
      <c r="E1782" t="s">
        <v>268</v>
      </c>
      <c r="F1782">
        <v>3</v>
      </c>
      <c r="G1782" t="s">
        <v>190</v>
      </c>
      <c r="H1782">
        <v>903</v>
      </c>
      <c r="I1782" t="s">
        <v>240</v>
      </c>
      <c r="J1782" t="s">
        <v>122</v>
      </c>
      <c r="K1782" t="s">
        <v>231</v>
      </c>
      <c r="L1782">
        <v>4532</v>
      </c>
      <c r="M1782" t="s">
        <v>201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188</v>
      </c>
      <c r="C1783">
        <v>2019</v>
      </c>
      <c r="D1783">
        <v>11</v>
      </c>
      <c r="E1783" t="s">
        <v>268</v>
      </c>
      <c r="F1783">
        <v>1</v>
      </c>
      <c r="G1783" t="s">
        <v>184</v>
      </c>
      <c r="H1783">
        <v>1</v>
      </c>
      <c r="I1783" t="s">
        <v>230</v>
      </c>
      <c r="J1783" t="s">
        <v>122</v>
      </c>
      <c r="K1783" t="s">
        <v>231</v>
      </c>
      <c r="L1783">
        <v>200</v>
      </c>
      <c r="M1783" t="s">
        <v>211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182</v>
      </c>
      <c r="C1784">
        <v>2019</v>
      </c>
      <c r="D1784">
        <v>11</v>
      </c>
      <c r="E1784" t="s">
        <v>268</v>
      </c>
      <c r="F1784">
        <v>3</v>
      </c>
      <c r="G1784" t="s">
        <v>190</v>
      </c>
      <c r="H1784">
        <v>18</v>
      </c>
      <c r="I1784" t="s">
        <v>216</v>
      </c>
      <c r="J1784" t="s">
        <v>120</v>
      </c>
      <c r="K1784" t="s">
        <v>217</v>
      </c>
      <c r="L1784">
        <v>300</v>
      </c>
      <c r="M1784" t="s">
        <v>192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182</v>
      </c>
      <c r="C1785">
        <v>2019</v>
      </c>
      <c r="D1785">
        <v>11</v>
      </c>
      <c r="E1785" t="s">
        <v>268</v>
      </c>
      <c r="F1785">
        <v>5</v>
      </c>
      <c r="G1785" t="s">
        <v>196</v>
      </c>
      <c r="H1785">
        <v>13</v>
      </c>
      <c r="I1785" t="s">
        <v>297</v>
      </c>
      <c r="J1785" t="s">
        <v>120</v>
      </c>
      <c r="K1785" t="s">
        <v>217</v>
      </c>
      <c r="L1785">
        <v>460</v>
      </c>
      <c r="M1785" t="s">
        <v>199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182</v>
      </c>
      <c r="C1786">
        <v>2019</v>
      </c>
      <c r="D1786">
        <v>11</v>
      </c>
      <c r="E1786" t="s">
        <v>268</v>
      </c>
      <c r="F1786">
        <v>5</v>
      </c>
      <c r="G1786" t="s">
        <v>196</v>
      </c>
      <c r="H1786">
        <v>950</v>
      </c>
      <c r="I1786" t="s">
        <v>185</v>
      </c>
      <c r="J1786" t="s">
        <v>116</v>
      </c>
      <c r="K1786" t="s">
        <v>186</v>
      </c>
      <c r="L1786">
        <v>4552</v>
      </c>
      <c r="M1786" t="s">
        <v>277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182</v>
      </c>
      <c r="C1787">
        <v>2019</v>
      </c>
      <c r="D1787">
        <v>11</v>
      </c>
      <c r="E1787" t="s">
        <v>268</v>
      </c>
      <c r="F1787">
        <v>79</v>
      </c>
      <c r="G1787" t="s">
        <v>213</v>
      </c>
      <c r="H1787">
        <v>950</v>
      </c>
      <c r="I1787" t="s">
        <v>185</v>
      </c>
      <c r="J1787" t="s">
        <v>116</v>
      </c>
      <c r="K1787" t="s">
        <v>186</v>
      </c>
      <c r="L1787">
        <v>4579</v>
      </c>
      <c r="M1787" t="s">
        <v>222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188</v>
      </c>
      <c r="C1788">
        <v>2019</v>
      </c>
      <c r="D1788">
        <v>11</v>
      </c>
      <c r="E1788" t="s">
        <v>268</v>
      </c>
      <c r="F1788">
        <v>3</v>
      </c>
      <c r="G1788" t="s">
        <v>190</v>
      </c>
      <c r="H1788">
        <v>621</v>
      </c>
      <c r="I1788" t="s">
        <v>260</v>
      </c>
      <c r="J1788" t="s">
        <v>117</v>
      </c>
      <c r="K1788" t="s">
        <v>225</v>
      </c>
      <c r="L1788">
        <v>4532</v>
      </c>
      <c r="M1788" t="s">
        <v>201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188</v>
      </c>
      <c r="C1789">
        <v>2019</v>
      </c>
      <c r="D1789">
        <v>11</v>
      </c>
      <c r="E1789" t="s">
        <v>268</v>
      </c>
      <c r="F1789">
        <v>1</v>
      </c>
      <c r="G1789" t="s">
        <v>184</v>
      </c>
      <c r="H1789">
        <v>950</v>
      </c>
      <c r="I1789" t="s">
        <v>185</v>
      </c>
      <c r="J1789" t="s">
        <v>116</v>
      </c>
      <c r="K1789" t="s">
        <v>186</v>
      </c>
      <c r="L1789">
        <v>4512</v>
      </c>
      <c r="M1789" t="s">
        <v>187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188</v>
      </c>
      <c r="C1790">
        <v>2019</v>
      </c>
      <c r="D1790">
        <v>11</v>
      </c>
      <c r="E1790" t="s">
        <v>268</v>
      </c>
      <c r="F1790">
        <v>1</v>
      </c>
      <c r="G1790" t="s">
        <v>184</v>
      </c>
      <c r="H1790">
        <v>903</v>
      </c>
      <c r="I1790" t="s">
        <v>240</v>
      </c>
      <c r="J1790" t="s">
        <v>122</v>
      </c>
      <c r="K1790" t="s">
        <v>231</v>
      </c>
      <c r="L1790">
        <v>4512</v>
      </c>
      <c r="M1790" t="s">
        <v>187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188</v>
      </c>
      <c r="C1791">
        <v>2019</v>
      </c>
      <c r="D1791">
        <v>11</v>
      </c>
      <c r="E1791" t="s">
        <v>268</v>
      </c>
      <c r="F1791">
        <v>1</v>
      </c>
      <c r="G1791" t="s">
        <v>184</v>
      </c>
      <c r="H1791">
        <v>905</v>
      </c>
      <c r="I1791" t="s">
        <v>273</v>
      </c>
      <c r="J1791" t="s">
        <v>123</v>
      </c>
      <c r="K1791" t="s">
        <v>243</v>
      </c>
      <c r="L1791">
        <v>4512</v>
      </c>
      <c r="M1791" t="s">
        <v>187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182</v>
      </c>
      <c r="C1792">
        <v>2019</v>
      </c>
      <c r="D1792">
        <v>11</v>
      </c>
      <c r="E1792" t="s">
        <v>268</v>
      </c>
      <c r="F1792">
        <v>79</v>
      </c>
      <c r="G1792" t="s">
        <v>213</v>
      </c>
      <c r="H1792">
        <v>951</v>
      </c>
      <c r="I1792" t="s">
        <v>251</v>
      </c>
      <c r="J1792" t="s">
        <v>127</v>
      </c>
      <c r="K1792" t="s">
        <v>250</v>
      </c>
      <c r="L1792">
        <v>4579</v>
      </c>
      <c r="M1792" t="s">
        <v>222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182</v>
      </c>
      <c r="C1793">
        <v>2019</v>
      </c>
      <c r="D1793">
        <v>11</v>
      </c>
      <c r="E1793" t="s">
        <v>268</v>
      </c>
      <c r="F1793">
        <v>6</v>
      </c>
      <c r="G1793" t="s">
        <v>193</v>
      </c>
      <c r="H1793">
        <v>627</v>
      </c>
      <c r="I1793" t="s">
        <v>258</v>
      </c>
      <c r="J1793" t="s">
        <v>133</v>
      </c>
      <c r="K1793" t="s">
        <v>213</v>
      </c>
      <c r="L1793">
        <v>4562</v>
      </c>
      <c r="M1793" t="s">
        <v>212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182</v>
      </c>
      <c r="C1794">
        <v>2019</v>
      </c>
      <c r="D1794">
        <v>11</v>
      </c>
      <c r="E1794" t="s">
        <v>268</v>
      </c>
      <c r="F1794">
        <v>79</v>
      </c>
      <c r="G1794" t="s">
        <v>213</v>
      </c>
      <c r="H1794">
        <v>710</v>
      </c>
      <c r="I1794" t="s">
        <v>221</v>
      </c>
      <c r="J1794" t="s">
        <v>208</v>
      </c>
      <c r="K1794" t="s">
        <v>209</v>
      </c>
      <c r="L1794">
        <v>4579</v>
      </c>
      <c r="M1794" t="s">
        <v>222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188</v>
      </c>
      <c r="C1795">
        <v>2019</v>
      </c>
      <c r="D1795">
        <v>11</v>
      </c>
      <c r="E1795" t="s">
        <v>268</v>
      </c>
      <c r="F1795">
        <v>60</v>
      </c>
      <c r="G1795" t="s">
        <v>213</v>
      </c>
      <c r="H1795">
        <v>615</v>
      </c>
      <c r="I1795" t="s">
        <v>293</v>
      </c>
      <c r="J1795" t="s">
        <v>124</v>
      </c>
      <c r="K1795" t="s">
        <v>262</v>
      </c>
      <c r="L1795">
        <v>4563</v>
      </c>
      <c r="M1795" t="s">
        <v>229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182</v>
      </c>
      <c r="C1796">
        <v>2019</v>
      </c>
      <c r="D1796">
        <v>11</v>
      </c>
      <c r="E1796" t="s">
        <v>268</v>
      </c>
      <c r="F1796">
        <v>60</v>
      </c>
      <c r="G1796" t="s">
        <v>213</v>
      </c>
      <c r="H1796">
        <v>623</v>
      </c>
      <c r="I1796" t="s">
        <v>296</v>
      </c>
      <c r="J1796" t="s">
        <v>125</v>
      </c>
      <c r="K1796" t="s">
        <v>228</v>
      </c>
      <c r="L1796">
        <v>360</v>
      </c>
      <c r="M1796" t="s">
        <v>226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182</v>
      </c>
      <c r="C1797">
        <v>2019</v>
      </c>
      <c r="D1797">
        <v>11</v>
      </c>
      <c r="E1797" t="s">
        <v>268</v>
      </c>
      <c r="F1797">
        <v>60</v>
      </c>
      <c r="G1797" t="s">
        <v>213</v>
      </c>
      <c r="H1797">
        <v>624</v>
      </c>
      <c r="I1797" t="s">
        <v>227</v>
      </c>
      <c r="J1797" t="s">
        <v>125</v>
      </c>
      <c r="K1797" t="s">
        <v>228</v>
      </c>
      <c r="L1797">
        <v>4563</v>
      </c>
      <c r="M1797" t="s">
        <v>229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182</v>
      </c>
      <c r="C1798">
        <v>2019</v>
      </c>
      <c r="D1798">
        <v>11</v>
      </c>
      <c r="E1798" t="s">
        <v>268</v>
      </c>
      <c r="F1798">
        <v>1</v>
      </c>
      <c r="G1798" t="s">
        <v>184</v>
      </c>
      <c r="H1798">
        <v>15</v>
      </c>
      <c r="I1798" t="s">
        <v>253</v>
      </c>
      <c r="J1798" t="s">
        <v>119</v>
      </c>
      <c r="K1798" t="s">
        <v>215</v>
      </c>
      <c r="L1798">
        <v>200</v>
      </c>
      <c r="M1798" t="s">
        <v>211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188</v>
      </c>
      <c r="C1799">
        <v>2019</v>
      </c>
      <c r="D1799">
        <v>11</v>
      </c>
      <c r="E1799" t="s">
        <v>268</v>
      </c>
      <c r="F1799">
        <v>3</v>
      </c>
      <c r="G1799" t="s">
        <v>190</v>
      </c>
      <c r="H1799">
        <v>10</v>
      </c>
      <c r="I1799" t="s">
        <v>252</v>
      </c>
      <c r="J1799" t="s">
        <v>119</v>
      </c>
      <c r="K1799" t="s">
        <v>215</v>
      </c>
      <c r="L1799">
        <v>300</v>
      </c>
      <c r="M1799" t="s">
        <v>192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182</v>
      </c>
      <c r="C1800">
        <v>2019</v>
      </c>
      <c r="D1800">
        <v>11</v>
      </c>
      <c r="E1800" t="s">
        <v>268</v>
      </c>
      <c r="F1800">
        <v>3</v>
      </c>
      <c r="G1800" t="s">
        <v>190</v>
      </c>
      <c r="H1800">
        <v>15</v>
      </c>
      <c r="I1800" t="s">
        <v>253</v>
      </c>
      <c r="J1800" t="s">
        <v>119</v>
      </c>
      <c r="K1800" t="s">
        <v>215</v>
      </c>
      <c r="L1800">
        <v>300</v>
      </c>
      <c r="M1800" t="s">
        <v>192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188</v>
      </c>
      <c r="C1801">
        <v>2019</v>
      </c>
      <c r="D1801">
        <v>11</v>
      </c>
      <c r="E1801" t="s">
        <v>268</v>
      </c>
      <c r="F1801">
        <v>3</v>
      </c>
      <c r="G1801" t="s">
        <v>190</v>
      </c>
      <c r="H1801">
        <v>15</v>
      </c>
      <c r="I1801" t="s">
        <v>253</v>
      </c>
      <c r="J1801" t="s">
        <v>119</v>
      </c>
      <c r="K1801" t="s">
        <v>215</v>
      </c>
      <c r="L1801">
        <v>300</v>
      </c>
      <c r="M1801" t="s">
        <v>192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182</v>
      </c>
      <c r="C1802">
        <v>2019</v>
      </c>
      <c r="D1802">
        <v>11</v>
      </c>
      <c r="E1802" t="s">
        <v>268</v>
      </c>
      <c r="F1802">
        <v>3</v>
      </c>
      <c r="G1802" t="s">
        <v>190</v>
      </c>
      <c r="H1802">
        <v>9</v>
      </c>
      <c r="I1802" t="s">
        <v>276</v>
      </c>
      <c r="J1802" t="s">
        <v>118</v>
      </c>
      <c r="K1802" t="s">
        <v>237</v>
      </c>
      <c r="L1802">
        <v>300</v>
      </c>
      <c r="M1802" t="s">
        <v>192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182</v>
      </c>
      <c r="C1803">
        <v>2019</v>
      </c>
      <c r="D1803">
        <v>11</v>
      </c>
      <c r="E1803" t="s">
        <v>268</v>
      </c>
      <c r="F1803">
        <v>3</v>
      </c>
      <c r="G1803" t="s">
        <v>190</v>
      </c>
      <c r="H1803">
        <v>1</v>
      </c>
      <c r="I1803" t="s">
        <v>230</v>
      </c>
      <c r="J1803" t="s">
        <v>122</v>
      </c>
      <c r="K1803" t="s">
        <v>231</v>
      </c>
      <c r="L1803">
        <v>300</v>
      </c>
      <c r="M1803" t="s">
        <v>192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182</v>
      </c>
      <c r="C1804">
        <v>2019</v>
      </c>
      <c r="D1804">
        <v>11</v>
      </c>
      <c r="E1804" t="s">
        <v>268</v>
      </c>
      <c r="F1804">
        <v>10</v>
      </c>
      <c r="G1804" t="s">
        <v>239</v>
      </c>
      <c r="H1804">
        <v>1</v>
      </c>
      <c r="I1804" t="s">
        <v>230</v>
      </c>
      <c r="J1804" t="s">
        <v>122</v>
      </c>
      <c r="K1804" t="s">
        <v>231</v>
      </c>
      <c r="L1804">
        <v>207</v>
      </c>
      <c r="M1804" t="s">
        <v>244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182</v>
      </c>
      <c r="C1805">
        <v>2019</v>
      </c>
      <c r="D1805">
        <v>11</v>
      </c>
      <c r="E1805" t="s">
        <v>268</v>
      </c>
      <c r="F1805">
        <v>6</v>
      </c>
      <c r="G1805" t="s">
        <v>193</v>
      </c>
      <c r="H1805">
        <v>5</v>
      </c>
      <c r="I1805" t="s">
        <v>191</v>
      </c>
      <c r="J1805" t="s">
        <v>116</v>
      </c>
      <c r="K1805" t="s">
        <v>186</v>
      </c>
      <c r="L1805">
        <v>700</v>
      </c>
      <c r="M1805" t="s">
        <v>194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182</v>
      </c>
      <c r="C1806">
        <v>2019</v>
      </c>
      <c r="D1806">
        <v>11</v>
      </c>
      <c r="E1806" t="s">
        <v>268</v>
      </c>
      <c r="F1806">
        <v>79</v>
      </c>
      <c r="G1806" t="s">
        <v>213</v>
      </c>
      <c r="H1806">
        <v>5</v>
      </c>
      <c r="I1806" t="s">
        <v>191</v>
      </c>
      <c r="J1806" t="s">
        <v>116</v>
      </c>
      <c r="K1806" t="s">
        <v>186</v>
      </c>
      <c r="L1806">
        <v>1579</v>
      </c>
      <c r="M1806" t="s">
        <v>272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188</v>
      </c>
      <c r="C1807">
        <v>2019</v>
      </c>
      <c r="D1807">
        <v>11</v>
      </c>
      <c r="E1807" t="s">
        <v>268</v>
      </c>
      <c r="F1807">
        <v>3</v>
      </c>
      <c r="G1807" t="s">
        <v>190</v>
      </c>
      <c r="H1807">
        <v>5</v>
      </c>
      <c r="I1807" t="s">
        <v>191</v>
      </c>
      <c r="J1807" t="s">
        <v>116</v>
      </c>
      <c r="K1807" t="s">
        <v>186</v>
      </c>
      <c r="L1807">
        <v>300</v>
      </c>
      <c r="M1807" t="s">
        <v>192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182</v>
      </c>
      <c r="C1808">
        <v>2019</v>
      </c>
      <c r="D1808">
        <v>11</v>
      </c>
      <c r="E1808" t="s">
        <v>268</v>
      </c>
      <c r="F1808">
        <v>10</v>
      </c>
      <c r="G1808" t="s">
        <v>239</v>
      </c>
      <c r="H1808">
        <v>2</v>
      </c>
      <c r="I1808" t="s">
        <v>265</v>
      </c>
      <c r="J1808" t="s">
        <v>122</v>
      </c>
      <c r="K1808" t="s">
        <v>231</v>
      </c>
      <c r="L1808">
        <v>207</v>
      </c>
      <c r="M1808" t="s">
        <v>244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182</v>
      </c>
      <c r="C1809">
        <v>2019</v>
      </c>
      <c r="D1809">
        <v>11</v>
      </c>
      <c r="E1809" t="s">
        <v>268</v>
      </c>
      <c r="F1809">
        <v>3</v>
      </c>
      <c r="G1809" t="s">
        <v>190</v>
      </c>
      <c r="H1809">
        <v>8</v>
      </c>
      <c r="I1809" t="s">
        <v>249</v>
      </c>
      <c r="J1809" t="s">
        <v>127</v>
      </c>
      <c r="K1809" t="s">
        <v>250</v>
      </c>
      <c r="L1809">
        <v>300</v>
      </c>
      <c r="M1809" t="s">
        <v>192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182</v>
      </c>
      <c r="C1810">
        <v>2019</v>
      </c>
      <c r="D1810">
        <v>11</v>
      </c>
      <c r="E1810" t="s">
        <v>268</v>
      </c>
      <c r="F1810">
        <v>3</v>
      </c>
      <c r="G1810" t="s">
        <v>190</v>
      </c>
      <c r="H1810">
        <v>953</v>
      </c>
      <c r="I1810" t="s">
        <v>214</v>
      </c>
      <c r="J1810" t="s">
        <v>119</v>
      </c>
      <c r="K1810" t="s">
        <v>215</v>
      </c>
      <c r="L1810">
        <v>4532</v>
      </c>
      <c r="M1810" t="s">
        <v>201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188</v>
      </c>
      <c r="C1811">
        <v>2019</v>
      </c>
      <c r="D1811">
        <v>11</v>
      </c>
      <c r="E1811" t="s">
        <v>268</v>
      </c>
      <c r="F1811">
        <v>3</v>
      </c>
      <c r="G1811" t="s">
        <v>190</v>
      </c>
      <c r="H1811">
        <v>953</v>
      </c>
      <c r="I1811" t="s">
        <v>214</v>
      </c>
      <c r="J1811" t="s">
        <v>119</v>
      </c>
      <c r="K1811" t="s">
        <v>215</v>
      </c>
      <c r="L1811">
        <v>4532</v>
      </c>
      <c r="M1811" t="s">
        <v>201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182</v>
      </c>
      <c r="C1812">
        <v>2019</v>
      </c>
      <c r="D1812">
        <v>11</v>
      </c>
      <c r="E1812" t="s">
        <v>268</v>
      </c>
      <c r="F1812">
        <v>5</v>
      </c>
      <c r="G1812" t="s">
        <v>196</v>
      </c>
      <c r="H1812">
        <v>954</v>
      </c>
      <c r="I1812" t="s">
        <v>238</v>
      </c>
      <c r="J1812" t="s">
        <v>120</v>
      </c>
      <c r="K1812" t="s">
        <v>217</v>
      </c>
      <c r="L1812">
        <v>4552</v>
      </c>
      <c r="M1812" t="s">
        <v>277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182</v>
      </c>
      <c r="C1813">
        <v>2019</v>
      </c>
      <c r="D1813">
        <v>11</v>
      </c>
      <c r="E1813" t="s">
        <v>268</v>
      </c>
      <c r="F1813">
        <v>79</v>
      </c>
      <c r="G1813" t="s">
        <v>213</v>
      </c>
      <c r="H1813">
        <v>954</v>
      </c>
      <c r="I1813" t="s">
        <v>238</v>
      </c>
      <c r="J1813" t="s">
        <v>120</v>
      </c>
      <c r="K1813" t="s">
        <v>217</v>
      </c>
      <c r="L1813">
        <v>4579</v>
      </c>
      <c r="M1813" t="s">
        <v>222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182</v>
      </c>
      <c r="C1814">
        <v>2019</v>
      </c>
      <c r="D1814">
        <v>11</v>
      </c>
      <c r="E1814" t="s">
        <v>268</v>
      </c>
      <c r="F1814">
        <v>3</v>
      </c>
      <c r="G1814" t="s">
        <v>190</v>
      </c>
      <c r="H1814">
        <v>19</v>
      </c>
      <c r="I1814" t="s">
        <v>263</v>
      </c>
      <c r="J1814" t="s">
        <v>128</v>
      </c>
      <c r="K1814" t="s">
        <v>264</v>
      </c>
      <c r="L1814">
        <v>300</v>
      </c>
      <c r="M1814" t="s">
        <v>192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182</v>
      </c>
      <c r="C1815">
        <v>2019</v>
      </c>
      <c r="D1815">
        <v>11</v>
      </c>
      <c r="E1815" t="s">
        <v>268</v>
      </c>
      <c r="F1815">
        <v>3</v>
      </c>
      <c r="G1815" t="s">
        <v>190</v>
      </c>
      <c r="H1815">
        <v>17</v>
      </c>
      <c r="I1815" t="s">
        <v>205</v>
      </c>
      <c r="J1815" t="s">
        <v>129</v>
      </c>
      <c r="K1815" t="s">
        <v>206</v>
      </c>
      <c r="L1815">
        <v>300</v>
      </c>
      <c r="M1815" t="s">
        <v>192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182</v>
      </c>
      <c r="C1816">
        <v>2019</v>
      </c>
      <c r="D1816">
        <v>11</v>
      </c>
      <c r="E1816" t="s">
        <v>268</v>
      </c>
      <c r="F1816">
        <v>3</v>
      </c>
      <c r="G1816" t="s">
        <v>190</v>
      </c>
      <c r="H1816">
        <v>701</v>
      </c>
      <c r="I1816" t="s">
        <v>207</v>
      </c>
      <c r="J1816" t="s">
        <v>208</v>
      </c>
      <c r="K1816" t="s">
        <v>209</v>
      </c>
      <c r="L1816">
        <v>300</v>
      </c>
      <c r="M1816" t="s">
        <v>192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182</v>
      </c>
      <c r="C1817">
        <v>2019</v>
      </c>
      <c r="D1817">
        <v>11</v>
      </c>
      <c r="E1817" t="s">
        <v>268</v>
      </c>
      <c r="F1817">
        <v>3</v>
      </c>
      <c r="G1817" t="s">
        <v>190</v>
      </c>
      <c r="H1817">
        <v>710</v>
      </c>
      <c r="I1817" t="s">
        <v>221</v>
      </c>
      <c r="J1817" t="s">
        <v>208</v>
      </c>
      <c r="K1817" t="s">
        <v>209</v>
      </c>
      <c r="L1817">
        <v>4532</v>
      </c>
      <c r="M1817" t="s">
        <v>201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188</v>
      </c>
      <c r="C1818">
        <v>2019</v>
      </c>
      <c r="D1818">
        <v>11</v>
      </c>
      <c r="E1818" t="s">
        <v>268</v>
      </c>
      <c r="F1818">
        <v>3</v>
      </c>
      <c r="G1818" t="s">
        <v>190</v>
      </c>
      <c r="H1818">
        <v>950</v>
      </c>
      <c r="I1818" t="s">
        <v>185</v>
      </c>
      <c r="J1818" t="s">
        <v>116</v>
      </c>
      <c r="K1818" t="s">
        <v>186</v>
      </c>
      <c r="L1818">
        <v>4532</v>
      </c>
      <c r="M1818" t="s">
        <v>201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188</v>
      </c>
      <c r="C1819">
        <v>2019</v>
      </c>
      <c r="D1819">
        <v>11</v>
      </c>
      <c r="E1819" t="s">
        <v>268</v>
      </c>
      <c r="F1819">
        <v>10</v>
      </c>
      <c r="G1819" t="s">
        <v>239</v>
      </c>
      <c r="H1819">
        <v>903</v>
      </c>
      <c r="I1819" t="s">
        <v>240</v>
      </c>
      <c r="J1819" t="s">
        <v>122</v>
      </c>
      <c r="K1819" t="s">
        <v>231</v>
      </c>
      <c r="L1819">
        <v>4513</v>
      </c>
      <c r="M1819" t="s">
        <v>241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188</v>
      </c>
      <c r="C1820">
        <v>2019</v>
      </c>
      <c r="D1820">
        <v>11</v>
      </c>
      <c r="E1820" t="s">
        <v>268</v>
      </c>
      <c r="F1820">
        <v>10</v>
      </c>
      <c r="G1820" t="s">
        <v>239</v>
      </c>
      <c r="H1820">
        <v>905</v>
      </c>
      <c r="I1820" t="s">
        <v>273</v>
      </c>
      <c r="J1820" t="s">
        <v>123</v>
      </c>
      <c r="K1820" t="s">
        <v>243</v>
      </c>
      <c r="L1820">
        <v>4513</v>
      </c>
      <c r="M1820" t="s">
        <v>241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182</v>
      </c>
      <c r="C1821">
        <v>2019</v>
      </c>
      <c r="D1821">
        <v>11</v>
      </c>
      <c r="E1821" t="s">
        <v>268</v>
      </c>
      <c r="F1821">
        <v>3</v>
      </c>
      <c r="G1821" t="s">
        <v>190</v>
      </c>
      <c r="H1821">
        <v>911</v>
      </c>
      <c r="I1821" t="s">
        <v>202</v>
      </c>
      <c r="J1821" t="s">
        <v>203</v>
      </c>
      <c r="K1821" t="s">
        <v>204</v>
      </c>
      <c r="L1821">
        <v>4532</v>
      </c>
      <c r="M1821" t="s">
        <v>201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182</v>
      </c>
      <c r="C1822">
        <v>2019</v>
      </c>
      <c r="D1822">
        <v>11</v>
      </c>
      <c r="E1822" t="s">
        <v>268</v>
      </c>
      <c r="F1822">
        <v>5</v>
      </c>
      <c r="G1822" t="s">
        <v>196</v>
      </c>
      <c r="H1822">
        <v>603</v>
      </c>
      <c r="I1822" t="s">
        <v>197</v>
      </c>
      <c r="J1822" t="s">
        <v>126</v>
      </c>
      <c r="K1822" t="s">
        <v>198</v>
      </c>
      <c r="L1822">
        <v>460</v>
      </c>
      <c r="M1822" t="s">
        <v>199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182</v>
      </c>
      <c r="C1823">
        <v>2019</v>
      </c>
      <c r="D1823">
        <v>11</v>
      </c>
      <c r="E1823" t="s">
        <v>268</v>
      </c>
      <c r="F1823">
        <v>3</v>
      </c>
      <c r="G1823" t="s">
        <v>190</v>
      </c>
      <c r="H1823">
        <v>602</v>
      </c>
      <c r="I1823" t="s">
        <v>247</v>
      </c>
      <c r="J1823" t="s">
        <v>126</v>
      </c>
      <c r="K1823" t="s">
        <v>198</v>
      </c>
      <c r="L1823">
        <v>300</v>
      </c>
      <c r="M1823" t="s">
        <v>192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182</v>
      </c>
      <c r="C1824">
        <v>2019</v>
      </c>
      <c r="D1824">
        <v>11</v>
      </c>
      <c r="E1824" t="s">
        <v>268</v>
      </c>
      <c r="F1824">
        <v>3</v>
      </c>
      <c r="G1824" t="s">
        <v>190</v>
      </c>
      <c r="H1824">
        <v>616</v>
      </c>
      <c r="I1824" t="s">
        <v>200</v>
      </c>
      <c r="J1824" t="s">
        <v>126</v>
      </c>
      <c r="K1824" t="s">
        <v>198</v>
      </c>
      <c r="L1824">
        <v>4532</v>
      </c>
      <c r="M1824" t="s">
        <v>201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188</v>
      </c>
      <c r="C1825">
        <v>2019</v>
      </c>
      <c r="D1825">
        <v>11</v>
      </c>
      <c r="E1825" t="s">
        <v>268</v>
      </c>
      <c r="F1825">
        <v>3</v>
      </c>
      <c r="G1825" t="s">
        <v>190</v>
      </c>
      <c r="H1825">
        <v>616</v>
      </c>
      <c r="I1825" t="s">
        <v>200</v>
      </c>
      <c r="J1825" t="s">
        <v>126</v>
      </c>
      <c r="K1825" t="s">
        <v>198</v>
      </c>
      <c r="L1825">
        <v>4532</v>
      </c>
      <c r="M1825" t="s">
        <v>201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188</v>
      </c>
      <c r="C1826">
        <v>2019</v>
      </c>
      <c r="D1826">
        <v>11</v>
      </c>
      <c r="E1826" t="s">
        <v>268</v>
      </c>
      <c r="F1826">
        <v>5</v>
      </c>
      <c r="G1826" t="s">
        <v>196</v>
      </c>
      <c r="H1826">
        <v>710</v>
      </c>
      <c r="I1826" t="s">
        <v>221</v>
      </c>
      <c r="J1826" t="s">
        <v>208</v>
      </c>
      <c r="K1826" t="s">
        <v>209</v>
      </c>
      <c r="L1826">
        <v>4552</v>
      </c>
      <c r="M1826" t="s">
        <v>277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188</v>
      </c>
      <c r="C1827">
        <v>2019</v>
      </c>
      <c r="D1827">
        <v>11</v>
      </c>
      <c r="E1827" t="s">
        <v>268</v>
      </c>
      <c r="F1827">
        <v>6</v>
      </c>
      <c r="G1827" t="s">
        <v>193</v>
      </c>
      <c r="H1827">
        <v>615</v>
      </c>
      <c r="I1827" t="s">
        <v>293</v>
      </c>
      <c r="J1827" t="s">
        <v>124</v>
      </c>
      <c r="K1827" t="s">
        <v>262</v>
      </c>
      <c r="L1827">
        <v>4562</v>
      </c>
      <c r="M1827" t="s">
        <v>212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182</v>
      </c>
      <c r="C1828">
        <v>2019</v>
      </c>
      <c r="D1828">
        <v>11</v>
      </c>
      <c r="E1828" t="s">
        <v>268</v>
      </c>
      <c r="F1828">
        <v>6</v>
      </c>
      <c r="G1828" t="s">
        <v>193</v>
      </c>
      <c r="H1828">
        <v>623</v>
      </c>
      <c r="I1828" t="s">
        <v>296</v>
      </c>
      <c r="J1828" t="s">
        <v>125</v>
      </c>
      <c r="K1828" t="s">
        <v>228</v>
      </c>
      <c r="L1828">
        <v>700</v>
      </c>
      <c r="M1828" t="s">
        <v>194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182</v>
      </c>
      <c r="C1829">
        <v>2019</v>
      </c>
      <c r="D1829">
        <v>11</v>
      </c>
      <c r="E1829" t="s">
        <v>268</v>
      </c>
      <c r="F1829">
        <v>3</v>
      </c>
      <c r="G1829" t="s">
        <v>190</v>
      </c>
      <c r="H1829">
        <v>952</v>
      </c>
      <c r="I1829" t="s">
        <v>236</v>
      </c>
      <c r="J1829" t="s">
        <v>118</v>
      </c>
      <c r="K1829" t="s">
        <v>237</v>
      </c>
      <c r="L1829">
        <v>4532</v>
      </c>
      <c r="M1829" t="s">
        <v>201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182</v>
      </c>
      <c r="C1830">
        <v>2019</v>
      </c>
      <c r="D1830">
        <v>11</v>
      </c>
      <c r="E1830" t="s">
        <v>268</v>
      </c>
      <c r="F1830">
        <v>1</v>
      </c>
      <c r="G1830" t="s">
        <v>184</v>
      </c>
      <c r="H1830">
        <v>953</v>
      </c>
      <c r="I1830" t="s">
        <v>214</v>
      </c>
      <c r="J1830" t="s">
        <v>119</v>
      </c>
      <c r="K1830" t="s">
        <v>215</v>
      </c>
      <c r="L1830">
        <v>4512</v>
      </c>
      <c r="M1830" t="s">
        <v>187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188</v>
      </c>
      <c r="C1831">
        <v>2019</v>
      </c>
      <c r="D1831">
        <v>11</v>
      </c>
      <c r="E1831" t="s">
        <v>268</v>
      </c>
      <c r="F1831">
        <v>3</v>
      </c>
      <c r="G1831" t="s">
        <v>190</v>
      </c>
      <c r="H1831">
        <v>1</v>
      </c>
      <c r="I1831" t="s">
        <v>230</v>
      </c>
      <c r="J1831" t="s">
        <v>122</v>
      </c>
      <c r="K1831" t="s">
        <v>231</v>
      </c>
      <c r="L1831">
        <v>300</v>
      </c>
      <c r="M1831" t="s">
        <v>192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182</v>
      </c>
      <c r="C1832">
        <v>2019</v>
      </c>
      <c r="D1832">
        <v>11</v>
      </c>
      <c r="E1832" t="s">
        <v>268</v>
      </c>
      <c r="F1832">
        <v>71</v>
      </c>
      <c r="G1832" t="s">
        <v>213</v>
      </c>
      <c r="H1832">
        <v>1</v>
      </c>
      <c r="I1832" t="s">
        <v>230</v>
      </c>
      <c r="J1832" t="s">
        <v>122</v>
      </c>
      <c r="K1832" t="s">
        <v>231</v>
      </c>
      <c r="L1832">
        <v>1571</v>
      </c>
      <c r="M1832" t="s">
        <v>266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188</v>
      </c>
      <c r="C1833">
        <v>2019</v>
      </c>
      <c r="D1833">
        <v>11</v>
      </c>
      <c r="E1833" t="s">
        <v>268</v>
      </c>
      <c r="F1833">
        <v>1</v>
      </c>
      <c r="G1833" t="s">
        <v>184</v>
      </c>
      <c r="H1833">
        <v>2</v>
      </c>
      <c r="I1833" t="s">
        <v>265</v>
      </c>
      <c r="J1833" t="s">
        <v>122</v>
      </c>
      <c r="K1833" t="s">
        <v>231</v>
      </c>
      <c r="L1833">
        <v>200</v>
      </c>
      <c r="M1833" t="s">
        <v>211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182</v>
      </c>
      <c r="C1834">
        <v>2019</v>
      </c>
      <c r="D1834">
        <v>11</v>
      </c>
      <c r="E1834" t="s">
        <v>268</v>
      </c>
      <c r="F1834">
        <v>5</v>
      </c>
      <c r="G1834" t="s">
        <v>196</v>
      </c>
      <c r="H1834">
        <v>5</v>
      </c>
      <c r="I1834" t="s">
        <v>191</v>
      </c>
      <c r="J1834" t="s">
        <v>116</v>
      </c>
      <c r="K1834" t="s">
        <v>186</v>
      </c>
      <c r="L1834">
        <v>460</v>
      </c>
      <c r="M1834" t="s">
        <v>199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188</v>
      </c>
      <c r="C1835">
        <v>2019</v>
      </c>
      <c r="D1835">
        <v>11</v>
      </c>
      <c r="E1835" t="s">
        <v>268</v>
      </c>
      <c r="F1835">
        <v>5</v>
      </c>
      <c r="G1835" t="s">
        <v>196</v>
      </c>
      <c r="H1835">
        <v>18</v>
      </c>
      <c r="I1835" t="s">
        <v>216</v>
      </c>
      <c r="J1835" t="s">
        <v>120</v>
      </c>
      <c r="K1835" t="s">
        <v>217</v>
      </c>
      <c r="L1835">
        <v>460</v>
      </c>
      <c r="M1835" t="s">
        <v>199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182</v>
      </c>
      <c r="C1836">
        <v>2019</v>
      </c>
      <c r="D1836">
        <v>11</v>
      </c>
      <c r="E1836" t="s">
        <v>268</v>
      </c>
      <c r="F1836">
        <v>75</v>
      </c>
      <c r="G1836" t="s">
        <v>213</v>
      </c>
      <c r="H1836">
        <v>13</v>
      </c>
      <c r="I1836" t="s">
        <v>297</v>
      </c>
      <c r="J1836" t="s">
        <v>120</v>
      </c>
      <c r="K1836" t="s">
        <v>217</v>
      </c>
      <c r="L1836">
        <v>1575</v>
      </c>
      <c r="M1836" t="s">
        <v>219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188</v>
      </c>
      <c r="C1837">
        <v>2019</v>
      </c>
      <c r="D1837">
        <v>11</v>
      </c>
      <c r="E1837" t="s">
        <v>268</v>
      </c>
      <c r="F1837">
        <v>5</v>
      </c>
      <c r="G1837" t="s">
        <v>196</v>
      </c>
      <c r="H1837">
        <v>950</v>
      </c>
      <c r="I1837" t="s">
        <v>185</v>
      </c>
      <c r="J1837" t="s">
        <v>116</v>
      </c>
      <c r="K1837" t="s">
        <v>186</v>
      </c>
      <c r="L1837">
        <v>4552</v>
      </c>
      <c r="M1837" t="s">
        <v>277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182</v>
      </c>
      <c r="C1838">
        <v>2019</v>
      </c>
      <c r="D1838">
        <v>11</v>
      </c>
      <c r="E1838" t="s">
        <v>268</v>
      </c>
      <c r="F1838">
        <v>3</v>
      </c>
      <c r="G1838" t="s">
        <v>190</v>
      </c>
      <c r="H1838">
        <v>12</v>
      </c>
      <c r="I1838" t="s">
        <v>302</v>
      </c>
      <c r="J1838" t="s">
        <v>127</v>
      </c>
      <c r="K1838" t="s">
        <v>250</v>
      </c>
      <c r="L1838">
        <v>300</v>
      </c>
      <c r="M1838" t="s">
        <v>192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182</v>
      </c>
      <c r="C1839">
        <v>2019</v>
      </c>
      <c r="D1839">
        <v>11</v>
      </c>
      <c r="E1839" t="s">
        <v>268</v>
      </c>
      <c r="F1839">
        <v>60</v>
      </c>
      <c r="G1839" t="s">
        <v>213</v>
      </c>
      <c r="H1839">
        <v>600</v>
      </c>
      <c r="I1839" t="s">
        <v>267</v>
      </c>
      <c r="J1839" t="s">
        <v>124</v>
      </c>
      <c r="K1839" t="s">
        <v>262</v>
      </c>
      <c r="L1839">
        <v>360</v>
      </c>
      <c r="M1839" t="s">
        <v>226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182</v>
      </c>
      <c r="C1840">
        <v>2019</v>
      </c>
      <c r="D1840">
        <v>11</v>
      </c>
      <c r="E1840" t="s">
        <v>268</v>
      </c>
      <c r="F1840">
        <v>10</v>
      </c>
      <c r="G1840" t="s">
        <v>239</v>
      </c>
      <c r="H1840">
        <v>7</v>
      </c>
      <c r="I1840" t="s">
        <v>242</v>
      </c>
      <c r="J1840" t="s">
        <v>123</v>
      </c>
      <c r="K1840" t="s">
        <v>243</v>
      </c>
      <c r="L1840">
        <v>207</v>
      </c>
      <c r="M1840" t="s">
        <v>244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182</v>
      </c>
      <c r="C1841">
        <v>2019</v>
      </c>
      <c r="D1841">
        <v>11</v>
      </c>
      <c r="E1841" t="s">
        <v>268</v>
      </c>
      <c r="F1841">
        <v>3</v>
      </c>
      <c r="G1841" t="s">
        <v>190</v>
      </c>
      <c r="H1841">
        <v>20</v>
      </c>
      <c r="I1841" t="s">
        <v>301</v>
      </c>
      <c r="J1841" t="s">
        <v>129</v>
      </c>
      <c r="K1841" t="s">
        <v>206</v>
      </c>
      <c r="L1841">
        <v>300</v>
      </c>
      <c r="M1841" t="s">
        <v>192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182</v>
      </c>
      <c r="C1842">
        <v>2019</v>
      </c>
      <c r="D1842">
        <v>11</v>
      </c>
      <c r="E1842" t="s">
        <v>268</v>
      </c>
      <c r="F1842">
        <v>5</v>
      </c>
      <c r="G1842" t="s">
        <v>196</v>
      </c>
      <c r="H1842">
        <v>700</v>
      </c>
      <c r="I1842" t="s">
        <v>274</v>
      </c>
      <c r="J1842" t="s">
        <v>208</v>
      </c>
      <c r="K1842" t="s">
        <v>209</v>
      </c>
      <c r="L1842">
        <v>460</v>
      </c>
      <c r="M1842" t="s">
        <v>199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182</v>
      </c>
      <c r="C1843">
        <v>2019</v>
      </c>
      <c r="D1843">
        <v>11</v>
      </c>
      <c r="E1843" t="s">
        <v>268</v>
      </c>
      <c r="F1843">
        <v>10</v>
      </c>
      <c r="G1843" t="s">
        <v>239</v>
      </c>
      <c r="H1843">
        <v>950</v>
      </c>
      <c r="I1843" t="s">
        <v>185</v>
      </c>
      <c r="J1843" t="s">
        <v>116</v>
      </c>
      <c r="K1843" t="s">
        <v>186</v>
      </c>
      <c r="L1843">
        <v>4513</v>
      </c>
      <c r="M1843" t="s">
        <v>241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182</v>
      </c>
      <c r="C1844">
        <v>2019</v>
      </c>
      <c r="D1844">
        <v>11</v>
      </c>
      <c r="E1844" t="s">
        <v>268</v>
      </c>
      <c r="F1844">
        <v>10</v>
      </c>
      <c r="G1844" t="s">
        <v>239</v>
      </c>
      <c r="H1844">
        <v>3</v>
      </c>
      <c r="I1844" t="s">
        <v>210</v>
      </c>
      <c r="J1844" t="s">
        <v>203</v>
      </c>
      <c r="K1844" t="s">
        <v>204</v>
      </c>
      <c r="L1844">
        <v>207</v>
      </c>
      <c r="M1844" t="s">
        <v>244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182</v>
      </c>
      <c r="C1845">
        <v>2019</v>
      </c>
      <c r="D1845">
        <v>11</v>
      </c>
      <c r="E1845" t="s">
        <v>268</v>
      </c>
      <c r="F1845">
        <v>10</v>
      </c>
      <c r="G1845" t="s">
        <v>239</v>
      </c>
      <c r="H1845">
        <v>911</v>
      </c>
      <c r="I1845" t="s">
        <v>202</v>
      </c>
      <c r="J1845" t="s">
        <v>203</v>
      </c>
      <c r="K1845" t="s">
        <v>204</v>
      </c>
      <c r="L1845">
        <v>4513</v>
      </c>
      <c r="M1845" t="s">
        <v>241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188</v>
      </c>
      <c r="C1846">
        <v>2019</v>
      </c>
      <c r="D1846">
        <v>11</v>
      </c>
      <c r="E1846" t="s">
        <v>268</v>
      </c>
      <c r="F1846">
        <v>3</v>
      </c>
      <c r="G1846" t="s">
        <v>190</v>
      </c>
      <c r="H1846">
        <v>951</v>
      </c>
      <c r="I1846" t="s">
        <v>251</v>
      </c>
      <c r="J1846" t="s">
        <v>127</v>
      </c>
      <c r="K1846" t="s">
        <v>250</v>
      </c>
      <c r="L1846">
        <v>4532</v>
      </c>
      <c r="M1846" t="s">
        <v>201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182</v>
      </c>
      <c r="C1847">
        <v>2019</v>
      </c>
      <c r="D1847">
        <v>11</v>
      </c>
      <c r="E1847" t="s">
        <v>268</v>
      </c>
      <c r="F1847">
        <v>6</v>
      </c>
      <c r="G1847" t="s">
        <v>193</v>
      </c>
      <c r="H1847">
        <v>616</v>
      </c>
      <c r="I1847" t="s">
        <v>200</v>
      </c>
      <c r="J1847" t="s">
        <v>126</v>
      </c>
      <c r="K1847" t="s">
        <v>198</v>
      </c>
      <c r="L1847">
        <v>4562</v>
      </c>
      <c r="M1847" t="s">
        <v>212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188</v>
      </c>
      <c r="C1848">
        <v>2019</v>
      </c>
      <c r="D1848">
        <v>12</v>
      </c>
      <c r="E1848" t="s">
        <v>256</v>
      </c>
      <c r="F1848">
        <v>3</v>
      </c>
      <c r="G1848" t="s">
        <v>190</v>
      </c>
      <c r="H1848">
        <v>18</v>
      </c>
      <c r="I1848" t="s">
        <v>216</v>
      </c>
      <c r="J1848" t="s">
        <v>120</v>
      </c>
      <c r="K1848" t="s">
        <v>217</v>
      </c>
      <c r="L1848">
        <v>300</v>
      </c>
      <c r="M1848" t="s">
        <v>192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182</v>
      </c>
      <c r="C1849">
        <v>2019</v>
      </c>
      <c r="D1849">
        <v>12</v>
      </c>
      <c r="E1849" t="s">
        <v>256</v>
      </c>
      <c r="F1849">
        <v>3</v>
      </c>
      <c r="G1849" t="s">
        <v>190</v>
      </c>
      <c r="H1849">
        <v>701</v>
      </c>
      <c r="I1849" t="s">
        <v>207</v>
      </c>
      <c r="J1849" t="s">
        <v>208</v>
      </c>
      <c r="K1849" t="s">
        <v>209</v>
      </c>
      <c r="L1849">
        <v>300</v>
      </c>
      <c r="M1849" t="s">
        <v>192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182</v>
      </c>
      <c r="C1850">
        <v>2019</v>
      </c>
      <c r="D1850">
        <v>12</v>
      </c>
      <c r="E1850" t="s">
        <v>256</v>
      </c>
      <c r="F1850">
        <v>75</v>
      </c>
      <c r="G1850" t="s">
        <v>213</v>
      </c>
      <c r="H1850">
        <v>701</v>
      </c>
      <c r="I1850" t="s">
        <v>207</v>
      </c>
      <c r="J1850" t="s">
        <v>208</v>
      </c>
      <c r="K1850" t="s">
        <v>209</v>
      </c>
      <c r="L1850">
        <v>1575</v>
      </c>
      <c r="M1850" t="s">
        <v>219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188</v>
      </c>
      <c r="C1851">
        <v>2019</v>
      </c>
      <c r="D1851">
        <v>12</v>
      </c>
      <c r="E1851" t="s">
        <v>256</v>
      </c>
      <c r="F1851">
        <v>3</v>
      </c>
      <c r="G1851" t="s">
        <v>190</v>
      </c>
      <c r="H1851">
        <v>953</v>
      </c>
      <c r="I1851" t="s">
        <v>214</v>
      </c>
      <c r="J1851" t="s">
        <v>119</v>
      </c>
      <c r="K1851" t="s">
        <v>215</v>
      </c>
      <c r="L1851">
        <v>4532</v>
      </c>
      <c r="M1851" t="s">
        <v>201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182</v>
      </c>
      <c r="C1852">
        <v>2019</v>
      </c>
      <c r="D1852">
        <v>12</v>
      </c>
      <c r="E1852" t="s">
        <v>256</v>
      </c>
      <c r="F1852">
        <v>10</v>
      </c>
      <c r="G1852" t="s">
        <v>239</v>
      </c>
      <c r="H1852">
        <v>6</v>
      </c>
      <c r="I1852" t="s">
        <v>257</v>
      </c>
      <c r="J1852" t="s">
        <v>123</v>
      </c>
      <c r="K1852" t="s">
        <v>243</v>
      </c>
      <c r="L1852">
        <v>207</v>
      </c>
      <c r="M1852" t="s">
        <v>244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182</v>
      </c>
      <c r="C1853">
        <v>2019</v>
      </c>
      <c r="D1853">
        <v>12</v>
      </c>
      <c r="E1853" t="s">
        <v>256</v>
      </c>
      <c r="F1853">
        <v>6</v>
      </c>
      <c r="G1853" t="s">
        <v>193</v>
      </c>
      <c r="H1853">
        <v>627</v>
      </c>
      <c r="I1853" t="s">
        <v>258</v>
      </c>
      <c r="J1853" t="s">
        <v>133</v>
      </c>
      <c r="K1853" t="s">
        <v>213</v>
      </c>
      <c r="L1853">
        <v>4562</v>
      </c>
      <c r="M1853" t="s">
        <v>212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182</v>
      </c>
      <c r="C1854">
        <v>2019</v>
      </c>
      <c r="D1854">
        <v>12</v>
      </c>
      <c r="E1854" t="s">
        <v>256</v>
      </c>
      <c r="F1854">
        <v>79</v>
      </c>
      <c r="G1854" t="s">
        <v>213</v>
      </c>
      <c r="H1854">
        <v>954</v>
      </c>
      <c r="I1854" t="s">
        <v>238</v>
      </c>
      <c r="J1854" t="s">
        <v>120</v>
      </c>
      <c r="K1854" t="s">
        <v>217</v>
      </c>
      <c r="L1854">
        <v>4579</v>
      </c>
      <c r="M1854" t="s">
        <v>222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182</v>
      </c>
      <c r="C1855">
        <v>2019</v>
      </c>
      <c r="D1855">
        <v>12</v>
      </c>
      <c r="E1855" t="s">
        <v>256</v>
      </c>
      <c r="F1855">
        <v>6</v>
      </c>
      <c r="G1855" t="s">
        <v>193</v>
      </c>
      <c r="H1855">
        <v>612</v>
      </c>
      <c r="I1855" t="s">
        <v>224</v>
      </c>
      <c r="J1855" t="s">
        <v>117</v>
      </c>
      <c r="K1855" t="s">
        <v>225</v>
      </c>
      <c r="L1855">
        <v>700</v>
      </c>
      <c r="M1855" t="s">
        <v>194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182</v>
      </c>
      <c r="C1856">
        <v>2019</v>
      </c>
      <c r="D1856">
        <v>12</v>
      </c>
      <c r="E1856" t="s">
        <v>256</v>
      </c>
      <c r="F1856">
        <v>6</v>
      </c>
      <c r="G1856" t="s">
        <v>193</v>
      </c>
      <c r="H1856">
        <v>613</v>
      </c>
      <c r="I1856" t="s">
        <v>259</v>
      </c>
      <c r="J1856" t="s">
        <v>117</v>
      </c>
      <c r="K1856" t="s">
        <v>225</v>
      </c>
      <c r="L1856">
        <v>700</v>
      </c>
      <c r="M1856" t="s">
        <v>194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188</v>
      </c>
      <c r="C1857">
        <v>2019</v>
      </c>
      <c r="D1857">
        <v>12</v>
      </c>
      <c r="E1857" t="s">
        <v>256</v>
      </c>
      <c r="F1857">
        <v>3</v>
      </c>
      <c r="G1857" t="s">
        <v>190</v>
      </c>
      <c r="H1857">
        <v>621</v>
      </c>
      <c r="I1857" t="s">
        <v>260</v>
      </c>
      <c r="J1857" t="s">
        <v>117</v>
      </c>
      <c r="K1857" t="s">
        <v>225</v>
      </c>
      <c r="L1857">
        <v>4532</v>
      </c>
      <c r="M1857" t="s">
        <v>201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182</v>
      </c>
      <c r="C1858">
        <v>2019</v>
      </c>
      <c r="D1858">
        <v>12</v>
      </c>
      <c r="E1858" t="s">
        <v>256</v>
      </c>
      <c r="F1858">
        <v>1</v>
      </c>
      <c r="G1858" t="s">
        <v>184</v>
      </c>
      <c r="H1858">
        <v>603</v>
      </c>
      <c r="I1858" t="s">
        <v>197</v>
      </c>
      <c r="J1858" t="s">
        <v>126</v>
      </c>
      <c r="K1858" t="s">
        <v>198</v>
      </c>
      <c r="L1858">
        <v>200</v>
      </c>
      <c r="M1858" t="s">
        <v>211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182</v>
      </c>
      <c r="C1859">
        <v>2019</v>
      </c>
      <c r="D1859">
        <v>12</v>
      </c>
      <c r="E1859" t="s">
        <v>256</v>
      </c>
      <c r="F1859">
        <v>6</v>
      </c>
      <c r="G1859" t="s">
        <v>193</v>
      </c>
      <c r="H1859">
        <v>601</v>
      </c>
      <c r="I1859" t="s">
        <v>261</v>
      </c>
      <c r="J1859" t="s">
        <v>124</v>
      </c>
      <c r="K1859" t="s">
        <v>262</v>
      </c>
      <c r="L1859">
        <v>700</v>
      </c>
      <c r="M1859" t="s">
        <v>194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182</v>
      </c>
      <c r="C1860">
        <v>2019</v>
      </c>
      <c r="D1860">
        <v>12</v>
      </c>
      <c r="E1860" t="s">
        <v>256</v>
      </c>
      <c r="F1860">
        <v>5</v>
      </c>
      <c r="G1860" t="s">
        <v>196</v>
      </c>
      <c r="H1860">
        <v>603</v>
      </c>
      <c r="I1860" t="s">
        <v>197</v>
      </c>
      <c r="J1860" t="s">
        <v>126</v>
      </c>
      <c r="K1860" t="s">
        <v>198</v>
      </c>
      <c r="L1860">
        <v>460</v>
      </c>
      <c r="M1860" t="s">
        <v>199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188</v>
      </c>
      <c r="C1861">
        <v>2019</v>
      </c>
      <c r="D1861">
        <v>12</v>
      </c>
      <c r="E1861" t="s">
        <v>256</v>
      </c>
      <c r="F1861">
        <v>1</v>
      </c>
      <c r="G1861" t="s">
        <v>184</v>
      </c>
      <c r="H1861">
        <v>905</v>
      </c>
      <c r="I1861" t="s">
        <v>273</v>
      </c>
      <c r="J1861" t="s">
        <v>123</v>
      </c>
      <c r="K1861" t="s">
        <v>243</v>
      </c>
      <c r="L1861">
        <v>4512</v>
      </c>
      <c r="M1861" t="s">
        <v>187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182</v>
      </c>
      <c r="C1862">
        <v>2019</v>
      </c>
      <c r="D1862">
        <v>12</v>
      </c>
      <c r="E1862" t="s">
        <v>256</v>
      </c>
      <c r="F1862">
        <v>3</v>
      </c>
      <c r="G1862" t="s">
        <v>190</v>
      </c>
      <c r="H1862">
        <v>903</v>
      </c>
      <c r="I1862" t="s">
        <v>240</v>
      </c>
      <c r="J1862" t="s">
        <v>122</v>
      </c>
      <c r="K1862" t="s">
        <v>231</v>
      </c>
      <c r="L1862">
        <v>4532</v>
      </c>
      <c r="M1862" t="s">
        <v>201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188</v>
      </c>
      <c r="C1863">
        <v>2019</v>
      </c>
      <c r="D1863">
        <v>12</v>
      </c>
      <c r="E1863" t="s">
        <v>256</v>
      </c>
      <c r="F1863">
        <v>3</v>
      </c>
      <c r="G1863" t="s">
        <v>190</v>
      </c>
      <c r="H1863">
        <v>903</v>
      </c>
      <c r="I1863" t="s">
        <v>240</v>
      </c>
      <c r="J1863" t="s">
        <v>122</v>
      </c>
      <c r="K1863" t="s">
        <v>231</v>
      </c>
      <c r="L1863">
        <v>4532</v>
      </c>
      <c r="M1863" t="s">
        <v>201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182</v>
      </c>
      <c r="C1864">
        <v>2019</v>
      </c>
      <c r="D1864">
        <v>12</v>
      </c>
      <c r="E1864" t="s">
        <v>256</v>
      </c>
      <c r="F1864">
        <v>10</v>
      </c>
      <c r="G1864" t="s">
        <v>239</v>
      </c>
      <c r="H1864">
        <v>950</v>
      </c>
      <c r="I1864" t="s">
        <v>185</v>
      </c>
      <c r="J1864" t="s">
        <v>116</v>
      </c>
      <c r="K1864" t="s">
        <v>186</v>
      </c>
      <c r="L1864">
        <v>4513</v>
      </c>
      <c r="M1864" t="s">
        <v>241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182</v>
      </c>
      <c r="C1865">
        <v>2019</v>
      </c>
      <c r="D1865">
        <v>12</v>
      </c>
      <c r="E1865" t="s">
        <v>256</v>
      </c>
      <c r="F1865">
        <v>77</v>
      </c>
      <c r="G1865" t="s">
        <v>213</v>
      </c>
      <c r="H1865">
        <v>5</v>
      </c>
      <c r="I1865" t="s">
        <v>191</v>
      </c>
      <c r="J1865" t="s">
        <v>116</v>
      </c>
      <c r="K1865" t="s">
        <v>186</v>
      </c>
      <c r="L1865">
        <v>1577</v>
      </c>
      <c r="M1865" t="s">
        <v>234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182</v>
      </c>
      <c r="C1866">
        <v>2019</v>
      </c>
      <c r="D1866">
        <v>12</v>
      </c>
      <c r="E1866" t="s">
        <v>256</v>
      </c>
      <c r="F1866">
        <v>72</v>
      </c>
      <c r="G1866" t="s">
        <v>213</v>
      </c>
      <c r="H1866">
        <v>1</v>
      </c>
      <c r="I1866" t="s">
        <v>230</v>
      </c>
      <c r="J1866" t="s">
        <v>122</v>
      </c>
      <c r="K1866" t="s">
        <v>231</v>
      </c>
      <c r="L1866">
        <v>1572</v>
      </c>
      <c r="M1866" t="s">
        <v>232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182</v>
      </c>
      <c r="C1867">
        <v>2019</v>
      </c>
      <c r="D1867">
        <v>12</v>
      </c>
      <c r="E1867" t="s">
        <v>256</v>
      </c>
      <c r="F1867">
        <v>3</v>
      </c>
      <c r="G1867" t="s">
        <v>190</v>
      </c>
      <c r="H1867">
        <v>10</v>
      </c>
      <c r="I1867" t="s">
        <v>252</v>
      </c>
      <c r="J1867" t="s">
        <v>118</v>
      </c>
      <c r="K1867" t="s">
        <v>237</v>
      </c>
      <c r="L1867">
        <v>300</v>
      </c>
      <c r="M1867" t="s">
        <v>192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182</v>
      </c>
      <c r="C1868">
        <v>2019</v>
      </c>
      <c r="D1868">
        <v>12</v>
      </c>
      <c r="E1868" t="s">
        <v>256</v>
      </c>
      <c r="F1868">
        <v>5</v>
      </c>
      <c r="G1868" t="s">
        <v>196</v>
      </c>
      <c r="H1868">
        <v>13</v>
      </c>
      <c r="I1868" t="s">
        <v>297</v>
      </c>
      <c r="J1868" t="s">
        <v>120</v>
      </c>
      <c r="K1868" t="s">
        <v>217</v>
      </c>
      <c r="L1868">
        <v>460</v>
      </c>
      <c r="M1868" t="s">
        <v>199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182</v>
      </c>
      <c r="C1869">
        <v>2019</v>
      </c>
      <c r="D1869">
        <v>12</v>
      </c>
      <c r="E1869" t="s">
        <v>256</v>
      </c>
      <c r="F1869">
        <v>3</v>
      </c>
      <c r="G1869" t="s">
        <v>190</v>
      </c>
      <c r="H1869">
        <v>954</v>
      </c>
      <c r="I1869" t="s">
        <v>238</v>
      </c>
      <c r="J1869" t="s">
        <v>120</v>
      </c>
      <c r="K1869" t="s">
        <v>217</v>
      </c>
      <c r="L1869">
        <v>4532</v>
      </c>
      <c r="M1869" t="s">
        <v>201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182</v>
      </c>
      <c r="C1870">
        <v>2019</v>
      </c>
      <c r="D1870">
        <v>12</v>
      </c>
      <c r="E1870" t="s">
        <v>256</v>
      </c>
      <c r="F1870">
        <v>5</v>
      </c>
      <c r="G1870" t="s">
        <v>196</v>
      </c>
      <c r="H1870">
        <v>710</v>
      </c>
      <c r="I1870" t="s">
        <v>221</v>
      </c>
      <c r="J1870" t="s">
        <v>208</v>
      </c>
      <c r="K1870" t="s">
        <v>209</v>
      </c>
      <c r="L1870">
        <v>4552</v>
      </c>
      <c r="M1870" t="s">
        <v>277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182</v>
      </c>
      <c r="C1871">
        <v>2019</v>
      </c>
      <c r="D1871">
        <v>12</v>
      </c>
      <c r="E1871" t="s">
        <v>256</v>
      </c>
      <c r="F1871">
        <v>3</v>
      </c>
      <c r="G1871" t="s">
        <v>190</v>
      </c>
      <c r="H1871">
        <v>700</v>
      </c>
      <c r="I1871" t="s">
        <v>274</v>
      </c>
      <c r="J1871" t="s">
        <v>208</v>
      </c>
      <c r="K1871" t="s">
        <v>209</v>
      </c>
      <c r="L1871">
        <v>300</v>
      </c>
      <c r="M1871" t="s">
        <v>192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182</v>
      </c>
      <c r="C1872">
        <v>2019</v>
      </c>
      <c r="D1872">
        <v>12</v>
      </c>
      <c r="E1872" t="s">
        <v>256</v>
      </c>
      <c r="F1872">
        <v>5</v>
      </c>
      <c r="G1872" t="s">
        <v>196</v>
      </c>
      <c r="H1872">
        <v>700</v>
      </c>
      <c r="I1872" t="s">
        <v>274</v>
      </c>
      <c r="J1872" t="s">
        <v>208</v>
      </c>
      <c r="K1872" t="s">
        <v>209</v>
      </c>
      <c r="L1872">
        <v>460</v>
      </c>
      <c r="M1872" t="s">
        <v>199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182</v>
      </c>
      <c r="C1873">
        <v>2019</v>
      </c>
      <c r="D1873">
        <v>12</v>
      </c>
      <c r="E1873" t="s">
        <v>256</v>
      </c>
      <c r="F1873">
        <v>5</v>
      </c>
      <c r="G1873" t="s">
        <v>196</v>
      </c>
      <c r="H1873">
        <v>701</v>
      </c>
      <c r="I1873" t="s">
        <v>207</v>
      </c>
      <c r="J1873" t="s">
        <v>208</v>
      </c>
      <c r="K1873" t="s">
        <v>209</v>
      </c>
      <c r="L1873">
        <v>460</v>
      </c>
      <c r="M1873" t="s">
        <v>199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182</v>
      </c>
      <c r="C1874">
        <v>2019</v>
      </c>
      <c r="D1874">
        <v>12</v>
      </c>
      <c r="E1874" t="s">
        <v>256</v>
      </c>
      <c r="F1874">
        <v>6</v>
      </c>
      <c r="G1874" t="s">
        <v>193</v>
      </c>
      <c r="H1874">
        <v>616</v>
      </c>
      <c r="I1874" t="s">
        <v>200</v>
      </c>
      <c r="J1874" t="s">
        <v>126</v>
      </c>
      <c r="K1874" t="s">
        <v>198</v>
      </c>
      <c r="L1874">
        <v>4562</v>
      </c>
      <c r="M1874" t="s">
        <v>212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182</v>
      </c>
      <c r="C1875">
        <v>2019</v>
      </c>
      <c r="D1875">
        <v>12</v>
      </c>
      <c r="E1875" t="s">
        <v>256</v>
      </c>
      <c r="F1875">
        <v>6</v>
      </c>
      <c r="G1875" t="s">
        <v>193</v>
      </c>
      <c r="H1875">
        <v>626</v>
      </c>
      <c r="I1875" t="s">
        <v>269</v>
      </c>
      <c r="J1875" t="s">
        <v>133</v>
      </c>
      <c r="K1875" t="s">
        <v>213</v>
      </c>
      <c r="L1875">
        <v>700</v>
      </c>
      <c r="M1875" t="s">
        <v>194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188</v>
      </c>
      <c r="C1876">
        <v>2019</v>
      </c>
      <c r="D1876">
        <v>12</v>
      </c>
      <c r="E1876" t="s">
        <v>256</v>
      </c>
      <c r="F1876">
        <v>3</v>
      </c>
      <c r="G1876" t="s">
        <v>190</v>
      </c>
      <c r="H1876">
        <v>950</v>
      </c>
      <c r="I1876" t="s">
        <v>185</v>
      </c>
      <c r="J1876" t="s">
        <v>116</v>
      </c>
      <c r="K1876" t="s">
        <v>186</v>
      </c>
      <c r="L1876">
        <v>4532</v>
      </c>
      <c r="M1876" t="s">
        <v>201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182</v>
      </c>
      <c r="C1877">
        <v>2019</v>
      </c>
      <c r="D1877">
        <v>12</v>
      </c>
      <c r="E1877" t="s">
        <v>256</v>
      </c>
      <c r="F1877">
        <v>3</v>
      </c>
      <c r="G1877" t="s">
        <v>190</v>
      </c>
      <c r="H1877">
        <v>956</v>
      </c>
      <c r="I1877" t="s">
        <v>286</v>
      </c>
      <c r="J1877" t="s">
        <v>120</v>
      </c>
      <c r="K1877" t="s">
        <v>217</v>
      </c>
      <c r="L1877">
        <v>4532</v>
      </c>
      <c r="M1877" t="s">
        <v>201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182</v>
      </c>
      <c r="C1878">
        <v>2019</v>
      </c>
      <c r="D1878">
        <v>12</v>
      </c>
      <c r="E1878" t="s">
        <v>256</v>
      </c>
      <c r="F1878">
        <v>60</v>
      </c>
      <c r="G1878" t="s">
        <v>213</v>
      </c>
      <c r="H1878">
        <v>612</v>
      </c>
      <c r="I1878" t="s">
        <v>224</v>
      </c>
      <c r="J1878" t="s">
        <v>117</v>
      </c>
      <c r="K1878" t="s">
        <v>225</v>
      </c>
      <c r="L1878">
        <v>360</v>
      </c>
      <c r="M1878" t="s">
        <v>226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188</v>
      </c>
      <c r="C1879">
        <v>2019</v>
      </c>
      <c r="D1879">
        <v>12</v>
      </c>
      <c r="E1879" t="s">
        <v>256</v>
      </c>
      <c r="F1879">
        <v>10</v>
      </c>
      <c r="G1879" t="s">
        <v>239</v>
      </c>
      <c r="H1879">
        <v>905</v>
      </c>
      <c r="I1879" t="s">
        <v>273</v>
      </c>
      <c r="J1879" t="s">
        <v>123</v>
      </c>
      <c r="K1879" t="s">
        <v>243</v>
      </c>
      <c r="L1879">
        <v>4513</v>
      </c>
      <c r="M1879" t="s">
        <v>241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182</v>
      </c>
      <c r="C1880">
        <v>2019</v>
      </c>
      <c r="D1880">
        <v>12</v>
      </c>
      <c r="E1880" t="s">
        <v>256</v>
      </c>
      <c r="F1880">
        <v>10</v>
      </c>
      <c r="G1880" t="s">
        <v>239</v>
      </c>
      <c r="H1880">
        <v>7</v>
      </c>
      <c r="I1880" t="s">
        <v>242</v>
      </c>
      <c r="J1880" t="s">
        <v>123</v>
      </c>
      <c r="K1880" t="s">
        <v>243</v>
      </c>
      <c r="L1880">
        <v>207</v>
      </c>
      <c r="M1880" t="s">
        <v>244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182</v>
      </c>
      <c r="C1881">
        <v>2019</v>
      </c>
      <c r="D1881">
        <v>12</v>
      </c>
      <c r="E1881" t="s">
        <v>256</v>
      </c>
      <c r="F1881">
        <v>60</v>
      </c>
      <c r="G1881" t="s">
        <v>213</v>
      </c>
      <c r="H1881">
        <v>623</v>
      </c>
      <c r="I1881" t="s">
        <v>296</v>
      </c>
      <c r="J1881" t="s">
        <v>125</v>
      </c>
      <c r="K1881" t="s">
        <v>228</v>
      </c>
      <c r="L1881">
        <v>360</v>
      </c>
      <c r="M1881" t="s">
        <v>226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188</v>
      </c>
      <c r="C1882">
        <v>2019</v>
      </c>
      <c r="D1882">
        <v>12</v>
      </c>
      <c r="E1882" t="s">
        <v>256</v>
      </c>
      <c r="F1882">
        <v>10</v>
      </c>
      <c r="G1882" t="s">
        <v>239</v>
      </c>
      <c r="H1882">
        <v>903</v>
      </c>
      <c r="I1882" t="s">
        <v>240</v>
      </c>
      <c r="J1882" t="s">
        <v>122</v>
      </c>
      <c r="K1882" t="s">
        <v>231</v>
      </c>
      <c r="L1882">
        <v>4513</v>
      </c>
      <c r="M1882" t="s">
        <v>241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182</v>
      </c>
      <c r="C1883">
        <v>2019</v>
      </c>
      <c r="D1883">
        <v>12</v>
      </c>
      <c r="E1883" t="s">
        <v>256</v>
      </c>
      <c r="F1883">
        <v>1</v>
      </c>
      <c r="G1883" t="s">
        <v>184</v>
      </c>
      <c r="H1883">
        <v>5</v>
      </c>
      <c r="I1883" t="s">
        <v>191</v>
      </c>
      <c r="J1883" t="s">
        <v>116</v>
      </c>
      <c r="K1883" t="s">
        <v>186</v>
      </c>
      <c r="L1883">
        <v>200</v>
      </c>
      <c r="M1883" t="s">
        <v>211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182</v>
      </c>
      <c r="C1884">
        <v>2019</v>
      </c>
      <c r="D1884">
        <v>12</v>
      </c>
      <c r="E1884" t="s">
        <v>256</v>
      </c>
      <c r="F1884">
        <v>77</v>
      </c>
      <c r="G1884" t="s">
        <v>213</v>
      </c>
      <c r="H1884">
        <v>950</v>
      </c>
      <c r="I1884" t="s">
        <v>185</v>
      </c>
      <c r="J1884" t="s">
        <v>116</v>
      </c>
      <c r="K1884" t="s">
        <v>186</v>
      </c>
      <c r="L1884">
        <v>4577</v>
      </c>
      <c r="M1884" t="s">
        <v>213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182</v>
      </c>
      <c r="C1885">
        <v>2019</v>
      </c>
      <c r="D1885">
        <v>12</v>
      </c>
      <c r="E1885" t="s">
        <v>256</v>
      </c>
      <c r="F1885">
        <v>5</v>
      </c>
      <c r="G1885" t="s">
        <v>196</v>
      </c>
      <c r="H1885">
        <v>5</v>
      </c>
      <c r="I1885" t="s">
        <v>191</v>
      </c>
      <c r="J1885" t="s">
        <v>116</v>
      </c>
      <c r="K1885" t="s">
        <v>186</v>
      </c>
      <c r="L1885">
        <v>460</v>
      </c>
      <c r="M1885" t="s">
        <v>199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182</v>
      </c>
      <c r="C1886">
        <v>2019</v>
      </c>
      <c r="D1886">
        <v>12</v>
      </c>
      <c r="E1886" t="s">
        <v>256</v>
      </c>
      <c r="F1886">
        <v>10</v>
      </c>
      <c r="G1886" t="s">
        <v>239</v>
      </c>
      <c r="H1886">
        <v>2</v>
      </c>
      <c r="I1886" t="s">
        <v>265</v>
      </c>
      <c r="J1886" t="s">
        <v>122</v>
      </c>
      <c r="K1886" t="s">
        <v>231</v>
      </c>
      <c r="L1886">
        <v>207</v>
      </c>
      <c r="M1886" t="s">
        <v>244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182</v>
      </c>
      <c r="C1887">
        <v>2019</v>
      </c>
      <c r="D1887">
        <v>12</v>
      </c>
      <c r="E1887" t="s">
        <v>256</v>
      </c>
      <c r="F1887">
        <v>3</v>
      </c>
      <c r="G1887" t="s">
        <v>190</v>
      </c>
      <c r="H1887">
        <v>9</v>
      </c>
      <c r="I1887" t="s">
        <v>276</v>
      </c>
      <c r="J1887" t="s">
        <v>118</v>
      </c>
      <c r="K1887" t="s">
        <v>237</v>
      </c>
      <c r="L1887">
        <v>300</v>
      </c>
      <c r="M1887" t="s">
        <v>192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182</v>
      </c>
      <c r="C1888">
        <v>2019</v>
      </c>
      <c r="D1888">
        <v>12</v>
      </c>
      <c r="E1888" t="s">
        <v>256</v>
      </c>
      <c r="F1888">
        <v>75</v>
      </c>
      <c r="G1888" t="s">
        <v>213</v>
      </c>
      <c r="H1888">
        <v>13</v>
      </c>
      <c r="I1888" t="s">
        <v>297</v>
      </c>
      <c r="J1888" t="s">
        <v>120</v>
      </c>
      <c r="K1888" t="s">
        <v>217</v>
      </c>
      <c r="L1888">
        <v>1575</v>
      </c>
      <c r="M1888" t="s">
        <v>219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182</v>
      </c>
      <c r="C1889">
        <v>2019</v>
      </c>
      <c r="D1889">
        <v>12</v>
      </c>
      <c r="E1889" t="s">
        <v>256</v>
      </c>
      <c r="F1889">
        <v>79</v>
      </c>
      <c r="G1889" t="s">
        <v>213</v>
      </c>
      <c r="H1889">
        <v>18</v>
      </c>
      <c r="I1889" t="s">
        <v>216</v>
      </c>
      <c r="J1889" t="s">
        <v>120</v>
      </c>
      <c r="K1889" t="s">
        <v>217</v>
      </c>
      <c r="L1889">
        <v>1579</v>
      </c>
      <c r="M1889" t="s">
        <v>272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182</v>
      </c>
      <c r="C1890">
        <v>2019</v>
      </c>
      <c r="D1890">
        <v>12</v>
      </c>
      <c r="E1890" t="s">
        <v>256</v>
      </c>
      <c r="F1890">
        <v>3</v>
      </c>
      <c r="G1890" t="s">
        <v>190</v>
      </c>
      <c r="H1890">
        <v>953</v>
      </c>
      <c r="I1890" t="s">
        <v>214</v>
      </c>
      <c r="J1890" t="s">
        <v>119</v>
      </c>
      <c r="K1890" t="s">
        <v>215</v>
      </c>
      <c r="L1890">
        <v>4532</v>
      </c>
      <c r="M1890" t="s">
        <v>201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188</v>
      </c>
      <c r="C1891">
        <v>2019</v>
      </c>
      <c r="D1891">
        <v>12</v>
      </c>
      <c r="E1891" t="s">
        <v>256</v>
      </c>
      <c r="F1891">
        <v>1</v>
      </c>
      <c r="G1891" t="s">
        <v>184</v>
      </c>
      <c r="H1891">
        <v>10</v>
      </c>
      <c r="I1891" t="s">
        <v>252</v>
      </c>
      <c r="J1891" t="s">
        <v>119</v>
      </c>
      <c r="K1891" t="s">
        <v>215</v>
      </c>
      <c r="L1891">
        <v>200</v>
      </c>
      <c r="M1891" t="s">
        <v>211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182</v>
      </c>
      <c r="C1892">
        <v>2019</v>
      </c>
      <c r="D1892">
        <v>12</v>
      </c>
      <c r="E1892" t="s">
        <v>256</v>
      </c>
      <c r="F1892">
        <v>3</v>
      </c>
      <c r="G1892" t="s">
        <v>190</v>
      </c>
      <c r="H1892">
        <v>15</v>
      </c>
      <c r="I1892" t="s">
        <v>253</v>
      </c>
      <c r="J1892" t="s">
        <v>119</v>
      </c>
      <c r="K1892" t="s">
        <v>215</v>
      </c>
      <c r="L1892">
        <v>300</v>
      </c>
      <c r="M1892" t="s">
        <v>192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182</v>
      </c>
      <c r="C1893">
        <v>2019</v>
      </c>
      <c r="D1893">
        <v>12</v>
      </c>
      <c r="E1893" t="s">
        <v>256</v>
      </c>
      <c r="F1893">
        <v>6</v>
      </c>
      <c r="G1893" t="s">
        <v>193</v>
      </c>
      <c r="H1893">
        <v>608</v>
      </c>
      <c r="I1893" t="s">
        <v>291</v>
      </c>
      <c r="J1893" t="s">
        <v>279</v>
      </c>
      <c r="K1893" t="s">
        <v>213</v>
      </c>
      <c r="L1893">
        <v>700</v>
      </c>
      <c r="M1893" t="s">
        <v>194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182</v>
      </c>
      <c r="C1894">
        <v>2019</v>
      </c>
      <c r="D1894">
        <v>12</v>
      </c>
      <c r="E1894" t="s">
        <v>256</v>
      </c>
      <c r="F1894">
        <v>5</v>
      </c>
      <c r="G1894" t="s">
        <v>196</v>
      </c>
      <c r="H1894">
        <v>616</v>
      </c>
      <c r="I1894" t="s">
        <v>200</v>
      </c>
      <c r="J1894" t="s">
        <v>126</v>
      </c>
      <c r="K1894" t="s">
        <v>198</v>
      </c>
      <c r="L1894">
        <v>4552</v>
      </c>
      <c r="M1894" t="s">
        <v>277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182</v>
      </c>
      <c r="C1895">
        <v>2019</v>
      </c>
      <c r="D1895">
        <v>12</v>
      </c>
      <c r="E1895" t="s">
        <v>256</v>
      </c>
      <c r="F1895">
        <v>5</v>
      </c>
      <c r="G1895" t="s">
        <v>196</v>
      </c>
      <c r="H1895">
        <v>950</v>
      </c>
      <c r="I1895" t="s">
        <v>185</v>
      </c>
      <c r="J1895" t="s">
        <v>116</v>
      </c>
      <c r="K1895" t="s">
        <v>186</v>
      </c>
      <c r="L1895">
        <v>4552</v>
      </c>
      <c r="M1895" t="s">
        <v>277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182</v>
      </c>
      <c r="C1896">
        <v>2019</v>
      </c>
      <c r="D1896">
        <v>12</v>
      </c>
      <c r="E1896" t="s">
        <v>256</v>
      </c>
      <c r="F1896">
        <v>6</v>
      </c>
      <c r="G1896" t="s">
        <v>193</v>
      </c>
      <c r="H1896">
        <v>615</v>
      </c>
      <c r="I1896" t="s">
        <v>293</v>
      </c>
      <c r="J1896" t="s">
        <v>124</v>
      </c>
      <c r="K1896" t="s">
        <v>262</v>
      </c>
      <c r="L1896">
        <v>4562</v>
      </c>
      <c r="M1896" t="s">
        <v>212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182</v>
      </c>
      <c r="C1897">
        <v>2019</v>
      </c>
      <c r="D1897">
        <v>12</v>
      </c>
      <c r="E1897" t="s">
        <v>256</v>
      </c>
      <c r="F1897">
        <v>60</v>
      </c>
      <c r="G1897" t="s">
        <v>213</v>
      </c>
      <c r="H1897">
        <v>600</v>
      </c>
      <c r="I1897" t="s">
        <v>267</v>
      </c>
      <c r="J1897" t="s">
        <v>124</v>
      </c>
      <c r="K1897" t="s">
        <v>262</v>
      </c>
      <c r="L1897">
        <v>360</v>
      </c>
      <c r="M1897" t="s">
        <v>226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182</v>
      </c>
      <c r="C1898">
        <v>2019</v>
      </c>
      <c r="D1898">
        <v>12</v>
      </c>
      <c r="E1898" t="s">
        <v>256</v>
      </c>
      <c r="F1898">
        <v>6</v>
      </c>
      <c r="G1898" t="s">
        <v>193</v>
      </c>
      <c r="H1898">
        <v>603</v>
      </c>
      <c r="I1898" t="s">
        <v>197</v>
      </c>
      <c r="J1898" t="s">
        <v>126</v>
      </c>
      <c r="K1898" t="s">
        <v>198</v>
      </c>
      <c r="L1898">
        <v>700</v>
      </c>
      <c r="M1898" t="s">
        <v>194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182</v>
      </c>
      <c r="C1899">
        <v>2019</v>
      </c>
      <c r="D1899">
        <v>12</v>
      </c>
      <c r="E1899" t="s">
        <v>256</v>
      </c>
      <c r="F1899">
        <v>6</v>
      </c>
      <c r="G1899" t="s">
        <v>193</v>
      </c>
      <c r="H1899">
        <v>602</v>
      </c>
      <c r="I1899" t="s">
        <v>247</v>
      </c>
      <c r="J1899" t="s">
        <v>126</v>
      </c>
      <c r="K1899" t="s">
        <v>198</v>
      </c>
      <c r="L1899">
        <v>700</v>
      </c>
      <c r="M1899" t="s">
        <v>194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182</v>
      </c>
      <c r="C1900">
        <v>2019</v>
      </c>
      <c r="D1900">
        <v>12</v>
      </c>
      <c r="E1900" t="s">
        <v>256</v>
      </c>
      <c r="F1900">
        <v>1</v>
      </c>
      <c r="G1900" t="s">
        <v>184</v>
      </c>
      <c r="H1900">
        <v>911</v>
      </c>
      <c r="I1900" t="s">
        <v>202</v>
      </c>
      <c r="J1900" t="s">
        <v>203</v>
      </c>
      <c r="K1900" t="s">
        <v>204</v>
      </c>
      <c r="L1900">
        <v>4512</v>
      </c>
      <c r="M1900" t="s">
        <v>187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182</v>
      </c>
      <c r="C1901">
        <v>2019</v>
      </c>
      <c r="D1901">
        <v>12</v>
      </c>
      <c r="E1901" t="s">
        <v>256</v>
      </c>
      <c r="F1901">
        <v>1</v>
      </c>
      <c r="G1901" t="s">
        <v>184</v>
      </c>
      <c r="H1901">
        <v>905</v>
      </c>
      <c r="I1901" t="s">
        <v>273</v>
      </c>
      <c r="J1901" t="s">
        <v>123</v>
      </c>
      <c r="K1901" t="s">
        <v>243</v>
      </c>
      <c r="L1901">
        <v>4512</v>
      </c>
      <c r="M1901" t="s">
        <v>187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188</v>
      </c>
      <c r="C1902">
        <v>2019</v>
      </c>
      <c r="D1902">
        <v>12</v>
      </c>
      <c r="E1902" t="s">
        <v>256</v>
      </c>
      <c r="F1902">
        <v>1</v>
      </c>
      <c r="G1902" t="s">
        <v>184</v>
      </c>
      <c r="H1902">
        <v>6</v>
      </c>
      <c r="I1902" t="s">
        <v>257</v>
      </c>
      <c r="J1902" t="s">
        <v>123</v>
      </c>
      <c r="K1902" t="s">
        <v>243</v>
      </c>
      <c r="L1902">
        <v>200</v>
      </c>
      <c r="M1902" t="s">
        <v>211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182</v>
      </c>
      <c r="C1903">
        <v>2019</v>
      </c>
      <c r="D1903">
        <v>12</v>
      </c>
      <c r="E1903" t="s">
        <v>256</v>
      </c>
      <c r="F1903">
        <v>60</v>
      </c>
      <c r="G1903" t="s">
        <v>213</v>
      </c>
      <c r="H1903">
        <v>615</v>
      </c>
      <c r="I1903" t="s">
        <v>293</v>
      </c>
      <c r="J1903" t="s">
        <v>124</v>
      </c>
      <c r="K1903" t="s">
        <v>262</v>
      </c>
      <c r="L1903">
        <v>4563</v>
      </c>
      <c r="M1903" t="s">
        <v>229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182</v>
      </c>
      <c r="C1904">
        <v>2019</v>
      </c>
      <c r="D1904">
        <v>12</v>
      </c>
      <c r="E1904" t="s">
        <v>256</v>
      </c>
      <c r="F1904">
        <v>10</v>
      </c>
      <c r="G1904" t="s">
        <v>239</v>
      </c>
      <c r="H1904">
        <v>5</v>
      </c>
      <c r="I1904" t="s">
        <v>191</v>
      </c>
      <c r="J1904" t="s">
        <v>116</v>
      </c>
      <c r="K1904" t="s">
        <v>186</v>
      </c>
      <c r="L1904">
        <v>207</v>
      </c>
      <c r="M1904" t="s">
        <v>244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182</v>
      </c>
      <c r="C1905">
        <v>2019</v>
      </c>
      <c r="D1905">
        <v>12</v>
      </c>
      <c r="E1905" t="s">
        <v>256</v>
      </c>
      <c r="F1905">
        <v>3</v>
      </c>
      <c r="G1905" t="s">
        <v>190</v>
      </c>
      <c r="H1905">
        <v>8</v>
      </c>
      <c r="I1905" t="s">
        <v>249</v>
      </c>
      <c r="J1905" t="s">
        <v>127</v>
      </c>
      <c r="K1905" t="s">
        <v>250</v>
      </c>
      <c r="L1905">
        <v>300</v>
      </c>
      <c r="M1905" t="s">
        <v>192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182</v>
      </c>
      <c r="C1906">
        <v>2019</v>
      </c>
      <c r="D1906">
        <v>12</v>
      </c>
      <c r="E1906" t="s">
        <v>256</v>
      </c>
      <c r="F1906">
        <v>1</v>
      </c>
      <c r="G1906" t="s">
        <v>184</v>
      </c>
      <c r="H1906">
        <v>950</v>
      </c>
      <c r="I1906" t="s">
        <v>185</v>
      </c>
      <c r="J1906" t="s">
        <v>116</v>
      </c>
      <c r="K1906" t="s">
        <v>186</v>
      </c>
      <c r="L1906">
        <v>4512</v>
      </c>
      <c r="M1906" t="s">
        <v>187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182</v>
      </c>
      <c r="C1907">
        <v>2019</v>
      </c>
      <c r="D1907">
        <v>12</v>
      </c>
      <c r="E1907" t="s">
        <v>256</v>
      </c>
      <c r="F1907">
        <v>6</v>
      </c>
      <c r="G1907" t="s">
        <v>193</v>
      </c>
      <c r="H1907">
        <v>5</v>
      </c>
      <c r="I1907" t="s">
        <v>191</v>
      </c>
      <c r="J1907" t="s">
        <v>116</v>
      </c>
      <c r="K1907" t="s">
        <v>186</v>
      </c>
      <c r="L1907">
        <v>700</v>
      </c>
      <c r="M1907" t="s">
        <v>194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182</v>
      </c>
      <c r="C1908">
        <v>2019</v>
      </c>
      <c r="D1908">
        <v>12</v>
      </c>
      <c r="E1908" t="s">
        <v>256</v>
      </c>
      <c r="F1908">
        <v>3</v>
      </c>
      <c r="G1908" t="s">
        <v>190</v>
      </c>
      <c r="H1908">
        <v>18</v>
      </c>
      <c r="I1908" t="s">
        <v>216</v>
      </c>
      <c r="J1908" t="s">
        <v>120</v>
      </c>
      <c r="K1908" t="s">
        <v>217</v>
      </c>
      <c r="L1908">
        <v>300</v>
      </c>
      <c r="M1908" t="s">
        <v>192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182</v>
      </c>
      <c r="C1909">
        <v>2019</v>
      </c>
      <c r="D1909">
        <v>12</v>
      </c>
      <c r="E1909" t="s">
        <v>256</v>
      </c>
      <c r="F1909">
        <v>3</v>
      </c>
      <c r="G1909" t="s">
        <v>190</v>
      </c>
      <c r="H1909">
        <v>14</v>
      </c>
      <c r="I1909" t="s">
        <v>300</v>
      </c>
      <c r="J1909" t="s">
        <v>118</v>
      </c>
      <c r="K1909" t="s">
        <v>237</v>
      </c>
      <c r="L1909">
        <v>300</v>
      </c>
      <c r="M1909" t="s">
        <v>192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182</v>
      </c>
      <c r="C1910">
        <v>2019</v>
      </c>
      <c r="D1910">
        <v>12</v>
      </c>
      <c r="E1910" t="s">
        <v>256</v>
      </c>
      <c r="F1910">
        <v>1</v>
      </c>
      <c r="G1910" t="s">
        <v>184</v>
      </c>
      <c r="H1910">
        <v>15</v>
      </c>
      <c r="I1910" t="s">
        <v>253</v>
      </c>
      <c r="J1910" t="s">
        <v>119</v>
      </c>
      <c r="K1910" t="s">
        <v>215</v>
      </c>
      <c r="L1910">
        <v>200</v>
      </c>
      <c r="M1910" t="s">
        <v>211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188</v>
      </c>
      <c r="C1911">
        <v>2019</v>
      </c>
      <c r="D1911">
        <v>12</v>
      </c>
      <c r="E1911" t="s">
        <v>256</v>
      </c>
      <c r="F1911">
        <v>1</v>
      </c>
      <c r="G1911" t="s">
        <v>184</v>
      </c>
      <c r="H1911">
        <v>953</v>
      </c>
      <c r="I1911" t="s">
        <v>214</v>
      </c>
      <c r="J1911" t="s">
        <v>119</v>
      </c>
      <c r="K1911" t="s">
        <v>215</v>
      </c>
      <c r="L1911">
        <v>4512</v>
      </c>
      <c r="M1911" t="s">
        <v>187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182</v>
      </c>
      <c r="C1912">
        <v>2019</v>
      </c>
      <c r="D1912">
        <v>12</v>
      </c>
      <c r="E1912" t="s">
        <v>256</v>
      </c>
      <c r="F1912">
        <v>10</v>
      </c>
      <c r="G1912" t="s">
        <v>239</v>
      </c>
      <c r="H1912">
        <v>903</v>
      </c>
      <c r="I1912" t="s">
        <v>240</v>
      </c>
      <c r="J1912" t="s">
        <v>122</v>
      </c>
      <c r="K1912" t="s">
        <v>231</v>
      </c>
      <c r="L1912">
        <v>4513</v>
      </c>
      <c r="M1912" t="s">
        <v>241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182</v>
      </c>
      <c r="C1913">
        <v>2019</v>
      </c>
      <c r="D1913">
        <v>12</v>
      </c>
      <c r="E1913" t="s">
        <v>256</v>
      </c>
      <c r="F1913">
        <v>6</v>
      </c>
      <c r="G1913" t="s">
        <v>193</v>
      </c>
      <c r="H1913">
        <v>609</v>
      </c>
      <c r="I1913" t="s">
        <v>299</v>
      </c>
      <c r="J1913" t="s">
        <v>279</v>
      </c>
      <c r="K1913" t="s">
        <v>213</v>
      </c>
      <c r="L1913">
        <v>700</v>
      </c>
      <c r="M1913" t="s">
        <v>194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182</v>
      </c>
      <c r="C1914">
        <v>2019</v>
      </c>
      <c r="D1914">
        <v>12</v>
      </c>
      <c r="E1914" t="s">
        <v>256</v>
      </c>
      <c r="F1914">
        <v>3</v>
      </c>
      <c r="G1914" t="s">
        <v>190</v>
      </c>
      <c r="H1914">
        <v>950</v>
      </c>
      <c r="I1914" t="s">
        <v>185</v>
      </c>
      <c r="J1914" t="s">
        <v>116</v>
      </c>
      <c r="K1914" t="s">
        <v>186</v>
      </c>
      <c r="L1914">
        <v>4532</v>
      </c>
      <c r="M1914" t="s">
        <v>201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182</v>
      </c>
      <c r="C1915">
        <v>2019</v>
      </c>
      <c r="D1915">
        <v>12</v>
      </c>
      <c r="E1915" t="s">
        <v>256</v>
      </c>
      <c r="F1915">
        <v>3</v>
      </c>
      <c r="G1915" t="s">
        <v>190</v>
      </c>
      <c r="H1915">
        <v>955</v>
      </c>
      <c r="I1915" t="s">
        <v>283</v>
      </c>
      <c r="J1915" t="s">
        <v>120</v>
      </c>
      <c r="K1915" t="s">
        <v>217</v>
      </c>
      <c r="L1915">
        <v>4532</v>
      </c>
      <c r="M1915" t="s">
        <v>201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188</v>
      </c>
      <c r="C1916">
        <v>2019</v>
      </c>
      <c r="D1916">
        <v>12</v>
      </c>
      <c r="E1916" t="s">
        <v>256</v>
      </c>
      <c r="F1916">
        <v>5</v>
      </c>
      <c r="G1916" t="s">
        <v>196</v>
      </c>
      <c r="H1916">
        <v>710</v>
      </c>
      <c r="I1916" t="s">
        <v>221</v>
      </c>
      <c r="J1916" t="s">
        <v>208</v>
      </c>
      <c r="K1916" t="s">
        <v>209</v>
      </c>
      <c r="L1916">
        <v>4552</v>
      </c>
      <c r="M1916" t="s">
        <v>277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182</v>
      </c>
      <c r="C1917">
        <v>2019</v>
      </c>
      <c r="D1917">
        <v>12</v>
      </c>
      <c r="E1917" t="s">
        <v>256</v>
      </c>
      <c r="F1917">
        <v>3</v>
      </c>
      <c r="G1917" t="s">
        <v>190</v>
      </c>
      <c r="H1917">
        <v>602</v>
      </c>
      <c r="I1917" t="s">
        <v>247</v>
      </c>
      <c r="J1917" t="s">
        <v>126</v>
      </c>
      <c r="K1917" t="s">
        <v>198</v>
      </c>
      <c r="L1917">
        <v>300</v>
      </c>
      <c r="M1917" t="s">
        <v>192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182</v>
      </c>
      <c r="C1918">
        <v>2019</v>
      </c>
      <c r="D1918">
        <v>12</v>
      </c>
      <c r="E1918" t="s">
        <v>256</v>
      </c>
      <c r="F1918">
        <v>3</v>
      </c>
      <c r="G1918" t="s">
        <v>190</v>
      </c>
      <c r="H1918">
        <v>621</v>
      </c>
      <c r="I1918" t="s">
        <v>260</v>
      </c>
      <c r="J1918" t="s">
        <v>117</v>
      </c>
      <c r="K1918" t="s">
        <v>225</v>
      </c>
      <c r="L1918">
        <v>4532</v>
      </c>
      <c r="M1918" t="s">
        <v>201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182</v>
      </c>
      <c r="C1919">
        <v>2019</v>
      </c>
      <c r="D1919">
        <v>12</v>
      </c>
      <c r="E1919" t="s">
        <v>256</v>
      </c>
      <c r="F1919">
        <v>10</v>
      </c>
      <c r="G1919" t="s">
        <v>239</v>
      </c>
      <c r="H1919">
        <v>603</v>
      </c>
      <c r="I1919" t="s">
        <v>197</v>
      </c>
      <c r="J1919" t="s">
        <v>126</v>
      </c>
      <c r="K1919" t="s">
        <v>198</v>
      </c>
      <c r="L1919">
        <v>207</v>
      </c>
      <c r="M1919" t="s">
        <v>244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182</v>
      </c>
      <c r="C1920">
        <v>2019</v>
      </c>
      <c r="D1920">
        <v>12</v>
      </c>
      <c r="E1920" t="s">
        <v>256</v>
      </c>
      <c r="F1920">
        <v>60</v>
      </c>
      <c r="G1920" t="s">
        <v>213</v>
      </c>
      <c r="H1920">
        <v>601</v>
      </c>
      <c r="I1920" t="s">
        <v>261</v>
      </c>
      <c r="J1920" t="s">
        <v>124</v>
      </c>
      <c r="K1920" t="s">
        <v>262</v>
      </c>
      <c r="L1920">
        <v>360</v>
      </c>
      <c r="M1920" t="s">
        <v>226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182</v>
      </c>
      <c r="C1921">
        <v>2019</v>
      </c>
      <c r="D1921">
        <v>12</v>
      </c>
      <c r="E1921" t="s">
        <v>256</v>
      </c>
      <c r="F1921">
        <v>3</v>
      </c>
      <c r="G1921" t="s">
        <v>190</v>
      </c>
      <c r="H1921">
        <v>911</v>
      </c>
      <c r="I1921" t="s">
        <v>202</v>
      </c>
      <c r="J1921" t="s">
        <v>203</v>
      </c>
      <c r="K1921" t="s">
        <v>204</v>
      </c>
      <c r="L1921">
        <v>4532</v>
      </c>
      <c r="M1921" t="s">
        <v>201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188</v>
      </c>
      <c r="C1922">
        <v>2019</v>
      </c>
      <c r="D1922">
        <v>12</v>
      </c>
      <c r="E1922" t="s">
        <v>256</v>
      </c>
      <c r="F1922">
        <v>3</v>
      </c>
      <c r="G1922" t="s">
        <v>190</v>
      </c>
      <c r="H1922">
        <v>5</v>
      </c>
      <c r="I1922" t="s">
        <v>191</v>
      </c>
      <c r="J1922" t="s">
        <v>116</v>
      </c>
      <c r="K1922" t="s">
        <v>186</v>
      </c>
      <c r="L1922">
        <v>300</v>
      </c>
      <c r="M1922" t="s">
        <v>192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182</v>
      </c>
      <c r="C1923">
        <v>2019</v>
      </c>
      <c r="D1923">
        <v>12</v>
      </c>
      <c r="E1923" t="s">
        <v>256</v>
      </c>
      <c r="F1923">
        <v>3</v>
      </c>
      <c r="G1923" t="s">
        <v>190</v>
      </c>
      <c r="H1923">
        <v>11</v>
      </c>
      <c r="I1923" t="s">
        <v>284</v>
      </c>
      <c r="J1923" t="s">
        <v>116</v>
      </c>
      <c r="K1923" t="s">
        <v>186</v>
      </c>
      <c r="L1923">
        <v>300</v>
      </c>
      <c r="M1923" t="s">
        <v>192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188</v>
      </c>
      <c r="C1924">
        <v>2019</v>
      </c>
      <c r="D1924">
        <v>12</v>
      </c>
      <c r="E1924" t="s">
        <v>256</v>
      </c>
      <c r="F1924">
        <v>1</v>
      </c>
      <c r="G1924" t="s">
        <v>184</v>
      </c>
      <c r="H1924">
        <v>950</v>
      </c>
      <c r="I1924" t="s">
        <v>185</v>
      </c>
      <c r="J1924" t="s">
        <v>116</v>
      </c>
      <c r="K1924" t="s">
        <v>186</v>
      </c>
      <c r="L1924">
        <v>4512</v>
      </c>
      <c r="M1924" t="s">
        <v>187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182</v>
      </c>
      <c r="C1925">
        <v>2019</v>
      </c>
      <c r="D1925">
        <v>12</v>
      </c>
      <c r="E1925" t="s">
        <v>256</v>
      </c>
      <c r="F1925">
        <v>72</v>
      </c>
      <c r="G1925" t="s">
        <v>213</v>
      </c>
      <c r="H1925">
        <v>5</v>
      </c>
      <c r="I1925" t="s">
        <v>191</v>
      </c>
      <c r="J1925" t="s">
        <v>116</v>
      </c>
      <c r="K1925" t="s">
        <v>186</v>
      </c>
      <c r="L1925">
        <v>1572</v>
      </c>
      <c r="M1925" t="s">
        <v>232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182</v>
      </c>
      <c r="C1926">
        <v>2019</v>
      </c>
      <c r="D1926">
        <v>12</v>
      </c>
      <c r="E1926" t="s">
        <v>256</v>
      </c>
      <c r="F1926">
        <v>79</v>
      </c>
      <c r="G1926" t="s">
        <v>213</v>
      </c>
      <c r="H1926">
        <v>5</v>
      </c>
      <c r="I1926" t="s">
        <v>191</v>
      </c>
      <c r="J1926" t="s">
        <v>116</v>
      </c>
      <c r="K1926" t="s">
        <v>186</v>
      </c>
      <c r="L1926">
        <v>1579</v>
      </c>
      <c r="M1926" t="s">
        <v>272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182</v>
      </c>
      <c r="C1927">
        <v>2019</v>
      </c>
      <c r="D1927">
        <v>12</v>
      </c>
      <c r="E1927" t="s">
        <v>256</v>
      </c>
      <c r="F1927">
        <v>3</v>
      </c>
      <c r="G1927" t="s">
        <v>190</v>
      </c>
      <c r="H1927">
        <v>2</v>
      </c>
      <c r="I1927" t="s">
        <v>265</v>
      </c>
      <c r="J1927" t="s">
        <v>122</v>
      </c>
      <c r="K1927" t="s">
        <v>231</v>
      </c>
      <c r="L1927">
        <v>300</v>
      </c>
      <c r="M1927" t="s">
        <v>192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182</v>
      </c>
      <c r="C1928">
        <v>2019</v>
      </c>
      <c r="D1928">
        <v>12</v>
      </c>
      <c r="E1928" t="s">
        <v>256</v>
      </c>
      <c r="F1928">
        <v>71</v>
      </c>
      <c r="G1928" t="s">
        <v>213</v>
      </c>
      <c r="H1928">
        <v>1</v>
      </c>
      <c r="I1928" t="s">
        <v>230</v>
      </c>
      <c r="J1928" t="s">
        <v>122</v>
      </c>
      <c r="K1928" t="s">
        <v>231</v>
      </c>
      <c r="L1928">
        <v>1571</v>
      </c>
      <c r="M1928" t="s">
        <v>266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188</v>
      </c>
      <c r="C1929">
        <v>2019</v>
      </c>
      <c r="D1929">
        <v>12</v>
      </c>
      <c r="E1929" t="s">
        <v>256</v>
      </c>
      <c r="F1929">
        <v>5</v>
      </c>
      <c r="G1929" t="s">
        <v>196</v>
      </c>
      <c r="H1929">
        <v>18</v>
      </c>
      <c r="I1929" t="s">
        <v>216</v>
      </c>
      <c r="J1929" t="s">
        <v>120</v>
      </c>
      <c r="K1929" t="s">
        <v>217</v>
      </c>
      <c r="L1929">
        <v>460</v>
      </c>
      <c r="M1929" t="s">
        <v>199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182</v>
      </c>
      <c r="C1930">
        <v>2019</v>
      </c>
      <c r="D1930">
        <v>12</v>
      </c>
      <c r="E1930" t="s">
        <v>256</v>
      </c>
      <c r="F1930">
        <v>3</v>
      </c>
      <c r="G1930" t="s">
        <v>190</v>
      </c>
      <c r="H1930">
        <v>20</v>
      </c>
      <c r="I1930" t="s">
        <v>301</v>
      </c>
      <c r="J1930" t="s">
        <v>129</v>
      </c>
      <c r="K1930" t="s">
        <v>206</v>
      </c>
      <c r="L1930">
        <v>300</v>
      </c>
      <c r="M1930" t="s">
        <v>192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188</v>
      </c>
      <c r="C1931">
        <v>2019</v>
      </c>
      <c r="D1931">
        <v>12</v>
      </c>
      <c r="E1931" t="s">
        <v>256</v>
      </c>
      <c r="F1931">
        <v>3</v>
      </c>
      <c r="G1931" t="s">
        <v>190</v>
      </c>
      <c r="H1931">
        <v>10</v>
      </c>
      <c r="I1931" t="s">
        <v>252</v>
      </c>
      <c r="J1931" t="s">
        <v>119</v>
      </c>
      <c r="K1931" t="s">
        <v>215</v>
      </c>
      <c r="L1931">
        <v>300</v>
      </c>
      <c r="M1931" t="s">
        <v>192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182</v>
      </c>
      <c r="C1932">
        <v>2019</v>
      </c>
      <c r="D1932">
        <v>12</v>
      </c>
      <c r="E1932" t="s">
        <v>256</v>
      </c>
      <c r="F1932">
        <v>1</v>
      </c>
      <c r="G1932" t="s">
        <v>184</v>
      </c>
      <c r="H1932">
        <v>903</v>
      </c>
      <c r="I1932" t="s">
        <v>240</v>
      </c>
      <c r="J1932" t="s">
        <v>122</v>
      </c>
      <c r="K1932" t="s">
        <v>231</v>
      </c>
      <c r="L1932">
        <v>4512</v>
      </c>
      <c r="M1932" t="s">
        <v>187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182</v>
      </c>
      <c r="C1933">
        <v>2019</v>
      </c>
      <c r="D1933">
        <v>12</v>
      </c>
      <c r="E1933" t="s">
        <v>256</v>
      </c>
      <c r="F1933">
        <v>79</v>
      </c>
      <c r="G1933" t="s">
        <v>213</v>
      </c>
      <c r="H1933">
        <v>710</v>
      </c>
      <c r="I1933" t="s">
        <v>221</v>
      </c>
      <c r="J1933" t="s">
        <v>208</v>
      </c>
      <c r="K1933" t="s">
        <v>209</v>
      </c>
      <c r="L1933">
        <v>4579</v>
      </c>
      <c r="M1933" t="s">
        <v>222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182</v>
      </c>
      <c r="C1934">
        <v>2019</v>
      </c>
      <c r="D1934">
        <v>12</v>
      </c>
      <c r="E1934" t="s">
        <v>256</v>
      </c>
      <c r="F1934">
        <v>3</v>
      </c>
      <c r="G1934" t="s">
        <v>190</v>
      </c>
      <c r="H1934">
        <v>603</v>
      </c>
      <c r="I1934" t="s">
        <v>197</v>
      </c>
      <c r="J1934" t="s">
        <v>126</v>
      </c>
      <c r="K1934" t="s">
        <v>198</v>
      </c>
      <c r="L1934">
        <v>300</v>
      </c>
      <c r="M1934" t="s">
        <v>192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182</v>
      </c>
      <c r="C1935">
        <v>2019</v>
      </c>
      <c r="D1935">
        <v>12</v>
      </c>
      <c r="E1935" t="s">
        <v>256</v>
      </c>
      <c r="F1935">
        <v>5</v>
      </c>
      <c r="G1935" t="s">
        <v>196</v>
      </c>
      <c r="H1935">
        <v>602</v>
      </c>
      <c r="I1935" t="s">
        <v>247</v>
      </c>
      <c r="J1935" t="s">
        <v>126</v>
      </c>
      <c r="K1935" t="s">
        <v>198</v>
      </c>
      <c r="L1935">
        <v>460</v>
      </c>
      <c r="M1935" t="s">
        <v>199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188</v>
      </c>
      <c r="C1936">
        <v>2019</v>
      </c>
      <c r="D1936">
        <v>12</v>
      </c>
      <c r="E1936" t="s">
        <v>256</v>
      </c>
      <c r="F1936">
        <v>60</v>
      </c>
      <c r="G1936" t="s">
        <v>213</v>
      </c>
      <c r="H1936">
        <v>615</v>
      </c>
      <c r="I1936" t="s">
        <v>293</v>
      </c>
      <c r="J1936" t="s">
        <v>124</v>
      </c>
      <c r="K1936" t="s">
        <v>262</v>
      </c>
      <c r="L1936">
        <v>4563</v>
      </c>
      <c r="M1936" t="s">
        <v>229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182</v>
      </c>
      <c r="C1937">
        <v>2019</v>
      </c>
      <c r="D1937">
        <v>12</v>
      </c>
      <c r="E1937" t="s">
        <v>256</v>
      </c>
      <c r="F1937">
        <v>6</v>
      </c>
      <c r="G1937" t="s">
        <v>193</v>
      </c>
      <c r="H1937">
        <v>606</v>
      </c>
      <c r="I1937" t="s">
        <v>280</v>
      </c>
      <c r="J1937" t="s">
        <v>131</v>
      </c>
      <c r="K1937" t="s">
        <v>281</v>
      </c>
      <c r="L1937">
        <v>700</v>
      </c>
      <c r="M1937" t="s">
        <v>194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182</v>
      </c>
      <c r="C1938">
        <v>2019</v>
      </c>
      <c r="D1938">
        <v>12</v>
      </c>
      <c r="E1938" t="s">
        <v>256</v>
      </c>
      <c r="F1938">
        <v>6</v>
      </c>
      <c r="G1938" t="s">
        <v>193</v>
      </c>
      <c r="H1938">
        <v>624</v>
      </c>
      <c r="I1938" t="s">
        <v>227</v>
      </c>
      <c r="J1938" t="s">
        <v>125</v>
      </c>
      <c r="K1938" t="s">
        <v>228</v>
      </c>
      <c r="L1938">
        <v>4562</v>
      </c>
      <c r="M1938" t="s">
        <v>212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188</v>
      </c>
      <c r="C1939">
        <v>2019</v>
      </c>
      <c r="D1939">
        <v>12</v>
      </c>
      <c r="E1939" t="s">
        <v>256</v>
      </c>
      <c r="F1939">
        <v>6</v>
      </c>
      <c r="G1939" t="s">
        <v>193</v>
      </c>
      <c r="H1939">
        <v>624</v>
      </c>
      <c r="I1939" t="s">
        <v>227</v>
      </c>
      <c r="J1939" t="s">
        <v>125</v>
      </c>
      <c r="K1939" t="s">
        <v>228</v>
      </c>
      <c r="L1939">
        <v>4562</v>
      </c>
      <c r="M1939" t="s">
        <v>212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188</v>
      </c>
      <c r="C1940">
        <v>2019</v>
      </c>
      <c r="D1940">
        <v>12</v>
      </c>
      <c r="E1940" t="s">
        <v>256</v>
      </c>
      <c r="F1940">
        <v>1</v>
      </c>
      <c r="G1940" t="s">
        <v>184</v>
      </c>
      <c r="H1940">
        <v>5</v>
      </c>
      <c r="I1940" t="s">
        <v>191</v>
      </c>
      <c r="J1940" t="s">
        <v>116</v>
      </c>
      <c r="K1940" t="s">
        <v>186</v>
      </c>
      <c r="L1940">
        <v>200</v>
      </c>
      <c r="M1940" t="s">
        <v>211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182</v>
      </c>
      <c r="C1941">
        <v>2019</v>
      </c>
      <c r="D1941">
        <v>12</v>
      </c>
      <c r="E1941" t="s">
        <v>256</v>
      </c>
      <c r="F1941">
        <v>79</v>
      </c>
      <c r="G1941" t="s">
        <v>213</v>
      </c>
      <c r="H1941">
        <v>951</v>
      </c>
      <c r="I1941" t="s">
        <v>251</v>
      </c>
      <c r="J1941" t="s">
        <v>127</v>
      </c>
      <c r="K1941" t="s">
        <v>250</v>
      </c>
      <c r="L1941">
        <v>4579</v>
      </c>
      <c r="M1941" t="s">
        <v>222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182</v>
      </c>
      <c r="C1942">
        <v>2019</v>
      </c>
      <c r="D1942">
        <v>12</v>
      </c>
      <c r="E1942" t="s">
        <v>256</v>
      </c>
      <c r="F1942">
        <v>5</v>
      </c>
      <c r="G1942" t="s">
        <v>196</v>
      </c>
      <c r="H1942">
        <v>11</v>
      </c>
      <c r="I1942" t="s">
        <v>284</v>
      </c>
      <c r="J1942" t="s">
        <v>116</v>
      </c>
      <c r="K1942" t="s">
        <v>186</v>
      </c>
      <c r="L1942">
        <v>460</v>
      </c>
      <c r="M1942" t="s">
        <v>199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182</v>
      </c>
      <c r="C1943">
        <v>2019</v>
      </c>
      <c r="D1943">
        <v>12</v>
      </c>
      <c r="E1943" t="s">
        <v>256</v>
      </c>
      <c r="F1943">
        <v>3</v>
      </c>
      <c r="G1943" t="s">
        <v>190</v>
      </c>
      <c r="H1943">
        <v>1</v>
      </c>
      <c r="I1943" t="s">
        <v>230</v>
      </c>
      <c r="J1943" t="s">
        <v>122</v>
      </c>
      <c r="K1943" t="s">
        <v>231</v>
      </c>
      <c r="L1943">
        <v>300</v>
      </c>
      <c r="M1943" t="s">
        <v>192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182</v>
      </c>
      <c r="C1944">
        <v>2019</v>
      </c>
      <c r="D1944">
        <v>12</v>
      </c>
      <c r="E1944" t="s">
        <v>256</v>
      </c>
      <c r="F1944">
        <v>1</v>
      </c>
      <c r="G1944" t="s">
        <v>184</v>
      </c>
      <c r="H1944">
        <v>10</v>
      </c>
      <c r="I1944" t="s">
        <v>252</v>
      </c>
      <c r="J1944" t="s">
        <v>118</v>
      </c>
      <c r="K1944" t="s">
        <v>237</v>
      </c>
      <c r="L1944">
        <v>200</v>
      </c>
      <c r="M1944" t="s">
        <v>211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182</v>
      </c>
      <c r="C1945">
        <v>2019</v>
      </c>
      <c r="D1945">
        <v>12</v>
      </c>
      <c r="E1945" t="s">
        <v>256</v>
      </c>
      <c r="F1945">
        <v>5</v>
      </c>
      <c r="G1945" t="s">
        <v>196</v>
      </c>
      <c r="H1945">
        <v>18</v>
      </c>
      <c r="I1945" t="s">
        <v>216</v>
      </c>
      <c r="J1945" t="s">
        <v>120</v>
      </c>
      <c r="K1945" t="s">
        <v>217</v>
      </c>
      <c r="L1945">
        <v>460</v>
      </c>
      <c r="M1945" t="s">
        <v>199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182</v>
      </c>
      <c r="C1946">
        <v>2019</v>
      </c>
      <c r="D1946">
        <v>12</v>
      </c>
      <c r="E1946" t="s">
        <v>256</v>
      </c>
      <c r="F1946">
        <v>75</v>
      </c>
      <c r="G1946" t="s">
        <v>213</v>
      </c>
      <c r="H1946">
        <v>18</v>
      </c>
      <c r="I1946" t="s">
        <v>216</v>
      </c>
      <c r="J1946" t="s">
        <v>120</v>
      </c>
      <c r="K1946" t="s">
        <v>217</v>
      </c>
      <c r="L1946">
        <v>1575</v>
      </c>
      <c r="M1946" t="s">
        <v>219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188</v>
      </c>
      <c r="C1947">
        <v>2019</v>
      </c>
      <c r="D1947">
        <v>12</v>
      </c>
      <c r="E1947" t="s">
        <v>256</v>
      </c>
      <c r="F1947">
        <v>3</v>
      </c>
      <c r="G1947" t="s">
        <v>190</v>
      </c>
      <c r="H1947">
        <v>15</v>
      </c>
      <c r="I1947" t="s">
        <v>253</v>
      </c>
      <c r="J1947" t="s">
        <v>119</v>
      </c>
      <c r="K1947" t="s">
        <v>215</v>
      </c>
      <c r="L1947">
        <v>300</v>
      </c>
      <c r="M1947" t="s">
        <v>192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188</v>
      </c>
      <c r="C1948">
        <v>2019</v>
      </c>
      <c r="D1948">
        <v>12</v>
      </c>
      <c r="E1948" t="s">
        <v>256</v>
      </c>
      <c r="F1948">
        <v>3</v>
      </c>
      <c r="G1948" t="s">
        <v>190</v>
      </c>
      <c r="H1948">
        <v>954</v>
      </c>
      <c r="I1948" t="s">
        <v>238</v>
      </c>
      <c r="J1948" t="s">
        <v>120</v>
      </c>
      <c r="K1948" t="s">
        <v>217</v>
      </c>
      <c r="L1948">
        <v>4532</v>
      </c>
      <c r="M1948" t="s">
        <v>201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182</v>
      </c>
      <c r="C1949">
        <v>2019</v>
      </c>
      <c r="D1949">
        <v>12</v>
      </c>
      <c r="E1949" t="s">
        <v>256</v>
      </c>
      <c r="F1949">
        <v>3</v>
      </c>
      <c r="G1949" t="s">
        <v>190</v>
      </c>
      <c r="H1949">
        <v>19</v>
      </c>
      <c r="I1949" t="s">
        <v>263</v>
      </c>
      <c r="J1949" t="s">
        <v>128</v>
      </c>
      <c r="K1949" t="s">
        <v>264</v>
      </c>
      <c r="L1949">
        <v>300</v>
      </c>
      <c r="M1949" t="s">
        <v>192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182</v>
      </c>
      <c r="C1950">
        <v>2019</v>
      </c>
      <c r="D1950">
        <v>12</v>
      </c>
      <c r="E1950" t="s">
        <v>256</v>
      </c>
      <c r="F1950">
        <v>10</v>
      </c>
      <c r="G1950" t="s">
        <v>239</v>
      </c>
      <c r="H1950">
        <v>905</v>
      </c>
      <c r="I1950" t="s">
        <v>273</v>
      </c>
      <c r="J1950" t="s">
        <v>123</v>
      </c>
      <c r="K1950" t="s">
        <v>243</v>
      </c>
      <c r="L1950">
        <v>4513</v>
      </c>
      <c r="M1950" t="s">
        <v>241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182</v>
      </c>
      <c r="C1951">
        <v>2019</v>
      </c>
      <c r="D1951">
        <v>12</v>
      </c>
      <c r="E1951" t="s">
        <v>256</v>
      </c>
      <c r="F1951">
        <v>6</v>
      </c>
      <c r="G1951" t="s">
        <v>193</v>
      </c>
      <c r="H1951">
        <v>618</v>
      </c>
      <c r="I1951" t="s">
        <v>295</v>
      </c>
      <c r="J1951" t="s">
        <v>131</v>
      </c>
      <c r="K1951" t="s">
        <v>281</v>
      </c>
      <c r="L1951">
        <v>4562</v>
      </c>
      <c r="M1951" t="s">
        <v>212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182</v>
      </c>
      <c r="C1952">
        <v>2019</v>
      </c>
      <c r="D1952">
        <v>12</v>
      </c>
      <c r="E1952" t="s">
        <v>256</v>
      </c>
      <c r="F1952">
        <v>60</v>
      </c>
      <c r="G1952" t="s">
        <v>213</v>
      </c>
      <c r="H1952">
        <v>624</v>
      </c>
      <c r="I1952" t="s">
        <v>227</v>
      </c>
      <c r="J1952" t="s">
        <v>125</v>
      </c>
      <c r="K1952" t="s">
        <v>228</v>
      </c>
      <c r="L1952">
        <v>4563</v>
      </c>
      <c r="M1952" t="s">
        <v>229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188</v>
      </c>
      <c r="C1953">
        <v>2019</v>
      </c>
      <c r="D1953">
        <v>12</v>
      </c>
      <c r="E1953" t="s">
        <v>256</v>
      </c>
      <c r="F1953">
        <v>1</v>
      </c>
      <c r="G1953" t="s">
        <v>184</v>
      </c>
      <c r="H1953">
        <v>1</v>
      </c>
      <c r="I1953" t="s">
        <v>230</v>
      </c>
      <c r="J1953" t="s">
        <v>122</v>
      </c>
      <c r="K1953" t="s">
        <v>231</v>
      </c>
      <c r="L1953">
        <v>200</v>
      </c>
      <c r="M1953" t="s">
        <v>211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182</v>
      </c>
      <c r="C1954">
        <v>2019</v>
      </c>
      <c r="D1954">
        <v>12</v>
      </c>
      <c r="E1954" t="s">
        <v>256</v>
      </c>
      <c r="F1954">
        <v>1</v>
      </c>
      <c r="G1954" t="s">
        <v>184</v>
      </c>
      <c r="H1954">
        <v>2</v>
      </c>
      <c r="I1954" t="s">
        <v>265</v>
      </c>
      <c r="J1954" t="s">
        <v>122</v>
      </c>
      <c r="K1954" t="s">
        <v>231</v>
      </c>
      <c r="L1954">
        <v>200</v>
      </c>
      <c r="M1954" t="s">
        <v>211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188</v>
      </c>
      <c r="C1955">
        <v>2019</v>
      </c>
      <c r="D1955">
        <v>12</v>
      </c>
      <c r="E1955" t="s">
        <v>256</v>
      </c>
      <c r="F1955">
        <v>1</v>
      </c>
      <c r="G1955" t="s">
        <v>184</v>
      </c>
      <c r="H1955">
        <v>2</v>
      </c>
      <c r="I1955" t="s">
        <v>265</v>
      </c>
      <c r="J1955" t="s">
        <v>122</v>
      </c>
      <c r="K1955" t="s">
        <v>231</v>
      </c>
      <c r="L1955">
        <v>200</v>
      </c>
      <c r="M1955" t="s">
        <v>211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182</v>
      </c>
      <c r="C1956">
        <v>2019</v>
      </c>
      <c r="D1956">
        <v>12</v>
      </c>
      <c r="E1956" t="s">
        <v>256</v>
      </c>
      <c r="F1956">
        <v>75</v>
      </c>
      <c r="G1956" t="s">
        <v>213</v>
      </c>
      <c r="H1956">
        <v>950</v>
      </c>
      <c r="I1956" t="s">
        <v>185</v>
      </c>
      <c r="J1956" t="s">
        <v>116</v>
      </c>
      <c r="K1956" t="s">
        <v>186</v>
      </c>
      <c r="L1956">
        <v>4575</v>
      </c>
      <c r="M1956" t="s">
        <v>213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182</v>
      </c>
      <c r="C1957">
        <v>2019</v>
      </c>
      <c r="D1957">
        <v>12</v>
      </c>
      <c r="E1957" t="s">
        <v>256</v>
      </c>
      <c r="F1957">
        <v>3</v>
      </c>
      <c r="G1957" t="s">
        <v>190</v>
      </c>
      <c r="H1957">
        <v>305</v>
      </c>
      <c r="I1957" t="s">
        <v>235</v>
      </c>
      <c r="J1957" t="s">
        <v>116</v>
      </c>
      <c r="K1957" t="s">
        <v>186</v>
      </c>
      <c r="L1957">
        <v>300</v>
      </c>
      <c r="M1957" t="s">
        <v>192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182</v>
      </c>
      <c r="C1958">
        <v>2019</v>
      </c>
      <c r="D1958">
        <v>12</v>
      </c>
      <c r="E1958" t="s">
        <v>256</v>
      </c>
      <c r="F1958">
        <v>75</v>
      </c>
      <c r="G1958" t="s">
        <v>213</v>
      </c>
      <c r="H1958">
        <v>5</v>
      </c>
      <c r="I1958" t="s">
        <v>191</v>
      </c>
      <c r="J1958" t="s">
        <v>116</v>
      </c>
      <c r="K1958" t="s">
        <v>186</v>
      </c>
      <c r="L1958">
        <v>1575</v>
      </c>
      <c r="M1958" t="s">
        <v>219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182</v>
      </c>
      <c r="C1959">
        <v>2019</v>
      </c>
      <c r="D1959">
        <v>12</v>
      </c>
      <c r="E1959" t="s">
        <v>256</v>
      </c>
      <c r="F1959">
        <v>10</v>
      </c>
      <c r="G1959" t="s">
        <v>239</v>
      </c>
      <c r="H1959">
        <v>301</v>
      </c>
      <c r="I1959" t="s">
        <v>248</v>
      </c>
      <c r="J1959" t="s">
        <v>122</v>
      </c>
      <c r="K1959" t="s">
        <v>231</v>
      </c>
      <c r="L1959">
        <v>207</v>
      </c>
      <c r="M1959" t="s">
        <v>244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182</v>
      </c>
      <c r="C1960">
        <v>2019</v>
      </c>
      <c r="D1960">
        <v>12</v>
      </c>
      <c r="E1960" t="s">
        <v>256</v>
      </c>
      <c r="F1960">
        <v>3</v>
      </c>
      <c r="G1960" t="s">
        <v>190</v>
      </c>
      <c r="H1960">
        <v>710</v>
      </c>
      <c r="I1960" t="s">
        <v>221</v>
      </c>
      <c r="J1960" t="s">
        <v>208</v>
      </c>
      <c r="K1960" t="s">
        <v>209</v>
      </c>
      <c r="L1960">
        <v>4532</v>
      </c>
      <c r="M1960" t="s">
        <v>201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182</v>
      </c>
      <c r="C1961">
        <v>2019</v>
      </c>
      <c r="D1961">
        <v>12</v>
      </c>
      <c r="E1961" t="s">
        <v>256</v>
      </c>
      <c r="F1961">
        <v>79</v>
      </c>
      <c r="G1961" t="s">
        <v>213</v>
      </c>
      <c r="H1961">
        <v>153</v>
      </c>
      <c r="I1961" t="s">
        <v>270</v>
      </c>
      <c r="J1961" t="s">
        <v>271</v>
      </c>
      <c r="K1961" t="s">
        <v>271</v>
      </c>
      <c r="L1961">
        <v>1579</v>
      </c>
      <c r="M1961" t="s">
        <v>272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182</v>
      </c>
      <c r="C1962">
        <v>2019</v>
      </c>
      <c r="D1962">
        <v>12</v>
      </c>
      <c r="E1962" t="s">
        <v>256</v>
      </c>
      <c r="F1962">
        <v>3</v>
      </c>
      <c r="G1962" t="s">
        <v>190</v>
      </c>
      <c r="H1962">
        <v>952</v>
      </c>
      <c r="I1962" t="s">
        <v>236</v>
      </c>
      <c r="J1962" t="s">
        <v>118</v>
      </c>
      <c r="K1962" t="s">
        <v>237</v>
      </c>
      <c r="L1962">
        <v>4532</v>
      </c>
      <c r="M1962" t="s">
        <v>201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188</v>
      </c>
      <c r="C1963">
        <v>2019</v>
      </c>
      <c r="D1963">
        <v>12</v>
      </c>
      <c r="E1963" t="s">
        <v>256</v>
      </c>
      <c r="F1963">
        <v>1</v>
      </c>
      <c r="G1963" t="s">
        <v>184</v>
      </c>
      <c r="H1963">
        <v>903</v>
      </c>
      <c r="I1963" t="s">
        <v>240</v>
      </c>
      <c r="J1963" t="s">
        <v>122</v>
      </c>
      <c r="K1963" t="s">
        <v>231</v>
      </c>
      <c r="L1963">
        <v>4512</v>
      </c>
      <c r="M1963" t="s">
        <v>187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182</v>
      </c>
      <c r="C1964">
        <v>2019</v>
      </c>
      <c r="D1964">
        <v>12</v>
      </c>
      <c r="E1964" t="s">
        <v>256</v>
      </c>
      <c r="F1964">
        <v>6</v>
      </c>
      <c r="G1964" t="s">
        <v>193</v>
      </c>
      <c r="H1964">
        <v>625</v>
      </c>
      <c r="I1964" t="s">
        <v>287</v>
      </c>
      <c r="J1964" t="s">
        <v>133</v>
      </c>
      <c r="K1964" t="s">
        <v>213</v>
      </c>
      <c r="L1964">
        <v>700</v>
      </c>
      <c r="M1964" t="s">
        <v>194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182</v>
      </c>
      <c r="C1965">
        <v>2019</v>
      </c>
      <c r="D1965">
        <v>12</v>
      </c>
      <c r="E1965" t="s">
        <v>256</v>
      </c>
      <c r="F1965">
        <v>5</v>
      </c>
      <c r="G1965" t="s">
        <v>196</v>
      </c>
      <c r="H1965">
        <v>954</v>
      </c>
      <c r="I1965" t="s">
        <v>238</v>
      </c>
      <c r="J1965" t="s">
        <v>120</v>
      </c>
      <c r="K1965" t="s">
        <v>217</v>
      </c>
      <c r="L1965">
        <v>4552</v>
      </c>
      <c r="M1965" t="s">
        <v>277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182</v>
      </c>
      <c r="C1966">
        <v>2019</v>
      </c>
      <c r="D1966">
        <v>12</v>
      </c>
      <c r="E1966" t="s">
        <v>256</v>
      </c>
      <c r="F1966">
        <v>3</v>
      </c>
      <c r="G1966" t="s">
        <v>190</v>
      </c>
      <c r="H1966">
        <v>17</v>
      </c>
      <c r="I1966" t="s">
        <v>205</v>
      </c>
      <c r="J1966" t="s">
        <v>129</v>
      </c>
      <c r="K1966" t="s">
        <v>206</v>
      </c>
      <c r="L1966">
        <v>300</v>
      </c>
      <c r="M1966" t="s">
        <v>192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182</v>
      </c>
      <c r="C1967">
        <v>2019</v>
      </c>
      <c r="D1967">
        <v>12</v>
      </c>
      <c r="E1967" t="s">
        <v>256</v>
      </c>
      <c r="F1967">
        <v>6</v>
      </c>
      <c r="G1967" t="s">
        <v>193</v>
      </c>
      <c r="H1967">
        <v>621</v>
      </c>
      <c r="I1967" t="s">
        <v>260</v>
      </c>
      <c r="J1967" t="s">
        <v>117</v>
      </c>
      <c r="K1967" t="s">
        <v>225</v>
      </c>
      <c r="L1967">
        <v>4562</v>
      </c>
      <c r="M1967" t="s">
        <v>212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188</v>
      </c>
      <c r="C1968">
        <v>2019</v>
      </c>
      <c r="D1968">
        <v>12</v>
      </c>
      <c r="E1968" t="s">
        <v>256</v>
      </c>
      <c r="F1968">
        <v>3</v>
      </c>
      <c r="G1968" t="s">
        <v>190</v>
      </c>
      <c r="H1968">
        <v>616</v>
      </c>
      <c r="I1968" t="s">
        <v>200</v>
      </c>
      <c r="J1968" t="s">
        <v>126</v>
      </c>
      <c r="K1968" t="s">
        <v>198</v>
      </c>
      <c r="L1968">
        <v>4532</v>
      </c>
      <c r="M1968" t="s">
        <v>201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182</v>
      </c>
      <c r="C1969">
        <v>2019</v>
      </c>
      <c r="D1969">
        <v>12</v>
      </c>
      <c r="E1969" t="s">
        <v>256</v>
      </c>
      <c r="F1969">
        <v>1</v>
      </c>
      <c r="G1969" t="s">
        <v>184</v>
      </c>
      <c r="H1969">
        <v>616</v>
      </c>
      <c r="I1969" t="s">
        <v>200</v>
      </c>
      <c r="J1969" t="s">
        <v>126</v>
      </c>
      <c r="K1969" t="s">
        <v>198</v>
      </c>
      <c r="L1969">
        <v>4512</v>
      </c>
      <c r="M1969" t="s">
        <v>187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182</v>
      </c>
      <c r="C1970">
        <v>2019</v>
      </c>
      <c r="D1970">
        <v>12</v>
      </c>
      <c r="E1970" t="s">
        <v>256</v>
      </c>
      <c r="F1970">
        <v>10</v>
      </c>
      <c r="G1970" t="s">
        <v>239</v>
      </c>
      <c r="H1970">
        <v>616</v>
      </c>
      <c r="I1970" t="s">
        <v>200</v>
      </c>
      <c r="J1970" t="s">
        <v>126</v>
      </c>
      <c r="K1970" t="s">
        <v>198</v>
      </c>
      <c r="L1970">
        <v>4513</v>
      </c>
      <c r="M1970" t="s">
        <v>241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182</v>
      </c>
      <c r="C1971">
        <v>2019</v>
      </c>
      <c r="D1971">
        <v>12</v>
      </c>
      <c r="E1971" t="s">
        <v>256</v>
      </c>
      <c r="F1971">
        <v>1</v>
      </c>
      <c r="G1971" t="s">
        <v>184</v>
      </c>
      <c r="H1971">
        <v>3</v>
      </c>
      <c r="I1971" t="s">
        <v>210</v>
      </c>
      <c r="J1971" t="s">
        <v>203</v>
      </c>
      <c r="K1971" t="s">
        <v>204</v>
      </c>
      <c r="L1971">
        <v>200</v>
      </c>
      <c r="M1971" t="s">
        <v>211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182</v>
      </c>
      <c r="C1972">
        <v>2019</v>
      </c>
      <c r="D1972">
        <v>12</v>
      </c>
      <c r="E1972" t="s">
        <v>256</v>
      </c>
      <c r="F1972">
        <v>10</v>
      </c>
      <c r="G1972" t="s">
        <v>239</v>
      </c>
      <c r="H1972">
        <v>911</v>
      </c>
      <c r="I1972" t="s">
        <v>202</v>
      </c>
      <c r="J1972" t="s">
        <v>203</v>
      </c>
      <c r="K1972" t="s">
        <v>204</v>
      </c>
      <c r="L1972">
        <v>4513</v>
      </c>
      <c r="M1972" t="s">
        <v>241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182</v>
      </c>
      <c r="C1973">
        <v>2019</v>
      </c>
      <c r="D1973">
        <v>12</v>
      </c>
      <c r="E1973" t="s">
        <v>256</v>
      </c>
      <c r="F1973">
        <v>1</v>
      </c>
      <c r="G1973" t="s">
        <v>184</v>
      </c>
      <c r="H1973">
        <v>7</v>
      </c>
      <c r="I1973" t="s">
        <v>242</v>
      </c>
      <c r="J1973" t="s">
        <v>123</v>
      </c>
      <c r="K1973" t="s">
        <v>243</v>
      </c>
      <c r="L1973">
        <v>200</v>
      </c>
      <c r="M1973" t="s">
        <v>211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188</v>
      </c>
      <c r="C1974">
        <v>2019</v>
      </c>
      <c r="D1974">
        <v>12</v>
      </c>
      <c r="E1974" t="s">
        <v>256</v>
      </c>
      <c r="F1974">
        <v>6</v>
      </c>
      <c r="G1974" t="s">
        <v>193</v>
      </c>
      <c r="H1974">
        <v>615</v>
      </c>
      <c r="I1974" t="s">
        <v>293</v>
      </c>
      <c r="J1974" t="s">
        <v>124</v>
      </c>
      <c r="K1974" t="s">
        <v>262</v>
      </c>
      <c r="L1974">
        <v>4562</v>
      </c>
      <c r="M1974" t="s">
        <v>212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182</v>
      </c>
      <c r="C1975">
        <v>2019</v>
      </c>
      <c r="D1975">
        <v>12</v>
      </c>
      <c r="E1975" t="s">
        <v>256</v>
      </c>
      <c r="F1975">
        <v>6</v>
      </c>
      <c r="G1975" t="s">
        <v>193</v>
      </c>
      <c r="H1975">
        <v>617</v>
      </c>
      <c r="I1975" t="s">
        <v>288</v>
      </c>
      <c r="J1975" t="s">
        <v>289</v>
      </c>
      <c r="K1975" t="s">
        <v>290</v>
      </c>
      <c r="L1975">
        <v>4562</v>
      </c>
      <c r="M1975" t="s">
        <v>212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182</v>
      </c>
      <c r="C1976">
        <v>2019</v>
      </c>
      <c r="D1976">
        <v>12</v>
      </c>
      <c r="E1976" t="s">
        <v>256</v>
      </c>
      <c r="F1976">
        <v>6</v>
      </c>
      <c r="G1976" t="s">
        <v>193</v>
      </c>
      <c r="H1976">
        <v>607</v>
      </c>
      <c r="I1976" t="s">
        <v>294</v>
      </c>
      <c r="J1976" t="s">
        <v>131</v>
      </c>
      <c r="K1976" t="s">
        <v>281</v>
      </c>
      <c r="L1976">
        <v>700</v>
      </c>
      <c r="M1976" t="s">
        <v>194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188</v>
      </c>
      <c r="C1977">
        <v>2019</v>
      </c>
      <c r="D1977">
        <v>12</v>
      </c>
      <c r="E1977" t="s">
        <v>256</v>
      </c>
      <c r="F1977">
        <v>60</v>
      </c>
      <c r="G1977" t="s">
        <v>213</v>
      </c>
      <c r="H1977">
        <v>624</v>
      </c>
      <c r="I1977" t="s">
        <v>227</v>
      </c>
      <c r="J1977" t="s">
        <v>125</v>
      </c>
      <c r="K1977" t="s">
        <v>228</v>
      </c>
      <c r="L1977">
        <v>4563</v>
      </c>
      <c r="M1977" t="s">
        <v>229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182</v>
      </c>
      <c r="C1978">
        <v>2019</v>
      </c>
      <c r="D1978">
        <v>12</v>
      </c>
      <c r="E1978" t="s">
        <v>256</v>
      </c>
      <c r="F1978">
        <v>1</v>
      </c>
      <c r="G1978" t="s">
        <v>184</v>
      </c>
      <c r="H1978">
        <v>11</v>
      </c>
      <c r="I1978" t="s">
        <v>284</v>
      </c>
      <c r="J1978" t="s">
        <v>116</v>
      </c>
      <c r="K1978" t="s">
        <v>186</v>
      </c>
      <c r="L1978">
        <v>200</v>
      </c>
      <c r="M1978" t="s">
        <v>211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182</v>
      </c>
      <c r="C1979">
        <v>2019</v>
      </c>
      <c r="D1979">
        <v>12</v>
      </c>
      <c r="E1979" t="s">
        <v>256</v>
      </c>
      <c r="F1979">
        <v>3</v>
      </c>
      <c r="G1979" t="s">
        <v>190</v>
      </c>
      <c r="H1979">
        <v>5</v>
      </c>
      <c r="I1979" t="s">
        <v>191</v>
      </c>
      <c r="J1979" t="s">
        <v>116</v>
      </c>
      <c r="K1979" t="s">
        <v>186</v>
      </c>
      <c r="L1979">
        <v>300</v>
      </c>
      <c r="M1979" t="s">
        <v>192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182</v>
      </c>
      <c r="C1980">
        <v>2019</v>
      </c>
      <c r="D1980">
        <v>12</v>
      </c>
      <c r="E1980" t="s">
        <v>256</v>
      </c>
      <c r="F1980">
        <v>6</v>
      </c>
      <c r="G1980" t="s">
        <v>193</v>
      </c>
      <c r="H1980">
        <v>950</v>
      </c>
      <c r="I1980" t="s">
        <v>185</v>
      </c>
      <c r="J1980" t="s">
        <v>116</v>
      </c>
      <c r="K1980" t="s">
        <v>186</v>
      </c>
      <c r="L1980">
        <v>4562</v>
      </c>
      <c r="M1980" t="s">
        <v>212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188</v>
      </c>
      <c r="C1981">
        <v>2019</v>
      </c>
      <c r="D1981">
        <v>12</v>
      </c>
      <c r="E1981" t="s">
        <v>256</v>
      </c>
      <c r="F1981">
        <v>3</v>
      </c>
      <c r="G1981" t="s">
        <v>190</v>
      </c>
      <c r="H1981">
        <v>951</v>
      </c>
      <c r="I1981" t="s">
        <v>251</v>
      </c>
      <c r="J1981" t="s">
        <v>127</v>
      </c>
      <c r="K1981" t="s">
        <v>250</v>
      </c>
      <c r="L1981">
        <v>4532</v>
      </c>
      <c r="M1981" t="s">
        <v>201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182</v>
      </c>
      <c r="C1982">
        <v>2019</v>
      </c>
      <c r="D1982">
        <v>12</v>
      </c>
      <c r="E1982" t="s">
        <v>256</v>
      </c>
      <c r="F1982">
        <v>5</v>
      </c>
      <c r="G1982" t="s">
        <v>196</v>
      </c>
      <c r="H1982">
        <v>951</v>
      </c>
      <c r="I1982" t="s">
        <v>251</v>
      </c>
      <c r="J1982" t="s">
        <v>127</v>
      </c>
      <c r="K1982" t="s">
        <v>250</v>
      </c>
      <c r="L1982">
        <v>4552</v>
      </c>
      <c r="M1982" t="s">
        <v>277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182</v>
      </c>
      <c r="C1983">
        <v>2019</v>
      </c>
      <c r="D1983">
        <v>12</v>
      </c>
      <c r="E1983" t="s">
        <v>256</v>
      </c>
      <c r="F1983">
        <v>5</v>
      </c>
      <c r="G1983" t="s">
        <v>196</v>
      </c>
      <c r="H1983">
        <v>8</v>
      </c>
      <c r="I1983" t="s">
        <v>249</v>
      </c>
      <c r="J1983" t="s">
        <v>127</v>
      </c>
      <c r="K1983" t="s">
        <v>250</v>
      </c>
      <c r="L1983">
        <v>460</v>
      </c>
      <c r="M1983" t="s">
        <v>199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182</v>
      </c>
      <c r="C1984">
        <v>2019</v>
      </c>
      <c r="D1984">
        <v>12</v>
      </c>
      <c r="E1984" t="s">
        <v>256</v>
      </c>
      <c r="F1984">
        <v>3</v>
      </c>
      <c r="G1984" t="s">
        <v>190</v>
      </c>
      <c r="H1984">
        <v>13</v>
      </c>
      <c r="I1984" t="s">
        <v>297</v>
      </c>
      <c r="J1984" t="s">
        <v>120</v>
      </c>
      <c r="K1984" t="s">
        <v>217</v>
      </c>
      <c r="L1984">
        <v>300</v>
      </c>
      <c r="M1984" t="s">
        <v>192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188</v>
      </c>
      <c r="C1985">
        <v>2019</v>
      </c>
      <c r="D1985">
        <v>12</v>
      </c>
      <c r="E1985" t="s">
        <v>256</v>
      </c>
      <c r="F1985">
        <v>3</v>
      </c>
      <c r="G1985" t="s">
        <v>190</v>
      </c>
      <c r="H1985">
        <v>710</v>
      </c>
      <c r="I1985" t="s">
        <v>221</v>
      </c>
      <c r="J1985" t="s">
        <v>208</v>
      </c>
      <c r="K1985" t="s">
        <v>209</v>
      </c>
      <c r="L1985">
        <v>4532</v>
      </c>
      <c r="M1985" t="s">
        <v>201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188</v>
      </c>
      <c r="C1986">
        <v>2019</v>
      </c>
      <c r="D1986">
        <v>12</v>
      </c>
      <c r="E1986" t="s">
        <v>256</v>
      </c>
      <c r="F1986">
        <v>3</v>
      </c>
      <c r="G1986" t="s">
        <v>190</v>
      </c>
      <c r="H1986">
        <v>952</v>
      </c>
      <c r="I1986" t="s">
        <v>236</v>
      </c>
      <c r="J1986" t="s">
        <v>118</v>
      </c>
      <c r="K1986" t="s">
        <v>237</v>
      </c>
      <c r="L1986">
        <v>4532</v>
      </c>
      <c r="M1986" t="s">
        <v>201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182</v>
      </c>
      <c r="C1987">
        <v>2019</v>
      </c>
      <c r="D1987">
        <v>12</v>
      </c>
      <c r="E1987" t="s">
        <v>256</v>
      </c>
      <c r="F1987">
        <v>1</v>
      </c>
      <c r="G1987" t="s">
        <v>184</v>
      </c>
      <c r="H1987">
        <v>953</v>
      </c>
      <c r="I1987" t="s">
        <v>214</v>
      </c>
      <c r="J1987" t="s">
        <v>119</v>
      </c>
      <c r="K1987" t="s">
        <v>215</v>
      </c>
      <c r="L1987">
        <v>4512</v>
      </c>
      <c r="M1987" t="s">
        <v>187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182</v>
      </c>
      <c r="C1988">
        <v>2019</v>
      </c>
      <c r="D1988">
        <v>12</v>
      </c>
      <c r="E1988" t="s">
        <v>256</v>
      </c>
      <c r="F1988">
        <v>10</v>
      </c>
      <c r="G1988" t="s">
        <v>239</v>
      </c>
      <c r="H1988">
        <v>1</v>
      </c>
      <c r="I1988" t="s">
        <v>230</v>
      </c>
      <c r="J1988" t="s">
        <v>122</v>
      </c>
      <c r="K1988" t="s">
        <v>231</v>
      </c>
      <c r="L1988">
        <v>207</v>
      </c>
      <c r="M1988" t="s">
        <v>244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182</v>
      </c>
      <c r="C1989">
        <v>2019</v>
      </c>
      <c r="D1989">
        <v>12</v>
      </c>
      <c r="E1989" t="s">
        <v>256</v>
      </c>
      <c r="F1989">
        <v>6</v>
      </c>
      <c r="G1989" t="s">
        <v>193</v>
      </c>
      <c r="H1989">
        <v>619</v>
      </c>
      <c r="I1989" t="s">
        <v>278</v>
      </c>
      <c r="J1989" t="s">
        <v>279</v>
      </c>
      <c r="K1989" t="s">
        <v>213</v>
      </c>
      <c r="L1989">
        <v>4562</v>
      </c>
      <c r="M1989" t="s">
        <v>212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182</v>
      </c>
      <c r="C1990">
        <v>2019</v>
      </c>
      <c r="D1990">
        <v>12</v>
      </c>
      <c r="E1990" t="s">
        <v>256</v>
      </c>
      <c r="F1990">
        <v>3</v>
      </c>
      <c r="G1990" t="s">
        <v>190</v>
      </c>
      <c r="H1990">
        <v>16</v>
      </c>
      <c r="I1990" t="s">
        <v>282</v>
      </c>
      <c r="J1990" t="s">
        <v>128</v>
      </c>
      <c r="K1990" t="s">
        <v>264</v>
      </c>
      <c r="L1990">
        <v>300</v>
      </c>
      <c r="M1990" t="s">
        <v>192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182</v>
      </c>
      <c r="C1991">
        <v>2019</v>
      </c>
      <c r="D1991">
        <v>12</v>
      </c>
      <c r="E1991" t="s">
        <v>256</v>
      </c>
      <c r="F1991">
        <v>1</v>
      </c>
      <c r="G1991" t="s">
        <v>184</v>
      </c>
      <c r="H1991">
        <v>1</v>
      </c>
      <c r="I1991" t="s">
        <v>230</v>
      </c>
      <c r="J1991" t="s">
        <v>122</v>
      </c>
      <c r="K1991" t="s">
        <v>231</v>
      </c>
      <c r="L1991">
        <v>200</v>
      </c>
      <c r="M1991" t="s">
        <v>211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182</v>
      </c>
      <c r="C1992">
        <v>2019</v>
      </c>
      <c r="D1992">
        <v>12</v>
      </c>
      <c r="E1992" t="s">
        <v>256</v>
      </c>
      <c r="F1992">
        <v>1</v>
      </c>
      <c r="G1992" t="s">
        <v>184</v>
      </c>
      <c r="H1992">
        <v>602</v>
      </c>
      <c r="I1992" t="s">
        <v>247</v>
      </c>
      <c r="J1992" t="s">
        <v>126</v>
      </c>
      <c r="K1992" t="s">
        <v>198</v>
      </c>
      <c r="L1992">
        <v>200</v>
      </c>
      <c r="M1992" t="s">
        <v>211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182</v>
      </c>
      <c r="C1993">
        <v>2019</v>
      </c>
      <c r="D1993">
        <v>12</v>
      </c>
      <c r="E1993" t="s">
        <v>256</v>
      </c>
      <c r="F1993">
        <v>10</v>
      </c>
      <c r="G1993" t="s">
        <v>239</v>
      </c>
      <c r="H1993">
        <v>602</v>
      </c>
      <c r="I1993" t="s">
        <v>247</v>
      </c>
      <c r="J1993" t="s">
        <v>126</v>
      </c>
      <c r="K1993" t="s">
        <v>198</v>
      </c>
      <c r="L1993">
        <v>207</v>
      </c>
      <c r="M1993" t="s">
        <v>244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182</v>
      </c>
      <c r="C1994">
        <v>2019</v>
      </c>
      <c r="D1994">
        <v>12</v>
      </c>
      <c r="E1994" t="s">
        <v>256</v>
      </c>
      <c r="F1994">
        <v>6</v>
      </c>
      <c r="G1994" t="s">
        <v>193</v>
      </c>
      <c r="H1994">
        <v>600</v>
      </c>
      <c r="I1994" t="s">
        <v>267</v>
      </c>
      <c r="J1994" t="s">
        <v>124</v>
      </c>
      <c r="K1994" t="s">
        <v>262</v>
      </c>
      <c r="L1994">
        <v>700</v>
      </c>
      <c r="M1994" t="s">
        <v>194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182</v>
      </c>
      <c r="C1995">
        <v>2019</v>
      </c>
      <c r="D1995">
        <v>12</v>
      </c>
      <c r="E1995" t="s">
        <v>256</v>
      </c>
      <c r="F1995">
        <v>3</v>
      </c>
      <c r="G1995" t="s">
        <v>190</v>
      </c>
      <c r="H1995">
        <v>616</v>
      </c>
      <c r="I1995" t="s">
        <v>200</v>
      </c>
      <c r="J1995" t="s">
        <v>126</v>
      </c>
      <c r="K1995" t="s">
        <v>198</v>
      </c>
      <c r="L1995">
        <v>4532</v>
      </c>
      <c r="M1995" t="s">
        <v>201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182</v>
      </c>
      <c r="C1996">
        <v>2019</v>
      </c>
      <c r="D1996">
        <v>12</v>
      </c>
      <c r="E1996" t="s">
        <v>256</v>
      </c>
      <c r="F1996">
        <v>10</v>
      </c>
      <c r="G1996" t="s">
        <v>239</v>
      </c>
      <c r="H1996">
        <v>3</v>
      </c>
      <c r="I1996" t="s">
        <v>210</v>
      </c>
      <c r="J1996" t="s">
        <v>203</v>
      </c>
      <c r="K1996" t="s">
        <v>204</v>
      </c>
      <c r="L1996">
        <v>207</v>
      </c>
      <c r="M1996" t="s">
        <v>244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182</v>
      </c>
      <c r="C1997">
        <v>2019</v>
      </c>
      <c r="D1997">
        <v>12</v>
      </c>
      <c r="E1997" t="s">
        <v>256</v>
      </c>
      <c r="F1997">
        <v>1</v>
      </c>
      <c r="G1997" t="s">
        <v>184</v>
      </c>
      <c r="H1997">
        <v>6</v>
      </c>
      <c r="I1997" t="s">
        <v>257</v>
      </c>
      <c r="J1997" t="s">
        <v>123</v>
      </c>
      <c r="K1997" t="s">
        <v>243</v>
      </c>
      <c r="L1997">
        <v>200</v>
      </c>
      <c r="M1997" t="s">
        <v>211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182</v>
      </c>
      <c r="C1998">
        <v>2019</v>
      </c>
      <c r="D1998">
        <v>12</v>
      </c>
      <c r="E1998" t="s">
        <v>256</v>
      </c>
      <c r="F1998">
        <v>6</v>
      </c>
      <c r="G1998" t="s">
        <v>193</v>
      </c>
      <c r="H1998">
        <v>623</v>
      </c>
      <c r="I1998" t="s">
        <v>296</v>
      </c>
      <c r="J1998" t="s">
        <v>125</v>
      </c>
      <c r="K1998" t="s">
        <v>228</v>
      </c>
      <c r="L1998">
        <v>700</v>
      </c>
      <c r="M1998" t="s">
        <v>194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182</v>
      </c>
      <c r="C1999">
        <v>2019</v>
      </c>
      <c r="D1999">
        <v>12</v>
      </c>
      <c r="E1999" t="s">
        <v>256</v>
      </c>
      <c r="F1999">
        <v>1</v>
      </c>
      <c r="G1999" t="s">
        <v>184</v>
      </c>
      <c r="H1999">
        <v>301</v>
      </c>
      <c r="I1999" t="s">
        <v>248</v>
      </c>
      <c r="J1999" t="s">
        <v>122</v>
      </c>
      <c r="K1999" t="s">
        <v>231</v>
      </c>
      <c r="L1999">
        <v>200</v>
      </c>
      <c r="M1999" t="s">
        <v>211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188</v>
      </c>
      <c r="C2000">
        <v>2019</v>
      </c>
      <c r="D2000">
        <v>12</v>
      </c>
      <c r="E2000" t="s">
        <v>256</v>
      </c>
      <c r="F2000">
        <v>5</v>
      </c>
      <c r="G2000" t="s">
        <v>196</v>
      </c>
      <c r="H2000">
        <v>950</v>
      </c>
      <c r="I2000" t="s">
        <v>185</v>
      </c>
      <c r="J2000" t="s">
        <v>116</v>
      </c>
      <c r="K2000" t="s">
        <v>186</v>
      </c>
      <c r="L2000">
        <v>4552</v>
      </c>
      <c r="M2000" t="s">
        <v>277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182</v>
      </c>
      <c r="C2001">
        <v>2019</v>
      </c>
      <c r="D2001">
        <v>12</v>
      </c>
      <c r="E2001" t="s">
        <v>256</v>
      </c>
      <c r="F2001">
        <v>79</v>
      </c>
      <c r="G2001" t="s">
        <v>213</v>
      </c>
      <c r="H2001">
        <v>950</v>
      </c>
      <c r="I2001" t="s">
        <v>185</v>
      </c>
      <c r="J2001" t="s">
        <v>116</v>
      </c>
      <c r="K2001" t="s">
        <v>186</v>
      </c>
      <c r="L2001">
        <v>4579</v>
      </c>
      <c r="M2001" t="s">
        <v>222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182</v>
      </c>
      <c r="C2002">
        <v>2019</v>
      </c>
      <c r="D2002">
        <v>12</v>
      </c>
      <c r="E2002" t="s">
        <v>256</v>
      </c>
      <c r="F2002">
        <v>3</v>
      </c>
      <c r="G2002" t="s">
        <v>190</v>
      </c>
      <c r="H2002">
        <v>951</v>
      </c>
      <c r="I2002" t="s">
        <v>251</v>
      </c>
      <c r="J2002" t="s">
        <v>127</v>
      </c>
      <c r="K2002" t="s">
        <v>250</v>
      </c>
      <c r="L2002">
        <v>4532</v>
      </c>
      <c r="M2002" t="s">
        <v>201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188</v>
      </c>
      <c r="C2003">
        <v>2019</v>
      </c>
      <c r="D2003">
        <v>12</v>
      </c>
      <c r="E2003" t="s">
        <v>256</v>
      </c>
      <c r="F2003">
        <v>10</v>
      </c>
      <c r="G2003" t="s">
        <v>239</v>
      </c>
      <c r="H2003">
        <v>1</v>
      </c>
      <c r="I2003" t="s">
        <v>230</v>
      </c>
      <c r="J2003" t="s">
        <v>122</v>
      </c>
      <c r="K2003" t="s">
        <v>231</v>
      </c>
      <c r="L2003">
        <v>207</v>
      </c>
      <c r="M2003" t="s">
        <v>244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188</v>
      </c>
      <c r="C2004">
        <v>2019</v>
      </c>
      <c r="D2004">
        <v>12</v>
      </c>
      <c r="E2004" t="s">
        <v>256</v>
      </c>
      <c r="F2004">
        <v>3</v>
      </c>
      <c r="G2004" t="s">
        <v>190</v>
      </c>
      <c r="H2004">
        <v>1</v>
      </c>
      <c r="I2004" t="s">
        <v>230</v>
      </c>
      <c r="J2004" t="s">
        <v>122</v>
      </c>
      <c r="K2004" t="s">
        <v>231</v>
      </c>
      <c r="L2004">
        <v>300</v>
      </c>
      <c r="M2004" t="s">
        <v>192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80">
        <v>5</v>
      </c>
      <c r="B2005" s="180" t="s">
        <v>182</v>
      </c>
      <c r="C2005" s="177">
        <v>2020</v>
      </c>
      <c r="D2005" s="180">
        <v>1</v>
      </c>
      <c r="E2005" s="180" t="s">
        <v>254</v>
      </c>
      <c r="F2005" s="181">
        <v>10</v>
      </c>
      <c r="G2005" s="180" t="s">
        <v>239</v>
      </c>
      <c r="H2005" s="180">
        <v>616</v>
      </c>
      <c r="I2005" s="180" t="s">
        <v>200</v>
      </c>
      <c r="J2005" s="180" t="s">
        <v>126</v>
      </c>
      <c r="K2005" s="180" t="s">
        <v>198</v>
      </c>
      <c r="L2005" s="180">
        <v>4513</v>
      </c>
      <c r="M2005" s="180" t="s">
        <v>241</v>
      </c>
      <c r="N2005" s="180">
        <v>3</v>
      </c>
      <c r="O2005" s="180">
        <v>89.68</v>
      </c>
      <c r="P2005" s="180">
        <v>485</v>
      </c>
      <c r="Q2005" t="str">
        <f t="shared" si="31"/>
        <v>Street</v>
      </c>
      <c r="R2005" s="182"/>
      <c r="U2005" s="182"/>
    </row>
    <row r="2006" spans="1:21" x14ac:dyDescent="0.35">
      <c r="A2006" s="180">
        <v>5</v>
      </c>
      <c r="B2006" s="180" t="s">
        <v>182</v>
      </c>
      <c r="C2006" s="177">
        <v>2020</v>
      </c>
      <c r="D2006" s="180">
        <v>1</v>
      </c>
      <c r="E2006" s="180" t="s">
        <v>254</v>
      </c>
      <c r="F2006" s="181">
        <v>1</v>
      </c>
      <c r="G2006" s="180" t="s">
        <v>184</v>
      </c>
      <c r="H2006" s="180">
        <v>603</v>
      </c>
      <c r="I2006" s="180" t="s">
        <v>197</v>
      </c>
      <c r="J2006" s="180" t="s">
        <v>126</v>
      </c>
      <c r="K2006" s="180" t="s">
        <v>198</v>
      </c>
      <c r="L2006" s="180">
        <v>200</v>
      </c>
      <c r="M2006" s="180" t="s">
        <v>211</v>
      </c>
      <c r="N2006" s="180">
        <v>762</v>
      </c>
      <c r="O2006" s="180">
        <v>28237.46</v>
      </c>
      <c r="P2006" s="180">
        <v>71956</v>
      </c>
      <c r="Q2006" t="str">
        <f t="shared" si="31"/>
        <v>Street</v>
      </c>
      <c r="R2006" s="182"/>
      <c r="U2006" s="182"/>
    </row>
    <row r="2007" spans="1:21" x14ac:dyDescent="0.35">
      <c r="A2007" s="180">
        <v>5</v>
      </c>
      <c r="B2007" s="180" t="s">
        <v>182</v>
      </c>
      <c r="C2007" s="177">
        <v>2020</v>
      </c>
      <c r="D2007" s="180">
        <v>1</v>
      </c>
      <c r="E2007" s="180" t="s">
        <v>254</v>
      </c>
      <c r="F2007" s="181">
        <v>3</v>
      </c>
      <c r="G2007" s="180" t="s">
        <v>190</v>
      </c>
      <c r="H2007" s="180">
        <v>954</v>
      </c>
      <c r="I2007" s="180" t="s">
        <v>238</v>
      </c>
      <c r="J2007" s="180" t="s">
        <v>120</v>
      </c>
      <c r="K2007" s="180" t="s">
        <v>217</v>
      </c>
      <c r="L2007" s="180">
        <v>4532</v>
      </c>
      <c r="M2007" s="180" t="s">
        <v>201</v>
      </c>
      <c r="N2007" s="180">
        <v>7926</v>
      </c>
      <c r="O2007" s="180">
        <v>12393264.01</v>
      </c>
      <c r="P2007" s="180">
        <v>167291909</v>
      </c>
      <c r="Q2007" t="str">
        <f t="shared" si="31"/>
        <v>4-Medium C&amp;I</v>
      </c>
      <c r="R2007" s="182"/>
      <c r="U2007" s="182"/>
    </row>
    <row r="2008" spans="1:21" x14ac:dyDescent="0.35">
      <c r="A2008" s="180">
        <v>4</v>
      </c>
      <c r="B2008" s="180" t="s">
        <v>188</v>
      </c>
      <c r="C2008" s="177">
        <v>2020</v>
      </c>
      <c r="D2008" s="180">
        <v>1</v>
      </c>
      <c r="E2008" s="180" t="s">
        <v>254</v>
      </c>
      <c r="F2008" s="181">
        <v>1</v>
      </c>
      <c r="G2008" s="180" t="s">
        <v>184</v>
      </c>
      <c r="H2008" s="180">
        <v>5</v>
      </c>
      <c r="I2008" s="180" t="s">
        <v>191</v>
      </c>
      <c r="J2008" s="180" t="s">
        <v>116</v>
      </c>
      <c r="K2008" s="180" t="s">
        <v>186</v>
      </c>
      <c r="L2008" s="180">
        <v>200</v>
      </c>
      <c r="M2008" s="180" t="s">
        <v>211</v>
      </c>
      <c r="N2008" s="180">
        <v>12</v>
      </c>
      <c r="O2008" s="180">
        <v>1195.47</v>
      </c>
      <c r="P2008" s="180">
        <v>4852</v>
      </c>
      <c r="Q2008" t="str">
        <f t="shared" si="31"/>
        <v>3-Small C&amp;I</v>
      </c>
      <c r="R2008" s="182"/>
      <c r="U2008" s="182"/>
    </row>
    <row r="2009" spans="1:21" x14ac:dyDescent="0.35">
      <c r="A2009" s="180">
        <v>5</v>
      </c>
      <c r="B2009" s="180" t="s">
        <v>182</v>
      </c>
      <c r="C2009" s="177">
        <v>2020</v>
      </c>
      <c r="D2009" s="180">
        <v>1</v>
      </c>
      <c r="E2009" s="180" t="s">
        <v>254</v>
      </c>
      <c r="F2009" s="181">
        <v>1</v>
      </c>
      <c r="G2009" s="180" t="s">
        <v>184</v>
      </c>
      <c r="H2009" s="180">
        <v>11</v>
      </c>
      <c r="I2009" s="180" t="s">
        <v>284</v>
      </c>
      <c r="J2009" s="180" t="s">
        <v>116</v>
      </c>
      <c r="K2009" s="180" t="s">
        <v>186</v>
      </c>
      <c r="L2009" s="180">
        <v>200</v>
      </c>
      <c r="M2009" s="180" t="s">
        <v>211</v>
      </c>
      <c r="N2009" s="180">
        <v>12</v>
      </c>
      <c r="O2009" s="180">
        <v>-10303.620000000001</v>
      </c>
      <c r="P2009" s="180">
        <v>6294</v>
      </c>
      <c r="Q2009" t="str">
        <f t="shared" si="31"/>
        <v>3-Small C&amp;I</v>
      </c>
      <c r="R2009" s="182"/>
      <c r="U2009" s="182"/>
    </row>
    <row r="2010" spans="1:21" x14ac:dyDescent="0.35">
      <c r="A2010" s="180">
        <v>5</v>
      </c>
      <c r="B2010" s="180" t="s">
        <v>182</v>
      </c>
      <c r="C2010" s="177">
        <v>2020</v>
      </c>
      <c r="D2010" s="180">
        <v>1</v>
      </c>
      <c r="E2010" s="180" t="s">
        <v>254</v>
      </c>
      <c r="F2010" s="181">
        <v>10</v>
      </c>
      <c r="G2010" s="180" t="s">
        <v>239</v>
      </c>
      <c r="H2010" s="180">
        <v>5</v>
      </c>
      <c r="I2010" s="180" t="s">
        <v>191</v>
      </c>
      <c r="J2010" s="180" t="s">
        <v>116</v>
      </c>
      <c r="K2010" s="180" t="s">
        <v>186</v>
      </c>
      <c r="L2010" s="180">
        <v>207</v>
      </c>
      <c r="M2010" s="180" t="s">
        <v>244</v>
      </c>
      <c r="N2010" s="180">
        <v>13</v>
      </c>
      <c r="O2010" s="180">
        <v>3704.3</v>
      </c>
      <c r="P2010" s="180">
        <v>16842</v>
      </c>
      <c r="Q2010" t="str">
        <f t="shared" si="31"/>
        <v>3-Small C&amp;I</v>
      </c>
      <c r="R2010" s="182"/>
      <c r="U2010" s="182"/>
    </row>
    <row r="2011" spans="1:21" x14ac:dyDescent="0.35">
      <c r="A2011" s="180">
        <v>5</v>
      </c>
      <c r="B2011" s="180" t="s">
        <v>182</v>
      </c>
      <c r="C2011" s="177">
        <v>2020</v>
      </c>
      <c r="D2011" s="180">
        <v>1</v>
      </c>
      <c r="E2011" s="180" t="s">
        <v>254</v>
      </c>
      <c r="F2011" s="181">
        <v>5</v>
      </c>
      <c r="G2011" s="180" t="s">
        <v>196</v>
      </c>
      <c r="H2011" s="180">
        <v>950</v>
      </c>
      <c r="I2011" s="180" t="s">
        <v>185</v>
      </c>
      <c r="J2011" s="180" t="s">
        <v>116</v>
      </c>
      <c r="K2011" s="180" t="s">
        <v>186</v>
      </c>
      <c r="L2011" s="180">
        <v>4552</v>
      </c>
      <c r="M2011" s="180" t="s">
        <v>277</v>
      </c>
      <c r="N2011" s="180">
        <v>1294</v>
      </c>
      <c r="O2011" s="180">
        <v>366608.09</v>
      </c>
      <c r="P2011" s="180">
        <v>3920100</v>
      </c>
      <c r="Q2011" t="str">
        <f t="shared" si="31"/>
        <v>3-Small C&amp;I</v>
      </c>
      <c r="R2011" s="182"/>
      <c r="U2011" s="182"/>
    </row>
    <row r="2012" spans="1:21" x14ac:dyDescent="0.35">
      <c r="A2012" s="180">
        <v>5</v>
      </c>
      <c r="B2012" s="180" t="s">
        <v>182</v>
      </c>
      <c r="C2012" s="177">
        <v>2020</v>
      </c>
      <c r="D2012" s="180">
        <v>1</v>
      </c>
      <c r="E2012" s="180" t="s">
        <v>254</v>
      </c>
      <c r="F2012" s="181">
        <v>3</v>
      </c>
      <c r="G2012" s="180" t="s">
        <v>190</v>
      </c>
      <c r="H2012" s="180">
        <v>950</v>
      </c>
      <c r="I2012" s="180" t="s">
        <v>185</v>
      </c>
      <c r="J2012" s="180" t="s">
        <v>116</v>
      </c>
      <c r="K2012" s="180" t="s">
        <v>186</v>
      </c>
      <c r="L2012" s="180">
        <v>4532</v>
      </c>
      <c r="M2012" s="180" t="s">
        <v>201</v>
      </c>
      <c r="N2012" s="180">
        <v>57640</v>
      </c>
      <c r="O2012" s="180">
        <v>7831207.3799999999</v>
      </c>
      <c r="P2012" s="180">
        <v>100562492</v>
      </c>
      <c r="Q2012" t="str">
        <f t="shared" si="31"/>
        <v>3-Small C&amp;I</v>
      </c>
      <c r="R2012" s="182"/>
      <c r="U2012" s="182"/>
    </row>
    <row r="2013" spans="1:21" x14ac:dyDescent="0.35">
      <c r="A2013" s="180">
        <v>4</v>
      </c>
      <c r="B2013" s="180" t="s">
        <v>188</v>
      </c>
      <c r="C2013" s="177">
        <v>2020</v>
      </c>
      <c r="D2013" s="180">
        <v>1</v>
      </c>
      <c r="E2013" s="180" t="s">
        <v>254</v>
      </c>
      <c r="F2013" s="181">
        <v>1</v>
      </c>
      <c r="G2013" s="180" t="s">
        <v>184</v>
      </c>
      <c r="H2013" s="180">
        <v>953</v>
      </c>
      <c r="I2013" s="180" t="s">
        <v>214</v>
      </c>
      <c r="J2013" s="180" t="s">
        <v>119</v>
      </c>
      <c r="K2013" s="180" t="s">
        <v>215</v>
      </c>
      <c r="L2013" s="180">
        <v>4512</v>
      </c>
      <c r="M2013" s="180" t="s">
        <v>187</v>
      </c>
      <c r="N2013" s="180">
        <v>1</v>
      </c>
      <c r="O2013" s="180">
        <v>55.03</v>
      </c>
      <c r="P2013" s="180">
        <v>455</v>
      </c>
      <c r="Q2013" t="str">
        <f t="shared" si="31"/>
        <v>3-Small C&amp;I</v>
      </c>
      <c r="R2013" s="182"/>
      <c r="U2013" s="182"/>
    </row>
    <row r="2014" spans="1:21" x14ac:dyDescent="0.35">
      <c r="A2014" s="180">
        <v>4</v>
      </c>
      <c r="B2014" s="180" t="s">
        <v>188</v>
      </c>
      <c r="C2014" s="177">
        <v>2020</v>
      </c>
      <c r="D2014" s="180">
        <v>1</v>
      </c>
      <c r="E2014" s="180" t="s">
        <v>254</v>
      </c>
      <c r="F2014" s="181">
        <v>1</v>
      </c>
      <c r="G2014" s="180" t="s">
        <v>184</v>
      </c>
      <c r="H2014" s="180">
        <v>950</v>
      </c>
      <c r="I2014" s="180" t="s">
        <v>185</v>
      </c>
      <c r="J2014" s="180" t="s">
        <v>116</v>
      </c>
      <c r="K2014" s="180" t="s">
        <v>186</v>
      </c>
      <c r="L2014" s="180">
        <v>4512</v>
      </c>
      <c r="M2014" s="180" t="s">
        <v>187</v>
      </c>
      <c r="N2014" s="180">
        <v>28</v>
      </c>
      <c r="O2014" s="180">
        <v>1801.6</v>
      </c>
      <c r="P2014" s="180">
        <v>15208</v>
      </c>
      <c r="Q2014" t="str">
        <f t="shared" si="31"/>
        <v>3-Small C&amp;I</v>
      </c>
      <c r="R2014" s="182"/>
      <c r="U2014" s="182"/>
    </row>
    <row r="2015" spans="1:21" x14ac:dyDescent="0.35">
      <c r="A2015" s="180">
        <v>5</v>
      </c>
      <c r="B2015" s="180" t="s">
        <v>182</v>
      </c>
      <c r="C2015" s="177">
        <v>2020</v>
      </c>
      <c r="D2015" s="180">
        <v>1</v>
      </c>
      <c r="E2015" s="180" t="s">
        <v>254</v>
      </c>
      <c r="F2015" s="181">
        <v>10</v>
      </c>
      <c r="G2015" s="180" t="s">
        <v>239</v>
      </c>
      <c r="H2015" s="180">
        <v>950</v>
      </c>
      <c r="I2015" s="180" t="s">
        <v>185</v>
      </c>
      <c r="J2015" s="180" t="s">
        <v>116</v>
      </c>
      <c r="K2015" s="180" t="s">
        <v>186</v>
      </c>
      <c r="L2015" s="180">
        <v>4513</v>
      </c>
      <c r="M2015" s="180" t="s">
        <v>241</v>
      </c>
      <c r="N2015" s="180">
        <v>17</v>
      </c>
      <c r="O2015" s="180">
        <v>2891.1</v>
      </c>
      <c r="P2015" s="180">
        <v>30330</v>
      </c>
      <c r="Q2015" t="str">
        <f t="shared" si="31"/>
        <v>3-Small C&amp;I</v>
      </c>
      <c r="R2015" s="182"/>
      <c r="U2015" s="182"/>
    </row>
    <row r="2016" spans="1:21" x14ac:dyDescent="0.35">
      <c r="A2016" s="180">
        <v>5</v>
      </c>
      <c r="B2016" s="180" t="s">
        <v>182</v>
      </c>
      <c r="C2016" s="177">
        <v>2020</v>
      </c>
      <c r="D2016" s="180">
        <v>1</v>
      </c>
      <c r="E2016" s="180" t="s">
        <v>254</v>
      </c>
      <c r="F2016" s="181">
        <v>6</v>
      </c>
      <c r="G2016" s="180" t="s">
        <v>193</v>
      </c>
      <c r="H2016" s="180">
        <v>626</v>
      </c>
      <c r="I2016" s="180" t="s">
        <v>269</v>
      </c>
      <c r="J2016" s="180" t="s">
        <v>133</v>
      </c>
      <c r="K2016" s="180" t="s">
        <v>213</v>
      </c>
      <c r="L2016" s="180">
        <v>700</v>
      </c>
      <c r="M2016" s="180" t="s">
        <v>194</v>
      </c>
      <c r="N2016" s="180">
        <v>3</v>
      </c>
      <c r="O2016" s="180">
        <v>2178.7800000000002</v>
      </c>
      <c r="P2016" s="180">
        <v>773</v>
      </c>
      <c r="Q2016" t="str">
        <f t="shared" si="31"/>
        <v>Street</v>
      </c>
      <c r="R2016" s="182"/>
      <c r="U2016" s="182"/>
    </row>
    <row r="2017" spans="1:21" x14ac:dyDescent="0.35">
      <c r="A2017" s="180">
        <v>4</v>
      </c>
      <c r="B2017" s="180" t="s">
        <v>188</v>
      </c>
      <c r="C2017" s="177">
        <v>2020</v>
      </c>
      <c r="D2017" s="180">
        <v>1</v>
      </c>
      <c r="E2017" s="180" t="s">
        <v>254</v>
      </c>
      <c r="F2017" s="181">
        <v>3</v>
      </c>
      <c r="G2017" s="180" t="s">
        <v>190</v>
      </c>
      <c r="H2017" s="180">
        <v>951</v>
      </c>
      <c r="I2017" s="180" t="s">
        <v>251</v>
      </c>
      <c r="J2017" s="180" t="s">
        <v>127</v>
      </c>
      <c r="K2017" s="180" t="s">
        <v>250</v>
      </c>
      <c r="L2017" s="180">
        <v>4532</v>
      </c>
      <c r="M2017" s="180" t="s">
        <v>201</v>
      </c>
      <c r="N2017" s="180">
        <v>6</v>
      </c>
      <c r="O2017" s="180">
        <v>177.62</v>
      </c>
      <c r="P2017" s="180">
        <v>1366</v>
      </c>
      <c r="Q2017" t="str">
        <f t="shared" si="31"/>
        <v>3-Small C&amp;I</v>
      </c>
      <c r="R2017" s="182"/>
      <c r="U2017" s="182"/>
    </row>
    <row r="2018" spans="1:21" x14ac:dyDescent="0.35">
      <c r="A2018" s="180">
        <v>4</v>
      </c>
      <c r="B2018" s="180" t="s">
        <v>188</v>
      </c>
      <c r="C2018" s="177">
        <v>2020</v>
      </c>
      <c r="D2018" s="180">
        <v>1</v>
      </c>
      <c r="E2018" s="180" t="s">
        <v>254</v>
      </c>
      <c r="F2018" s="181">
        <v>3</v>
      </c>
      <c r="G2018" s="180" t="s">
        <v>190</v>
      </c>
      <c r="H2018" s="180">
        <v>955</v>
      </c>
      <c r="I2018" s="180" t="s">
        <v>283</v>
      </c>
      <c r="J2018" s="180" t="s">
        <v>128</v>
      </c>
      <c r="K2018" s="180" t="s">
        <v>264</v>
      </c>
      <c r="L2018" s="180">
        <v>4532</v>
      </c>
      <c r="M2018" s="180" t="s">
        <v>201</v>
      </c>
      <c r="N2018" s="180">
        <v>1</v>
      </c>
      <c r="O2018" s="180">
        <v>-209.62</v>
      </c>
      <c r="P2018" s="180">
        <v>-118</v>
      </c>
      <c r="Q2018" t="str">
        <f t="shared" si="31"/>
        <v>4-Medium C&amp;I</v>
      </c>
      <c r="R2018" s="182"/>
      <c r="U2018" s="182"/>
    </row>
    <row r="2019" spans="1:21" x14ac:dyDescent="0.35">
      <c r="A2019" s="180">
        <v>5</v>
      </c>
      <c r="B2019" s="180" t="s">
        <v>182</v>
      </c>
      <c r="C2019" s="177">
        <v>2020</v>
      </c>
      <c r="D2019" s="180">
        <v>1</v>
      </c>
      <c r="E2019" s="180" t="s">
        <v>254</v>
      </c>
      <c r="F2019" s="181">
        <v>6</v>
      </c>
      <c r="G2019" s="180" t="s">
        <v>193</v>
      </c>
      <c r="H2019" s="180">
        <v>612</v>
      </c>
      <c r="I2019" s="180" t="s">
        <v>224</v>
      </c>
      <c r="J2019" s="180" t="s">
        <v>117</v>
      </c>
      <c r="K2019" s="180" t="s">
        <v>225</v>
      </c>
      <c r="L2019" s="180">
        <v>700</v>
      </c>
      <c r="M2019" s="180" t="s">
        <v>194</v>
      </c>
      <c r="N2019" s="180">
        <v>3</v>
      </c>
      <c r="O2019" s="180">
        <v>97.73</v>
      </c>
      <c r="P2019" s="180">
        <v>355</v>
      </c>
      <c r="Q2019" t="str">
        <f t="shared" si="31"/>
        <v>3-Small C&amp;I</v>
      </c>
      <c r="R2019" s="182"/>
      <c r="U2019" s="182"/>
    </row>
    <row r="2020" spans="1:21" x14ac:dyDescent="0.35">
      <c r="A2020" s="180">
        <v>4</v>
      </c>
      <c r="B2020" s="180" t="s">
        <v>188</v>
      </c>
      <c r="C2020" s="177">
        <v>2020</v>
      </c>
      <c r="D2020" s="180">
        <v>1</v>
      </c>
      <c r="E2020" s="180" t="s">
        <v>254</v>
      </c>
      <c r="F2020" s="181">
        <v>3</v>
      </c>
      <c r="G2020" s="180" t="s">
        <v>190</v>
      </c>
      <c r="H2020" s="180">
        <v>621</v>
      </c>
      <c r="I2020" s="180" t="s">
        <v>260</v>
      </c>
      <c r="J2020" s="180" t="s">
        <v>117</v>
      </c>
      <c r="K2020" s="180" t="s">
        <v>225</v>
      </c>
      <c r="L2020" s="180">
        <v>4532</v>
      </c>
      <c r="M2020" s="180" t="s">
        <v>201</v>
      </c>
      <c r="N2020" s="180">
        <v>8</v>
      </c>
      <c r="O2020" s="180">
        <v>212.09</v>
      </c>
      <c r="P2020" s="180">
        <v>1564</v>
      </c>
      <c r="Q2020" t="str">
        <f t="shared" si="31"/>
        <v>3-Small C&amp;I</v>
      </c>
      <c r="R2020" s="182"/>
      <c r="U2020" s="182"/>
    </row>
    <row r="2021" spans="1:21" x14ac:dyDescent="0.35">
      <c r="A2021" s="180">
        <v>5</v>
      </c>
      <c r="B2021" s="180" t="s">
        <v>182</v>
      </c>
      <c r="C2021" s="177">
        <v>2020</v>
      </c>
      <c r="D2021" s="180">
        <v>1</v>
      </c>
      <c r="E2021" s="180" t="s">
        <v>254</v>
      </c>
      <c r="F2021" s="181">
        <v>6</v>
      </c>
      <c r="G2021" s="180" t="s">
        <v>193</v>
      </c>
      <c r="H2021" s="180">
        <v>607</v>
      </c>
      <c r="I2021" s="180" t="s">
        <v>294</v>
      </c>
      <c r="J2021" s="180" t="s">
        <v>131</v>
      </c>
      <c r="K2021" s="180" t="s">
        <v>281</v>
      </c>
      <c r="L2021" s="180">
        <v>700</v>
      </c>
      <c r="M2021" s="180" t="s">
        <v>194</v>
      </c>
      <c r="N2021" s="180">
        <v>3</v>
      </c>
      <c r="O2021" s="180">
        <v>22061.22</v>
      </c>
      <c r="P2021" s="180">
        <v>57613</v>
      </c>
      <c r="Q2021" t="str">
        <f t="shared" si="31"/>
        <v>Street</v>
      </c>
      <c r="R2021" s="182"/>
      <c r="U2021" s="182"/>
    </row>
    <row r="2022" spans="1:21" x14ac:dyDescent="0.35">
      <c r="A2022" s="180">
        <v>4</v>
      </c>
      <c r="B2022" s="180" t="s">
        <v>188</v>
      </c>
      <c r="C2022" s="177">
        <v>2020</v>
      </c>
      <c r="D2022" s="180">
        <v>1</v>
      </c>
      <c r="E2022" s="180" t="s">
        <v>254</v>
      </c>
      <c r="F2022" s="181">
        <v>60</v>
      </c>
      <c r="G2022" s="180" t="s">
        <v>213</v>
      </c>
      <c r="H2022" s="180">
        <v>624</v>
      </c>
      <c r="I2022" s="180" t="s">
        <v>227</v>
      </c>
      <c r="J2022" s="180" t="s">
        <v>125</v>
      </c>
      <c r="K2022" s="180" t="s">
        <v>228</v>
      </c>
      <c r="L2022" s="180">
        <v>4563</v>
      </c>
      <c r="M2022" s="180" t="s">
        <v>229</v>
      </c>
      <c r="N2022" s="180">
        <v>2</v>
      </c>
      <c r="O2022" s="180">
        <v>28.78</v>
      </c>
      <c r="P2022" s="180">
        <v>174</v>
      </c>
      <c r="Q2022" t="str">
        <f t="shared" si="31"/>
        <v>Street</v>
      </c>
      <c r="R2022" s="182"/>
      <c r="U2022" s="182"/>
    </row>
    <row r="2023" spans="1:21" x14ac:dyDescent="0.35">
      <c r="A2023" s="180">
        <v>4</v>
      </c>
      <c r="B2023" s="180" t="s">
        <v>188</v>
      </c>
      <c r="C2023" s="177">
        <v>2020</v>
      </c>
      <c r="D2023" s="180">
        <v>1</v>
      </c>
      <c r="E2023" s="180" t="s">
        <v>254</v>
      </c>
      <c r="F2023" s="181">
        <v>1</v>
      </c>
      <c r="G2023" s="180" t="s">
        <v>184</v>
      </c>
      <c r="H2023" s="180">
        <v>905</v>
      </c>
      <c r="I2023" s="180" t="s">
        <v>273</v>
      </c>
      <c r="J2023" s="180" t="s">
        <v>123</v>
      </c>
      <c r="K2023" s="180" t="s">
        <v>243</v>
      </c>
      <c r="L2023" s="180">
        <v>4512</v>
      </c>
      <c r="M2023" s="180" t="s">
        <v>187</v>
      </c>
      <c r="N2023" s="180">
        <v>106</v>
      </c>
      <c r="O2023" s="180">
        <v>5185.6099999999997</v>
      </c>
      <c r="P2023" s="180">
        <v>109698</v>
      </c>
      <c r="Q2023" t="str">
        <f t="shared" si="31"/>
        <v>2-Low Income Residential</v>
      </c>
      <c r="R2023" s="182"/>
      <c r="U2023" s="182"/>
    </row>
    <row r="2024" spans="1:21" x14ac:dyDescent="0.35">
      <c r="A2024" s="180">
        <v>5</v>
      </c>
      <c r="B2024" s="180" t="s">
        <v>182</v>
      </c>
      <c r="C2024" s="177">
        <v>2020</v>
      </c>
      <c r="D2024" s="180">
        <v>1</v>
      </c>
      <c r="E2024" s="180" t="s">
        <v>254</v>
      </c>
      <c r="F2024" s="181">
        <v>5</v>
      </c>
      <c r="G2024" s="180" t="s">
        <v>196</v>
      </c>
      <c r="H2024" s="180">
        <v>616</v>
      </c>
      <c r="I2024" s="180" t="s">
        <v>200</v>
      </c>
      <c r="J2024" s="180" t="s">
        <v>126</v>
      </c>
      <c r="K2024" s="180" t="s">
        <v>198</v>
      </c>
      <c r="L2024" s="180">
        <v>4552</v>
      </c>
      <c r="M2024" s="180" t="s">
        <v>277</v>
      </c>
      <c r="N2024" s="180">
        <v>103</v>
      </c>
      <c r="O2024" s="180">
        <v>14957.21</v>
      </c>
      <c r="P2024" s="180">
        <v>77818</v>
      </c>
      <c r="Q2024" t="str">
        <f t="shared" si="31"/>
        <v>Street</v>
      </c>
      <c r="R2024" s="182"/>
      <c r="U2024" s="182"/>
    </row>
    <row r="2025" spans="1:21" x14ac:dyDescent="0.35">
      <c r="A2025" s="180">
        <v>5</v>
      </c>
      <c r="B2025" s="180" t="s">
        <v>182</v>
      </c>
      <c r="C2025" s="177">
        <v>2020</v>
      </c>
      <c r="D2025" s="180">
        <v>1</v>
      </c>
      <c r="E2025" s="180" t="s">
        <v>254</v>
      </c>
      <c r="F2025" s="181">
        <v>1</v>
      </c>
      <c r="G2025" s="180" t="s">
        <v>184</v>
      </c>
      <c r="H2025" s="180">
        <v>1</v>
      </c>
      <c r="I2025" s="180" t="s">
        <v>230</v>
      </c>
      <c r="J2025" s="180" t="s">
        <v>122</v>
      </c>
      <c r="K2025" s="180" t="s">
        <v>231</v>
      </c>
      <c r="L2025" s="180">
        <v>200</v>
      </c>
      <c r="M2025" s="180" t="s">
        <v>211</v>
      </c>
      <c r="N2025" s="180">
        <v>542411</v>
      </c>
      <c r="O2025" s="180">
        <v>89307421.129999995</v>
      </c>
      <c r="P2025" s="180">
        <v>332638957</v>
      </c>
      <c r="Q2025" t="str">
        <f t="shared" si="31"/>
        <v>1-Residential</v>
      </c>
      <c r="R2025" s="182"/>
      <c r="U2025" s="182"/>
    </row>
    <row r="2026" spans="1:21" x14ac:dyDescent="0.35">
      <c r="A2026" s="180">
        <v>5</v>
      </c>
      <c r="B2026" s="180" t="s">
        <v>182</v>
      </c>
      <c r="C2026" s="177">
        <v>2020</v>
      </c>
      <c r="D2026" s="180">
        <v>1</v>
      </c>
      <c r="E2026" s="180" t="s">
        <v>254</v>
      </c>
      <c r="F2026" s="181">
        <v>3</v>
      </c>
      <c r="G2026" s="180" t="s">
        <v>190</v>
      </c>
      <c r="H2026" s="180">
        <v>11</v>
      </c>
      <c r="I2026" s="180" t="s">
        <v>284</v>
      </c>
      <c r="J2026" s="180" t="s">
        <v>116</v>
      </c>
      <c r="K2026" s="180" t="s">
        <v>186</v>
      </c>
      <c r="L2026" s="180">
        <v>300</v>
      </c>
      <c r="M2026" s="180" t="s">
        <v>192</v>
      </c>
      <c r="N2026" s="180">
        <v>232</v>
      </c>
      <c r="O2026" s="180">
        <v>74625.740000000005</v>
      </c>
      <c r="P2026" s="180">
        <v>326059</v>
      </c>
      <c r="Q2026" t="str">
        <f t="shared" si="31"/>
        <v>3-Small C&amp;I</v>
      </c>
      <c r="R2026" s="182"/>
      <c r="U2026" s="182"/>
    </row>
    <row r="2027" spans="1:21" x14ac:dyDescent="0.35">
      <c r="A2027" s="180">
        <v>5</v>
      </c>
      <c r="B2027" s="180" t="s">
        <v>182</v>
      </c>
      <c r="C2027" s="177">
        <v>2020</v>
      </c>
      <c r="D2027" s="180">
        <v>1</v>
      </c>
      <c r="E2027" s="180" t="s">
        <v>254</v>
      </c>
      <c r="F2027" s="181">
        <v>3</v>
      </c>
      <c r="G2027" s="180" t="s">
        <v>190</v>
      </c>
      <c r="H2027" s="180">
        <v>5</v>
      </c>
      <c r="I2027" s="180" t="s">
        <v>191</v>
      </c>
      <c r="J2027" s="180" t="s">
        <v>116</v>
      </c>
      <c r="K2027" s="180" t="s">
        <v>186</v>
      </c>
      <c r="L2027" s="180">
        <v>300</v>
      </c>
      <c r="M2027" s="180" t="s">
        <v>192</v>
      </c>
      <c r="N2027" s="180">
        <v>46523</v>
      </c>
      <c r="O2027" s="180">
        <v>9583032.5399999991</v>
      </c>
      <c r="P2027" s="180">
        <v>62040825</v>
      </c>
      <c r="Q2027" t="str">
        <f t="shared" si="31"/>
        <v>3-Small C&amp;I</v>
      </c>
      <c r="R2027" s="182"/>
      <c r="U2027" s="182"/>
    </row>
    <row r="2028" spans="1:21" x14ac:dyDescent="0.35">
      <c r="A2028" s="180">
        <v>4</v>
      </c>
      <c r="B2028" s="180" t="s">
        <v>188</v>
      </c>
      <c r="C2028" s="177">
        <v>2020</v>
      </c>
      <c r="D2028" s="180">
        <v>1</v>
      </c>
      <c r="E2028" s="180" t="s">
        <v>254</v>
      </c>
      <c r="F2028" s="181">
        <v>3</v>
      </c>
      <c r="G2028" s="180" t="s">
        <v>190</v>
      </c>
      <c r="H2028" s="180">
        <v>10</v>
      </c>
      <c r="I2028" s="180" t="s">
        <v>252</v>
      </c>
      <c r="J2028" s="180" t="s">
        <v>119</v>
      </c>
      <c r="K2028" s="180" t="s">
        <v>215</v>
      </c>
      <c r="L2028" s="180">
        <v>300</v>
      </c>
      <c r="M2028" s="180" t="s">
        <v>192</v>
      </c>
      <c r="N2028" s="180">
        <v>13</v>
      </c>
      <c r="O2028" s="180">
        <v>1539.12</v>
      </c>
      <c r="P2028" s="180">
        <v>6380</v>
      </c>
      <c r="Q2028" t="str">
        <f t="shared" si="31"/>
        <v>3-Small C&amp;I</v>
      </c>
      <c r="R2028" s="182"/>
      <c r="U2028" s="182"/>
    </row>
    <row r="2029" spans="1:21" x14ac:dyDescent="0.35">
      <c r="A2029" s="180">
        <v>5</v>
      </c>
      <c r="B2029" s="180" t="s">
        <v>182</v>
      </c>
      <c r="C2029" s="177">
        <v>2020</v>
      </c>
      <c r="D2029" s="180">
        <v>1</v>
      </c>
      <c r="E2029" s="180" t="s">
        <v>254</v>
      </c>
      <c r="F2029" s="181">
        <v>75</v>
      </c>
      <c r="G2029" s="180" t="s">
        <v>213</v>
      </c>
      <c r="H2029" s="180">
        <v>950</v>
      </c>
      <c r="I2029" s="180" t="s">
        <v>185</v>
      </c>
      <c r="J2029" s="180" t="s">
        <v>116</v>
      </c>
      <c r="K2029" s="180" t="s">
        <v>186</v>
      </c>
      <c r="L2029" s="180">
        <v>4575</v>
      </c>
      <c r="M2029" s="180" t="s">
        <v>213</v>
      </c>
      <c r="N2029" s="180">
        <v>2</v>
      </c>
      <c r="O2029" s="180">
        <v>1280.6199999999999</v>
      </c>
      <c r="P2029" s="180">
        <v>14000</v>
      </c>
      <c r="Q2029" t="str">
        <f t="shared" si="31"/>
        <v>3-Small C&amp;I</v>
      </c>
      <c r="R2029" s="182"/>
      <c r="U2029" s="182"/>
    </row>
    <row r="2030" spans="1:21" x14ac:dyDescent="0.35">
      <c r="A2030" s="180">
        <v>5</v>
      </c>
      <c r="B2030" s="180" t="s">
        <v>182</v>
      </c>
      <c r="C2030" s="177">
        <v>2020</v>
      </c>
      <c r="D2030" s="180">
        <v>1</v>
      </c>
      <c r="E2030" s="180" t="s">
        <v>254</v>
      </c>
      <c r="F2030" s="181">
        <v>3</v>
      </c>
      <c r="G2030" s="180" t="s">
        <v>190</v>
      </c>
      <c r="H2030" s="180">
        <v>8</v>
      </c>
      <c r="I2030" s="180" t="s">
        <v>249</v>
      </c>
      <c r="J2030" s="180" t="s">
        <v>127</v>
      </c>
      <c r="K2030" s="180" t="s">
        <v>250</v>
      </c>
      <c r="L2030" s="180">
        <v>300</v>
      </c>
      <c r="M2030" s="180" t="s">
        <v>192</v>
      </c>
      <c r="N2030" s="180">
        <v>417</v>
      </c>
      <c r="O2030" s="180">
        <v>25673.75</v>
      </c>
      <c r="P2030" s="180">
        <v>106926</v>
      </c>
      <c r="Q2030" t="str">
        <f t="shared" si="31"/>
        <v>3-Small C&amp;I</v>
      </c>
      <c r="R2030" s="182"/>
      <c r="U2030" s="182"/>
    </row>
    <row r="2031" spans="1:21" x14ac:dyDescent="0.35">
      <c r="A2031" s="180">
        <v>5</v>
      </c>
      <c r="B2031" s="180" t="s">
        <v>182</v>
      </c>
      <c r="C2031" s="177">
        <v>2020</v>
      </c>
      <c r="D2031" s="180">
        <v>1</v>
      </c>
      <c r="E2031" s="180" t="s">
        <v>254</v>
      </c>
      <c r="F2031" s="181">
        <v>1</v>
      </c>
      <c r="G2031" s="180" t="s">
        <v>184</v>
      </c>
      <c r="H2031" s="180">
        <v>903</v>
      </c>
      <c r="I2031" s="180" t="s">
        <v>240</v>
      </c>
      <c r="J2031" s="180" t="s">
        <v>122</v>
      </c>
      <c r="K2031" s="180" t="s">
        <v>231</v>
      </c>
      <c r="L2031" s="180">
        <v>4512</v>
      </c>
      <c r="M2031" s="180" t="s">
        <v>187</v>
      </c>
      <c r="N2031" s="180">
        <v>417981</v>
      </c>
      <c r="O2031" s="180">
        <v>36088362.670000002</v>
      </c>
      <c r="P2031" s="180">
        <v>280495718</v>
      </c>
      <c r="Q2031" t="str">
        <f t="shared" si="31"/>
        <v>1-Residential</v>
      </c>
      <c r="R2031" s="182"/>
      <c r="U2031" s="182"/>
    </row>
    <row r="2032" spans="1:21" x14ac:dyDescent="0.35">
      <c r="A2032" s="180">
        <v>5</v>
      </c>
      <c r="B2032" s="180" t="s">
        <v>182</v>
      </c>
      <c r="C2032" s="177">
        <v>2020</v>
      </c>
      <c r="D2032" s="180">
        <v>1</v>
      </c>
      <c r="E2032" s="180" t="s">
        <v>254</v>
      </c>
      <c r="F2032" s="181">
        <v>1</v>
      </c>
      <c r="G2032" s="180" t="s">
        <v>184</v>
      </c>
      <c r="H2032" s="180">
        <v>950</v>
      </c>
      <c r="I2032" s="180" t="s">
        <v>185</v>
      </c>
      <c r="J2032" s="180" t="s">
        <v>116</v>
      </c>
      <c r="K2032" s="180" t="s">
        <v>186</v>
      </c>
      <c r="L2032" s="180">
        <v>4512</v>
      </c>
      <c r="M2032" s="180" t="s">
        <v>187</v>
      </c>
      <c r="N2032" s="180">
        <v>675</v>
      </c>
      <c r="O2032" s="180">
        <v>45441.05</v>
      </c>
      <c r="P2032" s="180">
        <v>428936</v>
      </c>
      <c r="Q2032" t="str">
        <f t="shared" si="31"/>
        <v>3-Small C&amp;I</v>
      </c>
      <c r="R2032" s="182"/>
      <c r="U2032" s="182"/>
    </row>
    <row r="2033" spans="1:21" x14ac:dyDescent="0.35">
      <c r="A2033" s="180">
        <v>5</v>
      </c>
      <c r="B2033" s="180" t="s">
        <v>182</v>
      </c>
      <c r="C2033" s="177">
        <v>2020</v>
      </c>
      <c r="D2033" s="180">
        <v>1</v>
      </c>
      <c r="E2033" s="180" t="s">
        <v>254</v>
      </c>
      <c r="F2033" s="181">
        <v>75</v>
      </c>
      <c r="G2033" s="180" t="s">
        <v>213</v>
      </c>
      <c r="H2033" s="180">
        <v>5</v>
      </c>
      <c r="I2033" s="180" t="s">
        <v>191</v>
      </c>
      <c r="J2033" s="180" t="s">
        <v>116</v>
      </c>
      <c r="K2033" s="180" t="s">
        <v>186</v>
      </c>
      <c r="L2033" s="180">
        <v>1575</v>
      </c>
      <c r="M2033" s="180" t="s">
        <v>219</v>
      </c>
      <c r="N2033" s="180">
        <v>5</v>
      </c>
      <c r="O2033" s="180">
        <v>2833.9</v>
      </c>
      <c r="P2033" s="180">
        <v>13090</v>
      </c>
      <c r="Q2033" t="str">
        <f t="shared" si="31"/>
        <v>3-Small C&amp;I</v>
      </c>
      <c r="R2033" s="182"/>
      <c r="U2033" s="182"/>
    </row>
    <row r="2034" spans="1:21" x14ac:dyDescent="0.35">
      <c r="A2034" s="180">
        <v>5</v>
      </c>
      <c r="B2034" s="180" t="s">
        <v>182</v>
      </c>
      <c r="C2034" s="177">
        <v>2020</v>
      </c>
      <c r="D2034" s="180">
        <v>1</v>
      </c>
      <c r="E2034" s="180" t="s">
        <v>254</v>
      </c>
      <c r="F2034" s="181">
        <v>6</v>
      </c>
      <c r="G2034" s="180" t="s">
        <v>193</v>
      </c>
      <c r="H2034" s="180">
        <v>602</v>
      </c>
      <c r="I2034" s="180" t="s">
        <v>247</v>
      </c>
      <c r="J2034" s="180" t="s">
        <v>126</v>
      </c>
      <c r="K2034" s="180" t="s">
        <v>198</v>
      </c>
      <c r="L2034" s="180">
        <v>700</v>
      </c>
      <c r="M2034" s="180" t="s">
        <v>194</v>
      </c>
      <c r="N2034" s="180">
        <v>348</v>
      </c>
      <c r="O2034" s="180">
        <v>37979.5</v>
      </c>
      <c r="P2034" s="180">
        <v>120332</v>
      </c>
      <c r="Q2034" t="str">
        <f t="shared" si="31"/>
        <v>Street</v>
      </c>
      <c r="R2034" s="182"/>
      <c r="U2034" s="182"/>
    </row>
    <row r="2035" spans="1:21" x14ac:dyDescent="0.35">
      <c r="A2035" s="180">
        <v>4</v>
      </c>
      <c r="B2035" s="180" t="s">
        <v>188</v>
      </c>
      <c r="C2035" s="177">
        <v>2020</v>
      </c>
      <c r="D2035" s="180">
        <v>1</v>
      </c>
      <c r="E2035" s="180" t="s">
        <v>254</v>
      </c>
      <c r="F2035" s="181">
        <v>3</v>
      </c>
      <c r="G2035" s="180" t="s">
        <v>190</v>
      </c>
      <c r="H2035" s="180">
        <v>710</v>
      </c>
      <c r="I2035" s="180" t="s">
        <v>221</v>
      </c>
      <c r="J2035" s="180" t="s">
        <v>208</v>
      </c>
      <c r="K2035" s="180" t="s">
        <v>209</v>
      </c>
      <c r="L2035" s="180">
        <v>4532</v>
      </c>
      <c r="M2035" s="180" t="s">
        <v>201</v>
      </c>
      <c r="N2035" s="180">
        <v>10</v>
      </c>
      <c r="O2035" s="180">
        <v>39729.550000000003</v>
      </c>
      <c r="P2035" s="180">
        <v>248567</v>
      </c>
      <c r="Q2035" t="str">
        <f t="shared" si="31"/>
        <v>5-Large C&amp;I</v>
      </c>
      <c r="R2035" s="182"/>
      <c r="U2035" s="182"/>
    </row>
    <row r="2036" spans="1:21" x14ac:dyDescent="0.35">
      <c r="A2036" s="180">
        <v>5</v>
      </c>
      <c r="B2036" s="180" t="s">
        <v>182</v>
      </c>
      <c r="C2036" s="177">
        <v>2020</v>
      </c>
      <c r="D2036" s="180">
        <v>1</v>
      </c>
      <c r="E2036" s="180" t="s">
        <v>254</v>
      </c>
      <c r="F2036" s="181">
        <v>3</v>
      </c>
      <c r="G2036" s="180" t="s">
        <v>190</v>
      </c>
      <c r="H2036" s="180">
        <v>17</v>
      </c>
      <c r="I2036" s="180" t="s">
        <v>205</v>
      </c>
      <c r="J2036" s="180" t="s">
        <v>129</v>
      </c>
      <c r="K2036" s="180" t="s">
        <v>206</v>
      </c>
      <c r="L2036" s="180">
        <v>300</v>
      </c>
      <c r="M2036" s="180" t="s">
        <v>192</v>
      </c>
      <c r="N2036" s="180">
        <v>2</v>
      </c>
      <c r="O2036" s="180">
        <v>2824.03</v>
      </c>
      <c r="P2036" s="180">
        <v>13600</v>
      </c>
      <c r="Q2036" t="str">
        <f t="shared" si="31"/>
        <v>4-Medium C&amp;I</v>
      </c>
      <c r="R2036" s="182"/>
      <c r="U2036" s="182"/>
    </row>
    <row r="2037" spans="1:21" x14ac:dyDescent="0.35">
      <c r="A2037" s="180">
        <v>5</v>
      </c>
      <c r="B2037" s="180" t="s">
        <v>182</v>
      </c>
      <c r="C2037" s="177">
        <v>2020</v>
      </c>
      <c r="D2037" s="180">
        <v>1</v>
      </c>
      <c r="E2037" s="180" t="s">
        <v>254</v>
      </c>
      <c r="F2037" s="181">
        <v>3</v>
      </c>
      <c r="G2037" s="180" t="s">
        <v>190</v>
      </c>
      <c r="H2037" s="180">
        <v>602</v>
      </c>
      <c r="I2037" s="180" t="s">
        <v>247</v>
      </c>
      <c r="J2037" s="180" t="s">
        <v>126</v>
      </c>
      <c r="K2037" s="180" t="s">
        <v>198</v>
      </c>
      <c r="L2037" s="180">
        <v>300</v>
      </c>
      <c r="M2037" s="180" t="s">
        <v>192</v>
      </c>
      <c r="N2037" s="180">
        <v>1000</v>
      </c>
      <c r="O2037" s="180">
        <v>128493.72</v>
      </c>
      <c r="P2037" s="180">
        <v>401186</v>
      </c>
      <c r="Q2037" t="str">
        <f t="shared" si="31"/>
        <v>Street</v>
      </c>
      <c r="R2037" s="182"/>
      <c r="U2037" s="182"/>
    </row>
    <row r="2038" spans="1:21" x14ac:dyDescent="0.35">
      <c r="A2038" s="180">
        <v>5</v>
      </c>
      <c r="B2038" s="180" t="s">
        <v>182</v>
      </c>
      <c r="C2038" s="177">
        <v>2020</v>
      </c>
      <c r="D2038" s="180">
        <v>1</v>
      </c>
      <c r="E2038" s="180" t="s">
        <v>254</v>
      </c>
      <c r="F2038" s="181">
        <v>3</v>
      </c>
      <c r="G2038" s="180" t="s">
        <v>190</v>
      </c>
      <c r="H2038" s="180">
        <v>603</v>
      </c>
      <c r="I2038" s="180" t="s">
        <v>197</v>
      </c>
      <c r="J2038" s="180" t="s">
        <v>126</v>
      </c>
      <c r="K2038" s="180" t="s">
        <v>198</v>
      </c>
      <c r="L2038" s="180">
        <v>300</v>
      </c>
      <c r="M2038" s="180" t="s">
        <v>192</v>
      </c>
      <c r="N2038" s="180">
        <v>2004</v>
      </c>
      <c r="O2038" s="180">
        <v>237739.6</v>
      </c>
      <c r="P2038" s="180">
        <v>713741</v>
      </c>
      <c r="Q2038" t="str">
        <f t="shared" si="31"/>
        <v>Street</v>
      </c>
      <c r="R2038" s="182"/>
      <c r="U2038" s="182"/>
    </row>
    <row r="2039" spans="1:21" x14ac:dyDescent="0.35">
      <c r="A2039" s="180">
        <v>5</v>
      </c>
      <c r="B2039" s="180" t="s">
        <v>182</v>
      </c>
      <c r="C2039" s="177">
        <v>2020</v>
      </c>
      <c r="D2039" s="180">
        <v>1</v>
      </c>
      <c r="E2039" s="180" t="s">
        <v>254</v>
      </c>
      <c r="F2039" s="181">
        <v>60</v>
      </c>
      <c r="G2039" s="180" t="s">
        <v>213</v>
      </c>
      <c r="H2039" s="180">
        <v>624</v>
      </c>
      <c r="I2039" s="180" t="s">
        <v>227</v>
      </c>
      <c r="J2039" s="180" t="s">
        <v>125</v>
      </c>
      <c r="K2039" s="180" t="s">
        <v>228</v>
      </c>
      <c r="L2039" s="180">
        <v>4563</v>
      </c>
      <c r="M2039" s="180" t="s">
        <v>229</v>
      </c>
      <c r="N2039" s="180">
        <v>2</v>
      </c>
      <c r="O2039" s="180">
        <v>42.17</v>
      </c>
      <c r="P2039" s="180">
        <v>335</v>
      </c>
      <c r="Q2039" t="str">
        <f t="shared" si="31"/>
        <v>Street</v>
      </c>
      <c r="R2039" s="182"/>
      <c r="U2039" s="182"/>
    </row>
    <row r="2040" spans="1:21" x14ac:dyDescent="0.35">
      <c r="A2040" s="180">
        <v>5</v>
      </c>
      <c r="B2040" s="180" t="s">
        <v>182</v>
      </c>
      <c r="C2040" s="177">
        <v>2020</v>
      </c>
      <c r="D2040" s="180">
        <v>1</v>
      </c>
      <c r="E2040" s="180" t="s">
        <v>254</v>
      </c>
      <c r="F2040" s="181">
        <v>1</v>
      </c>
      <c r="G2040" s="180" t="s">
        <v>184</v>
      </c>
      <c r="H2040" s="180">
        <v>7</v>
      </c>
      <c r="I2040" s="180" t="s">
        <v>242</v>
      </c>
      <c r="J2040" s="180" t="s">
        <v>123</v>
      </c>
      <c r="K2040" s="180" t="s">
        <v>243</v>
      </c>
      <c r="L2040" s="180">
        <v>200</v>
      </c>
      <c r="M2040" s="180" t="s">
        <v>211</v>
      </c>
      <c r="N2040" s="180">
        <v>69</v>
      </c>
      <c r="O2040" s="180">
        <v>8750.76</v>
      </c>
      <c r="P2040" s="180">
        <v>49376</v>
      </c>
      <c r="Q2040" t="str">
        <f t="shared" si="31"/>
        <v>2-Low Income Residential</v>
      </c>
      <c r="R2040" s="182"/>
      <c r="U2040" s="182"/>
    </row>
    <row r="2041" spans="1:21" x14ac:dyDescent="0.35">
      <c r="A2041" s="180">
        <v>5</v>
      </c>
      <c r="B2041" s="180" t="s">
        <v>182</v>
      </c>
      <c r="C2041" s="180">
        <v>2020</v>
      </c>
      <c r="D2041" s="180">
        <v>1</v>
      </c>
      <c r="E2041" s="180" t="s">
        <v>254</v>
      </c>
      <c r="F2041" s="181">
        <v>1</v>
      </c>
      <c r="G2041" s="180" t="s">
        <v>184</v>
      </c>
      <c r="H2041" s="180">
        <v>616</v>
      </c>
      <c r="I2041" s="180" t="s">
        <v>200</v>
      </c>
      <c r="J2041" s="180" t="s">
        <v>126</v>
      </c>
      <c r="K2041" s="180" t="s">
        <v>198</v>
      </c>
      <c r="L2041" s="180">
        <v>4512</v>
      </c>
      <c r="M2041" s="180" t="s">
        <v>187</v>
      </c>
      <c r="N2041" s="180">
        <v>589</v>
      </c>
      <c r="O2041" s="180">
        <v>21604.19</v>
      </c>
      <c r="P2041" s="180">
        <v>86332</v>
      </c>
      <c r="Q2041" t="str">
        <f t="shared" si="31"/>
        <v>Street</v>
      </c>
      <c r="R2041" s="182"/>
      <c r="U2041" s="182"/>
    </row>
    <row r="2042" spans="1:21" x14ac:dyDescent="0.35">
      <c r="A2042" s="180">
        <v>4</v>
      </c>
      <c r="B2042" s="180" t="s">
        <v>188</v>
      </c>
      <c r="C2042" s="180">
        <v>2020</v>
      </c>
      <c r="D2042" s="180">
        <v>1</v>
      </c>
      <c r="E2042" s="180" t="s">
        <v>254</v>
      </c>
      <c r="F2042" s="181">
        <v>1</v>
      </c>
      <c r="G2042" s="180" t="s">
        <v>184</v>
      </c>
      <c r="H2042" s="180">
        <v>1</v>
      </c>
      <c r="I2042" s="180" t="s">
        <v>230</v>
      </c>
      <c r="J2042" s="180" t="s">
        <v>122</v>
      </c>
      <c r="K2042" s="180" t="s">
        <v>231</v>
      </c>
      <c r="L2042" s="180">
        <v>200</v>
      </c>
      <c r="M2042" s="180" t="s">
        <v>211</v>
      </c>
      <c r="N2042" s="180">
        <v>1400</v>
      </c>
      <c r="O2042" s="180">
        <v>325295.2</v>
      </c>
      <c r="P2042" s="180">
        <v>1218902</v>
      </c>
      <c r="Q2042" t="str">
        <f t="shared" si="31"/>
        <v>1-Residential</v>
      </c>
      <c r="R2042" s="182"/>
      <c r="U2042" s="182"/>
    </row>
    <row r="2043" spans="1:21" x14ac:dyDescent="0.35">
      <c r="A2043" s="180">
        <v>4</v>
      </c>
      <c r="B2043" s="180" t="s">
        <v>188</v>
      </c>
      <c r="C2043" s="180">
        <v>2020</v>
      </c>
      <c r="D2043" s="180">
        <v>1</v>
      </c>
      <c r="E2043" s="180" t="s">
        <v>254</v>
      </c>
      <c r="F2043" s="181">
        <v>5</v>
      </c>
      <c r="G2043" s="180" t="s">
        <v>196</v>
      </c>
      <c r="H2043" s="180">
        <v>950</v>
      </c>
      <c r="I2043" s="180" t="s">
        <v>185</v>
      </c>
      <c r="J2043" s="180" t="s">
        <v>116</v>
      </c>
      <c r="K2043" s="180" t="s">
        <v>186</v>
      </c>
      <c r="L2043" s="180">
        <v>4552</v>
      </c>
      <c r="M2043" s="180" t="s">
        <v>277</v>
      </c>
      <c r="N2043" s="180">
        <v>2</v>
      </c>
      <c r="O2043" s="180">
        <v>30.04</v>
      </c>
      <c r="P2043" s="180">
        <v>106</v>
      </c>
      <c r="Q2043" t="str">
        <f t="shared" si="31"/>
        <v>3-Small C&amp;I</v>
      </c>
      <c r="R2043" s="182"/>
      <c r="U2043" s="182"/>
    </row>
    <row r="2044" spans="1:21" x14ac:dyDescent="0.35">
      <c r="A2044" s="180">
        <v>5</v>
      </c>
      <c r="B2044" s="180" t="s">
        <v>182</v>
      </c>
      <c r="C2044" s="180">
        <v>2020</v>
      </c>
      <c r="D2044" s="180">
        <v>1</v>
      </c>
      <c r="E2044" s="180" t="s">
        <v>254</v>
      </c>
      <c r="F2044" s="181">
        <v>77</v>
      </c>
      <c r="G2044" s="180" t="s">
        <v>213</v>
      </c>
      <c r="H2044" s="180">
        <v>950</v>
      </c>
      <c r="I2044" s="180" t="s">
        <v>185</v>
      </c>
      <c r="J2044" s="180" t="s">
        <v>116</v>
      </c>
      <c r="K2044" s="180" t="s">
        <v>186</v>
      </c>
      <c r="L2044" s="180">
        <v>4577</v>
      </c>
      <c r="M2044" s="180" t="s">
        <v>213</v>
      </c>
      <c r="N2044" s="180">
        <v>1</v>
      </c>
      <c r="O2044" s="180">
        <v>258.07</v>
      </c>
      <c r="P2044" s="180">
        <v>2782</v>
      </c>
      <c r="Q2044" t="str">
        <f t="shared" si="31"/>
        <v>3-Small C&amp;I</v>
      </c>
      <c r="R2044" s="182"/>
      <c r="U2044" s="182"/>
    </row>
    <row r="2045" spans="1:21" x14ac:dyDescent="0.35">
      <c r="A2045" s="180">
        <v>5</v>
      </c>
      <c r="B2045" s="180" t="s">
        <v>182</v>
      </c>
      <c r="C2045" s="180">
        <v>2020</v>
      </c>
      <c r="D2045" s="180">
        <v>1</v>
      </c>
      <c r="E2045" s="180" t="s">
        <v>254</v>
      </c>
      <c r="F2045" s="181">
        <v>72</v>
      </c>
      <c r="G2045" s="180" t="s">
        <v>213</v>
      </c>
      <c r="H2045" s="180">
        <v>1</v>
      </c>
      <c r="I2045" s="180" t="s">
        <v>230</v>
      </c>
      <c r="J2045" s="180" t="s">
        <v>122</v>
      </c>
      <c r="K2045" s="180" t="s">
        <v>231</v>
      </c>
      <c r="L2045" s="180">
        <v>1572</v>
      </c>
      <c r="M2045" s="180" t="s">
        <v>232</v>
      </c>
      <c r="N2045" s="180">
        <v>1</v>
      </c>
      <c r="O2045" s="180">
        <v>122.89</v>
      </c>
      <c r="P2045" s="180">
        <v>451</v>
      </c>
      <c r="Q2045" t="str">
        <f t="shared" si="31"/>
        <v>1-Residential</v>
      </c>
      <c r="R2045" s="182"/>
      <c r="U2045" s="182"/>
    </row>
    <row r="2046" spans="1:21" x14ac:dyDescent="0.35">
      <c r="A2046" s="180">
        <v>5</v>
      </c>
      <c r="B2046" s="180" t="s">
        <v>182</v>
      </c>
      <c r="C2046" s="180">
        <v>2020</v>
      </c>
      <c r="D2046" s="180">
        <v>1</v>
      </c>
      <c r="E2046" s="180" t="s">
        <v>254</v>
      </c>
      <c r="F2046" s="181">
        <v>3</v>
      </c>
      <c r="G2046" s="180" t="s">
        <v>190</v>
      </c>
      <c r="H2046" s="180">
        <v>18</v>
      </c>
      <c r="I2046" s="180" t="s">
        <v>216</v>
      </c>
      <c r="J2046" s="180" t="s">
        <v>120</v>
      </c>
      <c r="K2046" s="180" t="s">
        <v>217</v>
      </c>
      <c r="L2046" s="180">
        <v>300</v>
      </c>
      <c r="M2046" s="180" t="s">
        <v>192</v>
      </c>
      <c r="N2046" s="180">
        <v>2366</v>
      </c>
      <c r="O2046" s="180">
        <v>7280976.9900000002</v>
      </c>
      <c r="P2046" s="180">
        <v>36070156</v>
      </c>
      <c r="Q2046" t="str">
        <f t="shared" si="31"/>
        <v>4-Medium C&amp;I</v>
      </c>
      <c r="R2046" s="182"/>
      <c r="U2046" s="182"/>
    </row>
    <row r="2047" spans="1:21" x14ac:dyDescent="0.35">
      <c r="A2047" s="180">
        <v>5</v>
      </c>
      <c r="B2047" s="180" t="s">
        <v>182</v>
      </c>
      <c r="C2047" s="180">
        <v>2020</v>
      </c>
      <c r="D2047" s="180">
        <v>1</v>
      </c>
      <c r="E2047" s="180" t="s">
        <v>254</v>
      </c>
      <c r="F2047" s="181">
        <v>3</v>
      </c>
      <c r="G2047" s="180" t="s">
        <v>190</v>
      </c>
      <c r="H2047" s="180">
        <v>953</v>
      </c>
      <c r="I2047" s="180" t="s">
        <v>214</v>
      </c>
      <c r="J2047" s="180" t="s">
        <v>119</v>
      </c>
      <c r="K2047" s="180" t="s">
        <v>215</v>
      </c>
      <c r="L2047" s="180">
        <v>4532</v>
      </c>
      <c r="M2047" s="180" t="s">
        <v>201</v>
      </c>
      <c r="N2047" s="180">
        <v>15225</v>
      </c>
      <c r="O2047" s="180">
        <v>760753.66</v>
      </c>
      <c r="P2047" s="180">
        <v>10341426</v>
      </c>
      <c r="Q2047" t="str">
        <f t="shared" si="31"/>
        <v>3-Small C&amp;I</v>
      </c>
      <c r="R2047" s="182"/>
      <c r="U2047" s="182"/>
    </row>
    <row r="2048" spans="1:21" x14ac:dyDescent="0.35">
      <c r="A2048" s="180">
        <v>5</v>
      </c>
      <c r="B2048" s="180" t="s">
        <v>182</v>
      </c>
      <c r="C2048" s="180">
        <v>2020</v>
      </c>
      <c r="D2048" s="180">
        <v>1</v>
      </c>
      <c r="E2048" s="180" t="s">
        <v>254</v>
      </c>
      <c r="F2048" s="181">
        <v>3</v>
      </c>
      <c r="G2048" s="180" t="s">
        <v>190</v>
      </c>
      <c r="H2048" s="180">
        <v>956</v>
      </c>
      <c r="I2048" s="180" t="s">
        <v>286</v>
      </c>
      <c r="J2048" s="180" t="s">
        <v>120</v>
      </c>
      <c r="K2048" s="180" t="s">
        <v>217</v>
      </c>
      <c r="L2048" s="180">
        <v>4532</v>
      </c>
      <c r="M2048" s="180" t="s">
        <v>201</v>
      </c>
      <c r="N2048" s="180">
        <v>224</v>
      </c>
      <c r="O2048" s="180">
        <v>359030.41</v>
      </c>
      <c r="P2048" s="180">
        <v>5069927</v>
      </c>
      <c r="Q2048" t="str">
        <f t="shared" si="31"/>
        <v>4-Medium C&amp;I</v>
      </c>
      <c r="R2048" s="182"/>
      <c r="U2048" s="182"/>
    </row>
    <row r="2049" spans="1:21" x14ac:dyDescent="0.35">
      <c r="A2049" s="180">
        <v>5</v>
      </c>
      <c r="B2049" s="180" t="s">
        <v>182</v>
      </c>
      <c r="C2049" s="180">
        <v>2020</v>
      </c>
      <c r="D2049" s="180">
        <v>1</v>
      </c>
      <c r="E2049" s="180" t="s">
        <v>254</v>
      </c>
      <c r="F2049" s="181">
        <v>77</v>
      </c>
      <c r="G2049" s="180" t="s">
        <v>213</v>
      </c>
      <c r="H2049" s="180">
        <v>5</v>
      </c>
      <c r="I2049" s="180" t="s">
        <v>191</v>
      </c>
      <c r="J2049" s="180" t="s">
        <v>116</v>
      </c>
      <c r="K2049" s="180" t="s">
        <v>186</v>
      </c>
      <c r="L2049" s="180">
        <v>1577</v>
      </c>
      <c r="M2049" s="180" t="s">
        <v>234</v>
      </c>
      <c r="N2049" s="180">
        <v>2</v>
      </c>
      <c r="O2049" s="180">
        <v>1654.32</v>
      </c>
      <c r="P2049" s="180">
        <v>7754</v>
      </c>
      <c r="Q2049" t="str">
        <f t="shared" si="31"/>
        <v>3-Small C&amp;I</v>
      </c>
      <c r="R2049" s="182"/>
      <c r="U2049" s="182"/>
    </row>
    <row r="2050" spans="1:21" x14ac:dyDescent="0.35">
      <c r="A2050" s="180">
        <v>5</v>
      </c>
      <c r="B2050" s="180" t="s">
        <v>182</v>
      </c>
      <c r="C2050" s="180">
        <v>2020</v>
      </c>
      <c r="D2050" s="180">
        <v>1</v>
      </c>
      <c r="E2050" s="180" t="s">
        <v>254</v>
      </c>
      <c r="F2050" s="181">
        <v>10</v>
      </c>
      <c r="G2050" s="180" t="s">
        <v>239</v>
      </c>
      <c r="H2050" s="180">
        <v>903</v>
      </c>
      <c r="I2050" s="180" t="s">
        <v>240</v>
      </c>
      <c r="J2050" s="180" t="s">
        <v>122</v>
      </c>
      <c r="K2050" s="180" t="s">
        <v>231</v>
      </c>
      <c r="L2050" s="180">
        <v>4513</v>
      </c>
      <c r="M2050" s="180" t="s">
        <v>241</v>
      </c>
      <c r="N2050" s="180">
        <v>30572</v>
      </c>
      <c r="O2050" s="180">
        <v>4934740.8</v>
      </c>
      <c r="P2050" s="180">
        <v>39925534</v>
      </c>
      <c r="Q2050" t="str">
        <f t="shared" ref="Q2050:Q2113" si="32">VLOOKUP(J2050,S:T,2,FALSE)</f>
        <v>1-Residential</v>
      </c>
      <c r="R2050" s="182"/>
      <c r="U2050" s="182"/>
    </row>
    <row r="2051" spans="1:21" x14ac:dyDescent="0.35">
      <c r="A2051" s="180">
        <v>5</v>
      </c>
      <c r="B2051" s="180" t="s">
        <v>182</v>
      </c>
      <c r="C2051" s="180">
        <v>2020</v>
      </c>
      <c r="D2051" s="180">
        <v>1</v>
      </c>
      <c r="E2051" s="180" t="s">
        <v>254</v>
      </c>
      <c r="F2051" s="181">
        <v>3</v>
      </c>
      <c r="G2051" s="180" t="s">
        <v>190</v>
      </c>
      <c r="H2051" s="180">
        <v>16</v>
      </c>
      <c r="I2051" s="180" t="s">
        <v>282</v>
      </c>
      <c r="J2051" s="180" t="s">
        <v>128</v>
      </c>
      <c r="K2051" s="180" t="s">
        <v>264</v>
      </c>
      <c r="L2051" s="180">
        <v>300</v>
      </c>
      <c r="M2051" s="180" t="s">
        <v>192</v>
      </c>
      <c r="N2051" s="180">
        <v>1</v>
      </c>
      <c r="O2051" s="180">
        <v>2297.79</v>
      </c>
      <c r="P2051" s="180">
        <v>11240</v>
      </c>
      <c r="Q2051" t="str">
        <f t="shared" si="32"/>
        <v>4-Medium C&amp;I</v>
      </c>
      <c r="R2051" s="182"/>
      <c r="U2051" s="182"/>
    </row>
    <row r="2052" spans="1:21" x14ac:dyDescent="0.35">
      <c r="A2052" s="180">
        <v>5</v>
      </c>
      <c r="B2052" s="180" t="s">
        <v>182</v>
      </c>
      <c r="C2052" s="180">
        <v>2020</v>
      </c>
      <c r="D2052" s="180">
        <v>1</v>
      </c>
      <c r="E2052" s="180" t="s">
        <v>254</v>
      </c>
      <c r="F2052" s="181">
        <v>75</v>
      </c>
      <c r="G2052" s="180" t="s">
        <v>213</v>
      </c>
      <c r="H2052" s="180">
        <v>701</v>
      </c>
      <c r="I2052" s="180" t="s">
        <v>207</v>
      </c>
      <c r="J2052" s="180" t="s">
        <v>208</v>
      </c>
      <c r="K2052" s="180" t="s">
        <v>209</v>
      </c>
      <c r="L2052" s="180">
        <v>1575</v>
      </c>
      <c r="M2052" s="180" t="s">
        <v>219</v>
      </c>
      <c r="N2052" s="180">
        <v>1</v>
      </c>
      <c r="O2052" s="180">
        <v>38806.44</v>
      </c>
      <c r="P2052" s="180">
        <v>210000</v>
      </c>
      <c r="Q2052" t="str">
        <f t="shared" si="32"/>
        <v>5-Large C&amp;I</v>
      </c>
      <c r="R2052" s="182"/>
      <c r="U2052" s="182"/>
    </row>
    <row r="2053" spans="1:21" x14ac:dyDescent="0.35">
      <c r="A2053" s="180">
        <v>5</v>
      </c>
      <c r="B2053" s="180" t="s">
        <v>182</v>
      </c>
      <c r="C2053" s="180">
        <v>2020</v>
      </c>
      <c r="D2053" s="180">
        <v>1</v>
      </c>
      <c r="E2053" s="180" t="s">
        <v>254</v>
      </c>
      <c r="F2053" s="181">
        <v>5</v>
      </c>
      <c r="G2053" s="180" t="s">
        <v>196</v>
      </c>
      <c r="H2053" s="180">
        <v>602</v>
      </c>
      <c r="I2053" s="180" t="s">
        <v>247</v>
      </c>
      <c r="J2053" s="180" t="s">
        <v>126</v>
      </c>
      <c r="K2053" s="180" t="s">
        <v>198</v>
      </c>
      <c r="L2053" s="180">
        <v>460</v>
      </c>
      <c r="M2053" s="180" t="s">
        <v>199</v>
      </c>
      <c r="N2053" s="180">
        <v>30</v>
      </c>
      <c r="O2053" s="180">
        <v>5161.2</v>
      </c>
      <c r="P2053" s="180">
        <v>16616</v>
      </c>
      <c r="Q2053" t="str">
        <f t="shared" si="32"/>
        <v>Street</v>
      </c>
      <c r="R2053" s="182"/>
      <c r="U2053" s="182"/>
    </row>
    <row r="2054" spans="1:21" x14ac:dyDescent="0.35">
      <c r="A2054" s="180">
        <v>5</v>
      </c>
      <c r="B2054" s="180" t="s">
        <v>182</v>
      </c>
      <c r="C2054" s="180">
        <v>2020</v>
      </c>
      <c r="D2054" s="180">
        <v>1</v>
      </c>
      <c r="E2054" s="180" t="s">
        <v>254</v>
      </c>
      <c r="F2054" s="181">
        <v>6</v>
      </c>
      <c r="G2054" s="180" t="s">
        <v>193</v>
      </c>
      <c r="H2054" s="180">
        <v>600</v>
      </c>
      <c r="I2054" s="180" t="s">
        <v>267</v>
      </c>
      <c r="J2054" s="180" t="s">
        <v>124</v>
      </c>
      <c r="K2054" s="180" t="s">
        <v>262</v>
      </c>
      <c r="L2054" s="180">
        <v>700</v>
      </c>
      <c r="M2054" s="180" t="s">
        <v>194</v>
      </c>
      <c r="N2054" s="180">
        <v>77</v>
      </c>
      <c r="O2054" s="180">
        <v>50907.48</v>
      </c>
      <c r="P2054" s="180">
        <v>84134</v>
      </c>
      <c r="Q2054" t="str">
        <f t="shared" si="32"/>
        <v>Street</v>
      </c>
      <c r="R2054" s="182"/>
      <c r="U2054" s="182"/>
    </row>
    <row r="2055" spans="1:21" x14ac:dyDescent="0.35">
      <c r="A2055" s="180">
        <v>5</v>
      </c>
      <c r="B2055" s="180" t="s">
        <v>182</v>
      </c>
      <c r="C2055" s="180">
        <v>2020</v>
      </c>
      <c r="D2055" s="180">
        <v>1</v>
      </c>
      <c r="E2055" s="180" t="s">
        <v>254</v>
      </c>
      <c r="F2055" s="181">
        <v>6</v>
      </c>
      <c r="G2055" s="180" t="s">
        <v>193</v>
      </c>
      <c r="H2055" s="180">
        <v>617</v>
      </c>
      <c r="I2055" s="180" t="s">
        <v>288</v>
      </c>
      <c r="J2055" s="180" t="s">
        <v>289</v>
      </c>
      <c r="K2055" s="180" t="s">
        <v>290</v>
      </c>
      <c r="L2055" s="180">
        <v>4562</v>
      </c>
      <c r="M2055" s="180" t="s">
        <v>212</v>
      </c>
      <c r="N2055" s="180">
        <v>11</v>
      </c>
      <c r="O2055" s="180">
        <v>17315.87</v>
      </c>
      <c r="P2055" s="180">
        <v>105125</v>
      </c>
      <c r="Q2055" t="str">
        <f t="shared" si="32"/>
        <v>Street</v>
      </c>
      <c r="R2055" s="182"/>
      <c r="U2055" s="182"/>
    </row>
    <row r="2056" spans="1:21" x14ac:dyDescent="0.35">
      <c r="A2056" s="180">
        <v>4</v>
      </c>
      <c r="B2056" s="180" t="s">
        <v>188</v>
      </c>
      <c r="C2056" s="180">
        <v>2020</v>
      </c>
      <c r="D2056" s="180">
        <v>1</v>
      </c>
      <c r="E2056" s="180" t="s">
        <v>254</v>
      </c>
      <c r="F2056" s="181">
        <v>6</v>
      </c>
      <c r="G2056" s="180" t="s">
        <v>193</v>
      </c>
      <c r="H2056" s="180">
        <v>624</v>
      </c>
      <c r="I2056" s="180" t="s">
        <v>227</v>
      </c>
      <c r="J2056" s="180" t="s">
        <v>125</v>
      </c>
      <c r="K2056" s="180" t="s">
        <v>228</v>
      </c>
      <c r="L2056" s="180">
        <v>4562</v>
      </c>
      <c r="M2056" s="180" t="s">
        <v>212</v>
      </c>
      <c r="N2056" s="180">
        <v>2</v>
      </c>
      <c r="O2056" s="180">
        <v>1307.1300000000001</v>
      </c>
      <c r="P2056" s="180">
        <v>8524</v>
      </c>
      <c r="Q2056" t="str">
        <f t="shared" si="32"/>
        <v>Street</v>
      </c>
      <c r="R2056" s="182"/>
      <c r="U2056" s="182"/>
    </row>
    <row r="2057" spans="1:21" x14ac:dyDescent="0.35">
      <c r="A2057" s="180">
        <v>5</v>
      </c>
      <c r="B2057" s="180" t="s">
        <v>182</v>
      </c>
      <c r="C2057" s="180">
        <v>2020</v>
      </c>
      <c r="D2057" s="180">
        <v>1</v>
      </c>
      <c r="E2057" s="180" t="s">
        <v>254</v>
      </c>
      <c r="F2057" s="181">
        <v>3</v>
      </c>
      <c r="G2057" s="180" t="s">
        <v>190</v>
      </c>
      <c r="H2057" s="180">
        <v>616</v>
      </c>
      <c r="I2057" s="180" t="s">
        <v>200</v>
      </c>
      <c r="J2057" s="180" t="s">
        <v>126</v>
      </c>
      <c r="K2057" s="180" t="s">
        <v>198</v>
      </c>
      <c r="L2057" s="180">
        <v>4532</v>
      </c>
      <c r="M2057" s="180" t="s">
        <v>201</v>
      </c>
      <c r="N2057" s="180">
        <v>3196</v>
      </c>
      <c r="O2057" s="180">
        <v>277678.67</v>
      </c>
      <c r="P2057" s="180">
        <v>1398830</v>
      </c>
      <c r="Q2057" t="str">
        <f t="shared" si="32"/>
        <v>Street</v>
      </c>
      <c r="R2057" s="182"/>
      <c r="U2057" s="182"/>
    </row>
    <row r="2058" spans="1:21" x14ac:dyDescent="0.35">
      <c r="A2058" s="180">
        <v>4</v>
      </c>
      <c r="B2058" s="180" t="s">
        <v>188</v>
      </c>
      <c r="C2058" s="180">
        <v>2020</v>
      </c>
      <c r="D2058" s="180">
        <v>1</v>
      </c>
      <c r="E2058" s="180" t="s">
        <v>254</v>
      </c>
      <c r="F2058" s="181">
        <v>3</v>
      </c>
      <c r="G2058" s="180" t="s">
        <v>190</v>
      </c>
      <c r="H2058" s="180">
        <v>616</v>
      </c>
      <c r="I2058" s="180" t="s">
        <v>200</v>
      </c>
      <c r="J2058" s="180" t="s">
        <v>126</v>
      </c>
      <c r="K2058" s="180" t="s">
        <v>198</v>
      </c>
      <c r="L2058" s="180">
        <v>4532</v>
      </c>
      <c r="M2058" s="180" t="s">
        <v>201</v>
      </c>
      <c r="N2058" s="180">
        <v>1</v>
      </c>
      <c r="O2058" s="180">
        <v>9.1300000000000008</v>
      </c>
      <c r="P2058" s="180">
        <v>27</v>
      </c>
      <c r="Q2058" t="str">
        <f t="shared" si="32"/>
        <v>Street</v>
      </c>
      <c r="R2058" s="182"/>
      <c r="U2058" s="182"/>
    </row>
    <row r="2059" spans="1:21" x14ac:dyDescent="0.35">
      <c r="A2059" s="180">
        <v>5</v>
      </c>
      <c r="B2059" s="180" t="s">
        <v>182</v>
      </c>
      <c r="C2059" s="180">
        <v>2020</v>
      </c>
      <c r="D2059" s="180">
        <v>1</v>
      </c>
      <c r="E2059" s="180" t="s">
        <v>254</v>
      </c>
      <c r="F2059" s="181">
        <v>75</v>
      </c>
      <c r="G2059" s="180" t="s">
        <v>213</v>
      </c>
      <c r="H2059" s="180">
        <v>13</v>
      </c>
      <c r="I2059" s="180" t="s">
        <v>297</v>
      </c>
      <c r="J2059" s="180" t="s">
        <v>120</v>
      </c>
      <c r="K2059" s="180" t="s">
        <v>217</v>
      </c>
      <c r="L2059" s="180">
        <v>1575</v>
      </c>
      <c r="M2059" s="180" t="s">
        <v>219</v>
      </c>
      <c r="N2059" s="180">
        <v>1</v>
      </c>
      <c r="O2059" s="180">
        <v>1216.74</v>
      </c>
      <c r="P2059" s="180">
        <v>6020</v>
      </c>
      <c r="Q2059" t="str">
        <f t="shared" si="32"/>
        <v>4-Medium C&amp;I</v>
      </c>
      <c r="R2059" s="182"/>
      <c r="U2059" s="182"/>
    </row>
    <row r="2060" spans="1:21" x14ac:dyDescent="0.35">
      <c r="A2060" s="180">
        <v>5</v>
      </c>
      <c r="B2060" s="180" t="s">
        <v>182</v>
      </c>
      <c r="C2060" s="180">
        <v>2020</v>
      </c>
      <c r="D2060" s="180">
        <v>1</v>
      </c>
      <c r="E2060" s="180" t="s">
        <v>254</v>
      </c>
      <c r="F2060" s="181">
        <v>10</v>
      </c>
      <c r="G2060" s="180" t="s">
        <v>239</v>
      </c>
      <c r="H2060" s="180">
        <v>2</v>
      </c>
      <c r="I2060" s="180" t="s">
        <v>265</v>
      </c>
      <c r="J2060" s="180" t="s">
        <v>122</v>
      </c>
      <c r="K2060" s="180" t="s">
        <v>231</v>
      </c>
      <c r="L2060" s="180">
        <v>207</v>
      </c>
      <c r="M2060" s="180" t="s">
        <v>244</v>
      </c>
      <c r="N2060" s="180">
        <v>29</v>
      </c>
      <c r="O2060" s="180">
        <v>13316.02</v>
      </c>
      <c r="P2060" s="180">
        <v>49480</v>
      </c>
      <c r="Q2060" t="str">
        <f t="shared" si="32"/>
        <v>1-Residential</v>
      </c>
      <c r="R2060" s="182"/>
      <c r="U2060" s="182"/>
    </row>
    <row r="2061" spans="1:21" x14ac:dyDescent="0.35">
      <c r="A2061" s="180">
        <v>5</v>
      </c>
      <c r="B2061" s="180" t="s">
        <v>182</v>
      </c>
      <c r="C2061" s="180">
        <v>2020</v>
      </c>
      <c r="D2061" s="180">
        <v>1</v>
      </c>
      <c r="E2061" s="180" t="s">
        <v>254</v>
      </c>
      <c r="F2061" s="181">
        <v>79</v>
      </c>
      <c r="G2061" s="180" t="s">
        <v>213</v>
      </c>
      <c r="H2061" s="180">
        <v>153</v>
      </c>
      <c r="I2061" s="180" t="s">
        <v>270</v>
      </c>
      <c r="J2061" s="180" t="s">
        <v>271</v>
      </c>
      <c r="K2061" s="180" t="s">
        <v>271</v>
      </c>
      <c r="L2061" s="180">
        <v>1579</v>
      </c>
      <c r="M2061" s="180" t="s">
        <v>272</v>
      </c>
      <c r="N2061" s="180">
        <v>18</v>
      </c>
      <c r="O2061" s="180">
        <v>0</v>
      </c>
      <c r="P2061" s="180">
        <v>5365984</v>
      </c>
      <c r="Q2061" t="str">
        <f t="shared" si="32"/>
        <v>OTHER</v>
      </c>
      <c r="R2061" s="182"/>
      <c r="U2061" s="182"/>
    </row>
    <row r="2062" spans="1:21" x14ac:dyDescent="0.35">
      <c r="A2062" s="180">
        <v>4</v>
      </c>
      <c r="B2062" s="180" t="s">
        <v>188</v>
      </c>
      <c r="C2062" s="180">
        <v>2020</v>
      </c>
      <c r="D2062" s="180">
        <v>1</v>
      </c>
      <c r="E2062" s="180" t="s">
        <v>254</v>
      </c>
      <c r="F2062" s="181">
        <v>3</v>
      </c>
      <c r="G2062" s="180" t="s">
        <v>190</v>
      </c>
      <c r="H2062" s="180">
        <v>952</v>
      </c>
      <c r="I2062" s="180" t="s">
        <v>236</v>
      </c>
      <c r="J2062" s="180" t="s">
        <v>118</v>
      </c>
      <c r="K2062" s="180" t="s">
        <v>237</v>
      </c>
      <c r="L2062" s="180">
        <v>4532</v>
      </c>
      <c r="M2062" s="180" t="s">
        <v>201</v>
      </c>
      <c r="N2062" s="180">
        <v>12</v>
      </c>
      <c r="O2062" s="180">
        <v>662.96</v>
      </c>
      <c r="P2062" s="180">
        <v>5194</v>
      </c>
      <c r="Q2062" t="str">
        <f t="shared" si="32"/>
        <v>3-Small C&amp;I</v>
      </c>
      <c r="R2062" s="182"/>
      <c r="U2062" s="182"/>
    </row>
    <row r="2063" spans="1:21" x14ac:dyDescent="0.35">
      <c r="A2063" s="180">
        <v>5</v>
      </c>
      <c r="B2063" s="180" t="s">
        <v>182</v>
      </c>
      <c r="C2063" s="180">
        <v>2020</v>
      </c>
      <c r="D2063" s="180">
        <v>1</v>
      </c>
      <c r="E2063" s="180" t="s">
        <v>254</v>
      </c>
      <c r="F2063" s="181">
        <v>3</v>
      </c>
      <c r="G2063" s="180" t="s">
        <v>190</v>
      </c>
      <c r="H2063" s="180">
        <v>15</v>
      </c>
      <c r="I2063" s="180" t="s">
        <v>253</v>
      </c>
      <c r="J2063" s="180" t="s">
        <v>119</v>
      </c>
      <c r="K2063" s="180" t="s">
        <v>215</v>
      </c>
      <c r="L2063" s="180">
        <v>300</v>
      </c>
      <c r="M2063" s="180" t="s">
        <v>192</v>
      </c>
      <c r="N2063" s="180">
        <v>105</v>
      </c>
      <c r="O2063" s="180">
        <v>7496.34</v>
      </c>
      <c r="P2063" s="180">
        <v>30452</v>
      </c>
      <c r="Q2063" t="str">
        <f t="shared" si="32"/>
        <v>3-Small C&amp;I</v>
      </c>
      <c r="R2063" s="182"/>
      <c r="U2063" s="182"/>
    </row>
    <row r="2064" spans="1:21" x14ac:dyDescent="0.35">
      <c r="A2064" s="180">
        <v>4</v>
      </c>
      <c r="B2064" s="180" t="s">
        <v>188</v>
      </c>
      <c r="C2064" s="180">
        <v>2020</v>
      </c>
      <c r="D2064" s="180">
        <v>1</v>
      </c>
      <c r="E2064" s="180" t="s">
        <v>254</v>
      </c>
      <c r="F2064" s="181">
        <v>3</v>
      </c>
      <c r="G2064" s="180" t="s">
        <v>190</v>
      </c>
      <c r="H2064" s="180">
        <v>15</v>
      </c>
      <c r="I2064" s="180" t="s">
        <v>253</v>
      </c>
      <c r="J2064" s="180" t="s">
        <v>119</v>
      </c>
      <c r="K2064" s="180" t="s">
        <v>215</v>
      </c>
      <c r="L2064" s="180">
        <v>300</v>
      </c>
      <c r="M2064" s="180" t="s">
        <v>192</v>
      </c>
      <c r="N2064" s="180">
        <v>1</v>
      </c>
      <c r="O2064" s="180">
        <v>12.36</v>
      </c>
      <c r="P2064" s="180">
        <v>10</v>
      </c>
      <c r="Q2064" t="str">
        <f t="shared" si="32"/>
        <v>3-Small C&amp;I</v>
      </c>
      <c r="R2064" s="182"/>
      <c r="U2064" s="182"/>
    </row>
    <row r="2065" spans="1:21" x14ac:dyDescent="0.35">
      <c r="A2065" s="180">
        <v>5</v>
      </c>
      <c r="B2065" s="180" t="s">
        <v>182</v>
      </c>
      <c r="C2065" s="180">
        <v>2020</v>
      </c>
      <c r="D2065" s="180">
        <v>1</v>
      </c>
      <c r="E2065" s="180" t="s">
        <v>254</v>
      </c>
      <c r="F2065" s="181">
        <v>1</v>
      </c>
      <c r="G2065" s="180" t="s">
        <v>184</v>
      </c>
      <c r="H2065" s="180">
        <v>953</v>
      </c>
      <c r="I2065" s="180" t="s">
        <v>214</v>
      </c>
      <c r="J2065" s="180" t="s">
        <v>119</v>
      </c>
      <c r="K2065" s="180" t="s">
        <v>215</v>
      </c>
      <c r="L2065" s="180">
        <v>4512</v>
      </c>
      <c r="M2065" s="180" t="s">
        <v>187</v>
      </c>
      <c r="N2065" s="180">
        <v>609</v>
      </c>
      <c r="O2065" s="180">
        <v>29945.29</v>
      </c>
      <c r="P2065" s="180">
        <v>265132</v>
      </c>
      <c r="Q2065" t="str">
        <f t="shared" si="32"/>
        <v>3-Small C&amp;I</v>
      </c>
      <c r="R2065" s="182"/>
      <c r="U2065" s="182"/>
    </row>
    <row r="2066" spans="1:21" x14ac:dyDescent="0.35">
      <c r="A2066" s="180">
        <v>5</v>
      </c>
      <c r="B2066" s="180" t="s">
        <v>182</v>
      </c>
      <c r="C2066" s="180">
        <v>2020</v>
      </c>
      <c r="D2066" s="180">
        <v>1</v>
      </c>
      <c r="E2066" s="180" t="s">
        <v>254</v>
      </c>
      <c r="F2066" s="181">
        <v>79</v>
      </c>
      <c r="G2066" s="180" t="s">
        <v>213</v>
      </c>
      <c r="H2066" s="180">
        <v>950</v>
      </c>
      <c r="I2066" s="180" t="s">
        <v>185</v>
      </c>
      <c r="J2066" s="180" t="s">
        <v>116</v>
      </c>
      <c r="K2066" s="180" t="s">
        <v>186</v>
      </c>
      <c r="L2066" s="180">
        <v>4579</v>
      </c>
      <c r="M2066" s="180" t="s">
        <v>222</v>
      </c>
      <c r="N2066" s="180">
        <v>84</v>
      </c>
      <c r="O2066" s="180">
        <v>17600.28</v>
      </c>
      <c r="P2066" s="180">
        <v>186607</v>
      </c>
      <c r="Q2066" t="str">
        <f t="shared" si="32"/>
        <v>3-Small C&amp;I</v>
      </c>
      <c r="R2066" s="182"/>
      <c r="U2066" s="182"/>
    </row>
    <row r="2067" spans="1:21" x14ac:dyDescent="0.35">
      <c r="A2067" s="180">
        <v>5</v>
      </c>
      <c r="B2067" s="180" t="s">
        <v>182</v>
      </c>
      <c r="C2067" s="180">
        <v>2020</v>
      </c>
      <c r="D2067" s="180">
        <v>1</v>
      </c>
      <c r="E2067" s="180" t="s">
        <v>254</v>
      </c>
      <c r="F2067" s="181">
        <v>5</v>
      </c>
      <c r="G2067" s="180" t="s">
        <v>196</v>
      </c>
      <c r="H2067" s="180">
        <v>8</v>
      </c>
      <c r="I2067" s="180" t="s">
        <v>249</v>
      </c>
      <c r="J2067" s="180" t="s">
        <v>127</v>
      </c>
      <c r="K2067" s="180" t="s">
        <v>250</v>
      </c>
      <c r="L2067" s="180">
        <v>460</v>
      </c>
      <c r="M2067" s="180" t="s">
        <v>199</v>
      </c>
      <c r="N2067" s="180">
        <v>1</v>
      </c>
      <c r="O2067" s="180">
        <v>69.150000000000006</v>
      </c>
      <c r="P2067" s="180">
        <v>292</v>
      </c>
      <c r="Q2067" t="str">
        <f t="shared" si="32"/>
        <v>3-Small C&amp;I</v>
      </c>
      <c r="R2067" s="182"/>
      <c r="U2067" s="182"/>
    </row>
    <row r="2068" spans="1:21" x14ac:dyDescent="0.35">
      <c r="A2068" s="180">
        <v>5</v>
      </c>
      <c r="B2068" s="180" t="s">
        <v>182</v>
      </c>
      <c r="C2068" s="180">
        <v>2020</v>
      </c>
      <c r="D2068" s="180">
        <v>1</v>
      </c>
      <c r="E2068" s="180" t="s">
        <v>254</v>
      </c>
      <c r="F2068" s="181">
        <v>5</v>
      </c>
      <c r="G2068" s="180" t="s">
        <v>196</v>
      </c>
      <c r="H2068" s="180">
        <v>954</v>
      </c>
      <c r="I2068" s="180" t="s">
        <v>238</v>
      </c>
      <c r="J2068" s="180" t="s">
        <v>120</v>
      </c>
      <c r="K2068" s="180" t="s">
        <v>217</v>
      </c>
      <c r="L2068" s="180">
        <v>4552</v>
      </c>
      <c r="M2068" s="180" t="s">
        <v>277</v>
      </c>
      <c r="N2068" s="180">
        <v>520</v>
      </c>
      <c r="O2068" s="180">
        <v>1079338.4099999999</v>
      </c>
      <c r="P2068" s="180">
        <v>12784650</v>
      </c>
      <c r="Q2068" t="str">
        <f t="shared" si="32"/>
        <v>4-Medium C&amp;I</v>
      </c>
      <c r="R2068" s="182"/>
      <c r="U2068" s="182"/>
    </row>
    <row r="2069" spans="1:21" x14ac:dyDescent="0.35">
      <c r="A2069" s="180">
        <v>5</v>
      </c>
      <c r="B2069" s="180" t="s">
        <v>182</v>
      </c>
      <c r="C2069" s="180">
        <v>2020</v>
      </c>
      <c r="D2069" s="180">
        <v>1</v>
      </c>
      <c r="E2069" s="180" t="s">
        <v>254</v>
      </c>
      <c r="F2069" s="181">
        <v>6</v>
      </c>
      <c r="G2069" s="180" t="s">
        <v>193</v>
      </c>
      <c r="H2069" s="180">
        <v>608</v>
      </c>
      <c r="I2069" s="180" t="s">
        <v>291</v>
      </c>
      <c r="J2069" s="180" t="s">
        <v>279</v>
      </c>
      <c r="K2069" s="180" t="s">
        <v>213</v>
      </c>
      <c r="L2069" s="180">
        <v>700</v>
      </c>
      <c r="M2069" s="180" t="s">
        <v>194</v>
      </c>
      <c r="N2069" s="180">
        <v>65</v>
      </c>
      <c r="O2069" s="180">
        <v>82259.210000000006</v>
      </c>
      <c r="P2069" s="180">
        <v>375341</v>
      </c>
      <c r="Q2069" t="str">
        <f t="shared" si="32"/>
        <v>Street</v>
      </c>
      <c r="R2069" s="182"/>
      <c r="U2069" s="182"/>
    </row>
    <row r="2070" spans="1:21" x14ac:dyDescent="0.35">
      <c r="A2070" s="180">
        <v>5</v>
      </c>
      <c r="B2070" s="180" t="s">
        <v>182</v>
      </c>
      <c r="C2070" s="180">
        <v>2020</v>
      </c>
      <c r="D2070" s="180">
        <v>1</v>
      </c>
      <c r="E2070" s="180" t="s">
        <v>254</v>
      </c>
      <c r="F2070" s="181">
        <v>6</v>
      </c>
      <c r="G2070" s="180" t="s">
        <v>193</v>
      </c>
      <c r="H2070" s="180">
        <v>625</v>
      </c>
      <c r="I2070" s="180" t="s">
        <v>287</v>
      </c>
      <c r="J2070" s="180" t="s">
        <v>133</v>
      </c>
      <c r="K2070" s="180" t="s">
        <v>213</v>
      </c>
      <c r="L2070" s="180">
        <v>700</v>
      </c>
      <c r="M2070" s="180" t="s">
        <v>194</v>
      </c>
      <c r="N2070" s="180">
        <v>1</v>
      </c>
      <c r="O2070" s="180">
        <v>21.33</v>
      </c>
      <c r="P2070" s="180">
        <v>28</v>
      </c>
      <c r="Q2070" t="str">
        <f t="shared" si="32"/>
        <v>Street</v>
      </c>
      <c r="R2070" s="182"/>
      <c r="U2070" s="182"/>
    </row>
    <row r="2071" spans="1:21" x14ac:dyDescent="0.35">
      <c r="A2071" s="180">
        <v>5</v>
      </c>
      <c r="B2071" s="180" t="s">
        <v>182</v>
      </c>
      <c r="C2071" s="180">
        <v>2020</v>
      </c>
      <c r="D2071" s="180">
        <v>1</v>
      </c>
      <c r="E2071" s="180" t="s">
        <v>254</v>
      </c>
      <c r="F2071" s="181">
        <v>3</v>
      </c>
      <c r="G2071" s="180" t="s">
        <v>190</v>
      </c>
      <c r="H2071" s="180">
        <v>700</v>
      </c>
      <c r="I2071" s="180" t="s">
        <v>274</v>
      </c>
      <c r="J2071" s="180" t="s">
        <v>208</v>
      </c>
      <c r="K2071" s="180" t="s">
        <v>209</v>
      </c>
      <c r="L2071" s="180">
        <v>300</v>
      </c>
      <c r="M2071" s="180" t="s">
        <v>192</v>
      </c>
      <c r="N2071" s="180">
        <v>4</v>
      </c>
      <c r="O2071" s="180">
        <v>29542.87</v>
      </c>
      <c r="P2071" s="180">
        <v>156960</v>
      </c>
      <c r="Q2071" t="str">
        <f t="shared" si="32"/>
        <v>5-Large C&amp;I</v>
      </c>
      <c r="R2071" s="182"/>
      <c r="U2071" s="182"/>
    </row>
    <row r="2072" spans="1:21" x14ac:dyDescent="0.35">
      <c r="A2072" s="180">
        <v>5</v>
      </c>
      <c r="B2072" s="180" t="s">
        <v>182</v>
      </c>
      <c r="C2072" s="180">
        <v>2020</v>
      </c>
      <c r="D2072" s="180">
        <v>1</v>
      </c>
      <c r="E2072" s="180" t="s">
        <v>254</v>
      </c>
      <c r="F2072" s="181">
        <v>60</v>
      </c>
      <c r="G2072" s="180" t="s">
        <v>213</v>
      </c>
      <c r="H2072" s="180">
        <v>612</v>
      </c>
      <c r="I2072" s="180" t="s">
        <v>224</v>
      </c>
      <c r="J2072" s="180" t="s">
        <v>117</v>
      </c>
      <c r="K2072" s="180" t="s">
        <v>225</v>
      </c>
      <c r="L2072" s="180">
        <v>360</v>
      </c>
      <c r="M2072" s="180" t="s">
        <v>226</v>
      </c>
      <c r="N2072" s="180">
        <v>1</v>
      </c>
      <c r="O2072" s="180">
        <v>9.4600000000000009</v>
      </c>
      <c r="P2072" s="180">
        <v>11</v>
      </c>
      <c r="Q2072" t="str">
        <f t="shared" si="32"/>
        <v>3-Small C&amp;I</v>
      </c>
      <c r="R2072" s="182"/>
      <c r="U2072" s="182"/>
    </row>
    <row r="2073" spans="1:21" x14ac:dyDescent="0.35">
      <c r="A2073" s="180">
        <v>4</v>
      </c>
      <c r="B2073" s="180" t="s">
        <v>188</v>
      </c>
      <c r="C2073" s="180">
        <v>2020</v>
      </c>
      <c r="D2073" s="180">
        <v>1</v>
      </c>
      <c r="E2073" s="180" t="s">
        <v>254</v>
      </c>
      <c r="F2073" s="181">
        <v>3</v>
      </c>
      <c r="G2073" s="180" t="s">
        <v>190</v>
      </c>
      <c r="H2073" s="180">
        <v>953</v>
      </c>
      <c r="I2073" s="180" t="s">
        <v>214</v>
      </c>
      <c r="J2073" s="180" t="s">
        <v>119</v>
      </c>
      <c r="K2073" s="180" t="s">
        <v>215</v>
      </c>
      <c r="L2073" s="180">
        <v>4532</v>
      </c>
      <c r="M2073" s="180" t="s">
        <v>201</v>
      </c>
      <c r="N2073" s="180">
        <v>48</v>
      </c>
      <c r="O2073" s="180">
        <v>4473.8999999999996</v>
      </c>
      <c r="P2073" s="180">
        <v>39627</v>
      </c>
      <c r="Q2073" t="str">
        <f t="shared" si="32"/>
        <v>3-Small C&amp;I</v>
      </c>
      <c r="R2073" s="182"/>
      <c r="U2073" s="182"/>
    </row>
    <row r="2074" spans="1:21" x14ac:dyDescent="0.35">
      <c r="A2074" s="180">
        <v>5</v>
      </c>
      <c r="B2074" s="180" t="s">
        <v>182</v>
      </c>
      <c r="C2074" s="180">
        <v>2020</v>
      </c>
      <c r="D2074" s="180">
        <v>1</v>
      </c>
      <c r="E2074" s="180" t="s">
        <v>254</v>
      </c>
      <c r="F2074" s="181">
        <v>60</v>
      </c>
      <c r="G2074" s="180" t="s">
        <v>213</v>
      </c>
      <c r="H2074" s="180">
        <v>601</v>
      </c>
      <c r="I2074" s="180" t="s">
        <v>261</v>
      </c>
      <c r="J2074" s="180" t="s">
        <v>124</v>
      </c>
      <c r="K2074" s="180" t="s">
        <v>262</v>
      </c>
      <c r="L2074" s="180">
        <v>360</v>
      </c>
      <c r="M2074" s="180" t="s">
        <v>226</v>
      </c>
      <c r="N2074" s="180">
        <v>49</v>
      </c>
      <c r="O2074" s="180">
        <v>1812.56</v>
      </c>
      <c r="P2074" s="180">
        <v>3440</v>
      </c>
      <c r="Q2074" t="str">
        <f t="shared" si="32"/>
        <v>Street</v>
      </c>
      <c r="R2074" s="182"/>
      <c r="U2074" s="182"/>
    </row>
    <row r="2075" spans="1:21" x14ac:dyDescent="0.35">
      <c r="A2075" s="180">
        <v>4</v>
      </c>
      <c r="B2075" s="180" t="s">
        <v>188</v>
      </c>
      <c r="C2075" s="180">
        <v>2020</v>
      </c>
      <c r="D2075" s="180">
        <v>1</v>
      </c>
      <c r="E2075" s="180" t="s">
        <v>254</v>
      </c>
      <c r="F2075" s="181">
        <v>6</v>
      </c>
      <c r="G2075" s="180" t="s">
        <v>193</v>
      </c>
      <c r="H2075" s="180">
        <v>615</v>
      </c>
      <c r="I2075" s="180" t="s">
        <v>293</v>
      </c>
      <c r="J2075" s="180" t="s">
        <v>124</v>
      </c>
      <c r="K2075" s="180" t="s">
        <v>262</v>
      </c>
      <c r="L2075" s="180">
        <v>4562</v>
      </c>
      <c r="M2075" s="180" t="s">
        <v>212</v>
      </c>
      <c r="N2075" s="180">
        <v>1</v>
      </c>
      <c r="O2075" s="180">
        <v>6136.58</v>
      </c>
      <c r="P2075" s="180">
        <v>20279</v>
      </c>
      <c r="Q2075" t="str">
        <f t="shared" si="32"/>
        <v>Street</v>
      </c>
      <c r="R2075" s="182"/>
      <c r="U2075" s="182"/>
    </row>
    <row r="2076" spans="1:21" x14ac:dyDescent="0.35">
      <c r="A2076" s="180">
        <v>5</v>
      </c>
      <c r="B2076" s="180" t="s">
        <v>182</v>
      </c>
      <c r="C2076" s="180">
        <v>2020</v>
      </c>
      <c r="D2076" s="180">
        <v>1</v>
      </c>
      <c r="E2076" s="180" t="s">
        <v>254</v>
      </c>
      <c r="F2076" s="181">
        <v>6</v>
      </c>
      <c r="G2076" s="180" t="s">
        <v>193</v>
      </c>
      <c r="H2076" s="180">
        <v>624</v>
      </c>
      <c r="I2076" s="180" t="s">
        <v>227</v>
      </c>
      <c r="J2076" s="180" t="s">
        <v>125</v>
      </c>
      <c r="K2076" s="180" t="s">
        <v>228</v>
      </c>
      <c r="L2076" s="180">
        <v>4562</v>
      </c>
      <c r="M2076" s="180" t="s">
        <v>212</v>
      </c>
      <c r="N2076" s="180">
        <v>15</v>
      </c>
      <c r="O2076" s="180">
        <v>-326.19</v>
      </c>
      <c r="P2076" s="180">
        <v>3375</v>
      </c>
      <c r="Q2076" t="str">
        <f t="shared" si="32"/>
        <v>Street</v>
      </c>
      <c r="R2076" s="182"/>
      <c r="U2076" s="182"/>
    </row>
    <row r="2077" spans="1:21" x14ac:dyDescent="0.35">
      <c r="A2077" s="180">
        <v>5</v>
      </c>
      <c r="B2077" s="180" t="s">
        <v>182</v>
      </c>
      <c r="C2077" s="180">
        <v>2020</v>
      </c>
      <c r="D2077" s="180">
        <v>1</v>
      </c>
      <c r="E2077" s="180" t="s">
        <v>254</v>
      </c>
      <c r="F2077" s="181">
        <v>1</v>
      </c>
      <c r="G2077" s="180" t="s">
        <v>184</v>
      </c>
      <c r="H2077" s="180">
        <v>905</v>
      </c>
      <c r="I2077" s="180" t="s">
        <v>273</v>
      </c>
      <c r="J2077" s="180" t="s">
        <v>123</v>
      </c>
      <c r="K2077" s="180" t="s">
        <v>243</v>
      </c>
      <c r="L2077" s="180">
        <v>4512</v>
      </c>
      <c r="M2077" s="180" t="s">
        <v>187</v>
      </c>
      <c r="N2077" s="180">
        <v>57049</v>
      </c>
      <c r="O2077" s="180">
        <v>1299544.23</v>
      </c>
      <c r="P2077" s="180">
        <v>35995275</v>
      </c>
      <c r="Q2077" t="str">
        <f t="shared" si="32"/>
        <v>2-Low Income Residential</v>
      </c>
      <c r="R2077" s="182"/>
      <c r="U2077" s="182"/>
    </row>
    <row r="2078" spans="1:21" x14ac:dyDescent="0.35">
      <c r="A2078" s="180">
        <v>4</v>
      </c>
      <c r="B2078" s="180" t="s">
        <v>188</v>
      </c>
      <c r="C2078" s="180">
        <v>2020</v>
      </c>
      <c r="D2078" s="180">
        <v>1</v>
      </c>
      <c r="E2078" s="180" t="s">
        <v>254</v>
      </c>
      <c r="F2078" s="181">
        <v>3</v>
      </c>
      <c r="G2078" s="180" t="s">
        <v>190</v>
      </c>
      <c r="H2078" s="180">
        <v>903</v>
      </c>
      <c r="I2078" s="180" t="s">
        <v>240</v>
      </c>
      <c r="J2078" s="180" t="s">
        <v>122</v>
      </c>
      <c r="K2078" s="180" t="s">
        <v>231</v>
      </c>
      <c r="L2078" s="180">
        <v>4532</v>
      </c>
      <c r="M2078" s="180" t="s">
        <v>201</v>
      </c>
      <c r="N2078" s="180">
        <v>20</v>
      </c>
      <c r="O2078" s="180">
        <v>2953.69</v>
      </c>
      <c r="P2078" s="180">
        <v>22567</v>
      </c>
      <c r="Q2078" t="str">
        <f t="shared" si="32"/>
        <v>1-Residential</v>
      </c>
      <c r="R2078" s="182"/>
      <c r="U2078" s="182"/>
    </row>
    <row r="2079" spans="1:21" x14ac:dyDescent="0.35">
      <c r="A2079" s="180">
        <v>5</v>
      </c>
      <c r="B2079" s="180" t="s">
        <v>182</v>
      </c>
      <c r="C2079" s="180">
        <v>2020</v>
      </c>
      <c r="D2079" s="180">
        <v>1</v>
      </c>
      <c r="E2079" s="180" t="s">
        <v>254</v>
      </c>
      <c r="F2079" s="181">
        <v>6</v>
      </c>
      <c r="G2079" s="180" t="s">
        <v>193</v>
      </c>
      <c r="H2079" s="180">
        <v>603</v>
      </c>
      <c r="I2079" s="180" t="s">
        <v>197</v>
      </c>
      <c r="J2079" s="180" t="s">
        <v>126</v>
      </c>
      <c r="K2079" s="180" t="s">
        <v>198</v>
      </c>
      <c r="L2079" s="180">
        <v>700</v>
      </c>
      <c r="M2079" s="180" t="s">
        <v>194</v>
      </c>
      <c r="N2079" s="180">
        <v>690</v>
      </c>
      <c r="O2079" s="180">
        <v>68088.960000000006</v>
      </c>
      <c r="P2079" s="180">
        <v>195911</v>
      </c>
      <c r="Q2079" t="str">
        <f t="shared" si="32"/>
        <v>Street</v>
      </c>
      <c r="R2079" s="182"/>
      <c r="U2079" s="182"/>
    </row>
    <row r="2080" spans="1:21" x14ac:dyDescent="0.35">
      <c r="A2080" s="180">
        <v>5</v>
      </c>
      <c r="B2080" s="180" t="s">
        <v>182</v>
      </c>
      <c r="C2080" s="180">
        <v>2020</v>
      </c>
      <c r="D2080" s="180">
        <v>1</v>
      </c>
      <c r="E2080" s="180" t="s">
        <v>254</v>
      </c>
      <c r="F2080" s="181">
        <v>77</v>
      </c>
      <c r="G2080" s="180" t="s">
        <v>213</v>
      </c>
      <c r="H2080" s="180">
        <v>18</v>
      </c>
      <c r="I2080" s="180" t="s">
        <v>216</v>
      </c>
      <c r="J2080" s="180" t="s">
        <v>120</v>
      </c>
      <c r="K2080" s="180" t="s">
        <v>217</v>
      </c>
      <c r="L2080" s="180">
        <v>1577</v>
      </c>
      <c r="M2080" s="180" t="s">
        <v>234</v>
      </c>
      <c r="N2080" s="180">
        <v>1</v>
      </c>
      <c r="O2080" s="180">
        <v>2765.71</v>
      </c>
      <c r="P2080" s="180">
        <v>13600</v>
      </c>
      <c r="Q2080" t="str">
        <f t="shared" si="32"/>
        <v>4-Medium C&amp;I</v>
      </c>
      <c r="R2080" s="182"/>
      <c r="U2080" s="182"/>
    </row>
    <row r="2081" spans="1:21" x14ac:dyDescent="0.35">
      <c r="A2081" s="180">
        <v>5</v>
      </c>
      <c r="B2081" s="180" t="s">
        <v>182</v>
      </c>
      <c r="C2081" s="180">
        <v>2020</v>
      </c>
      <c r="D2081" s="180">
        <v>1</v>
      </c>
      <c r="E2081" s="180" t="s">
        <v>254</v>
      </c>
      <c r="F2081" s="181">
        <v>79</v>
      </c>
      <c r="G2081" s="180" t="s">
        <v>213</v>
      </c>
      <c r="H2081" s="180">
        <v>18</v>
      </c>
      <c r="I2081" s="180" t="s">
        <v>216</v>
      </c>
      <c r="J2081" s="180" t="s">
        <v>120</v>
      </c>
      <c r="K2081" s="180" t="s">
        <v>217</v>
      </c>
      <c r="L2081" s="180">
        <v>1579</v>
      </c>
      <c r="M2081" s="180" t="s">
        <v>272</v>
      </c>
      <c r="N2081" s="180">
        <v>1</v>
      </c>
      <c r="O2081" s="180">
        <v>13257.89</v>
      </c>
      <c r="P2081" s="180">
        <v>71000</v>
      </c>
      <c r="Q2081" t="str">
        <f t="shared" si="32"/>
        <v>4-Medium C&amp;I</v>
      </c>
      <c r="R2081" s="182"/>
      <c r="U2081" s="182"/>
    </row>
    <row r="2082" spans="1:21" x14ac:dyDescent="0.35">
      <c r="A2082" s="180">
        <v>4</v>
      </c>
      <c r="B2082" s="180" t="s">
        <v>188</v>
      </c>
      <c r="C2082" s="180">
        <v>2020</v>
      </c>
      <c r="D2082" s="180">
        <v>1</v>
      </c>
      <c r="E2082" s="180" t="s">
        <v>254</v>
      </c>
      <c r="F2082" s="181">
        <v>5</v>
      </c>
      <c r="G2082" s="180" t="s">
        <v>196</v>
      </c>
      <c r="H2082" s="180">
        <v>710</v>
      </c>
      <c r="I2082" s="180" t="s">
        <v>221</v>
      </c>
      <c r="J2082" s="180" t="s">
        <v>208</v>
      </c>
      <c r="K2082" s="180" t="s">
        <v>209</v>
      </c>
      <c r="L2082" s="180">
        <v>4552</v>
      </c>
      <c r="M2082" s="180" t="s">
        <v>277</v>
      </c>
      <c r="N2082" s="180">
        <v>1</v>
      </c>
      <c r="O2082" s="180">
        <v>4893.25</v>
      </c>
      <c r="P2082" s="180">
        <v>68985</v>
      </c>
      <c r="Q2082" t="str">
        <f t="shared" si="32"/>
        <v>5-Large C&amp;I</v>
      </c>
      <c r="R2082" s="182"/>
      <c r="U2082" s="182"/>
    </row>
    <row r="2083" spans="1:21" x14ac:dyDescent="0.35">
      <c r="A2083" s="180">
        <v>4</v>
      </c>
      <c r="B2083" s="180" t="s">
        <v>188</v>
      </c>
      <c r="C2083" s="180">
        <v>2020</v>
      </c>
      <c r="D2083" s="180">
        <v>1</v>
      </c>
      <c r="E2083" s="180" t="s">
        <v>254</v>
      </c>
      <c r="F2083" s="181">
        <v>3</v>
      </c>
      <c r="G2083" s="180" t="s">
        <v>190</v>
      </c>
      <c r="H2083" s="180">
        <v>5</v>
      </c>
      <c r="I2083" s="180" t="s">
        <v>191</v>
      </c>
      <c r="J2083" s="180" t="s">
        <v>116</v>
      </c>
      <c r="K2083" s="180" t="s">
        <v>186</v>
      </c>
      <c r="L2083" s="180">
        <v>300</v>
      </c>
      <c r="M2083" s="180" t="s">
        <v>192</v>
      </c>
      <c r="N2083" s="180">
        <v>168</v>
      </c>
      <c r="O2083" s="180">
        <v>50701.79</v>
      </c>
      <c r="P2083" s="180">
        <v>227648</v>
      </c>
      <c r="Q2083" t="str">
        <f t="shared" si="32"/>
        <v>3-Small C&amp;I</v>
      </c>
      <c r="R2083" s="182"/>
      <c r="U2083" s="182"/>
    </row>
    <row r="2084" spans="1:21" x14ac:dyDescent="0.35">
      <c r="A2084" s="180">
        <v>5</v>
      </c>
      <c r="B2084" s="180" t="s">
        <v>182</v>
      </c>
      <c r="C2084" s="180">
        <v>2020</v>
      </c>
      <c r="D2084" s="180">
        <v>1</v>
      </c>
      <c r="E2084" s="180" t="s">
        <v>254</v>
      </c>
      <c r="F2084" s="181">
        <v>3</v>
      </c>
      <c r="G2084" s="180" t="s">
        <v>190</v>
      </c>
      <c r="H2084" s="180">
        <v>2</v>
      </c>
      <c r="I2084" s="180" t="s">
        <v>265</v>
      </c>
      <c r="J2084" s="180" t="s">
        <v>122</v>
      </c>
      <c r="K2084" s="180" t="s">
        <v>231</v>
      </c>
      <c r="L2084" s="180">
        <v>300</v>
      </c>
      <c r="M2084" s="180" t="s">
        <v>192</v>
      </c>
      <c r="N2084" s="180">
        <v>3</v>
      </c>
      <c r="O2084" s="180">
        <v>146.77000000000001</v>
      </c>
      <c r="P2084" s="180">
        <v>482</v>
      </c>
      <c r="Q2084" t="str">
        <f t="shared" si="32"/>
        <v>1-Residential</v>
      </c>
      <c r="R2084" s="182"/>
      <c r="U2084" s="182"/>
    </row>
    <row r="2085" spans="1:21" x14ac:dyDescent="0.35">
      <c r="A2085" s="180">
        <v>5</v>
      </c>
      <c r="B2085" s="180" t="s">
        <v>182</v>
      </c>
      <c r="C2085" s="180">
        <v>2020</v>
      </c>
      <c r="D2085" s="180">
        <v>1</v>
      </c>
      <c r="E2085" s="180" t="s">
        <v>254</v>
      </c>
      <c r="F2085" s="181">
        <v>6</v>
      </c>
      <c r="G2085" s="180" t="s">
        <v>193</v>
      </c>
      <c r="H2085" s="180">
        <v>5</v>
      </c>
      <c r="I2085" s="180" t="s">
        <v>191</v>
      </c>
      <c r="J2085" s="180" t="s">
        <v>116</v>
      </c>
      <c r="K2085" s="180" t="s">
        <v>186</v>
      </c>
      <c r="L2085" s="180">
        <v>700</v>
      </c>
      <c r="M2085" s="180" t="s">
        <v>194</v>
      </c>
      <c r="N2085" s="180">
        <v>6</v>
      </c>
      <c r="O2085" s="180">
        <v>563.07000000000005</v>
      </c>
      <c r="P2085" s="180">
        <v>2382</v>
      </c>
      <c r="Q2085" t="str">
        <f t="shared" si="32"/>
        <v>3-Small C&amp;I</v>
      </c>
      <c r="R2085" s="182"/>
      <c r="U2085" s="182"/>
    </row>
    <row r="2086" spans="1:21" x14ac:dyDescent="0.35">
      <c r="A2086" s="180">
        <v>5</v>
      </c>
      <c r="B2086" s="180" t="s">
        <v>182</v>
      </c>
      <c r="C2086" s="180">
        <v>2020</v>
      </c>
      <c r="D2086" s="180">
        <v>1</v>
      </c>
      <c r="E2086" s="180" t="s">
        <v>254</v>
      </c>
      <c r="F2086" s="181">
        <v>72</v>
      </c>
      <c r="G2086" s="180" t="s">
        <v>213</v>
      </c>
      <c r="H2086" s="180">
        <v>5</v>
      </c>
      <c r="I2086" s="180" t="s">
        <v>191</v>
      </c>
      <c r="J2086" s="180" t="s">
        <v>116</v>
      </c>
      <c r="K2086" s="180" t="s">
        <v>186</v>
      </c>
      <c r="L2086" s="180">
        <v>1572</v>
      </c>
      <c r="M2086" s="180" t="s">
        <v>232</v>
      </c>
      <c r="N2086" s="180">
        <v>1</v>
      </c>
      <c r="O2086" s="180">
        <v>3796.93</v>
      </c>
      <c r="P2086" s="180">
        <v>17967</v>
      </c>
      <c r="Q2086" t="str">
        <f t="shared" si="32"/>
        <v>3-Small C&amp;I</v>
      </c>
      <c r="R2086" s="182"/>
      <c r="U2086" s="182"/>
    </row>
    <row r="2087" spans="1:21" x14ac:dyDescent="0.35">
      <c r="A2087" s="180">
        <v>5</v>
      </c>
      <c r="B2087" s="180" t="s">
        <v>182</v>
      </c>
      <c r="C2087" s="180">
        <v>2020</v>
      </c>
      <c r="D2087" s="180">
        <v>1</v>
      </c>
      <c r="E2087" s="180" t="s">
        <v>254</v>
      </c>
      <c r="F2087" s="181">
        <v>6</v>
      </c>
      <c r="G2087" s="180" t="s">
        <v>193</v>
      </c>
      <c r="H2087" s="180">
        <v>619</v>
      </c>
      <c r="I2087" s="180" t="s">
        <v>278</v>
      </c>
      <c r="J2087" s="180" t="s">
        <v>279</v>
      </c>
      <c r="K2087" s="180" t="s">
        <v>213</v>
      </c>
      <c r="L2087" s="180">
        <v>4562</v>
      </c>
      <c r="M2087" s="180" t="s">
        <v>212</v>
      </c>
      <c r="N2087" s="180">
        <v>311</v>
      </c>
      <c r="O2087" s="180">
        <v>446947.23</v>
      </c>
      <c r="P2087" s="180">
        <v>4431820</v>
      </c>
      <c r="Q2087" t="str">
        <f t="shared" si="32"/>
        <v>Street</v>
      </c>
      <c r="R2087" s="182"/>
      <c r="U2087" s="182"/>
    </row>
    <row r="2088" spans="1:21" x14ac:dyDescent="0.35">
      <c r="A2088" s="180">
        <v>5</v>
      </c>
      <c r="B2088" s="180" t="s">
        <v>182</v>
      </c>
      <c r="C2088" s="180">
        <v>2020</v>
      </c>
      <c r="D2088" s="180">
        <v>1</v>
      </c>
      <c r="E2088" s="180" t="s">
        <v>254</v>
      </c>
      <c r="F2088" s="181">
        <v>1</v>
      </c>
      <c r="G2088" s="180" t="s">
        <v>184</v>
      </c>
      <c r="H2088" s="180">
        <v>10</v>
      </c>
      <c r="I2088" s="180" t="s">
        <v>252</v>
      </c>
      <c r="J2088" s="180" t="s">
        <v>118</v>
      </c>
      <c r="K2088" s="180" t="s">
        <v>237</v>
      </c>
      <c r="L2088" s="180">
        <v>200</v>
      </c>
      <c r="M2088" s="180" t="s">
        <v>211</v>
      </c>
      <c r="N2088" s="180">
        <v>1143</v>
      </c>
      <c r="O2088" s="180">
        <v>100060.57</v>
      </c>
      <c r="P2088" s="180">
        <v>422765</v>
      </c>
      <c r="Q2088" t="str">
        <f t="shared" si="32"/>
        <v>3-Small C&amp;I</v>
      </c>
      <c r="R2088" s="182"/>
      <c r="U2088" s="182"/>
    </row>
    <row r="2089" spans="1:21" x14ac:dyDescent="0.35">
      <c r="A2089" s="180">
        <v>5</v>
      </c>
      <c r="B2089" s="180" t="s">
        <v>182</v>
      </c>
      <c r="C2089" s="180">
        <v>2020</v>
      </c>
      <c r="D2089" s="180">
        <v>1</v>
      </c>
      <c r="E2089" s="180" t="s">
        <v>254</v>
      </c>
      <c r="F2089" s="181">
        <v>3</v>
      </c>
      <c r="G2089" s="180" t="s">
        <v>190</v>
      </c>
      <c r="H2089" s="180">
        <v>9</v>
      </c>
      <c r="I2089" s="180" t="s">
        <v>276</v>
      </c>
      <c r="J2089" s="180" t="s">
        <v>118</v>
      </c>
      <c r="K2089" s="180" t="s">
        <v>237</v>
      </c>
      <c r="L2089" s="180">
        <v>300</v>
      </c>
      <c r="M2089" s="180" t="s">
        <v>192</v>
      </c>
      <c r="N2089" s="180">
        <v>320</v>
      </c>
      <c r="O2089" s="180">
        <v>-5755.62</v>
      </c>
      <c r="P2089" s="180">
        <v>674898</v>
      </c>
      <c r="Q2089" t="str">
        <f t="shared" si="32"/>
        <v>3-Small C&amp;I</v>
      </c>
      <c r="R2089" s="182"/>
      <c r="U2089" s="182"/>
    </row>
    <row r="2090" spans="1:21" x14ac:dyDescent="0.35">
      <c r="A2090" s="180">
        <v>5</v>
      </c>
      <c r="B2090" s="180" t="s">
        <v>182</v>
      </c>
      <c r="C2090" s="180">
        <v>2020</v>
      </c>
      <c r="D2090" s="180">
        <v>1</v>
      </c>
      <c r="E2090" s="180" t="s">
        <v>254</v>
      </c>
      <c r="F2090" s="181">
        <v>5</v>
      </c>
      <c r="G2090" s="180" t="s">
        <v>196</v>
      </c>
      <c r="H2090" s="180">
        <v>951</v>
      </c>
      <c r="I2090" s="180" t="s">
        <v>251</v>
      </c>
      <c r="J2090" s="180" t="s">
        <v>127</v>
      </c>
      <c r="K2090" s="180" t="s">
        <v>250</v>
      </c>
      <c r="L2090" s="180">
        <v>4552</v>
      </c>
      <c r="M2090" s="180" t="s">
        <v>277</v>
      </c>
      <c r="N2090" s="180">
        <v>1</v>
      </c>
      <c r="O2090" s="180">
        <v>34.619999999999997</v>
      </c>
      <c r="P2090" s="180">
        <v>300</v>
      </c>
      <c r="Q2090" t="str">
        <f t="shared" si="32"/>
        <v>3-Small C&amp;I</v>
      </c>
      <c r="R2090" s="182"/>
      <c r="U2090" s="182"/>
    </row>
    <row r="2091" spans="1:21" x14ac:dyDescent="0.35">
      <c r="A2091" s="180">
        <v>5</v>
      </c>
      <c r="B2091" s="180" t="s">
        <v>182</v>
      </c>
      <c r="C2091" s="180">
        <v>2020</v>
      </c>
      <c r="D2091" s="180">
        <v>1</v>
      </c>
      <c r="E2091" s="180" t="s">
        <v>254</v>
      </c>
      <c r="F2091" s="181">
        <v>3</v>
      </c>
      <c r="G2091" s="180" t="s">
        <v>190</v>
      </c>
      <c r="H2091" s="180">
        <v>14</v>
      </c>
      <c r="I2091" s="180" t="s">
        <v>300</v>
      </c>
      <c r="J2091" s="180" t="s">
        <v>118</v>
      </c>
      <c r="K2091" s="180" t="s">
        <v>237</v>
      </c>
      <c r="L2091" s="180">
        <v>300</v>
      </c>
      <c r="M2091" s="180" t="s">
        <v>192</v>
      </c>
      <c r="N2091" s="180">
        <v>1</v>
      </c>
      <c r="O2091" s="180">
        <v>84.16</v>
      </c>
      <c r="P2091" s="180">
        <v>329</v>
      </c>
      <c r="Q2091" t="str">
        <f t="shared" si="32"/>
        <v>3-Small C&amp;I</v>
      </c>
      <c r="R2091" s="182"/>
      <c r="U2091" s="182"/>
    </row>
    <row r="2092" spans="1:21" x14ac:dyDescent="0.35">
      <c r="A2092" s="180">
        <v>4</v>
      </c>
      <c r="B2092" s="180" t="s">
        <v>188</v>
      </c>
      <c r="C2092" s="180">
        <v>2020</v>
      </c>
      <c r="D2092" s="180">
        <v>1</v>
      </c>
      <c r="E2092" s="180" t="s">
        <v>254</v>
      </c>
      <c r="F2092" s="181">
        <v>1</v>
      </c>
      <c r="G2092" s="180" t="s">
        <v>184</v>
      </c>
      <c r="H2092" s="180">
        <v>903</v>
      </c>
      <c r="I2092" s="180" t="s">
        <v>240</v>
      </c>
      <c r="J2092" s="180" t="s">
        <v>122</v>
      </c>
      <c r="K2092" s="180" t="s">
        <v>231</v>
      </c>
      <c r="L2092" s="180">
        <v>4512</v>
      </c>
      <c r="M2092" s="180" t="s">
        <v>187</v>
      </c>
      <c r="N2092" s="180">
        <v>10360</v>
      </c>
      <c r="O2092" s="180">
        <v>1177558.28</v>
      </c>
      <c r="P2092" s="180">
        <v>8888155</v>
      </c>
      <c r="Q2092" t="str">
        <f t="shared" si="32"/>
        <v>1-Residential</v>
      </c>
      <c r="R2092" s="182"/>
      <c r="U2092" s="182"/>
    </row>
    <row r="2093" spans="1:21" x14ac:dyDescent="0.35">
      <c r="A2093" s="180">
        <v>5</v>
      </c>
      <c r="B2093" s="180" t="s">
        <v>182</v>
      </c>
      <c r="C2093" s="180">
        <v>2020</v>
      </c>
      <c r="D2093" s="180">
        <v>1</v>
      </c>
      <c r="E2093" s="180" t="s">
        <v>254</v>
      </c>
      <c r="F2093" s="181">
        <v>3</v>
      </c>
      <c r="G2093" s="180" t="s">
        <v>190</v>
      </c>
      <c r="H2093" s="180">
        <v>701</v>
      </c>
      <c r="I2093" s="180" t="s">
        <v>207</v>
      </c>
      <c r="J2093" s="180" t="s">
        <v>208</v>
      </c>
      <c r="K2093" s="180" t="s">
        <v>209</v>
      </c>
      <c r="L2093" s="180">
        <v>300</v>
      </c>
      <c r="M2093" s="180" t="s">
        <v>192</v>
      </c>
      <c r="N2093" s="180">
        <v>193</v>
      </c>
      <c r="O2093" s="180">
        <v>3163972.78</v>
      </c>
      <c r="P2093" s="180">
        <v>17407361</v>
      </c>
      <c r="Q2093" t="str">
        <f t="shared" si="32"/>
        <v>5-Large C&amp;I</v>
      </c>
      <c r="R2093" s="182"/>
      <c r="U2093" s="182"/>
    </row>
    <row r="2094" spans="1:21" x14ac:dyDescent="0.35">
      <c r="A2094" s="180">
        <v>5</v>
      </c>
      <c r="B2094" s="180" t="s">
        <v>182</v>
      </c>
      <c r="C2094" s="180">
        <v>2020</v>
      </c>
      <c r="D2094" s="180">
        <v>1</v>
      </c>
      <c r="E2094" s="180" t="s">
        <v>254</v>
      </c>
      <c r="F2094" s="181">
        <v>3</v>
      </c>
      <c r="G2094" s="180" t="s">
        <v>190</v>
      </c>
      <c r="H2094" s="180">
        <v>621</v>
      </c>
      <c r="I2094" s="180" t="s">
        <v>260</v>
      </c>
      <c r="J2094" s="180" t="s">
        <v>117</v>
      </c>
      <c r="K2094" s="180" t="s">
        <v>225</v>
      </c>
      <c r="L2094" s="180">
        <v>4532</v>
      </c>
      <c r="M2094" s="180" t="s">
        <v>201</v>
      </c>
      <c r="N2094" s="180">
        <v>6</v>
      </c>
      <c r="O2094" s="180">
        <v>624.41</v>
      </c>
      <c r="P2094" s="180">
        <v>6493</v>
      </c>
      <c r="Q2094" t="str">
        <f t="shared" si="32"/>
        <v>3-Small C&amp;I</v>
      </c>
      <c r="R2094" s="182"/>
      <c r="U2094" s="182"/>
    </row>
    <row r="2095" spans="1:21" x14ac:dyDescent="0.35">
      <c r="A2095" s="180">
        <v>5</v>
      </c>
      <c r="B2095" s="180" t="s">
        <v>182</v>
      </c>
      <c r="C2095" s="180">
        <v>2020</v>
      </c>
      <c r="D2095" s="180">
        <v>1</v>
      </c>
      <c r="E2095" s="180" t="s">
        <v>254</v>
      </c>
      <c r="F2095" s="181">
        <v>6</v>
      </c>
      <c r="G2095" s="180" t="s">
        <v>193</v>
      </c>
      <c r="H2095" s="180">
        <v>601</v>
      </c>
      <c r="I2095" s="180" t="s">
        <v>261</v>
      </c>
      <c r="J2095" s="180" t="s">
        <v>124</v>
      </c>
      <c r="K2095" s="180" t="s">
        <v>262</v>
      </c>
      <c r="L2095" s="180">
        <v>700</v>
      </c>
      <c r="M2095" s="180" t="s">
        <v>194</v>
      </c>
      <c r="N2095" s="180">
        <v>118</v>
      </c>
      <c r="O2095" s="180">
        <v>64834.1</v>
      </c>
      <c r="P2095" s="180">
        <v>122721</v>
      </c>
      <c r="Q2095" t="str">
        <f t="shared" si="32"/>
        <v>Street</v>
      </c>
      <c r="R2095" s="182"/>
      <c r="U2095" s="182"/>
    </row>
    <row r="2096" spans="1:21" x14ac:dyDescent="0.35">
      <c r="A2096" s="180">
        <v>5</v>
      </c>
      <c r="B2096" s="180" t="s">
        <v>182</v>
      </c>
      <c r="C2096" s="180">
        <v>2020</v>
      </c>
      <c r="D2096" s="180">
        <v>1</v>
      </c>
      <c r="E2096" s="180" t="s">
        <v>254</v>
      </c>
      <c r="F2096" s="181">
        <v>10</v>
      </c>
      <c r="G2096" s="180" t="s">
        <v>239</v>
      </c>
      <c r="H2096" s="180">
        <v>7</v>
      </c>
      <c r="I2096" s="180" t="s">
        <v>242</v>
      </c>
      <c r="J2096" s="180" t="s">
        <v>123</v>
      </c>
      <c r="K2096" s="180" t="s">
        <v>243</v>
      </c>
      <c r="L2096" s="180">
        <v>207</v>
      </c>
      <c r="M2096" s="180" t="s">
        <v>244</v>
      </c>
      <c r="N2096" s="180">
        <v>6</v>
      </c>
      <c r="O2096" s="180">
        <v>1293.6600000000001</v>
      </c>
      <c r="P2096" s="180">
        <v>7377</v>
      </c>
      <c r="Q2096" t="str">
        <f t="shared" si="32"/>
        <v>2-Low Income Residential</v>
      </c>
      <c r="R2096" s="182"/>
      <c r="U2096" s="182"/>
    </row>
    <row r="2097" spans="1:21" x14ac:dyDescent="0.35">
      <c r="A2097" s="180">
        <v>5</v>
      </c>
      <c r="B2097" s="180" t="s">
        <v>182</v>
      </c>
      <c r="C2097" s="180">
        <v>2020</v>
      </c>
      <c r="D2097" s="180">
        <v>1</v>
      </c>
      <c r="E2097" s="180" t="s">
        <v>254</v>
      </c>
      <c r="F2097" s="181">
        <v>10</v>
      </c>
      <c r="G2097" s="180" t="s">
        <v>239</v>
      </c>
      <c r="H2097" s="180">
        <v>905</v>
      </c>
      <c r="I2097" s="180" t="s">
        <v>273</v>
      </c>
      <c r="J2097" s="180" t="s">
        <v>123</v>
      </c>
      <c r="K2097" s="180" t="s">
        <v>243</v>
      </c>
      <c r="L2097" s="180">
        <v>4513</v>
      </c>
      <c r="M2097" s="180" t="s">
        <v>241</v>
      </c>
      <c r="N2097" s="180">
        <v>4440</v>
      </c>
      <c r="O2097" s="180">
        <v>181047.64</v>
      </c>
      <c r="P2097" s="180">
        <v>5483284</v>
      </c>
      <c r="Q2097" t="str">
        <f t="shared" si="32"/>
        <v>2-Low Income Residential</v>
      </c>
      <c r="R2097" s="182"/>
      <c r="U2097" s="182"/>
    </row>
    <row r="2098" spans="1:21" x14ac:dyDescent="0.35">
      <c r="A2098" s="180">
        <v>4</v>
      </c>
      <c r="B2098" s="180" t="s">
        <v>188</v>
      </c>
      <c r="C2098" s="180">
        <v>2020</v>
      </c>
      <c r="D2098" s="180">
        <v>1</v>
      </c>
      <c r="E2098" s="180" t="s">
        <v>254</v>
      </c>
      <c r="F2098" s="181">
        <v>10</v>
      </c>
      <c r="G2098" s="180" t="s">
        <v>239</v>
      </c>
      <c r="H2098" s="180">
        <v>905</v>
      </c>
      <c r="I2098" s="180" t="s">
        <v>273</v>
      </c>
      <c r="J2098" s="180" t="s">
        <v>123</v>
      </c>
      <c r="K2098" s="180" t="s">
        <v>243</v>
      </c>
      <c r="L2098" s="180">
        <v>4513</v>
      </c>
      <c r="M2098" s="180" t="s">
        <v>241</v>
      </c>
      <c r="N2098" s="180">
        <v>4</v>
      </c>
      <c r="O2098" s="180">
        <v>231.35</v>
      </c>
      <c r="P2098" s="180">
        <v>4724</v>
      </c>
      <c r="Q2098" t="str">
        <f t="shared" si="32"/>
        <v>2-Low Income Residential</v>
      </c>
      <c r="R2098" s="182"/>
      <c r="U2098" s="182"/>
    </row>
    <row r="2099" spans="1:21" x14ac:dyDescent="0.35">
      <c r="A2099" s="180">
        <v>5</v>
      </c>
      <c r="B2099" s="180" t="s">
        <v>182</v>
      </c>
      <c r="C2099" s="180">
        <v>2020</v>
      </c>
      <c r="D2099" s="180">
        <v>1</v>
      </c>
      <c r="E2099" s="180" t="s">
        <v>254</v>
      </c>
      <c r="F2099" s="181">
        <v>6</v>
      </c>
      <c r="G2099" s="180" t="s">
        <v>193</v>
      </c>
      <c r="H2099" s="180">
        <v>616</v>
      </c>
      <c r="I2099" s="180" t="s">
        <v>200</v>
      </c>
      <c r="J2099" s="180" t="s">
        <v>126</v>
      </c>
      <c r="K2099" s="180" t="s">
        <v>198</v>
      </c>
      <c r="L2099" s="180">
        <v>4562</v>
      </c>
      <c r="M2099" s="180" t="s">
        <v>212</v>
      </c>
      <c r="N2099" s="180">
        <v>860</v>
      </c>
      <c r="O2099" s="180">
        <v>61249.06</v>
      </c>
      <c r="P2099" s="180">
        <v>296595</v>
      </c>
      <c r="Q2099" t="str">
        <f t="shared" si="32"/>
        <v>Street</v>
      </c>
      <c r="R2099" s="182"/>
      <c r="U2099" s="182"/>
    </row>
    <row r="2100" spans="1:21" x14ac:dyDescent="0.35">
      <c r="A2100" s="180">
        <v>5</v>
      </c>
      <c r="B2100" s="180" t="s">
        <v>182</v>
      </c>
      <c r="C2100" s="180">
        <v>2020</v>
      </c>
      <c r="D2100" s="180">
        <v>1</v>
      </c>
      <c r="E2100" s="180" t="s">
        <v>254</v>
      </c>
      <c r="F2100" s="181">
        <v>5</v>
      </c>
      <c r="G2100" s="180" t="s">
        <v>196</v>
      </c>
      <c r="H2100" s="180">
        <v>710</v>
      </c>
      <c r="I2100" s="180" t="s">
        <v>221</v>
      </c>
      <c r="J2100" s="180" t="s">
        <v>208</v>
      </c>
      <c r="K2100" s="180" t="s">
        <v>209</v>
      </c>
      <c r="L2100" s="180">
        <v>4552</v>
      </c>
      <c r="M2100" s="180" t="s">
        <v>277</v>
      </c>
      <c r="N2100" s="180">
        <v>669</v>
      </c>
      <c r="O2100" s="180">
        <v>10784350.050000001</v>
      </c>
      <c r="P2100" s="180">
        <v>191904314</v>
      </c>
      <c r="Q2100" t="str">
        <f t="shared" si="32"/>
        <v>5-Large C&amp;I</v>
      </c>
      <c r="R2100" s="182"/>
      <c r="U2100" s="182"/>
    </row>
    <row r="2101" spans="1:21" x14ac:dyDescent="0.35">
      <c r="A2101" s="180">
        <v>4</v>
      </c>
      <c r="B2101" s="180" t="s">
        <v>188</v>
      </c>
      <c r="C2101" s="180">
        <v>2020</v>
      </c>
      <c r="D2101" s="180">
        <v>1</v>
      </c>
      <c r="E2101" s="180" t="s">
        <v>254</v>
      </c>
      <c r="F2101" s="181">
        <v>1</v>
      </c>
      <c r="G2101" s="180" t="s">
        <v>184</v>
      </c>
      <c r="H2101" s="180">
        <v>2</v>
      </c>
      <c r="I2101" s="180" t="s">
        <v>265</v>
      </c>
      <c r="J2101" s="180" t="s">
        <v>122</v>
      </c>
      <c r="K2101" s="180" t="s">
        <v>231</v>
      </c>
      <c r="L2101" s="180">
        <v>200</v>
      </c>
      <c r="M2101" s="180" t="s">
        <v>211</v>
      </c>
      <c r="N2101" s="180">
        <v>1</v>
      </c>
      <c r="O2101" s="180">
        <v>2172.66</v>
      </c>
      <c r="P2101" s="180">
        <v>7807</v>
      </c>
      <c r="Q2101" t="str">
        <f t="shared" si="32"/>
        <v>1-Residential</v>
      </c>
      <c r="R2101" s="182"/>
      <c r="U2101" s="182"/>
    </row>
    <row r="2102" spans="1:21" x14ac:dyDescent="0.35">
      <c r="A2102" s="180">
        <v>4</v>
      </c>
      <c r="B2102" s="180" t="s">
        <v>188</v>
      </c>
      <c r="C2102" s="180">
        <v>2020</v>
      </c>
      <c r="D2102" s="180">
        <v>1</v>
      </c>
      <c r="E2102" s="180" t="s">
        <v>254</v>
      </c>
      <c r="F2102" s="181">
        <v>1</v>
      </c>
      <c r="G2102" s="180" t="s">
        <v>184</v>
      </c>
      <c r="H2102" s="180">
        <v>10</v>
      </c>
      <c r="I2102" s="180" t="s">
        <v>252</v>
      </c>
      <c r="J2102" s="180" t="s">
        <v>119</v>
      </c>
      <c r="K2102" s="180" t="s">
        <v>215</v>
      </c>
      <c r="L2102" s="180">
        <v>200</v>
      </c>
      <c r="M2102" s="180" t="s">
        <v>211</v>
      </c>
      <c r="N2102" s="180">
        <v>3</v>
      </c>
      <c r="O2102" s="180">
        <v>436.61</v>
      </c>
      <c r="P2102" s="180">
        <v>1881</v>
      </c>
      <c r="Q2102" t="str">
        <f t="shared" si="32"/>
        <v>3-Small C&amp;I</v>
      </c>
      <c r="R2102" s="182"/>
      <c r="U2102" s="182"/>
    </row>
    <row r="2103" spans="1:21" x14ac:dyDescent="0.35">
      <c r="A2103" s="180">
        <v>5</v>
      </c>
      <c r="B2103" s="180" t="s">
        <v>182</v>
      </c>
      <c r="C2103" s="180">
        <v>2020</v>
      </c>
      <c r="D2103" s="180">
        <v>1</v>
      </c>
      <c r="E2103" s="180" t="s">
        <v>254</v>
      </c>
      <c r="F2103" s="181">
        <v>5</v>
      </c>
      <c r="G2103" s="180" t="s">
        <v>196</v>
      </c>
      <c r="H2103" s="180">
        <v>13</v>
      </c>
      <c r="I2103" s="180" t="s">
        <v>297</v>
      </c>
      <c r="J2103" s="180" t="s">
        <v>120</v>
      </c>
      <c r="K2103" s="180" t="s">
        <v>217</v>
      </c>
      <c r="L2103" s="180">
        <v>460</v>
      </c>
      <c r="M2103" s="180" t="s">
        <v>199</v>
      </c>
      <c r="N2103" s="180">
        <v>7</v>
      </c>
      <c r="O2103" s="180">
        <v>17038.080000000002</v>
      </c>
      <c r="P2103" s="180">
        <v>83560</v>
      </c>
      <c r="Q2103" t="str">
        <f t="shared" si="32"/>
        <v>4-Medium C&amp;I</v>
      </c>
      <c r="R2103" s="182"/>
      <c r="U2103" s="182"/>
    </row>
    <row r="2104" spans="1:21" x14ac:dyDescent="0.35">
      <c r="A2104" s="180">
        <v>4</v>
      </c>
      <c r="B2104" s="180" t="s">
        <v>188</v>
      </c>
      <c r="C2104" s="180">
        <v>2020</v>
      </c>
      <c r="D2104" s="180">
        <v>1</v>
      </c>
      <c r="E2104" s="180" t="s">
        <v>254</v>
      </c>
      <c r="F2104" s="181">
        <v>10</v>
      </c>
      <c r="G2104" s="180" t="s">
        <v>239</v>
      </c>
      <c r="H2104" s="180">
        <v>903</v>
      </c>
      <c r="I2104" s="180" t="s">
        <v>240</v>
      </c>
      <c r="J2104" s="180" t="s">
        <v>122</v>
      </c>
      <c r="K2104" s="180" t="s">
        <v>231</v>
      </c>
      <c r="L2104" s="180">
        <v>4513</v>
      </c>
      <c r="M2104" s="180" t="s">
        <v>241</v>
      </c>
      <c r="N2104" s="180">
        <v>156</v>
      </c>
      <c r="O2104" s="180">
        <v>22475.73</v>
      </c>
      <c r="P2104" s="180">
        <v>171493</v>
      </c>
      <c r="Q2104" t="str">
        <f t="shared" si="32"/>
        <v>1-Residential</v>
      </c>
      <c r="R2104" s="182"/>
      <c r="U2104" s="182"/>
    </row>
    <row r="2105" spans="1:21" x14ac:dyDescent="0.35">
      <c r="A2105" s="180">
        <v>5</v>
      </c>
      <c r="B2105" s="180" t="s">
        <v>182</v>
      </c>
      <c r="C2105" s="180">
        <v>2020</v>
      </c>
      <c r="D2105" s="180">
        <v>1</v>
      </c>
      <c r="E2105" s="180" t="s">
        <v>254</v>
      </c>
      <c r="F2105" s="181">
        <v>3</v>
      </c>
      <c r="G2105" s="180" t="s">
        <v>190</v>
      </c>
      <c r="H2105" s="180">
        <v>710</v>
      </c>
      <c r="I2105" s="180" t="s">
        <v>221</v>
      </c>
      <c r="J2105" s="180" t="s">
        <v>208</v>
      </c>
      <c r="K2105" s="180" t="s">
        <v>209</v>
      </c>
      <c r="L2105" s="180">
        <v>4532</v>
      </c>
      <c r="M2105" s="180" t="s">
        <v>201</v>
      </c>
      <c r="N2105" s="180">
        <v>2049</v>
      </c>
      <c r="O2105" s="180">
        <v>19857150.52</v>
      </c>
      <c r="P2105" s="180">
        <v>348287425</v>
      </c>
      <c r="Q2105" t="str">
        <f t="shared" si="32"/>
        <v>5-Large C&amp;I</v>
      </c>
      <c r="R2105" s="182"/>
      <c r="U2105" s="182"/>
    </row>
    <row r="2106" spans="1:21" x14ac:dyDescent="0.35">
      <c r="A2106" s="180">
        <v>5</v>
      </c>
      <c r="B2106" s="180" t="s">
        <v>182</v>
      </c>
      <c r="C2106" s="180">
        <v>2020</v>
      </c>
      <c r="D2106" s="180">
        <v>1</v>
      </c>
      <c r="E2106" s="180" t="s">
        <v>254</v>
      </c>
      <c r="F2106" s="181">
        <v>79</v>
      </c>
      <c r="G2106" s="180" t="s">
        <v>213</v>
      </c>
      <c r="H2106" s="180">
        <v>951</v>
      </c>
      <c r="I2106" s="180" t="s">
        <v>251</v>
      </c>
      <c r="J2106" s="180" t="s">
        <v>127</v>
      </c>
      <c r="K2106" s="180" t="s">
        <v>250</v>
      </c>
      <c r="L2106" s="180">
        <v>4579</v>
      </c>
      <c r="M2106" s="180" t="s">
        <v>222</v>
      </c>
      <c r="N2106" s="180">
        <v>7</v>
      </c>
      <c r="O2106" s="180">
        <v>306.68</v>
      </c>
      <c r="P2106" s="180">
        <v>2844</v>
      </c>
      <c r="Q2106" t="str">
        <f t="shared" si="32"/>
        <v>3-Small C&amp;I</v>
      </c>
      <c r="R2106" s="182"/>
      <c r="U2106" s="182"/>
    </row>
    <row r="2107" spans="1:21" x14ac:dyDescent="0.35">
      <c r="A2107" s="180">
        <v>5</v>
      </c>
      <c r="B2107" s="180" t="s">
        <v>182</v>
      </c>
      <c r="C2107" s="180">
        <v>2020</v>
      </c>
      <c r="D2107" s="180">
        <v>1</v>
      </c>
      <c r="E2107" s="180" t="s">
        <v>254</v>
      </c>
      <c r="F2107" s="181">
        <v>79</v>
      </c>
      <c r="G2107" s="180" t="s">
        <v>213</v>
      </c>
      <c r="H2107" s="180">
        <v>954</v>
      </c>
      <c r="I2107" s="180" t="s">
        <v>238</v>
      </c>
      <c r="J2107" s="180" t="s">
        <v>120</v>
      </c>
      <c r="K2107" s="180" t="s">
        <v>217</v>
      </c>
      <c r="L2107" s="180">
        <v>4579</v>
      </c>
      <c r="M2107" s="180" t="s">
        <v>222</v>
      </c>
      <c r="N2107" s="180">
        <v>5</v>
      </c>
      <c r="O2107" s="180">
        <v>7665.66</v>
      </c>
      <c r="P2107" s="180">
        <v>97060</v>
      </c>
      <c r="Q2107" t="str">
        <f t="shared" si="32"/>
        <v>4-Medium C&amp;I</v>
      </c>
      <c r="R2107" s="182"/>
      <c r="U2107" s="182"/>
    </row>
    <row r="2108" spans="1:21" x14ac:dyDescent="0.35">
      <c r="A2108" s="180">
        <v>5</v>
      </c>
      <c r="B2108" s="180" t="s">
        <v>182</v>
      </c>
      <c r="C2108" s="180">
        <v>2020</v>
      </c>
      <c r="D2108" s="180">
        <v>1</v>
      </c>
      <c r="E2108" s="180" t="s">
        <v>254</v>
      </c>
      <c r="F2108" s="181">
        <v>6</v>
      </c>
      <c r="G2108" s="180" t="s">
        <v>193</v>
      </c>
      <c r="H2108" s="180">
        <v>615</v>
      </c>
      <c r="I2108" s="180" t="s">
        <v>293</v>
      </c>
      <c r="J2108" s="180" t="s">
        <v>124</v>
      </c>
      <c r="K2108" s="180" t="s">
        <v>262</v>
      </c>
      <c r="L2108" s="180">
        <v>4562</v>
      </c>
      <c r="M2108" s="180" t="s">
        <v>212</v>
      </c>
      <c r="N2108" s="180">
        <v>569</v>
      </c>
      <c r="O2108" s="180">
        <v>582535.31999999995</v>
      </c>
      <c r="P2108" s="180">
        <v>1865998</v>
      </c>
      <c r="Q2108" t="str">
        <f t="shared" si="32"/>
        <v>Street</v>
      </c>
      <c r="R2108" s="182"/>
      <c r="U2108" s="182"/>
    </row>
    <row r="2109" spans="1:21" x14ac:dyDescent="0.35">
      <c r="A2109" s="180">
        <v>5</v>
      </c>
      <c r="B2109" s="180" t="s">
        <v>182</v>
      </c>
      <c r="C2109" s="180">
        <v>2020</v>
      </c>
      <c r="D2109" s="180">
        <v>1</v>
      </c>
      <c r="E2109" s="180" t="s">
        <v>254</v>
      </c>
      <c r="F2109" s="181">
        <v>60</v>
      </c>
      <c r="G2109" s="180" t="s">
        <v>213</v>
      </c>
      <c r="H2109" s="180">
        <v>615</v>
      </c>
      <c r="I2109" s="180" t="s">
        <v>293</v>
      </c>
      <c r="J2109" s="180" t="s">
        <v>124</v>
      </c>
      <c r="K2109" s="180" t="s">
        <v>262</v>
      </c>
      <c r="L2109" s="180">
        <v>4563</v>
      </c>
      <c r="M2109" s="180" t="s">
        <v>229</v>
      </c>
      <c r="N2109" s="180">
        <v>37</v>
      </c>
      <c r="O2109" s="180">
        <v>4514.66</v>
      </c>
      <c r="P2109" s="180">
        <v>13224</v>
      </c>
      <c r="Q2109" t="str">
        <f t="shared" si="32"/>
        <v>Street</v>
      </c>
      <c r="R2109" s="182"/>
      <c r="U2109" s="182"/>
    </row>
    <row r="2110" spans="1:21" x14ac:dyDescent="0.35">
      <c r="A2110" s="180">
        <v>4</v>
      </c>
      <c r="B2110" s="180" t="s">
        <v>188</v>
      </c>
      <c r="C2110" s="180">
        <v>2020</v>
      </c>
      <c r="D2110" s="180">
        <v>1</v>
      </c>
      <c r="E2110" s="180" t="s">
        <v>254</v>
      </c>
      <c r="F2110" s="181">
        <v>60</v>
      </c>
      <c r="G2110" s="180" t="s">
        <v>213</v>
      </c>
      <c r="H2110" s="180">
        <v>615</v>
      </c>
      <c r="I2110" s="180" t="s">
        <v>293</v>
      </c>
      <c r="J2110" s="180" t="s">
        <v>124</v>
      </c>
      <c r="K2110" s="180" t="s">
        <v>262</v>
      </c>
      <c r="L2110" s="180">
        <v>4563</v>
      </c>
      <c r="M2110" s="180" t="s">
        <v>229</v>
      </c>
      <c r="N2110" s="180">
        <v>1</v>
      </c>
      <c r="O2110" s="180">
        <v>11.54</v>
      </c>
      <c r="P2110" s="180">
        <v>38</v>
      </c>
      <c r="Q2110" t="str">
        <f t="shared" si="32"/>
        <v>Street</v>
      </c>
      <c r="R2110" s="182"/>
      <c r="U2110" s="182"/>
    </row>
    <row r="2111" spans="1:21" x14ac:dyDescent="0.35">
      <c r="A2111" s="180">
        <v>5</v>
      </c>
      <c r="B2111" s="180" t="s">
        <v>182</v>
      </c>
      <c r="C2111" s="180">
        <v>2020</v>
      </c>
      <c r="D2111" s="180">
        <v>1</v>
      </c>
      <c r="E2111" s="180" t="s">
        <v>254</v>
      </c>
      <c r="F2111" s="181">
        <v>6</v>
      </c>
      <c r="G2111" s="180" t="s">
        <v>193</v>
      </c>
      <c r="H2111" s="180">
        <v>606</v>
      </c>
      <c r="I2111" s="180" t="s">
        <v>280</v>
      </c>
      <c r="J2111" s="180" t="s">
        <v>131</v>
      </c>
      <c r="K2111" s="180" t="s">
        <v>281</v>
      </c>
      <c r="L2111" s="180">
        <v>700</v>
      </c>
      <c r="M2111" s="180" t="s">
        <v>194</v>
      </c>
      <c r="N2111" s="180">
        <v>2</v>
      </c>
      <c r="O2111" s="180">
        <v>822.69</v>
      </c>
      <c r="P2111" s="180">
        <v>1776</v>
      </c>
      <c r="Q2111" t="str">
        <f t="shared" si="32"/>
        <v>Street</v>
      </c>
      <c r="R2111" s="182"/>
      <c r="U2111" s="182"/>
    </row>
    <row r="2112" spans="1:21" x14ac:dyDescent="0.35">
      <c r="A2112" s="180">
        <v>5</v>
      </c>
      <c r="B2112" s="180" t="s">
        <v>182</v>
      </c>
      <c r="C2112" s="180">
        <v>2020</v>
      </c>
      <c r="D2112" s="180">
        <v>1</v>
      </c>
      <c r="E2112" s="180" t="s">
        <v>254</v>
      </c>
      <c r="F2112" s="181">
        <v>10</v>
      </c>
      <c r="G2112" s="180" t="s">
        <v>239</v>
      </c>
      <c r="H2112" s="180">
        <v>6</v>
      </c>
      <c r="I2112" s="180" t="s">
        <v>257</v>
      </c>
      <c r="J2112" s="180" t="s">
        <v>123</v>
      </c>
      <c r="K2112" s="180" t="s">
        <v>243</v>
      </c>
      <c r="L2112" s="180">
        <v>207</v>
      </c>
      <c r="M2112" s="180" t="s">
        <v>244</v>
      </c>
      <c r="N2112" s="180">
        <v>5487</v>
      </c>
      <c r="O2112" s="180">
        <v>1135995.51</v>
      </c>
      <c r="P2112" s="180">
        <v>6674554</v>
      </c>
      <c r="Q2112" t="str">
        <f t="shared" si="32"/>
        <v>2-Low Income Residential</v>
      </c>
      <c r="R2112" s="182"/>
      <c r="U2112" s="182"/>
    </row>
    <row r="2113" spans="1:21" x14ac:dyDescent="0.35">
      <c r="A2113" s="180">
        <v>5</v>
      </c>
      <c r="B2113" s="180" t="s">
        <v>182</v>
      </c>
      <c r="C2113" s="180">
        <v>2020</v>
      </c>
      <c r="D2113" s="180">
        <v>1</v>
      </c>
      <c r="E2113" s="180" t="s">
        <v>254</v>
      </c>
      <c r="F2113" s="181">
        <v>1</v>
      </c>
      <c r="G2113" s="180" t="s">
        <v>184</v>
      </c>
      <c r="H2113" s="180">
        <v>6</v>
      </c>
      <c r="I2113" s="180" t="s">
        <v>257</v>
      </c>
      <c r="J2113" s="180" t="s">
        <v>123</v>
      </c>
      <c r="K2113" s="180" t="s">
        <v>243</v>
      </c>
      <c r="L2113" s="180">
        <v>200</v>
      </c>
      <c r="M2113" s="180" t="s">
        <v>211</v>
      </c>
      <c r="N2113" s="180">
        <v>58492</v>
      </c>
      <c r="O2113" s="180">
        <v>6640956.2300000004</v>
      </c>
      <c r="P2113" s="180">
        <v>38219009</v>
      </c>
      <c r="Q2113" t="str">
        <f t="shared" si="32"/>
        <v>2-Low Income Residential</v>
      </c>
      <c r="R2113" s="182"/>
      <c r="U2113" s="182"/>
    </row>
    <row r="2114" spans="1:21" x14ac:dyDescent="0.35">
      <c r="A2114" s="180">
        <v>5</v>
      </c>
      <c r="B2114" s="180" t="s">
        <v>182</v>
      </c>
      <c r="C2114" s="180">
        <v>2020</v>
      </c>
      <c r="D2114" s="180">
        <v>1</v>
      </c>
      <c r="E2114" s="180" t="s">
        <v>254</v>
      </c>
      <c r="F2114" s="181">
        <v>5</v>
      </c>
      <c r="G2114" s="180" t="s">
        <v>196</v>
      </c>
      <c r="H2114" s="180">
        <v>18</v>
      </c>
      <c r="I2114" s="180" t="s">
        <v>216</v>
      </c>
      <c r="J2114" s="180" t="s">
        <v>120</v>
      </c>
      <c r="K2114" s="180" t="s">
        <v>217</v>
      </c>
      <c r="L2114" s="180">
        <v>460</v>
      </c>
      <c r="M2114" s="180" t="s">
        <v>199</v>
      </c>
      <c r="N2114" s="180">
        <v>205</v>
      </c>
      <c r="O2114" s="180">
        <v>949005.64</v>
      </c>
      <c r="P2114" s="180">
        <v>4543039</v>
      </c>
      <c r="Q2114" t="str">
        <f t="shared" ref="Q2114:Q2177" si="33">VLOOKUP(J2114,S:T,2,FALSE)</f>
        <v>4-Medium C&amp;I</v>
      </c>
      <c r="R2114" s="182"/>
      <c r="U2114" s="182"/>
    </row>
    <row r="2115" spans="1:21" x14ac:dyDescent="0.35">
      <c r="A2115" s="180">
        <v>5</v>
      </c>
      <c r="B2115" s="180" t="s">
        <v>182</v>
      </c>
      <c r="C2115" s="180">
        <v>2020</v>
      </c>
      <c r="D2115" s="180">
        <v>1</v>
      </c>
      <c r="E2115" s="180" t="s">
        <v>254</v>
      </c>
      <c r="F2115" s="181">
        <v>75</v>
      </c>
      <c r="G2115" s="180" t="s">
        <v>213</v>
      </c>
      <c r="H2115" s="180">
        <v>18</v>
      </c>
      <c r="I2115" s="180" t="s">
        <v>216</v>
      </c>
      <c r="J2115" s="180" t="s">
        <v>120</v>
      </c>
      <c r="K2115" s="180" t="s">
        <v>217</v>
      </c>
      <c r="L2115" s="180">
        <v>1575</v>
      </c>
      <c r="M2115" s="180" t="s">
        <v>219</v>
      </c>
      <c r="N2115" s="180">
        <v>2</v>
      </c>
      <c r="O2115" s="180">
        <v>11900.61</v>
      </c>
      <c r="P2115" s="180">
        <v>58580</v>
      </c>
      <c r="Q2115" t="str">
        <f t="shared" si="33"/>
        <v>4-Medium C&amp;I</v>
      </c>
      <c r="R2115" s="182"/>
      <c r="U2115" s="182"/>
    </row>
    <row r="2116" spans="1:21" x14ac:dyDescent="0.35">
      <c r="A2116" s="180">
        <v>5</v>
      </c>
      <c r="B2116" s="180" t="s">
        <v>182</v>
      </c>
      <c r="C2116" s="180">
        <v>2020</v>
      </c>
      <c r="D2116" s="180">
        <v>1</v>
      </c>
      <c r="E2116" s="180" t="s">
        <v>254</v>
      </c>
      <c r="F2116" s="181">
        <v>3</v>
      </c>
      <c r="G2116" s="180" t="s">
        <v>190</v>
      </c>
      <c r="H2116" s="180">
        <v>955</v>
      </c>
      <c r="I2116" s="180" t="s">
        <v>283</v>
      </c>
      <c r="J2116" s="180" t="s">
        <v>120</v>
      </c>
      <c r="K2116" s="180" t="s">
        <v>217</v>
      </c>
      <c r="L2116" s="180">
        <v>4532</v>
      </c>
      <c r="M2116" s="180" t="s">
        <v>201</v>
      </c>
      <c r="N2116" s="180">
        <v>356</v>
      </c>
      <c r="O2116" s="180">
        <v>703061.51</v>
      </c>
      <c r="P2116" s="180">
        <v>9768954</v>
      </c>
      <c r="Q2116" t="str">
        <f t="shared" si="33"/>
        <v>4-Medium C&amp;I</v>
      </c>
      <c r="R2116" s="182"/>
      <c r="U2116" s="182"/>
    </row>
    <row r="2117" spans="1:21" x14ac:dyDescent="0.35">
      <c r="A2117" s="180">
        <v>5</v>
      </c>
      <c r="B2117" s="180" t="s">
        <v>182</v>
      </c>
      <c r="C2117" s="180">
        <v>2020</v>
      </c>
      <c r="D2117" s="180">
        <v>1</v>
      </c>
      <c r="E2117" s="180" t="s">
        <v>254</v>
      </c>
      <c r="F2117" s="181">
        <v>1</v>
      </c>
      <c r="G2117" s="180" t="s">
        <v>184</v>
      </c>
      <c r="H2117" s="180">
        <v>2</v>
      </c>
      <c r="I2117" s="180" t="s">
        <v>265</v>
      </c>
      <c r="J2117" s="180" t="s">
        <v>122</v>
      </c>
      <c r="K2117" s="180" t="s">
        <v>231</v>
      </c>
      <c r="L2117" s="180">
        <v>200</v>
      </c>
      <c r="M2117" s="180" t="s">
        <v>211</v>
      </c>
      <c r="N2117" s="180">
        <v>258</v>
      </c>
      <c r="O2117" s="180">
        <v>46819.57</v>
      </c>
      <c r="P2117" s="180">
        <v>170337</v>
      </c>
      <c r="Q2117" t="str">
        <f t="shared" si="33"/>
        <v>1-Residential</v>
      </c>
      <c r="R2117" s="182"/>
      <c r="U2117" s="182"/>
    </row>
    <row r="2118" spans="1:21" x14ac:dyDescent="0.35">
      <c r="A2118" s="180">
        <v>4</v>
      </c>
      <c r="B2118" s="180" t="s">
        <v>188</v>
      </c>
      <c r="C2118" s="180">
        <v>2020</v>
      </c>
      <c r="D2118" s="180">
        <v>1</v>
      </c>
      <c r="E2118" s="180" t="s">
        <v>254</v>
      </c>
      <c r="F2118" s="181">
        <v>10</v>
      </c>
      <c r="G2118" s="180" t="s">
        <v>239</v>
      </c>
      <c r="H2118" s="180">
        <v>1</v>
      </c>
      <c r="I2118" s="180" t="s">
        <v>230</v>
      </c>
      <c r="J2118" s="180" t="s">
        <v>122</v>
      </c>
      <c r="K2118" s="180" t="s">
        <v>231</v>
      </c>
      <c r="L2118" s="180">
        <v>207</v>
      </c>
      <c r="M2118" s="180" t="s">
        <v>244</v>
      </c>
      <c r="N2118" s="180">
        <v>17</v>
      </c>
      <c r="O2118" s="180">
        <v>3512.12</v>
      </c>
      <c r="P2118" s="180">
        <v>12773</v>
      </c>
      <c r="Q2118" t="str">
        <f t="shared" si="33"/>
        <v>1-Residential</v>
      </c>
      <c r="R2118" s="182"/>
      <c r="U2118" s="182"/>
    </row>
    <row r="2119" spans="1:21" x14ac:dyDescent="0.35">
      <c r="A2119" s="180">
        <v>5</v>
      </c>
      <c r="B2119" s="180" t="s">
        <v>182</v>
      </c>
      <c r="C2119" s="180">
        <v>2020</v>
      </c>
      <c r="D2119" s="180">
        <v>1</v>
      </c>
      <c r="E2119" s="180" t="s">
        <v>254</v>
      </c>
      <c r="F2119" s="181">
        <v>5</v>
      </c>
      <c r="G2119" s="180" t="s">
        <v>196</v>
      </c>
      <c r="H2119" s="180">
        <v>5</v>
      </c>
      <c r="I2119" s="180" t="s">
        <v>191</v>
      </c>
      <c r="J2119" s="180" t="s">
        <v>116</v>
      </c>
      <c r="K2119" s="180" t="s">
        <v>186</v>
      </c>
      <c r="L2119" s="180">
        <v>460</v>
      </c>
      <c r="M2119" s="180" t="s">
        <v>199</v>
      </c>
      <c r="N2119" s="180">
        <v>1092</v>
      </c>
      <c r="O2119" s="180">
        <v>412835.01</v>
      </c>
      <c r="P2119" s="180">
        <v>2250464</v>
      </c>
      <c r="Q2119" t="str">
        <f t="shared" si="33"/>
        <v>3-Small C&amp;I</v>
      </c>
      <c r="R2119" s="182"/>
      <c r="U2119" s="182"/>
    </row>
    <row r="2120" spans="1:21" x14ac:dyDescent="0.35">
      <c r="A2120" s="180">
        <v>5</v>
      </c>
      <c r="B2120" s="180" t="s">
        <v>182</v>
      </c>
      <c r="C2120" s="180">
        <v>2020</v>
      </c>
      <c r="D2120" s="180">
        <v>1</v>
      </c>
      <c r="E2120" s="180" t="s">
        <v>254</v>
      </c>
      <c r="F2120" s="181">
        <v>1</v>
      </c>
      <c r="G2120" s="180" t="s">
        <v>184</v>
      </c>
      <c r="H2120" s="180">
        <v>15</v>
      </c>
      <c r="I2120" s="180" t="s">
        <v>253</v>
      </c>
      <c r="J2120" s="180" t="s">
        <v>119</v>
      </c>
      <c r="K2120" s="180" t="s">
        <v>215</v>
      </c>
      <c r="L2120" s="180">
        <v>200</v>
      </c>
      <c r="M2120" s="180" t="s">
        <v>211</v>
      </c>
      <c r="N2120" s="180">
        <v>2</v>
      </c>
      <c r="O2120" s="180">
        <v>85.97</v>
      </c>
      <c r="P2120" s="180">
        <v>302</v>
      </c>
      <c r="Q2120" t="str">
        <f t="shared" si="33"/>
        <v>3-Small C&amp;I</v>
      </c>
      <c r="R2120" s="182"/>
      <c r="U2120" s="182"/>
    </row>
    <row r="2121" spans="1:21" x14ac:dyDescent="0.35">
      <c r="A2121" s="180">
        <v>4</v>
      </c>
      <c r="B2121" s="180" t="s">
        <v>188</v>
      </c>
      <c r="C2121" s="180">
        <v>2020</v>
      </c>
      <c r="D2121" s="180">
        <v>1</v>
      </c>
      <c r="E2121" s="180" t="s">
        <v>254</v>
      </c>
      <c r="F2121" s="181">
        <v>3</v>
      </c>
      <c r="G2121" s="180" t="s">
        <v>190</v>
      </c>
      <c r="H2121" s="180">
        <v>1</v>
      </c>
      <c r="I2121" s="180" t="s">
        <v>230</v>
      </c>
      <c r="J2121" s="180" t="s">
        <v>122</v>
      </c>
      <c r="K2121" s="180" t="s">
        <v>231</v>
      </c>
      <c r="L2121" s="180">
        <v>300</v>
      </c>
      <c r="M2121" s="180" t="s">
        <v>192</v>
      </c>
      <c r="N2121" s="180">
        <v>24</v>
      </c>
      <c r="O2121" s="180">
        <v>3078.97</v>
      </c>
      <c r="P2121" s="180">
        <v>10989</v>
      </c>
      <c r="Q2121" t="str">
        <f t="shared" si="33"/>
        <v>1-Residential</v>
      </c>
      <c r="R2121" s="182"/>
      <c r="U2121" s="182"/>
    </row>
    <row r="2122" spans="1:21" x14ac:dyDescent="0.35">
      <c r="A2122" s="180">
        <v>5</v>
      </c>
      <c r="B2122" s="180" t="s">
        <v>182</v>
      </c>
      <c r="C2122" s="180">
        <v>2020</v>
      </c>
      <c r="D2122" s="180">
        <v>1</v>
      </c>
      <c r="E2122" s="180" t="s">
        <v>254</v>
      </c>
      <c r="F2122" s="181">
        <v>71</v>
      </c>
      <c r="G2122" s="180" t="s">
        <v>213</v>
      </c>
      <c r="H2122" s="180">
        <v>1</v>
      </c>
      <c r="I2122" s="180" t="s">
        <v>230</v>
      </c>
      <c r="J2122" s="180" t="s">
        <v>122</v>
      </c>
      <c r="K2122" s="180" t="s">
        <v>231</v>
      </c>
      <c r="L2122" s="180">
        <v>1571</v>
      </c>
      <c r="M2122" s="180" t="s">
        <v>266</v>
      </c>
      <c r="N2122" s="180">
        <v>1</v>
      </c>
      <c r="O2122" s="180">
        <v>7</v>
      </c>
      <c r="P2122" s="180">
        <v>0</v>
      </c>
      <c r="Q2122" t="str">
        <f t="shared" si="33"/>
        <v>1-Residential</v>
      </c>
      <c r="R2122" s="182"/>
      <c r="U2122" s="182"/>
    </row>
    <row r="2123" spans="1:21" x14ac:dyDescent="0.35">
      <c r="A2123" s="180">
        <v>4</v>
      </c>
      <c r="B2123" s="180" t="s">
        <v>188</v>
      </c>
      <c r="C2123" s="180">
        <v>2020</v>
      </c>
      <c r="D2123" s="180">
        <v>1</v>
      </c>
      <c r="E2123" s="180" t="s">
        <v>254</v>
      </c>
      <c r="F2123" s="181">
        <v>3</v>
      </c>
      <c r="G2123" s="180" t="s">
        <v>190</v>
      </c>
      <c r="H2123" s="180">
        <v>950</v>
      </c>
      <c r="I2123" s="180" t="s">
        <v>185</v>
      </c>
      <c r="J2123" s="180" t="s">
        <v>116</v>
      </c>
      <c r="K2123" s="180" t="s">
        <v>186</v>
      </c>
      <c r="L2123" s="180">
        <v>4532</v>
      </c>
      <c r="M2123" s="180" t="s">
        <v>201</v>
      </c>
      <c r="N2123" s="180">
        <v>1271</v>
      </c>
      <c r="O2123" s="180">
        <v>227150.8</v>
      </c>
      <c r="P2123" s="180">
        <v>2167083</v>
      </c>
      <c r="Q2123" t="str">
        <f t="shared" si="33"/>
        <v>3-Small C&amp;I</v>
      </c>
      <c r="R2123" s="182"/>
      <c r="U2123" s="182"/>
    </row>
    <row r="2124" spans="1:21" x14ac:dyDescent="0.35">
      <c r="A2124" s="180">
        <v>5</v>
      </c>
      <c r="B2124" s="180" t="s">
        <v>182</v>
      </c>
      <c r="C2124" s="180">
        <v>2020</v>
      </c>
      <c r="D2124" s="180">
        <v>1</v>
      </c>
      <c r="E2124" s="180" t="s">
        <v>254</v>
      </c>
      <c r="F2124" s="181">
        <v>79</v>
      </c>
      <c r="G2124" s="180" t="s">
        <v>213</v>
      </c>
      <c r="H2124" s="180">
        <v>5</v>
      </c>
      <c r="I2124" s="180" t="s">
        <v>191</v>
      </c>
      <c r="J2124" s="180" t="s">
        <v>116</v>
      </c>
      <c r="K2124" s="180" t="s">
        <v>186</v>
      </c>
      <c r="L2124" s="180">
        <v>1579</v>
      </c>
      <c r="M2124" s="180" t="s">
        <v>272</v>
      </c>
      <c r="N2124" s="180">
        <v>1</v>
      </c>
      <c r="O2124" s="180">
        <v>9.64</v>
      </c>
      <c r="P2124" s="180">
        <v>0</v>
      </c>
      <c r="Q2124" t="str">
        <f t="shared" si="33"/>
        <v>3-Small C&amp;I</v>
      </c>
      <c r="R2124" s="182"/>
      <c r="U2124" s="182"/>
    </row>
    <row r="2125" spans="1:21" x14ac:dyDescent="0.35">
      <c r="A2125" s="180">
        <v>5</v>
      </c>
      <c r="B2125" s="180" t="s">
        <v>182</v>
      </c>
      <c r="C2125" s="180">
        <v>2020</v>
      </c>
      <c r="D2125" s="180">
        <v>1</v>
      </c>
      <c r="E2125" s="180" t="s">
        <v>254</v>
      </c>
      <c r="F2125" s="181">
        <v>6</v>
      </c>
      <c r="G2125" s="180" t="s">
        <v>193</v>
      </c>
      <c r="H2125" s="180">
        <v>627</v>
      </c>
      <c r="I2125" s="180" t="s">
        <v>258</v>
      </c>
      <c r="J2125" s="180" t="s">
        <v>133</v>
      </c>
      <c r="K2125" s="180" t="s">
        <v>213</v>
      </c>
      <c r="L2125" s="180">
        <v>4562</v>
      </c>
      <c r="M2125" s="180" t="s">
        <v>212</v>
      </c>
      <c r="N2125" s="180">
        <v>3</v>
      </c>
      <c r="O2125" s="180">
        <v>1169.32</v>
      </c>
      <c r="P2125" s="180">
        <v>364</v>
      </c>
      <c r="Q2125" t="str">
        <f t="shared" si="33"/>
        <v>Street</v>
      </c>
      <c r="R2125" s="182"/>
      <c r="U2125" s="182"/>
    </row>
    <row r="2126" spans="1:21" x14ac:dyDescent="0.35">
      <c r="A2126" s="180">
        <v>5</v>
      </c>
      <c r="B2126" s="180" t="s">
        <v>182</v>
      </c>
      <c r="C2126" s="180">
        <v>2020</v>
      </c>
      <c r="D2126" s="180">
        <v>1</v>
      </c>
      <c r="E2126" s="180" t="s">
        <v>254</v>
      </c>
      <c r="F2126" s="181">
        <v>3</v>
      </c>
      <c r="G2126" s="180" t="s">
        <v>190</v>
      </c>
      <c r="H2126" s="180">
        <v>20</v>
      </c>
      <c r="I2126" s="180" t="s">
        <v>301</v>
      </c>
      <c r="J2126" s="180" t="s">
        <v>129</v>
      </c>
      <c r="K2126" s="180" t="s">
        <v>206</v>
      </c>
      <c r="L2126" s="180">
        <v>300</v>
      </c>
      <c r="M2126" s="180" t="s">
        <v>192</v>
      </c>
      <c r="N2126" s="180">
        <v>82</v>
      </c>
      <c r="O2126" s="180">
        <v>234098.53</v>
      </c>
      <c r="P2126" s="180">
        <v>1165537</v>
      </c>
      <c r="Q2126" t="str">
        <f t="shared" si="33"/>
        <v>4-Medium C&amp;I</v>
      </c>
      <c r="R2126" s="182"/>
      <c r="U2126" s="182"/>
    </row>
    <row r="2127" spans="1:21" x14ac:dyDescent="0.35">
      <c r="A2127" s="180">
        <v>5</v>
      </c>
      <c r="B2127" s="180" t="s">
        <v>182</v>
      </c>
      <c r="C2127" s="180">
        <v>2020</v>
      </c>
      <c r="D2127" s="180">
        <v>1</v>
      </c>
      <c r="E2127" s="180" t="s">
        <v>254</v>
      </c>
      <c r="F2127" s="181">
        <v>3</v>
      </c>
      <c r="G2127" s="180" t="s">
        <v>190</v>
      </c>
      <c r="H2127" s="180">
        <v>19</v>
      </c>
      <c r="I2127" s="180" t="s">
        <v>263</v>
      </c>
      <c r="J2127" s="180" t="s">
        <v>128</v>
      </c>
      <c r="K2127" s="180" t="s">
        <v>264</v>
      </c>
      <c r="L2127" s="180">
        <v>300</v>
      </c>
      <c r="M2127" s="180" t="s">
        <v>192</v>
      </c>
      <c r="N2127" s="180">
        <v>51</v>
      </c>
      <c r="O2127" s="180">
        <v>221264.42</v>
      </c>
      <c r="P2127" s="180">
        <v>1110094</v>
      </c>
      <c r="Q2127" t="str">
        <f t="shared" si="33"/>
        <v>4-Medium C&amp;I</v>
      </c>
      <c r="R2127" s="182"/>
      <c r="U2127" s="182"/>
    </row>
    <row r="2128" spans="1:21" x14ac:dyDescent="0.35">
      <c r="A2128" s="180">
        <v>5</v>
      </c>
      <c r="B2128" s="180" t="s">
        <v>182</v>
      </c>
      <c r="C2128" s="180">
        <v>2020</v>
      </c>
      <c r="D2128" s="180">
        <v>1</v>
      </c>
      <c r="E2128" s="180" t="s">
        <v>254</v>
      </c>
      <c r="F2128" s="181">
        <v>5</v>
      </c>
      <c r="G2128" s="180" t="s">
        <v>196</v>
      </c>
      <c r="H2128" s="180">
        <v>700</v>
      </c>
      <c r="I2128" s="180" t="s">
        <v>274</v>
      </c>
      <c r="J2128" s="180" t="s">
        <v>208</v>
      </c>
      <c r="K2128" s="180" t="s">
        <v>209</v>
      </c>
      <c r="L2128" s="180">
        <v>460</v>
      </c>
      <c r="M2128" s="180" t="s">
        <v>199</v>
      </c>
      <c r="N2128" s="180">
        <v>4</v>
      </c>
      <c r="O2128" s="180">
        <v>141790.01</v>
      </c>
      <c r="P2128" s="180">
        <v>588450</v>
      </c>
      <c r="Q2128" t="str">
        <f t="shared" si="33"/>
        <v>5-Large C&amp;I</v>
      </c>
      <c r="R2128" s="182"/>
      <c r="U2128" s="182"/>
    </row>
    <row r="2129" spans="1:21" x14ac:dyDescent="0.35">
      <c r="A2129" s="180">
        <v>5</v>
      </c>
      <c r="B2129" s="180" t="s">
        <v>182</v>
      </c>
      <c r="C2129" s="180">
        <v>2020</v>
      </c>
      <c r="D2129" s="180">
        <v>1</v>
      </c>
      <c r="E2129" s="180" t="s">
        <v>254</v>
      </c>
      <c r="F2129" s="181">
        <v>3</v>
      </c>
      <c r="G2129" s="180" t="s">
        <v>190</v>
      </c>
      <c r="H2129" s="180">
        <v>13</v>
      </c>
      <c r="I2129" s="180" t="s">
        <v>297</v>
      </c>
      <c r="J2129" s="180" t="s">
        <v>120</v>
      </c>
      <c r="K2129" s="180" t="s">
        <v>217</v>
      </c>
      <c r="L2129" s="180">
        <v>300</v>
      </c>
      <c r="M2129" s="180" t="s">
        <v>192</v>
      </c>
      <c r="N2129" s="180">
        <v>114</v>
      </c>
      <c r="O2129" s="180">
        <v>295357.88</v>
      </c>
      <c r="P2129" s="180">
        <v>1482854</v>
      </c>
      <c r="Q2129" t="str">
        <f t="shared" si="33"/>
        <v>4-Medium C&amp;I</v>
      </c>
      <c r="R2129" s="182"/>
      <c r="U2129" s="182"/>
    </row>
    <row r="2130" spans="1:21" x14ac:dyDescent="0.35">
      <c r="A2130" s="180">
        <v>5</v>
      </c>
      <c r="B2130" s="180" t="s">
        <v>182</v>
      </c>
      <c r="C2130" s="180">
        <v>2020</v>
      </c>
      <c r="D2130" s="180">
        <v>1</v>
      </c>
      <c r="E2130" s="180" t="s">
        <v>254</v>
      </c>
      <c r="F2130" s="181">
        <v>6</v>
      </c>
      <c r="G2130" s="180" t="s">
        <v>193</v>
      </c>
      <c r="H2130" s="180">
        <v>613</v>
      </c>
      <c r="I2130" s="180" t="s">
        <v>259</v>
      </c>
      <c r="J2130" s="180" t="s">
        <v>117</v>
      </c>
      <c r="K2130" s="180" t="s">
        <v>225</v>
      </c>
      <c r="L2130" s="180">
        <v>700</v>
      </c>
      <c r="M2130" s="180" t="s">
        <v>194</v>
      </c>
      <c r="N2130" s="180">
        <v>6</v>
      </c>
      <c r="O2130" s="180">
        <v>154.1</v>
      </c>
      <c r="P2130" s="180">
        <v>485</v>
      </c>
      <c r="Q2130" t="str">
        <f t="shared" si="33"/>
        <v>3-Small C&amp;I</v>
      </c>
      <c r="R2130" s="182"/>
      <c r="U2130" s="182"/>
    </row>
    <row r="2131" spans="1:21" x14ac:dyDescent="0.35">
      <c r="A2131" s="180">
        <v>5</v>
      </c>
      <c r="B2131" s="180" t="s">
        <v>182</v>
      </c>
      <c r="C2131" s="180">
        <v>2020</v>
      </c>
      <c r="D2131" s="180">
        <v>1</v>
      </c>
      <c r="E2131" s="180" t="s">
        <v>254</v>
      </c>
      <c r="F2131" s="181">
        <v>10</v>
      </c>
      <c r="G2131" s="180" t="s">
        <v>239</v>
      </c>
      <c r="H2131" s="180">
        <v>602</v>
      </c>
      <c r="I2131" s="180" t="s">
        <v>247</v>
      </c>
      <c r="J2131" s="180" t="s">
        <v>126</v>
      </c>
      <c r="K2131" s="180" t="s">
        <v>198</v>
      </c>
      <c r="L2131" s="180">
        <v>207</v>
      </c>
      <c r="M2131" s="180" t="s">
        <v>244</v>
      </c>
      <c r="N2131" s="180">
        <v>2</v>
      </c>
      <c r="O2131" s="180">
        <v>79.72</v>
      </c>
      <c r="P2131" s="180">
        <v>188</v>
      </c>
      <c r="Q2131" t="str">
        <f t="shared" si="33"/>
        <v>Street</v>
      </c>
      <c r="R2131" s="182"/>
      <c r="U2131" s="182"/>
    </row>
    <row r="2132" spans="1:21" x14ac:dyDescent="0.35">
      <c r="A2132" s="180">
        <v>5</v>
      </c>
      <c r="B2132" s="180" t="s">
        <v>182</v>
      </c>
      <c r="C2132" s="180">
        <v>2020</v>
      </c>
      <c r="D2132" s="180">
        <v>1</v>
      </c>
      <c r="E2132" s="180" t="s">
        <v>254</v>
      </c>
      <c r="F2132" s="181">
        <v>60</v>
      </c>
      <c r="G2132" s="180" t="s">
        <v>213</v>
      </c>
      <c r="H2132" s="180">
        <v>600</v>
      </c>
      <c r="I2132" s="180" t="s">
        <v>267</v>
      </c>
      <c r="J2132" s="180" t="s">
        <v>124</v>
      </c>
      <c r="K2132" s="180" t="s">
        <v>262</v>
      </c>
      <c r="L2132" s="180">
        <v>360</v>
      </c>
      <c r="M2132" s="180" t="s">
        <v>226</v>
      </c>
      <c r="N2132" s="180">
        <v>9</v>
      </c>
      <c r="O2132" s="180">
        <v>4543.96</v>
      </c>
      <c r="P2132" s="180">
        <v>6610</v>
      </c>
      <c r="Q2132" t="str">
        <f t="shared" si="33"/>
        <v>Street</v>
      </c>
      <c r="R2132" s="182"/>
      <c r="U2132" s="182"/>
    </row>
    <row r="2133" spans="1:21" x14ac:dyDescent="0.35">
      <c r="A2133" s="180">
        <v>5</v>
      </c>
      <c r="B2133" s="180" t="s">
        <v>182</v>
      </c>
      <c r="C2133" s="180">
        <v>2020</v>
      </c>
      <c r="D2133" s="180">
        <v>1</v>
      </c>
      <c r="E2133" s="180" t="s">
        <v>254</v>
      </c>
      <c r="F2133" s="181">
        <v>60</v>
      </c>
      <c r="G2133" s="180" t="s">
        <v>213</v>
      </c>
      <c r="H2133" s="180">
        <v>623</v>
      </c>
      <c r="I2133" s="180" t="s">
        <v>296</v>
      </c>
      <c r="J2133" s="180" t="s">
        <v>125</v>
      </c>
      <c r="K2133" s="180" t="s">
        <v>228</v>
      </c>
      <c r="L2133" s="180">
        <v>360</v>
      </c>
      <c r="M2133" s="180" t="s">
        <v>226</v>
      </c>
      <c r="N2133" s="180">
        <v>3</v>
      </c>
      <c r="O2133" s="180">
        <v>74.34</v>
      </c>
      <c r="P2133" s="180">
        <v>246</v>
      </c>
      <c r="Q2133" t="str">
        <f t="shared" si="33"/>
        <v>Street</v>
      </c>
      <c r="R2133" s="182"/>
      <c r="U2133" s="182"/>
    </row>
    <row r="2134" spans="1:21" x14ac:dyDescent="0.35">
      <c r="A2134" s="180">
        <v>4</v>
      </c>
      <c r="B2134" s="180" t="s">
        <v>188</v>
      </c>
      <c r="C2134" s="180">
        <v>2020</v>
      </c>
      <c r="D2134" s="180">
        <v>1</v>
      </c>
      <c r="E2134" s="180" t="s">
        <v>254</v>
      </c>
      <c r="F2134" s="181">
        <v>1</v>
      </c>
      <c r="G2134" s="180" t="s">
        <v>184</v>
      </c>
      <c r="H2134" s="180">
        <v>6</v>
      </c>
      <c r="I2134" s="180" t="s">
        <v>257</v>
      </c>
      <c r="J2134" s="180" t="s">
        <v>123</v>
      </c>
      <c r="K2134" s="180" t="s">
        <v>243</v>
      </c>
      <c r="L2134" s="180">
        <v>200</v>
      </c>
      <c r="M2134" s="180" t="s">
        <v>211</v>
      </c>
      <c r="N2134" s="180">
        <v>26</v>
      </c>
      <c r="O2134" s="180">
        <v>4482.1000000000004</v>
      </c>
      <c r="P2134" s="180">
        <v>25748</v>
      </c>
      <c r="Q2134" t="str">
        <f t="shared" si="33"/>
        <v>2-Low Income Residential</v>
      </c>
      <c r="R2134" s="182"/>
      <c r="U2134" s="182"/>
    </row>
    <row r="2135" spans="1:21" x14ac:dyDescent="0.35">
      <c r="A2135" s="180">
        <v>5</v>
      </c>
      <c r="B2135" s="180" t="s">
        <v>182</v>
      </c>
      <c r="C2135" s="180">
        <v>2020</v>
      </c>
      <c r="D2135" s="180">
        <v>1</v>
      </c>
      <c r="E2135" s="180" t="s">
        <v>254</v>
      </c>
      <c r="F2135" s="181">
        <v>1</v>
      </c>
      <c r="G2135" s="180" t="s">
        <v>184</v>
      </c>
      <c r="H2135" s="180">
        <v>602</v>
      </c>
      <c r="I2135" s="180" t="s">
        <v>247</v>
      </c>
      <c r="J2135" s="180" t="s">
        <v>126</v>
      </c>
      <c r="K2135" s="180" t="s">
        <v>198</v>
      </c>
      <c r="L2135" s="180">
        <v>200</v>
      </c>
      <c r="M2135" s="180" t="s">
        <v>211</v>
      </c>
      <c r="N2135" s="180">
        <v>191</v>
      </c>
      <c r="O2135" s="180">
        <v>9280.23</v>
      </c>
      <c r="P2135" s="180">
        <v>24814</v>
      </c>
      <c r="Q2135" t="str">
        <f t="shared" si="33"/>
        <v>Street</v>
      </c>
      <c r="R2135" s="182"/>
      <c r="U2135" s="182"/>
    </row>
    <row r="2136" spans="1:21" x14ac:dyDescent="0.35">
      <c r="A2136" s="180">
        <v>4</v>
      </c>
      <c r="B2136" s="180" t="s">
        <v>188</v>
      </c>
      <c r="C2136" s="180">
        <v>2020</v>
      </c>
      <c r="D2136" s="180">
        <v>1</v>
      </c>
      <c r="E2136" s="180" t="s">
        <v>254</v>
      </c>
      <c r="F2136" s="181">
        <v>5</v>
      </c>
      <c r="G2136" s="180" t="s">
        <v>196</v>
      </c>
      <c r="H2136" s="180">
        <v>18</v>
      </c>
      <c r="I2136" s="180" t="s">
        <v>216</v>
      </c>
      <c r="J2136" s="180" t="s">
        <v>120</v>
      </c>
      <c r="K2136" s="180" t="s">
        <v>217</v>
      </c>
      <c r="L2136" s="180">
        <v>460</v>
      </c>
      <c r="M2136" s="180" t="s">
        <v>199</v>
      </c>
      <c r="N2136" s="180">
        <v>1</v>
      </c>
      <c r="O2136" s="180">
        <v>608.02</v>
      </c>
      <c r="P2136" s="180">
        <v>2400</v>
      </c>
      <c r="Q2136" t="str">
        <f t="shared" si="33"/>
        <v>4-Medium C&amp;I</v>
      </c>
      <c r="R2136" s="182"/>
      <c r="U2136" s="182"/>
    </row>
    <row r="2137" spans="1:21" x14ac:dyDescent="0.35">
      <c r="A2137" s="180">
        <v>4</v>
      </c>
      <c r="B2137" s="180" t="s">
        <v>188</v>
      </c>
      <c r="C2137" s="180">
        <v>2020</v>
      </c>
      <c r="D2137" s="180">
        <v>1</v>
      </c>
      <c r="E2137" s="180" t="s">
        <v>254</v>
      </c>
      <c r="F2137" s="181">
        <v>3</v>
      </c>
      <c r="G2137" s="180" t="s">
        <v>190</v>
      </c>
      <c r="H2137" s="180">
        <v>954</v>
      </c>
      <c r="I2137" s="180" t="s">
        <v>238</v>
      </c>
      <c r="J2137" s="180" t="s">
        <v>120</v>
      </c>
      <c r="K2137" s="180" t="s">
        <v>217</v>
      </c>
      <c r="L2137" s="180">
        <v>4532</v>
      </c>
      <c r="M2137" s="180" t="s">
        <v>201</v>
      </c>
      <c r="N2137" s="180">
        <v>72</v>
      </c>
      <c r="O2137" s="180">
        <v>161892.4</v>
      </c>
      <c r="P2137" s="180">
        <v>1851503</v>
      </c>
      <c r="Q2137" t="str">
        <f t="shared" si="33"/>
        <v>4-Medium C&amp;I</v>
      </c>
      <c r="R2137" s="182"/>
      <c r="U2137" s="182"/>
    </row>
    <row r="2138" spans="1:21" x14ac:dyDescent="0.35">
      <c r="A2138" s="180">
        <v>5</v>
      </c>
      <c r="B2138" s="180" t="s">
        <v>182</v>
      </c>
      <c r="C2138" s="180">
        <v>2020</v>
      </c>
      <c r="D2138" s="180">
        <v>1</v>
      </c>
      <c r="E2138" s="180" t="s">
        <v>254</v>
      </c>
      <c r="F2138" s="181">
        <v>79</v>
      </c>
      <c r="G2138" s="180" t="s">
        <v>213</v>
      </c>
      <c r="H2138" s="180">
        <v>710</v>
      </c>
      <c r="I2138" s="180" t="s">
        <v>221</v>
      </c>
      <c r="J2138" s="180" t="s">
        <v>208</v>
      </c>
      <c r="K2138" s="180" t="s">
        <v>209</v>
      </c>
      <c r="L2138" s="180">
        <v>4579</v>
      </c>
      <c r="M2138" s="180" t="s">
        <v>222</v>
      </c>
      <c r="N2138" s="180">
        <v>1</v>
      </c>
      <c r="O2138" s="180">
        <v>3316.46</v>
      </c>
      <c r="P2138" s="180">
        <v>62030</v>
      </c>
      <c r="Q2138" t="str">
        <f t="shared" si="33"/>
        <v>5-Large C&amp;I</v>
      </c>
      <c r="R2138" s="182"/>
      <c r="U2138" s="182"/>
    </row>
    <row r="2139" spans="1:21" x14ac:dyDescent="0.35">
      <c r="A2139" s="180">
        <v>5</v>
      </c>
      <c r="B2139" s="180" t="s">
        <v>182</v>
      </c>
      <c r="C2139" s="180">
        <v>2020</v>
      </c>
      <c r="D2139" s="180">
        <v>1</v>
      </c>
      <c r="E2139" s="180" t="s">
        <v>254</v>
      </c>
      <c r="F2139" s="181">
        <v>10</v>
      </c>
      <c r="G2139" s="180" t="s">
        <v>239</v>
      </c>
      <c r="H2139" s="180">
        <v>1</v>
      </c>
      <c r="I2139" s="180" t="s">
        <v>230</v>
      </c>
      <c r="J2139" s="180" t="s">
        <v>122</v>
      </c>
      <c r="K2139" s="180" t="s">
        <v>231</v>
      </c>
      <c r="L2139" s="180">
        <v>207</v>
      </c>
      <c r="M2139" s="180" t="s">
        <v>244</v>
      </c>
      <c r="N2139" s="180">
        <v>40299</v>
      </c>
      <c r="O2139" s="180">
        <v>11805293.470000001</v>
      </c>
      <c r="P2139" s="180">
        <v>44733160</v>
      </c>
      <c r="Q2139" t="str">
        <f t="shared" si="33"/>
        <v>1-Residential</v>
      </c>
      <c r="R2139" s="182"/>
      <c r="U2139" s="182"/>
    </row>
    <row r="2140" spans="1:21" x14ac:dyDescent="0.35">
      <c r="A2140" s="180">
        <v>5</v>
      </c>
      <c r="B2140" s="180" t="s">
        <v>182</v>
      </c>
      <c r="C2140" s="180">
        <v>2020</v>
      </c>
      <c r="D2140" s="180">
        <v>1</v>
      </c>
      <c r="E2140" s="180" t="s">
        <v>254</v>
      </c>
      <c r="F2140" s="181">
        <v>3</v>
      </c>
      <c r="G2140" s="180" t="s">
        <v>190</v>
      </c>
      <c r="H2140" s="180">
        <v>1</v>
      </c>
      <c r="I2140" s="180" t="s">
        <v>230</v>
      </c>
      <c r="J2140" s="180" t="s">
        <v>122</v>
      </c>
      <c r="K2140" s="180" t="s">
        <v>231</v>
      </c>
      <c r="L2140" s="180">
        <v>300</v>
      </c>
      <c r="M2140" s="180" t="s">
        <v>192</v>
      </c>
      <c r="N2140" s="180">
        <v>1369</v>
      </c>
      <c r="O2140" s="180">
        <v>484597.85</v>
      </c>
      <c r="P2140" s="180">
        <v>1844058</v>
      </c>
      <c r="Q2140" t="str">
        <f t="shared" si="33"/>
        <v>1-Residential</v>
      </c>
      <c r="R2140" s="182"/>
      <c r="U2140" s="182"/>
    </row>
    <row r="2141" spans="1:21" x14ac:dyDescent="0.35">
      <c r="A2141" s="180">
        <v>5</v>
      </c>
      <c r="B2141" s="180" t="s">
        <v>182</v>
      </c>
      <c r="C2141" s="180">
        <v>2020</v>
      </c>
      <c r="D2141" s="180">
        <v>1</v>
      </c>
      <c r="E2141" s="180" t="s">
        <v>254</v>
      </c>
      <c r="F2141" s="181">
        <v>1</v>
      </c>
      <c r="G2141" s="180" t="s">
        <v>184</v>
      </c>
      <c r="H2141" s="180">
        <v>5</v>
      </c>
      <c r="I2141" s="180" t="s">
        <v>191</v>
      </c>
      <c r="J2141" s="180" t="s">
        <v>116</v>
      </c>
      <c r="K2141" s="180" t="s">
        <v>186</v>
      </c>
      <c r="L2141" s="180">
        <v>200</v>
      </c>
      <c r="M2141" s="180" t="s">
        <v>211</v>
      </c>
      <c r="N2141" s="180">
        <v>1284</v>
      </c>
      <c r="O2141" s="180">
        <v>117951.91</v>
      </c>
      <c r="P2141" s="180">
        <v>662920</v>
      </c>
      <c r="Q2141" t="str">
        <f t="shared" si="33"/>
        <v>3-Small C&amp;I</v>
      </c>
      <c r="R2141" s="182"/>
      <c r="U2141" s="182"/>
    </row>
    <row r="2142" spans="1:21" x14ac:dyDescent="0.35">
      <c r="A2142" s="180">
        <v>5</v>
      </c>
      <c r="B2142" s="180" t="s">
        <v>182</v>
      </c>
      <c r="C2142" s="180">
        <v>2020</v>
      </c>
      <c r="D2142" s="180">
        <v>1</v>
      </c>
      <c r="E2142" s="180" t="s">
        <v>254</v>
      </c>
      <c r="F2142" s="181">
        <v>3</v>
      </c>
      <c r="G2142" s="180" t="s">
        <v>190</v>
      </c>
      <c r="H2142" s="180">
        <v>952</v>
      </c>
      <c r="I2142" s="180" t="s">
        <v>236</v>
      </c>
      <c r="J2142" s="180" t="s">
        <v>118</v>
      </c>
      <c r="K2142" s="180" t="s">
        <v>237</v>
      </c>
      <c r="L2142" s="180">
        <v>4532</v>
      </c>
      <c r="M2142" s="180" t="s">
        <v>201</v>
      </c>
      <c r="N2142" s="180">
        <v>420</v>
      </c>
      <c r="O2142" s="180">
        <v>163944.67000000001</v>
      </c>
      <c r="P2142" s="180">
        <v>1991317</v>
      </c>
      <c r="Q2142" t="str">
        <f t="shared" si="33"/>
        <v>3-Small C&amp;I</v>
      </c>
      <c r="R2142" s="182"/>
      <c r="U2142" s="182"/>
    </row>
    <row r="2143" spans="1:21" x14ac:dyDescent="0.35">
      <c r="A2143" s="180">
        <v>5</v>
      </c>
      <c r="B2143" s="180" t="s">
        <v>182</v>
      </c>
      <c r="C2143" s="180">
        <v>2020</v>
      </c>
      <c r="D2143" s="180">
        <v>1</v>
      </c>
      <c r="E2143" s="180" t="s">
        <v>254</v>
      </c>
      <c r="F2143" s="181">
        <v>6</v>
      </c>
      <c r="G2143" s="180" t="s">
        <v>193</v>
      </c>
      <c r="H2143" s="180">
        <v>950</v>
      </c>
      <c r="I2143" s="180" t="s">
        <v>185</v>
      </c>
      <c r="J2143" s="180" t="s">
        <v>116</v>
      </c>
      <c r="K2143" s="180" t="s">
        <v>186</v>
      </c>
      <c r="L2143" s="180">
        <v>4562</v>
      </c>
      <c r="M2143" s="180" t="s">
        <v>212</v>
      </c>
      <c r="N2143" s="180">
        <v>30</v>
      </c>
      <c r="O2143" s="180">
        <v>1001.5</v>
      </c>
      <c r="P2143" s="180">
        <v>7911</v>
      </c>
      <c r="Q2143" t="str">
        <f t="shared" si="33"/>
        <v>3-Small C&amp;I</v>
      </c>
      <c r="R2143" s="182"/>
      <c r="U2143" s="182"/>
    </row>
    <row r="2144" spans="1:21" x14ac:dyDescent="0.35">
      <c r="A2144" s="180">
        <v>5</v>
      </c>
      <c r="B2144" s="180" t="s">
        <v>182</v>
      </c>
      <c r="C2144" s="180">
        <v>2020</v>
      </c>
      <c r="D2144" s="180">
        <v>1</v>
      </c>
      <c r="E2144" s="180" t="s">
        <v>254</v>
      </c>
      <c r="F2144" s="181">
        <v>3</v>
      </c>
      <c r="G2144" s="180" t="s">
        <v>190</v>
      </c>
      <c r="H2144" s="180">
        <v>951</v>
      </c>
      <c r="I2144" s="180" t="s">
        <v>251</v>
      </c>
      <c r="J2144" s="180" t="s">
        <v>127</v>
      </c>
      <c r="K2144" s="180" t="s">
        <v>250</v>
      </c>
      <c r="L2144" s="180">
        <v>4532</v>
      </c>
      <c r="M2144" s="180" t="s">
        <v>201</v>
      </c>
      <c r="N2144" s="180">
        <v>1188</v>
      </c>
      <c r="O2144" s="180">
        <v>45132.79</v>
      </c>
      <c r="P2144" s="180">
        <v>405238</v>
      </c>
      <c r="Q2144" t="str">
        <f t="shared" si="33"/>
        <v>3-Small C&amp;I</v>
      </c>
      <c r="R2144" s="182"/>
      <c r="U2144" s="182"/>
    </row>
    <row r="2145" spans="1:21" x14ac:dyDescent="0.35">
      <c r="A2145" s="180">
        <v>4</v>
      </c>
      <c r="B2145" s="180" t="s">
        <v>188</v>
      </c>
      <c r="C2145" s="180">
        <v>2020</v>
      </c>
      <c r="D2145" s="180">
        <v>1</v>
      </c>
      <c r="E2145" s="180" t="s">
        <v>254</v>
      </c>
      <c r="F2145" s="181">
        <v>3</v>
      </c>
      <c r="G2145" s="180" t="s">
        <v>190</v>
      </c>
      <c r="H2145" s="180">
        <v>18</v>
      </c>
      <c r="I2145" s="180" t="s">
        <v>216</v>
      </c>
      <c r="J2145" s="180" t="s">
        <v>120</v>
      </c>
      <c r="K2145" s="180" t="s">
        <v>217</v>
      </c>
      <c r="L2145" s="180">
        <v>300</v>
      </c>
      <c r="M2145" s="180" t="s">
        <v>192</v>
      </c>
      <c r="N2145" s="180">
        <v>4</v>
      </c>
      <c r="O2145" s="180">
        <v>3963.63</v>
      </c>
      <c r="P2145" s="180">
        <v>14981</v>
      </c>
      <c r="Q2145" t="str">
        <f t="shared" si="33"/>
        <v>4-Medium C&amp;I</v>
      </c>
      <c r="R2145" s="182"/>
      <c r="U2145" s="182"/>
    </row>
    <row r="2146" spans="1:21" x14ac:dyDescent="0.35">
      <c r="A2146" s="180">
        <v>5</v>
      </c>
      <c r="B2146" s="180" t="s">
        <v>182</v>
      </c>
      <c r="C2146" s="180">
        <v>2020</v>
      </c>
      <c r="D2146" s="180">
        <v>1</v>
      </c>
      <c r="E2146" s="180" t="s">
        <v>254</v>
      </c>
      <c r="F2146" s="181">
        <v>3</v>
      </c>
      <c r="G2146" s="180" t="s">
        <v>190</v>
      </c>
      <c r="H2146" s="180">
        <v>903</v>
      </c>
      <c r="I2146" s="180" t="s">
        <v>240</v>
      </c>
      <c r="J2146" s="180" t="s">
        <v>122</v>
      </c>
      <c r="K2146" s="180" t="s">
        <v>231</v>
      </c>
      <c r="L2146" s="180">
        <v>4532</v>
      </c>
      <c r="M2146" s="180" t="s">
        <v>201</v>
      </c>
      <c r="N2146" s="180">
        <v>1025</v>
      </c>
      <c r="O2146" s="180">
        <v>424133.08</v>
      </c>
      <c r="P2146" s="180">
        <v>3530496</v>
      </c>
      <c r="Q2146" t="str">
        <f t="shared" si="33"/>
        <v>1-Residential</v>
      </c>
      <c r="R2146" s="182"/>
      <c r="U2146" s="182"/>
    </row>
    <row r="2147" spans="1:21" x14ac:dyDescent="0.35">
      <c r="A2147" s="180">
        <v>5</v>
      </c>
      <c r="B2147" s="180" t="s">
        <v>182</v>
      </c>
      <c r="C2147" s="180">
        <v>2020</v>
      </c>
      <c r="D2147" s="180">
        <v>1</v>
      </c>
      <c r="E2147" s="180" t="s">
        <v>254</v>
      </c>
      <c r="F2147" s="181">
        <v>5</v>
      </c>
      <c r="G2147" s="180" t="s">
        <v>196</v>
      </c>
      <c r="H2147" s="180">
        <v>11</v>
      </c>
      <c r="I2147" s="180" t="s">
        <v>284</v>
      </c>
      <c r="J2147" s="180" t="s">
        <v>116</v>
      </c>
      <c r="K2147" s="180" t="s">
        <v>186</v>
      </c>
      <c r="L2147" s="180">
        <v>460</v>
      </c>
      <c r="M2147" s="180" t="s">
        <v>199</v>
      </c>
      <c r="N2147" s="180">
        <v>2</v>
      </c>
      <c r="O2147" s="180">
        <v>157.80000000000001</v>
      </c>
      <c r="P2147" s="180">
        <v>610</v>
      </c>
      <c r="Q2147" t="str">
        <f t="shared" si="33"/>
        <v>3-Small C&amp;I</v>
      </c>
      <c r="R2147" s="182"/>
      <c r="U2147" s="182"/>
    </row>
    <row r="2148" spans="1:21" x14ac:dyDescent="0.35">
      <c r="A2148" s="180">
        <v>5</v>
      </c>
      <c r="B2148" s="180" t="s">
        <v>182</v>
      </c>
      <c r="C2148" s="180">
        <v>2020</v>
      </c>
      <c r="D2148" s="180">
        <v>1</v>
      </c>
      <c r="E2148" s="180" t="s">
        <v>254</v>
      </c>
      <c r="F2148" s="181">
        <v>6</v>
      </c>
      <c r="G2148" s="180" t="s">
        <v>193</v>
      </c>
      <c r="H2148" s="180">
        <v>609</v>
      </c>
      <c r="I2148" s="180" t="s">
        <v>299</v>
      </c>
      <c r="J2148" s="180" t="s">
        <v>279</v>
      </c>
      <c r="K2148" s="180" t="s">
        <v>213</v>
      </c>
      <c r="L2148" s="180">
        <v>700</v>
      </c>
      <c r="M2148" s="180" t="s">
        <v>194</v>
      </c>
      <c r="N2148" s="180">
        <v>10</v>
      </c>
      <c r="O2148" s="180">
        <v>9464.34</v>
      </c>
      <c r="P2148" s="180">
        <v>40292</v>
      </c>
      <c r="Q2148" t="str">
        <f t="shared" si="33"/>
        <v>Street</v>
      </c>
      <c r="R2148" s="182"/>
      <c r="U2148" s="182"/>
    </row>
    <row r="2149" spans="1:21" x14ac:dyDescent="0.35">
      <c r="A2149" s="180">
        <v>5</v>
      </c>
      <c r="B2149" s="180" t="s">
        <v>182</v>
      </c>
      <c r="C2149" s="180">
        <v>2020</v>
      </c>
      <c r="D2149" s="180">
        <v>1</v>
      </c>
      <c r="E2149" s="180" t="s">
        <v>254</v>
      </c>
      <c r="F2149" s="181">
        <v>3</v>
      </c>
      <c r="G2149" s="180" t="s">
        <v>190</v>
      </c>
      <c r="H2149" s="180">
        <v>10</v>
      </c>
      <c r="I2149" s="180" t="s">
        <v>252</v>
      </c>
      <c r="J2149" s="180" t="s">
        <v>118</v>
      </c>
      <c r="K2149" s="180" t="s">
        <v>237</v>
      </c>
      <c r="L2149" s="180">
        <v>300</v>
      </c>
      <c r="M2149" s="180" t="s">
        <v>192</v>
      </c>
      <c r="N2149" s="180">
        <v>23676</v>
      </c>
      <c r="O2149" s="180">
        <v>2194136.02</v>
      </c>
      <c r="P2149" s="180">
        <v>9905456</v>
      </c>
      <c r="Q2149" t="str">
        <f t="shared" si="33"/>
        <v>3-Small C&amp;I</v>
      </c>
      <c r="R2149" s="182"/>
      <c r="U2149" s="182"/>
    </row>
    <row r="2150" spans="1:21" x14ac:dyDescent="0.35">
      <c r="A2150" s="180">
        <v>5</v>
      </c>
      <c r="B2150" s="180" t="s">
        <v>182</v>
      </c>
      <c r="C2150" s="180">
        <v>2020</v>
      </c>
      <c r="D2150" s="180">
        <v>1</v>
      </c>
      <c r="E2150" s="180" t="s">
        <v>254</v>
      </c>
      <c r="F2150" s="181">
        <v>5</v>
      </c>
      <c r="G2150" s="180" t="s">
        <v>196</v>
      </c>
      <c r="H2150" s="180">
        <v>701</v>
      </c>
      <c r="I2150" s="180" t="s">
        <v>207</v>
      </c>
      <c r="J2150" s="180" t="s">
        <v>208</v>
      </c>
      <c r="K2150" s="180" t="s">
        <v>209</v>
      </c>
      <c r="L2150" s="180">
        <v>460</v>
      </c>
      <c r="M2150" s="180" t="s">
        <v>199</v>
      </c>
      <c r="N2150" s="180">
        <v>80</v>
      </c>
      <c r="O2150" s="180">
        <v>1241672.1499999999</v>
      </c>
      <c r="P2150" s="180">
        <v>6401010</v>
      </c>
      <c r="Q2150" t="str">
        <f t="shared" si="33"/>
        <v>5-Large C&amp;I</v>
      </c>
      <c r="R2150" s="182"/>
      <c r="U2150" s="182"/>
    </row>
    <row r="2151" spans="1:21" x14ac:dyDescent="0.35">
      <c r="A2151" s="180">
        <v>5</v>
      </c>
      <c r="B2151" s="180" t="s">
        <v>182</v>
      </c>
      <c r="C2151" s="180">
        <v>2020</v>
      </c>
      <c r="D2151" s="180">
        <v>1</v>
      </c>
      <c r="E2151" s="180" t="s">
        <v>254</v>
      </c>
      <c r="F2151" s="181">
        <v>10</v>
      </c>
      <c r="G2151" s="180" t="s">
        <v>239</v>
      </c>
      <c r="H2151" s="180">
        <v>603</v>
      </c>
      <c r="I2151" s="180" t="s">
        <v>197</v>
      </c>
      <c r="J2151" s="180" t="s">
        <v>126</v>
      </c>
      <c r="K2151" s="180" t="s">
        <v>198</v>
      </c>
      <c r="L2151" s="180">
        <v>207</v>
      </c>
      <c r="M2151" s="180" t="s">
        <v>244</v>
      </c>
      <c r="N2151" s="180">
        <v>28</v>
      </c>
      <c r="O2151" s="180">
        <v>662.71</v>
      </c>
      <c r="P2151" s="180">
        <v>1767</v>
      </c>
      <c r="Q2151" t="str">
        <f t="shared" si="33"/>
        <v>Street</v>
      </c>
      <c r="R2151" s="182"/>
      <c r="U2151" s="182"/>
    </row>
    <row r="2152" spans="1:21" x14ac:dyDescent="0.35">
      <c r="A2152" s="180">
        <v>5</v>
      </c>
      <c r="B2152" s="180" t="s">
        <v>182</v>
      </c>
      <c r="C2152" s="180">
        <v>2020</v>
      </c>
      <c r="D2152" s="180">
        <v>1</v>
      </c>
      <c r="E2152" s="180" t="s">
        <v>254</v>
      </c>
      <c r="F2152" s="181">
        <v>5</v>
      </c>
      <c r="G2152" s="180" t="s">
        <v>196</v>
      </c>
      <c r="H2152" s="180">
        <v>603</v>
      </c>
      <c r="I2152" s="180" t="s">
        <v>197</v>
      </c>
      <c r="J2152" s="180" t="s">
        <v>126</v>
      </c>
      <c r="K2152" s="180" t="s">
        <v>198</v>
      </c>
      <c r="L2152" s="180">
        <v>460</v>
      </c>
      <c r="M2152" s="180" t="s">
        <v>199</v>
      </c>
      <c r="N2152" s="180">
        <v>56</v>
      </c>
      <c r="O2152" s="180">
        <v>9970.86</v>
      </c>
      <c r="P2152" s="180">
        <v>30476</v>
      </c>
      <c r="Q2152" t="str">
        <f t="shared" si="33"/>
        <v>Street</v>
      </c>
      <c r="R2152" s="182"/>
      <c r="U2152" s="182"/>
    </row>
    <row r="2153" spans="1:21" x14ac:dyDescent="0.35">
      <c r="A2153" s="180">
        <v>5</v>
      </c>
      <c r="B2153" s="180" t="s">
        <v>182</v>
      </c>
      <c r="C2153" s="180">
        <v>2020</v>
      </c>
      <c r="D2153" s="180">
        <v>1</v>
      </c>
      <c r="E2153" s="180" t="s">
        <v>254</v>
      </c>
      <c r="F2153" s="181">
        <v>6</v>
      </c>
      <c r="G2153" s="180" t="s">
        <v>193</v>
      </c>
      <c r="H2153" s="180">
        <v>621</v>
      </c>
      <c r="I2153" s="180" t="s">
        <v>260</v>
      </c>
      <c r="J2153" s="180" t="s">
        <v>117</v>
      </c>
      <c r="K2153" s="180" t="s">
        <v>225</v>
      </c>
      <c r="L2153" s="180">
        <v>4562</v>
      </c>
      <c r="M2153" s="180" t="s">
        <v>212</v>
      </c>
      <c r="N2153" s="180">
        <v>9</v>
      </c>
      <c r="O2153" s="180">
        <v>216.3</v>
      </c>
      <c r="P2153" s="180">
        <v>1651</v>
      </c>
      <c r="Q2153" t="str">
        <f t="shared" si="33"/>
        <v>3-Small C&amp;I</v>
      </c>
      <c r="R2153" s="182"/>
      <c r="U2153" s="182"/>
    </row>
    <row r="2154" spans="1:21" x14ac:dyDescent="0.35">
      <c r="A2154" s="180">
        <v>5</v>
      </c>
      <c r="B2154" s="180" t="s">
        <v>182</v>
      </c>
      <c r="C2154" s="180">
        <v>2020</v>
      </c>
      <c r="D2154" s="180">
        <v>1</v>
      </c>
      <c r="E2154" s="180" t="s">
        <v>254</v>
      </c>
      <c r="F2154" s="181">
        <v>6</v>
      </c>
      <c r="G2154" s="180" t="s">
        <v>193</v>
      </c>
      <c r="H2154" s="180">
        <v>618</v>
      </c>
      <c r="I2154" s="180" t="s">
        <v>295</v>
      </c>
      <c r="J2154" s="180" t="s">
        <v>131</v>
      </c>
      <c r="K2154" s="180" t="s">
        <v>281</v>
      </c>
      <c r="L2154" s="180">
        <v>4562</v>
      </c>
      <c r="M2154" s="180" t="s">
        <v>212</v>
      </c>
      <c r="N2154" s="180">
        <v>5</v>
      </c>
      <c r="O2154" s="180">
        <v>1474.94</v>
      </c>
      <c r="P2154" s="180">
        <v>4838</v>
      </c>
      <c r="Q2154" t="str">
        <f t="shared" si="33"/>
        <v>Street</v>
      </c>
      <c r="R2154" s="182"/>
      <c r="U2154" s="182"/>
    </row>
    <row r="2155" spans="1:21" x14ac:dyDescent="0.35">
      <c r="A2155" s="180">
        <v>5</v>
      </c>
      <c r="B2155" s="180" t="s">
        <v>182</v>
      </c>
      <c r="C2155" s="180">
        <v>2020</v>
      </c>
      <c r="D2155" s="180">
        <v>1</v>
      </c>
      <c r="E2155" s="180" t="s">
        <v>254</v>
      </c>
      <c r="F2155" s="181">
        <v>6</v>
      </c>
      <c r="G2155" s="180" t="s">
        <v>193</v>
      </c>
      <c r="H2155" s="180">
        <v>623</v>
      </c>
      <c r="I2155" s="180" t="s">
        <v>296</v>
      </c>
      <c r="J2155" s="180" t="s">
        <v>125</v>
      </c>
      <c r="K2155" s="180" t="s">
        <v>228</v>
      </c>
      <c r="L2155" s="180">
        <v>700</v>
      </c>
      <c r="M2155" s="180" t="s">
        <v>194</v>
      </c>
      <c r="N2155" s="180">
        <v>1</v>
      </c>
      <c r="O2155" s="180">
        <v>1975.23</v>
      </c>
      <c r="P2155" s="180">
        <v>7599</v>
      </c>
      <c r="Q2155" t="str">
        <f t="shared" si="33"/>
        <v>Street</v>
      </c>
      <c r="R2155" s="182"/>
      <c r="U2155" s="182"/>
    </row>
    <row r="2156" spans="1:21" x14ac:dyDescent="0.35">
      <c r="A2156" s="180">
        <v>4</v>
      </c>
      <c r="B2156" s="180" t="s">
        <v>188</v>
      </c>
      <c r="C2156" s="177">
        <v>2020</v>
      </c>
      <c r="D2156" s="180">
        <v>2</v>
      </c>
      <c r="E2156" s="180" t="s">
        <v>298</v>
      </c>
      <c r="F2156" s="181">
        <v>6</v>
      </c>
      <c r="G2156" s="180" t="s">
        <v>193</v>
      </c>
      <c r="H2156" s="180">
        <v>615</v>
      </c>
      <c r="I2156" s="180" t="s">
        <v>293</v>
      </c>
      <c r="J2156" s="180" t="s">
        <v>124</v>
      </c>
      <c r="K2156" s="180" t="s">
        <v>262</v>
      </c>
      <c r="L2156" s="180">
        <v>4562</v>
      </c>
      <c r="M2156" s="180" t="s">
        <v>212</v>
      </c>
      <c r="N2156" s="180">
        <v>1</v>
      </c>
      <c r="O2156" s="180">
        <v>5848.13</v>
      </c>
      <c r="P2156" s="180">
        <v>17885</v>
      </c>
      <c r="Q2156" t="str">
        <f t="shared" si="33"/>
        <v>Street</v>
      </c>
      <c r="R2156" s="182"/>
      <c r="U2156" s="182"/>
    </row>
    <row r="2157" spans="1:21" x14ac:dyDescent="0.35">
      <c r="A2157" s="180">
        <v>5</v>
      </c>
      <c r="B2157" s="180" t="s">
        <v>182</v>
      </c>
      <c r="C2157" s="177">
        <v>2020</v>
      </c>
      <c r="D2157" s="180">
        <v>2</v>
      </c>
      <c r="E2157" s="180" t="s">
        <v>298</v>
      </c>
      <c r="F2157" s="181">
        <v>60</v>
      </c>
      <c r="G2157" s="180" t="s">
        <v>213</v>
      </c>
      <c r="H2157" s="180">
        <v>615</v>
      </c>
      <c r="I2157" s="180" t="s">
        <v>293</v>
      </c>
      <c r="J2157" s="180" t="s">
        <v>124</v>
      </c>
      <c r="K2157" s="180" t="s">
        <v>262</v>
      </c>
      <c r="L2157" s="180">
        <v>4563</v>
      </c>
      <c r="M2157" s="180" t="s">
        <v>229</v>
      </c>
      <c r="N2157" s="180">
        <v>37</v>
      </c>
      <c r="O2157" s="180">
        <v>4453.8500000000004</v>
      </c>
      <c r="P2157" s="180">
        <v>11670</v>
      </c>
      <c r="Q2157" t="str">
        <f t="shared" si="33"/>
        <v>Street</v>
      </c>
      <c r="R2157" s="182"/>
      <c r="U2157" s="182"/>
    </row>
    <row r="2158" spans="1:21" x14ac:dyDescent="0.35">
      <c r="A2158" s="180">
        <v>4</v>
      </c>
      <c r="B2158" s="180" t="s">
        <v>188</v>
      </c>
      <c r="C2158" s="177">
        <v>2020</v>
      </c>
      <c r="D2158" s="180">
        <v>2</v>
      </c>
      <c r="E2158" s="180" t="s">
        <v>298</v>
      </c>
      <c r="F2158" s="181">
        <v>60</v>
      </c>
      <c r="G2158" s="180" t="s">
        <v>213</v>
      </c>
      <c r="H2158" s="180">
        <v>615</v>
      </c>
      <c r="I2158" s="180" t="s">
        <v>293</v>
      </c>
      <c r="J2158" s="180" t="s">
        <v>124</v>
      </c>
      <c r="K2158" s="180" t="s">
        <v>262</v>
      </c>
      <c r="L2158" s="180">
        <v>4563</v>
      </c>
      <c r="M2158" s="180" t="s">
        <v>229</v>
      </c>
      <c r="N2158" s="180">
        <v>1</v>
      </c>
      <c r="O2158" s="180">
        <v>11.04</v>
      </c>
      <c r="P2158" s="180">
        <v>34</v>
      </c>
      <c r="Q2158" t="str">
        <f t="shared" si="33"/>
        <v>Street</v>
      </c>
      <c r="R2158" s="182"/>
      <c r="U2158" s="182"/>
    </row>
    <row r="2159" spans="1:21" x14ac:dyDescent="0.35">
      <c r="A2159" s="180">
        <v>5</v>
      </c>
      <c r="B2159" s="180" t="s">
        <v>182</v>
      </c>
      <c r="C2159" s="177">
        <v>2020</v>
      </c>
      <c r="D2159" s="180">
        <v>2</v>
      </c>
      <c r="E2159" s="180" t="s">
        <v>298</v>
      </c>
      <c r="F2159" s="181">
        <v>10</v>
      </c>
      <c r="G2159" s="180" t="s">
        <v>239</v>
      </c>
      <c r="H2159" s="180">
        <v>905</v>
      </c>
      <c r="I2159" s="180" t="s">
        <v>273</v>
      </c>
      <c r="J2159" s="180" t="s">
        <v>123</v>
      </c>
      <c r="K2159" s="180" t="s">
        <v>243</v>
      </c>
      <c r="L2159" s="180">
        <v>4513</v>
      </c>
      <c r="M2159" s="180" t="s">
        <v>241</v>
      </c>
      <c r="N2159" s="180">
        <v>4455</v>
      </c>
      <c r="O2159" s="180">
        <v>164703.87</v>
      </c>
      <c r="P2159" s="180">
        <v>4845224</v>
      </c>
      <c r="Q2159" t="str">
        <f t="shared" si="33"/>
        <v>2-Low Income Residential</v>
      </c>
      <c r="R2159" s="182"/>
      <c r="U2159" s="182"/>
    </row>
    <row r="2160" spans="1:21" x14ac:dyDescent="0.35">
      <c r="A2160" s="180">
        <v>4</v>
      </c>
      <c r="B2160" s="180" t="s">
        <v>188</v>
      </c>
      <c r="C2160" s="177">
        <v>2020</v>
      </c>
      <c r="D2160" s="180">
        <v>2</v>
      </c>
      <c r="E2160" s="180" t="s">
        <v>298</v>
      </c>
      <c r="F2160" s="181">
        <v>10</v>
      </c>
      <c r="G2160" s="180" t="s">
        <v>239</v>
      </c>
      <c r="H2160" s="180">
        <v>905</v>
      </c>
      <c r="I2160" s="180" t="s">
        <v>273</v>
      </c>
      <c r="J2160" s="180" t="s">
        <v>123</v>
      </c>
      <c r="K2160" s="180" t="s">
        <v>243</v>
      </c>
      <c r="L2160" s="180">
        <v>4513</v>
      </c>
      <c r="M2160" s="180" t="s">
        <v>241</v>
      </c>
      <c r="N2160" s="180">
        <v>4</v>
      </c>
      <c r="O2160" s="180">
        <v>185.12</v>
      </c>
      <c r="P2160" s="180">
        <v>3639</v>
      </c>
      <c r="Q2160" t="str">
        <f t="shared" si="33"/>
        <v>2-Low Income Residential</v>
      </c>
      <c r="R2160" s="182"/>
      <c r="U2160" s="182"/>
    </row>
    <row r="2161" spans="1:21" x14ac:dyDescent="0.35">
      <c r="A2161" s="180">
        <v>5</v>
      </c>
      <c r="B2161" s="180" t="s">
        <v>182</v>
      </c>
      <c r="C2161" s="177">
        <v>2020</v>
      </c>
      <c r="D2161" s="180">
        <v>2</v>
      </c>
      <c r="E2161" s="180" t="s">
        <v>298</v>
      </c>
      <c r="F2161" s="181">
        <v>1</v>
      </c>
      <c r="G2161" s="180" t="s">
        <v>184</v>
      </c>
      <c r="H2161" s="180">
        <v>6</v>
      </c>
      <c r="I2161" s="180" t="s">
        <v>257</v>
      </c>
      <c r="J2161" s="180" t="s">
        <v>123</v>
      </c>
      <c r="K2161" s="180" t="s">
        <v>243</v>
      </c>
      <c r="L2161" s="180">
        <v>200</v>
      </c>
      <c r="M2161" s="180" t="s">
        <v>211</v>
      </c>
      <c r="N2161" s="180">
        <v>59629</v>
      </c>
      <c r="O2161" s="180">
        <v>5930869.5</v>
      </c>
      <c r="P2161" s="180">
        <v>33765492</v>
      </c>
      <c r="Q2161" t="str">
        <f t="shared" si="33"/>
        <v>2-Low Income Residential</v>
      </c>
      <c r="R2161" s="182"/>
      <c r="U2161" s="182"/>
    </row>
    <row r="2162" spans="1:21" x14ac:dyDescent="0.35">
      <c r="A2162" s="180">
        <v>5</v>
      </c>
      <c r="B2162" s="180" t="s">
        <v>182</v>
      </c>
      <c r="C2162" s="177">
        <v>2020</v>
      </c>
      <c r="D2162" s="180">
        <v>2</v>
      </c>
      <c r="E2162" s="180" t="s">
        <v>298</v>
      </c>
      <c r="F2162" s="181">
        <v>5</v>
      </c>
      <c r="G2162" s="180" t="s">
        <v>196</v>
      </c>
      <c r="H2162" s="180">
        <v>602</v>
      </c>
      <c r="I2162" s="180" t="s">
        <v>247</v>
      </c>
      <c r="J2162" s="180" t="s">
        <v>126</v>
      </c>
      <c r="K2162" s="180" t="s">
        <v>198</v>
      </c>
      <c r="L2162" s="180">
        <v>460</v>
      </c>
      <c r="M2162" s="180" t="s">
        <v>199</v>
      </c>
      <c r="N2162" s="180">
        <v>29</v>
      </c>
      <c r="O2162" s="180">
        <v>4662.8999999999996</v>
      </c>
      <c r="P2162" s="180">
        <v>14397</v>
      </c>
      <c r="Q2162" t="str">
        <f t="shared" si="33"/>
        <v>Street</v>
      </c>
      <c r="R2162" s="182"/>
      <c r="U2162" s="182"/>
    </row>
    <row r="2163" spans="1:21" x14ac:dyDescent="0.35">
      <c r="A2163" s="180">
        <v>5</v>
      </c>
      <c r="B2163" s="180" t="s">
        <v>182</v>
      </c>
      <c r="C2163" s="177">
        <v>2020</v>
      </c>
      <c r="D2163" s="180">
        <v>2</v>
      </c>
      <c r="E2163" s="180" t="s">
        <v>298</v>
      </c>
      <c r="F2163" s="181">
        <v>3</v>
      </c>
      <c r="G2163" s="180" t="s">
        <v>190</v>
      </c>
      <c r="H2163" s="180">
        <v>5</v>
      </c>
      <c r="I2163" s="180" t="s">
        <v>191</v>
      </c>
      <c r="J2163" s="180" t="s">
        <v>116</v>
      </c>
      <c r="K2163" s="180" t="s">
        <v>186</v>
      </c>
      <c r="L2163" s="180">
        <v>300</v>
      </c>
      <c r="M2163" s="180" t="s">
        <v>192</v>
      </c>
      <c r="N2163" s="180">
        <v>45372</v>
      </c>
      <c r="O2163" s="180">
        <v>7162882.1799999997</v>
      </c>
      <c r="P2163" s="180">
        <v>56494885</v>
      </c>
      <c r="Q2163" t="str">
        <f t="shared" si="33"/>
        <v>3-Small C&amp;I</v>
      </c>
      <c r="R2163" s="182"/>
      <c r="U2163" s="182"/>
    </row>
    <row r="2164" spans="1:21" x14ac:dyDescent="0.35">
      <c r="A2164" s="180">
        <v>5</v>
      </c>
      <c r="B2164" s="180" t="s">
        <v>182</v>
      </c>
      <c r="C2164" s="177">
        <v>2020</v>
      </c>
      <c r="D2164" s="180">
        <v>2</v>
      </c>
      <c r="E2164" s="180" t="s">
        <v>298</v>
      </c>
      <c r="F2164" s="181">
        <v>10</v>
      </c>
      <c r="G2164" s="180" t="s">
        <v>239</v>
      </c>
      <c r="H2164" s="180">
        <v>950</v>
      </c>
      <c r="I2164" s="180" t="s">
        <v>185</v>
      </c>
      <c r="J2164" s="180" t="s">
        <v>116</v>
      </c>
      <c r="K2164" s="180" t="s">
        <v>186</v>
      </c>
      <c r="L2164" s="180">
        <v>4513</v>
      </c>
      <c r="M2164" s="180" t="s">
        <v>241</v>
      </c>
      <c r="N2164" s="180">
        <v>15</v>
      </c>
      <c r="O2164" s="180">
        <v>2812.13</v>
      </c>
      <c r="P2164" s="180">
        <v>29199</v>
      </c>
      <c r="Q2164" t="str">
        <f t="shared" si="33"/>
        <v>3-Small C&amp;I</v>
      </c>
      <c r="R2164" s="182"/>
      <c r="U2164" s="182"/>
    </row>
    <row r="2165" spans="1:21" x14ac:dyDescent="0.35">
      <c r="A2165" s="180">
        <v>4</v>
      </c>
      <c r="B2165" s="180" t="s">
        <v>188</v>
      </c>
      <c r="C2165" s="177">
        <v>2020</v>
      </c>
      <c r="D2165" s="180">
        <v>2</v>
      </c>
      <c r="E2165" s="180" t="s">
        <v>298</v>
      </c>
      <c r="F2165" s="181">
        <v>3</v>
      </c>
      <c r="G2165" s="180" t="s">
        <v>190</v>
      </c>
      <c r="H2165" s="180">
        <v>5</v>
      </c>
      <c r="I2165" s="180" t="s">
        <v>191</v>
      </c>
      <c r="J2165" s="180" t="s">
        <v>116</v>
      </c>
      <c r="K2165" s="180" t="s">
        <v>186</v>
      </c>
      <c r="L2165" s="180">
        <v>300</v>
      </c>
      <c r="M2165" s="180" t="s">
        <v>192</v>
      </c>
      <c r="N2165" s="180">
        <v>131</v>
      </c>
      <c r="O2165" s="180">
        <v>27315.87</v>
      </c>
      <c r="P2165" s="180">
        <v>117999</v>
      </c>
      <c r="Q2165" t="str">
        <f t="shared" si="33"/>
        <v>3-Small C&amp;I</v>
      </c>
      <c r="R2165" s="182"/>
      <c r="U2165" s="182"/>
    </row>
    <row r="2166" spans="1:21" x14ac:dyDescent="0.35">
      <c r="A2166" s="180">
        <v>5</v>
      </c>
      <c r="B2166" s="180" t="s">
        <v>182</v>
      </c>
      <c r="C2166" s="177">
        <v>2020</v>
      </c>
      <c r="D2166" s="180">
        <v>2</v>
      </c>
      <c r="E2166" s="180" t="s">
        <v>298</v>
      </c>
      <c r="F2166" s="181">
        <v>1</v>
      </c>
      <c r="G2166" s="180" t="s">
        <v>184</v>
      </c>
      <c r="H2166" s="180">
        <v>953</v>
      </c>
      <c r="I2166" s="180" t="s">
        <v>214</v>
      </c>
      <c r="J2166" s="180" t="s">
        <v>119</v>
      </c>
      <c r="K2166" s="180" t="s">
        <v>215</v>
      </c>
      <c r="L2166" s="180">
        <v>4512</v>
      </c>
      <c r="M2166" s="180" t="s">
        <v>187</v>
      </c>
      <c r="N2166" s="180">
        <v>627</v>
      </c>
      <c r="O2166" s="180">
        <v>29208.1</v>
      </c>
      <c r="P2166" s="180">
        <v>251514</v>
      </c>
      <c r="Q2166" t="str">
        <f t="shared" si="33"/>
        <v>3-Small C&amp;I</v>
      </c>
      <c r="R2166" s="182"/>
      <c r="U2166" s="182"/>
    </row>
    <row r="2167" spans="1:21" x14ac:dyDescent="0.35">
      <c r="A2167" s="180">
        <v>4</v>
      </c>
      <c r="B2167" s="180" t="s">
        <v>188</v>
      </c>
      <c r="C2167" s="177">
        <v>2020</v>
      </c>
      <c r="D2167" s="180">
        <v>2</v>
      </c>
      <c r="E2167" s="180" t="s">
        <v>298</v>
      </c>
      <c r="F2167" s="181">
        <v>1</v>
      </c>
      <c r="G2167" s="180" t="s">
        <v>184</v>
      </c>
      <c r="H2167" s="180">
        <v>953</v>
      </c>
      <c r="I2167" s="180" t="s">
        <v>214</v>
      </c>
      <c r="J2167" s="180" t="s">
        <v>119</v>
      </c>
      <c r="K2167" s="180" t="s">
        <v>215</v>
      </c>
      <c r="L2167" s="180">
        <v>4512</v>
      </c>
      <c r="M2167" s="180" t="s">
        <v>187</v>
      </c>
      <c r="N2167" s="180">
        <v>1</v>
      </c>
      <c r="O2167" s="180">
        <v>40.18</v>
      </c>
      <c r="P2167" s="180">
        <v>303</v>
      </c>
      <c r="Q2167" t="str">
        <f t="shared" si="33"/>
        <v>3-Small C&amp;I</v>
      </c>
      <c r="R2167" s="182"/>
      <c r="U2167" s="182"/>
    </row>
    <row r="2168" spans="1:21" x14ac:dyDescent="0.35">
      <c r="A2168" s="180">
        <v>5</v>
      </c>
      <c r="B2168" s="180" t="s">
        <v>182</v>
      </c>
      <c r="C2168" s="177">
        <v>2020</v>
      </c>
      <c r="D2168" s="180">
        <v>2</v>
      </c>
      <c r="E2168" s="180" t="s">
        <v>298</v>
      </c>
      <c r="F2168" s="181">
        <v>1</v>
      </c>
      <c r="G2168" s="180" t="s">
        <v>184</v>
      </c>
      <c r="H2168" s="180">
        <v>18</v>
      </c>
      <c r="I2168" s="180" t="s">
        <v>216</v>
      </c>
      <c r="J2168" s="180" t="s">
        <v>120</v>
      </c>
      <c r="K2168" s="180" t="s">
        <v>217</v>
      </c>
      <c r="L2168" s="180">
        <v>200</v>
      </c>
      <c r="M2168" s="180" t="s">
        <v>211</v>
      </c>
      <c r="N2168" s="180">
        <v>1</v>
      </c>
      <c r="O2168" s="180">
        <v>569.88</v>
      </c>
      <c r="P2168" s="180">
        <v>1680</v>
      </c>
      <c r="Q2168" t="str">
        <f t="shared" si="33"/>
        <v>4-Medium C&amp;I</v>
      </c>
      <c r="R2168" s="182"/>
      <c r="U2168" s="182"/>
    </row>
    <row r="2169" spans="1:21" x14ac:dyDescent="0.35">
      <c r="A2169" s="180">
        <v>4</v>
      </c>
      <c r="B2169" s="180" t="s">
        <v>188</v>
      </c>
      <c r="C2169" s="177">
        <v>2020</v>
      </c>
      <c r="D2169" s="180">
        <v>2</v>
      </c>
      <c r="E2169" s="180" t="s">
        <v>298</v>
      </c>
      <c r="F2169" s="181">
        <v>3</v>
      </c>
      <c r="G2169" s="180" t="s">
        <v>190</v>
      </c>
      <c r="H2169" s="180">
        <v>1</v>
      </c>
      <c r="I2169" s="180" t="s">
        <v>230</v>
      </c>
      <c r="J2169" s="180" t="s">
        <v>122</v>
      </c>
      <c r="K2169" s="180" t="s">
        <v>231</v>
      </c>
      <c r="L2169" s="180">
        <v>300</v>
      </c>
      <c r="M2169" s="180" t="s">
        <v>192</v>
      </c>
      <c r="N2169" s="180">
        <v>20</v>
      </c>
      <c r="O2169" s="180">
        <v>1469.6</v>
      </c>
      <c r="P2169" s="180">
        <v>5080</v>
      </c>
      <c r="Q2169" t="str">
        <f t="shared" si="33"/>
        <v>1-Residential</v>
      </c>
      <c r="R2169" s="182"/>
      <c r="U2169" s="182"/>
    </row>
    <row r="2170" spans="1:21" x14ac:dyDescent="0.35">
      <c r="A2170" s="180">
        <v>4</v>
      </c>
      <c r="B2170" s="180" t="s">
        <v>188</v>
      </c>
      <c r="C2170" s="177">
        <v>2020</v>
      </c>
      <c r="D2170" s="180">
        <v>2</v>
      </c>
      <c r="E2170" s="180" t="s">
        <v>298</v>
      </c>
      <c r="F2170" s="181">
        <v>10</v>
      </c>
      <c r="G2170" s="180" t="s">
        <v>239</v>
      </c>
      <c r="H2170" s="180">
        <v>1</v>
      </c>
      <c r="I2170" s="180" t="s">
        <v>230</v>
      </c>
      <c r="J2170" s="180" t="s">
        <v>122</v>
      </c>
      <c r="K2170" s="180" t="s">
        <v>231</v>
      </c>
      <c r="L2170" s="180">
        <v>207</v>
      </c>
      <c r="M2170" s="180" t="s">
        <v>244</v>
      </c>
      <c r="N2170" s="180">
        <v>16</v>
      </c>
      <c r="O2170" s="180">
        <v>2551.8200000000002</v>
      </c>
      <c r="P2170" s="180">
        <v>9203</v>
      </c>
      <c r="Q2170" t="str">
        <f t="shared" si="33"/>
        <v>1-Residential</v>
      </c>
      <c r="R2170" s="182"/>
      <c r="U2170" s="182"/>
    </row>
    <row r="2171" spans="1:21" x14ac:dyDescent="0.35">
      <c r="A2171" s="180">
        <v>5</v>
      </c>
      <c r="B2171" s="180" t="s">
        <v>182</v>
      </c>
      <c r="C2171" s="177">
        <v>2020</v>
      </c>
      <c r="D2171" s="180">
        <v>2</v>
      </c>
      <c r="E2171" s="180" t="s">
        <v>298</v>
      </c>
      <c r="F2171" s="181">
        <v>1</v>
      </c>
      <c r="G2171" s="180" t="s">
        <v>184</v>
      </c>
      <c r="H2171" s="180">
        <v>905</v>
      </c>
      <c r="I2171" s="180" t="s">
        <v>273</v>
      </c>
      <c r="J2171" s="180" t="s">
        <v>123</v>
      </c>
      <c r="K2171" s="180" t="s">
        <v>243</v>
      </c>
      <c r="L2171" s="180">
        <v>4512</v>
      </c>
      <c r="M2171" s="180" t="s">
        <v>187</v>
      </c>
      <c r="N2171" s="180">
        <v>59078</v>
      </c>
      <c r="O2171" s="180">
        <v>1198002.3400000001</v>
      </c>
      <c r="P2171" s="180">
        <v>31789924</v>
      </c>
      <c r="Q2171" t="str">
        <f t="shared" si="33"/>
        <v>2-Low Income Residential</v>
      </c>
      <c r="R2171" s="182"/>
      <c r="U2171" s="182"/>
    </row>
    <row r="2172" spans="1:21" x14ac:dyDescent="0.35">
      <c r="A2172" s="180">
        <v>5</v>
      </c>
      <c r="B2172" s="180" t="s">
        <v>182</v>
      </c>
      <c r="C2172" s="177">
        <v>2020</v>
      </c>
      <c r="D2172" s="180">
        <v>2</v>
      </c>
      <c r="E2172" s="180" t="s">
        <v>298</v>
      </c>
      <c r="F2172" s="181">
        <v>6</v>
      </c>
      <c r="G2172" s="180" t="s">
        <v>193</v>
      </c>
      <c r="H2172" s="180">
        <v>601</v>
      </c>
      <c r="I2172" s="180" t="s">
        <v>261</v>
      </c>
      <c r="J2172" s="180" t="s">
        <v>124</v>
      </c>
      <c r="K2172" s="180" t="s">
        <v>262</v>
      </c>
      <c r="L2172" s="180">
        <v>700</v>
      </c>
      <c r="M2172" s="180" t="s">
        <v>194</v>
      </c>
      <c r="N2172" s="180">
        <v>119</v>
      </c>
      <c r="O2172" s="180">
        <v>61451.67</v>
      </c>
      <c r="P2172" s="180">
        <v>108414</v>
      </c>
      <c r="Q2172" t="str">
        <f t="shared" si="33"/>
        <v>Street</v>
      </c>
      <c r="R2172" s="182"/>
      <c r="U2172" s="182"/>
    </row>
    <row r="2173" spans="1:21" x14ac:dyDescent="0.35">
      <c r="A2173" s="180">
        <v>5</v>
      </c>
      <c r="B2173" s="180" t="s">
        <v>182</v>
      </c>
      <c r="C2173" s="177">
        <v>2020</v>
      </c>
      <c r="D2173" s="180">
        <v>2</v>
      </c>
      <c r="E2173" s="180" t="s">
        <v>298</v>
      </c>
      <c r="F2173" s="181">
        <v>6</v>
      </c>
      <c r="G2173" s="180" t="s">
        <v>193</v>
      </c>
      <c r="H2173" s="180">
        <v>607</v>
      </c>
      <c r="I2173" s="180" t="s">
        <v>294</v>
      </c>
      <c r="J2173" s="180" t="s">
        <v>131</v>
      </c>
      <c r="K2173" s="180" t="s">
        <v>281</v>
      </c>
      <c r="L2173" s="180">
        <v>700</v>
      </c>
      <c r="M2173" s="180" t="s">
        <v>194</v>
      </c>
      <c r="N2173" s="180">
        <v>2</v>
      </c>
      <c r="O2173" s="180">
        <v>20503</v>
      </c>
      <c r="P2173" s="180">
        <v>50692</v>
      </c>
      <c r="Q2173" t="str">
        <f t="shared" si="33"/>
        <v>Street</v>
      </c>
      <c r="R2173" s="182"/>
      <c r="U2173" s="182"/>
    </row>
    <row r="2174" spans="1:21" x14ac:dyDescent="0.35">
      <c r="A2174" s="180">
        <v>5</v>
      </c>
      <c r="B2174" s="180" t="s">
        <v>182</v>
      </c>
      <c r="C2174" s="177">
        <v>2020</v>
      </c>
      <c r="D2174" s="180">
        <v>2</v>
      </c>
      <c r="E2174" s="180" t="s">
        <v>298</v>
      </c>
      <c r="F2174" s="181">
        <v>6</v>
      </c>
      <c r="G2174" s="180" t="s">
        <v>193</v>
      </c>
      <c r="H2174" s="180">
        <v>609</v>
      </c>
      <c r="I2174" s="180" t="s">
        <v>299</v>
      </c>
      <c r="J2174" s="180" t="s">
        <v>279</v>
      </c>
      <c r="K2174" s="180" t="s">
        <v>213</v>
      </c>
      <c r="L2174" s="180">
        <v>700</v>
      </c>
      <c r="M2174" s="180" t="s">
        <v>194</v>
      </c>
      <c r="N2174" s="180">
        <v>10</v>
      </c>
      <c r="O2174" s="180">
        <v>8507.49</v>
      </c>
      <c r="P2174" s="180">
        <v>35528</v>
      </c>
      <c r="Q2174" t="str">
        <f t="shared" si="33"/>
        <v>Street</v>
      </c>
      <c r="R2174" s="182"/>
      <c r="U2174" s="182"/>
    </row>
    <row r="2175" spans="1:21" x14ac:dyDescent="0.35">
      <c r="A2175" s="180">
        <v>5</v>
      </c>
      <c r="B2175" s="180" t="s">
        <v>182</v>
      </c>
      <c r="C2175" s="177">
        <v>2020</v>
      </c>
      <c r="D2175" s="180">
        <v>2</v>
      </c>
      <c r="E2175" s="180" t="s">
        <v>298</v>
      </c>
      <c r="F2175" s="181">
        <v>6</v>
      </c>
      <c r="G2175" s="180" t="s">
        <v>193</v>
      </c>
      <c r="H2175" s="180">
        <v>619</v>
      </c>
      <c r="I2175" s="180" t="s">
        <v>278</v>
      </c>
      <c r="J2175" s="180" t="s">
        <v>279</v>
      </c>
      <c r="K2175" s="180" t="s">
        <v>213</v>
      </c>
      <c r="L2175" s="180">
        <v>4562</v>
      </c>
      <c r="M2175" s="180" t="s">
        <v>212</v>
      </c>
      <c r="N2175" s="180">
        <v>343</v>
      </c>
      <c r="O2175" s="180">
        <v>373361.96</v>
      </c>
      <c r="P2175" s="180">
        <v>3736944</v>
      </c>
      <c r="Q2175" t="str">
        <f t="shared" si="33"/>
        <v>Street</v>
      </c>
      <c r="R2175" s="182"/>
      <c r="U2175" s="182"/>
    </row>
    <row r="2176" spans="1:21" x14ac:dyDescent="0.35">
      <c r="A2176" s="180">
        <v>5</v>
      </c>
      <c r="B2176" s="180" t="s">
        <v>182</v>
      </c>
      <c r="C2176" s="177">
        <v>2020</v>
      </c>
      <c r="D2176" s="180">
        <v>2</v>
      </c>
      <c r="E2176" s="180" t="s">
        <v>298</v>
      </c>
      <c r="F2176" s="181">
        <v>3</v>
      </c>
      <c r="G2176" s="180" t="s">
        <v>190</v>
      </c>
      <c r="H2176" s="180">
        <v>955</v>
      </c>
      <c r="I2176" s="180" t="s">
        <v>283</v>
      </c>
      <c r="J2176" s="180" t="s">
        <v>120</v>
      </c>
      <c r="K2176" s="180" t="s">
        <v>217</v>
      </c>
      <c r="L2176" s="180">
        <v>4532</v>
      </c>
      <c r="M2176" s="180" t="s">
        <v>201</v>
      </c>
      <c r="N2176" s="180">
        <v>348</v>
      </c>
      <c r="O2176" s="180">
        <v>645095.09</v>
      </c>
      <c r="P2176" s="180">
        <v>8625072</v>
      </c>
      <c r="Q2176" t="str">
        <f t="shared" si="33"/>
        <v>4-Medium C&amp;I</v>
      </c>
      <c r="R2176" s="182"/>
      <c r="U2176" s="182"/>
    </row>
    <row r="2177" spans="1:21" x14ac:dyDescent="0.35">
      <c r="A2177" s="180">
        <v>5</v>
      </c>
      <c r="B2177" s="180" t="s">
        <v>182</v>
      </c>
      <c r="C2177" s="177">
        <v>2020</v>
      </c>
      <c r="D2177" s="180">
        <v>2</v>
      </c>
      <c r="E2177" s="180" t="s">
        <v>298</v>
      </c>
      <c r="F2177" s="181">
        <v>77</v>
      </c>
      <c r="G2177" s="180" t="s">
        <v>213</v>
      </c>
      <c r="H2177" s="180">
        <v>18</v>
      </c>
      <c r="I2177" s="180" t="s">
        <v>216</v>
      </c>
      <c r="J2177" s="180" t="s">
        <v>120</v>
      </c>
      <c r="K2177" s="180" t="s">
        <v>217</v>
      </c>
      <c r="L2177" s="180">
        <v>1577</v>
      </c>
      <c r="M2177" s="180" t="s">
        <v>234</v>
      </c>
      <c r="N2177" s="180">
        <v>1</v>
      </c>
      <c r="O2177" s="180">
        <v>1144.0999999999999</v>
      </c>
      <c r="P2177" s="180">
        <v>5400</v>
      </c>
      <c r="Q2177" t="str">
        <f t="shared" si="33"/>
        <v>4-Medium C&amp;I</v>
      </c>
      <c r="R2177" s="182"/>
      <c r="U2177" s="182"/>
    </row>
    <row r="2178" spans="1:21" x14ac:dyDescent="0.35">
      <c r="A2178" s="180">
        <v>5</v>
      </c>
      <c r="B2178" s="180" t="s">
        <v>182</v>
      </c>
      <c r="C2178" s="177">
        <v>2020</v>
      </c>
      <c r="D2178" s="180">
        <v>2</v>
      </c>
      <c r="E2178" s="180" t="s">
        <v>298</v>
      </c>
      <c r="F2178" s="181">
        <v>79</v>
      </c>
      <c r="G2178" s="180" t="s">
        <v>213</v>
      </c>
      <c r="H2178" s="180">
        <v>18</v>
      </c>
      <c r="I2178" s="180" t="s">
        <v>216</v>
      </c>
      <c r="J2178" s="180" t="s">
        <v>120</v>
      </c>
      <c r="K2178" s="180" t="s">
        <v>217</v>
      </c>
      <c r="L2178" s="180">
        <v>1579</v>
      </c>
      <c r="M2178" s="180" t="s">
        <v>272</v>
      </c>
      <c r="N2178" s="180">
        <v>1</v>
      </c>
      <c r="O2178" s="180">
        <v>14205.55</v>
      </c>
      <c r="P2178" s="180">
        <v>70000</v>
      </c>
      <c r="Q2178" t="str">
        <f t="shared" ref="Q2178:Q2241" si="34">VLOOKUP(J2178,S:T,2,FALSE)</f>
        <v>4-Medium C&amp;I</v>
      </c>
      <c r="R2178" s="182"/>
      <c r="U2178" s="182"/>
    </row>
    <row r="2179" spans="1:21" x14ac:dyDescent="0.35">
      <c r="A2179" s="180">
        <v>5</v>
      </c>
      <c r="B2179" s="180" t="s">
        <v>182</v>
      </c>
      <c r="C2179" s="177">
        <v>2020</v>
      </c>
      <c r="D2179" s="180">
        <v>2</v>
      </c>
      <c r="E2179" s="180" t="s">
        <v>298</v>
      </c>
      <c r="F2179" s="181">
        <v>75</v>
      </c>
      <c r="G2179" s="180" t="s">
        <v>213</v>
      </c>
      <c r="H2179" s="180">
        <v>701</v>
      </c>
      <c r="I2179" s="180" t="s">
        <v>207</v>
      </c>
      <c r="J2179" s="180" t="s">
        <v>208</v>
      </c>
      <c r="K2179" s="180" t="s">
        <v>209</v>
      </c>
      <c r="L2179" s="180">
        <v>1575</v>
      </c>
      <c r="M2179" s="180" t="s">
        <v>219</v>
      </c>
      <c r="N2179" s="180">
        <v>1</v>
      </c>
      <c r="O2179" s="180">
        <v>37876.67</v>
      </c>
      <c r="P2179" s="180">
        <v>209300</v>
      </c>
      <c r="Q2179" t="str">
        <f t="shared" si="34"/>
        <v>5-Large C&amp;I</v>
      </c>
      <c r="R2179" s="182"/>
      <c r="U2179" s="182"/>
    </row>
    <row r="2180" spans="1:21" x14ac:dyDescent="0.35">
      <c r="A2180" s="180">
        <v>5</v>
      </c>
      <c r="B2180" s="180" t="s">
        <v>182</v>
      </c>
      <c r="C2180" s="177">
        <v>2020</v>
      </c>
      <c r="D2180" s="180">
        <v>2</v>
      </c>
      <c r="E2180" s="180" t="s">
        <v>298</v>
      </c>
      <c r="F2180" s="181">
        <v>3</v>
      </c>
      <c r="G2180" s="180" t="s">
        <v>190</v>
      </c>
      <c r="H2180" s="180">
        <v>19</v>
      </c>
      <c r="I2180" s="180" t="s">
        <v>263</v>
      </c>
      <c r="J2180" s="180" t="s">
        <v>128</v>
      </c>
      <c r="K2180" s="180" t="s">
        <v>264</v>
      </c>
      <c r="L2180" s="180">
        <v>300</v>
      </c>
      <c r="M2180" s="180" t="s">
        <v>192</v>
      </c>
      <c r="N2180" s="180">
        <v>54</v>
      </c>
      <c r="O2180" s="180">
        <v>218527</v>
      </c>
      <c r="P2180" s="180">
        <v>998191</v>
      </c>
      <c r="Q2180" t="str">
        <f t="shared" si="34"/>
        <v>4-Medium C&amp;I</v>
      </c>
      <c r="R2180" s="182"/>
      <c r="U2180" s="182"/>
    </row>
    <row r="2181" spans="1:21" x14ac:dyDescent="0.35">
      <c r="A2181" s="180">
        <v>5</v>
      </c>
      <c r="B2181" s="180" t="s">
        <v>182</v>
      </c>
      <c r="C2181" s="177">
        <v>2020</v>
      </c>
      <c r="D2181" s="180">
        <v>2</v>
      </c>
      <c r="E2181" s="180" t="s">
        <v>298</v>
      </c>
      <c r="F2181" s="181">
        <v>3</v>
      </c>
      <c r="G2181" s="180" t="s">
        <v>190</v>
      </c>
      <c r="H2181" s="180">
        <v>17</v>
      </c>
      <c r="I2181" s="180" t="s">
        <v>205</v>
      </c>
      <c r="J2181" s="180" t="s">
        <v>129</v>
      </c>
      <c r="K2181" s="180" t="s">
        <v>206</v>
      </c>
      <c r="L2181" s="180">
        <v>300</v>
      </c>
      <c r="M2181" s="180" t="s">
        <v>192</v>
      </c>
      <c r="N2181" s="180">
        <v>2</v>
      </c>
      <c r="O2181" s="180">
        <v>2697.01</v>
      </c>
      <c r="P2181" s="180">
        <v>13120</v>
      </c>
      <c r="Q2181" t="str">
        <f t="shared" si="34"/>
        <v>4-Medium C&amp;I</v>
      </c>
      <c r="R2181" s="182"/>
      <c r="U2181" s="182"/>
    </row>
    <row r="2182" spans="1:21" x14ac:dyDescent="0.35">
      <c r="A2182" s="180">
        <v>5</v>
      </c>
      <c r="B2182" s="180" t="s">
        <v>182</v>
      </c>
      <c r="C2182" s="177">
        <v>2020</v>
      </c>
      <c r="D2182" s="180">
        <v>2</v>
      </c>
      <c r="E2182" s="180" t="s">
        <v>298</v>
      </c>
      <c r="F2182" s="181">
        <v>79</v>
      </c>
      <c r="G2182" s="180" t="s">
        <v>213</v>
      </c>
      <c r="H2182" s="180">
        <v>954</v>
      </c>
      <c r="I2182" s="180" t="s">
        <v>238</v>
      </c>
      <c r="J2182" s="180" t="s">
        <v>120</v>
      </c>
      <c r="K2182" s="180" t="s">
        <v>217</v>
      </c>
      <c r="L2182" s="180">
        <v>4579</v>
      </c>
      <c r="M2182" s="180" t="s">
        <v>222</v>
      </c>
      <c r="N2182" s="180">
        <v>5</v>
      </c>
      <c r="O2182" s="180">
        <v>9406.27</v>
      </c>
      <c r="P2182" s="180">
        <v>106500</v>
      </c>
      <c r="Q2182" t="str">
        <f t="shared" si="34"/>
        <v>4-Medium C&amp;I</v>
      </c>
      <c r="R2182" s="182"/>
      <c r="U2182" s="182"/>
    </row>
    <row r="2183" spans="1:21" x14ac:dyDescent="0.35">
      <c r="A2183" s="180">
        <v>5</v>
      </c>
      <c r="B2183" s="180" t="s">
        <v>182</v>
      </c>
      <c r="C2183" s="177">
        <v>2020</v>
      </c>
      <c r="D2183" s="180">
        <v>2</v>
      </c>
      <c r="E2183" s="180" t="s">
        <v>298</v>
      </c>
      <c r="F2183" s="181">
        <v>3</v>
      </c>
      <c r="G2183" s="180" t="s">
        <v>190</v>
      </c>
      <c r="H2183" s="180">
        <v>16</v>
      </c>
      <c r="I2183" s="180" t="s">
        <v>282</v>
      </c>
      <c r="J2183" s="180" t="s">
        <v>128</v>
      </c>
      <c r="K2183" s="180" t="s">
        <v>264</v>
      </c>
      <c r="L2183" s="180">
        <v>300</v>
      </c>
      <c r="M2183" s="180" t="s">
        <v>192</v>
      </c>
      <c r="N2183" s="180">
        <v>2</v>
      </c>
      <c r="O2183" s="180">
        <v>5326.82</v>
      </c>
      <c r="P2183" s="180">
        <v>27680</v>
      </c>
      <c r="Q2183" t="str">
        <f t="shared" si="34"/>
        <v>4-Medium C&amp;I</v>
      </c>
      <c r="R2183" s="182"/>
      <c r="U2183" s="182"/>
    </row>
    <row r="2184" spans="1:21" x14ac:dyDescent="0.35">
      <c r="A2184" s="180">
        <v>5</v>
      </c>
      <c r="B2184" s="180" t="s">
        <v>182</v>
      </c>
      <c r="C2184" s="177">
        <v>2020</v>
      </c>
      <c r="D2184" s="180">
        <v>2</v>
      </c>
      <c r="E2184" s="180" t="s">
        <v>298</v>
      </c>
      <c r="F2184" s="181">
        <v>60</v>
      </c>
      <c r="G2184" s="180" t="s">
        <v>213</v>
      </c>
      <c r="H2184" s="180">
        <v>600</v>
      </c>
      <c r="I2184" s="180" t="s">
        <v>267</v>
      </c>
      <c r="J2184" s="180" t="s">
        <v>124</v>
      </c>
      <c r="K2184" s="180" t="s">
        <v>262</v>
      </c>
      <c r="L2184" s="180">
        <v>360</v>
      </c>
      <c r="M2184" s="180" t="s">
        <v>226</v>
      </c>
      <c r="N2184" s="180">
        <v>9</v>
      </c>
      <c r="O2184" s="180">
        <v>4300.78</v>
      </c>
      <c r="P2184" s="180">
        <v>5830</v>
      </c>
      <c r="Q2184" t="str">
        <f t="shared" si="34"/>
        <v>Street</v>
      </c>
      <c r="R2184" s="182"/>
      <c r="U2184" s="182"/>
    </row>
    <row r="2185" spans="1:21" x14ac:dyDescent="0.35">
      <c r="A2185" s="180">
        <v>5</v>
      </c>
      <c r="B2185" s="180" t="s">
        <v>182</v>
      </c>
      <c r="C2185" s="177">
        <v>2020</v>
      </c>
      <c r="D2185" s="180">
        <v>2</v>
      </c>
      <c r="E2185" s="180" t="s">
        <v>298</v>
      </c>
      <c r="F2185" s="181">
        <v>1</v>
      </c>
      <c r="G2185" s="180" t="s">
        <v>184</v>
      </c>
      <c r="H2185" s="180">
        <v>616</v>
      </c>
      <c r="I2185" s="180" t="s">
        <v>200</v>
      </c>
      <c r="J2185" s="180" t="s">
        <v>126</v>
      </c>
      <c r="K2185" s="180" t="s">
        <v>198</v>
      </c>
      <c r="L2185" s="180">
        <v>4512</v>
      </c>
      <c r="M2185" s="180" t="s">
        <v>187</v>
      </c>
      <c r="N2185" s="180">
        <v>588</v>
      </c>
      <c r="O2185" s="180">
        <v>20439.150000000001</v>
      </c>
      <c r="P2185" s="180">
        <v>75704</v>
      </c>
      <c r="Q2185" t="str">
        <f t="shared" si="34"/>
        <v>Street</v>
      </c>
      <c r="R2185" s="182"/>
      <c r="U2185" s="182"/>
    </row>
    <row r="2186" spans="1:21" x14ac:dyDescent="0.35">
      <c r="A2186" s="180">
        <v>5</v>
      </c>
      <c r="B2186" s="180" t="s">
        <v>182</v>
      </c>
      <c r="C2186" s="177">
        <v>2020</v>
      </c>
      <c r="D2186" s="180">
        <v>2</v>
      </c>
      <c r="E2186" s="180" t="s">
        <v>298</v>
      </c>
      <c r="F2186" s="181">
        <v>5</v>
      </c>
      <c r="G2186" s="180" t="s">
        <v>196</v>
      </c>
      <c r="H2186" s="180">
        <v>603</v>
      </c>
      <c r="I2186" s="180" t="s">
        <v>197</v>
      </c>
      <c r="J2186" s="180" t="s">
        <v>126</v>
      </c>
      <c r="K2186" s="180" t="s">
        <v>198</v>
      </c>
      <c r="L2186" s="180">
        <v>460</v>
      </c>
      <c r="M2186" s="180" t="s">
        <v>199</v>
      </c>
      <c r="N2186" s="180">
        <v>55</v>
      </c>
      <c r="O2186" s="180">
        <v>8876.6200000000008</v>
      </c>
      <c r="P2186" s="180">
        <v>25719</v>
      </c>
      <c r="Q2186" t="str">
        <f t="shared" si="34"/>
        <v>Street</v>
      </c>
      <c r="R2186" s="182"/>
      <c r="U2186" s="182"/>
    </row>
    <row r="2187" spans="1:21" x14ac:dyDescent="0.35">
      <c r="A2187" s="180">
        <v>4</v>
      </c>
      <c r="B2187" s="180" t="s">
        <v>188</v>
      </c>
      <c r="C2187" s="177">
        <v>2020</v>
      </c>
      <c r="D2187" s="180">
        <v>2</v>
      </c>
      <c r="E2187" s="180" t="s">
        <v>298</v>
      </c>
      <c r="F2187" s="181">
        <v>3</v>
      </c>
      <c r="G2187" s="180" t="s">
        <v>190</v>
      </c>
      <c r="H2187" s="180">
        <v>950</v>
      </c>
      <c r="I2187" s="180" t="s">
        <v>185</v>
      </c>
      <c r="J2187" s="180" t="s">
        <v>116</v>
      </c>
      <c r="K2187" s="180" t="s">
        <v>186</v>
      </c>
      <c r="L2187" s="180">
        <v>4532</v>
      </c>
      <c r="M2187" s="180" t="s">
        <v>201</v>
      </c>
      <c r="N2187" s="180">
        <v>966</v>
      </c>
      <c r="O2187" s="180">
        <v>130393.56</v>
      </c>
      <c r="P2187" s="180">
        <v>1231482</v>
      </c>
      <c r="Q2187" t="str">
        <f t="shared" si="34"/>
        <v>3-Small C&amp;I</v>
      </c>
      <c r="R2187" s="182"/>
      <c r="U2187" s="182"/>
    </row>
    <row r="2188" spans="1:21" x14ac:dyDescent="0.35">
      <c r="A2188" s="180">
        <v>5</v>
      </c>
      <c r="B2188" s="180" t="s">
        <v>182</v>
      </c>
      <c r="C2188" s="177">
        <v>2020</v>
      </c>
      <c r="D2188" s="180">
        <v>2</v>
      </c>
      <c r="E2188" s="180" t="s">
        <v>298</v>
      </c>
      <c r="F2188" s="181">
        <v>75</v>
      </c>
      <c r="G2188" s="180" t="s">
        <v>213</v>
      </c>
      <c r="H2188" s="180">
        <v>950</v>
      </c>
      <c r="I2188" s="180" t="s">
        <v>185</v>
      </c>
      <c r="J2188" s="180" t="s">
        <v>116</v>
      </c>
      <c r="K2188" s="180" t="s">
        <v>186</v>
      </c>
      <c r="L2188" s="180">
        <v>4575</v>
      </c>
      <c r="M2188" s="180" t="s">
        <v>213</v>
      </c>
      <c r="N2188" s="180">
        <v>2</v>
      </c>
      <c r="O2188" s="180">
        <v>987.91</v>
      </c>
      <c r="P2188" s="180">
        <v>10640</v>
      </c>
      <c r="Q2188" t="str">
        <f t="shared" si="34"/>
        <v>3-Small C&amp;I</v>
      </c>
      <c r="R2188" s="182"/>
      <c r="U2188" s="182"/>
    </row>
    <row r="2189" spans="1:21" x14ac:dyDescent="0.35">
      <c r="A2189" s="180">
        <v>5</v>
      </c>
      <c r="B2189" s="180" t="s">
        <v>182</v>
      </c>
      <c r="C2189" s="177">
        <v>2020</v>
      </c>
      <c r="D2189" s="180">
        <v>2</v>
      </c>
      <c r="E2189" s="180" t="s">
        <v>298</v>
      </c>
      <c r="F2189" s="181">
        <v>79</v>
      </c>
      <c r="G2189" s="180" t="s">
        <v>213</v>
      </c>
      <c r="H2189" s="180">
        <v>951</v>
      </c>
      <c r="I2189" s="180" t="s">
        <v>251</v>
      </c>
      <c r="J2189" s="180" t="s">
        <v>127</v>
      </c>
      <c r="K2189" s="180" t="s">
        <v>250</v>
      </c>
      <c r="L2189" s="180">
        <v>4579</v>
      </c>
      <c r="M2189" s="180" t="s">
        <v>222</v>
      </c>
      <c r="N2189" s="180">
        <v>7</v>
      </c>
      <c r="O2189" s="180">
        <v>309.11</v>
      </c>
      <c r="P2189" s="180">
        <v>2844</v>
      </c>
      <c r="Q2189" t="str">
        <f t="shared" si="34"/>
        <v>3-Small C&amp;I</v>
      </c>
      <c r="R2189" s="182"/>
      <c r="U2189" s="182"/>
    </row>
    <row r="2190" spans="1:21" x14ac:dyDescent="0.35">
      <c r="A2190" s="180">
        <v>5</v>
      </c>
      <c r="B2190" s="180" t="s">
        <v>182</v>
      </c>
      <c r="C2190" s="177">
        <v>2020</v>
      </c>
      <c r="D2190" s="180">
        <v>2</v>
      </c>
      <c r="E2190" s="180" t="s">
        <v>298</v>
      </c>
      <c r="F2190" s="181">
        <v>5</v>
      </c>
      <c r="G2190" s="180" t="s">
        <v>196</v>
      </c>
      <c r="H2190" s="180">
        <v>5</v>
      </c>
      <c r="I2190" s="180" t="s">
        <v>191</v>
      </c>
      <c r="J2190" s="180" t="s">
        <v>116</v>
      </c>
      <c r="K2190" s="180" t="s">
        <v>186</v>
      </c>
      <c r="L2190" s="180">
        <v>460</v>
      </c>
      <c r="M2190" s="180" t="s">
        <v>199</v>
      </c>
      <c r="N2190" s="180">
        <v>1058</v>
      </c>
      <c r="O2190" s="180">
        <v>402231.59</v>
      </c>
      <c r="P2190" s="180">
        <v>2255260</v>
      </c>
      <c r="Q2190" t="str">
        <f t="shared" si="34"/>
        <v>3-Small C&amp;I</v>
      </c>
      <c r="R2190" s="182"/>
      <c r="U2190" s="182"/>
    </row>
    <row r="2191" spans="1:21" x14ac:dyDescent="0.35">
      <c r="A2191" s="180">
        <v>5</v>
      </c>
      <c r="B2191" s="180" t="s">
        <v>182</v>
      </c>
      <c r="C2191" s="177">
        <v>2020</v>
      </c>
      <c r="D2191" s="180">
        <v>2</v>
      </c>
      <c r="E2191" s="180" t="s">
        <v>298</v>
      </c>
      <c r="F2191" s="181">
        <v>3</v>
      </c>
      <c r="G2191" s="180" t="s">
        <v>190</v>
      </c>
      <c r="H2191" s="180">
        <v>18</v>
      </c>
      <c r="I2191" s="180" t="s">
        <v>216</v>
      </c>
      <c r="J2191" s="180" t="s">
        <v>120</v>
      </c>
      <c r="K2191" s="180" t="s">
        <v>217</v>
      </c>
      <c r="L2191" s="180">
        <v>300</v>
      </c>
      <c r="M2191" s="180" t="s">
        <v>192</v>
      </c>
      <c r="N2191" s="180">
        <v>2306</v>
      </c>
      <c r="O2191" s="180">
        <v>7099903.5499999998</v>
      </c>
      <c r="P2191" s="180">
        <v>32863259</v>
      </c>
      <c r="Q2191" t="str">
        <f t="shared" si="34"/>
        <v>4-Medium C&amp;I</v>
      </c>
      <c r="R2191" s="182"/>
      <c r="U2191" s="182"/>
    </row>
    <row r="2192" spans="1:21" x14ac:dyDescent="0.35">
      <c r="A2192" s="180">
        <v>4</v>
      </c>
      <c r="B2192" s="180" t="s">
        <v>188</v>
      </c>
      <c r="C2192" s="177">
        <v>2020</v>
      </c>
      <c r="D2192" s="180">
        <v>2</v>
      </c>
      <c r="E2192" s="180" t="s">
        <v>298</v>
      </c>
      <c r="F2192" s="181">
        <v>3</v>
      </c>
      <c r="G2192" s="180" t="s">
        <v>190</v>
      </c>
      <c r="H2192" s="180">
        <v>952</v>
      </c>
      <c r="I2192" s="180" t="s">
        <v>236</v>
      </c>
      <c r="J2192" s="180" t="s">
        <v>118</v>
      </c>
      <c r="K2192" s="180" t="s">
        <v>237</v>
      </c>
      <c r="L2192" s="180">
        <v>4532</v>
      </c>
      <c r="M2192" s="180" t="s">
        <v>201</v>
      </c>
      <c r="N2192" s="180">
        <v>7</v>
      </c>
      <c r="O2192" s="180">
        <v>179.95</v>
      </c>
      <c r="P2192" s="180">
        <v>1104</v>
      </c>
      <c r="Q2192" t="str">
        <f t="shared" si="34"/>
        <v>3-Small C&amp;I</v>
      </c>
      <c r="R2192" s="182"/>
      <c r="U2192" s="182"/>
    </row>
    <row r="2193" spans="1:21" x14ac:dyDescent="0.35">
      <c r="A2193" s="180">
        <v>4</v>
      </c>
      <c r="B2193" s="180" t="s">
        <v>188</v>
      </c>
      <c r="C2193" s="177">
        <v>2020</v>
      </c>
      <c r="D2193" s="180">
        <v>2</v>
      </c>
      <c r="E2193" s="180" t="s">
        <v>298</v>
      </c>
      <c r="F2193" s="181">
        <v>3</v>
      </c>
      <c r="G2193" s="180" t="s">
        <v>190</v>
      </c>
      <c r="H2193" s="180">
        <v>10</v>
      </c>
      <c r="I2193" s="180" t="s">
        <v>252</v>
      </c>
      <c r="J2193" s="180" t="s">
        <v>119</v>
      </c>
      <c r="K2193" s="180" t="s">
        <v>215</v>
      </c>
      <c r="L2193" s="180">
        <v>300</v>
      </c>
      <c r="M2193" s="180" t="s">
        <v>192</v>
      </c>
      <c r="N2193" s="180">
        <v>17</v>
      </c>
      <c r="O2193" s="180">
        <v>1439.94</v>
      </c>
      <c r="P2193" s="180">
        <v>5824</v>
      </c>
      <c r="Q2193" t="str">
        <f t="shared" si="34"/>
        <v>3-Small C&amp;I</v>
      </c>
      <c r="R2193" s="182"/>
      <c r="U2193" s="182"/>
    </row>
    <row r="2194" spans="1:21" x14ac:dyDescent="0.35">
      <c r="A2194" s="180">
        <v>5</v>
      </c>
      <c r="B2194" s="180" t="s">
        <v>182</v>
      </c>
      <c r="C2194" s="177">
        <v>2020</v>
      </c>
      <c r="D2194" s="180">
        <v>2</v>
      </c>
      <c r="E2194" s="180" t="s">
        <v>298</v>
      </c>
      <c r="F2194" s="181">
        <v>3</v>
      </c>
      <c r="G2194" s="180" t="s">
        <v>190</v>
      </c>
      <c r="H2194" s="180">
        <v>15</v>
      </c>
      <c r="I2194" s="180" t="s">
        <v>253</v>
      </c>
      <c r="J2194" s="180" t="s">
        <v>119</v>
      </c>
      <c r="K2194" s="180" t="s">
        <v>215</v>
      </c>
      <c r="L2194" s="180">
        <v>300</v>
      </c>
      <c r="M2194" s="180" t="s">
        <v>192</v>
      </c>
      <c r="N2194" s="180">
        <v>112</v>
      </c>
      <c r="O2194" s="180">
        <v>8986.0499999999993</v>
      </c>
      <c r="P2194" s="180">
        <v>33673</v>
      </c>
      <c r="Q2194" t="str">
        <f t="shared" si="34"/>
        <v>3-Small C&amp;I</v>
      </c>
      <c r="R2194" s="182"/>
      <c r="U2194" s="182"/>
    </row>
    <row r="2195" spans="1:21" x14ac:dyDescent="0.35">
      <c r="A2195" s="180">
        <v>4</v>
      </c>
      <c r="B2195" s="180" t="s">
        <v>188</v>
      </c>
      <c r="C2195" s="177">
        <v>2020</v>
      </c>
      <c r="D2195" s="180">
        <v>2</v>
      </c>
      <c r="E2195" s="180" t="s">
        <v>298</v>
      </c>
      <c r="F2195" s="181">
        <v>3</v>
      </c>
      <c r="G2195" s="180" t="s">
        <v>190</v>
      </c>
      <c r="H2195" s="180">
        <v>15</v>
      </c>
      <c r="I2195" s="180" t="s">
        <v>253</v>
      </c>
      <c r="J2195" s="180" t="s">
        <v>119</v>
      </c>
      <c r="K2195" s="180" t="s">
        <v>215</v>
      </c>
      <c r="L2195" s="180">
        <v>300</v>
      </c>
      <c r="M2195" s="180" t="s">
        <v>192</v>
      </c>
      <c r="N2195" s="180">
        <v>1</v>
      </c>
      <c r="O2195" s="180">
        <v>50.28</v>
      </c>
      <c r="P2195" s="180">
        <v>167</v>
      </c>
      <c r="Q2195" t="str">
        <f t="shared" si="34"/>
        <v>3-Small C&amp;I</v>
      </c>
      <c r="R2195" s="182"/>
      <c r="U2195" s="182"/>
    </row>
    <row r="2196" spans="1:21" x14ac:dyDescent="0.35">
      <c r="A2196" s="180">
        <v>4</v>
      </c>
      <c r="B2196" s="180" t="s">
        <v>188</v>
      </c>
      <c r="C2196" s="177">
        <v>2020</v>
      </c>
      <c r="D2196" s="180">
        <v>2</v>
      </c>
      <c r="E2196" s="180" t="s">
        <v>298</v>
      </c>
      <c r="F2196" s="181">
        <v>3</v>
      </c>
      <c r="G2196" s="180" t="s">
        <v>190</v>
      </c>
      <c r="H2196" s="180">
        <v>9</v>
      </c>
      <c r="I2196" s="180" t="s">
        <v>276</v>
      </c>
      <c r="J2196" s="180" t="s">
        <v>118</v>
      </c>
      <c r="K2196" s="180" t="s">
        <v>237</v>
      </c>
      <c r="L2196" s="180">
        <v>300</v>
      </c>
      <c r="M2196" s="180" t="s">
        <v>192</v>
      </c>
      <c r="N2196" s="180">
        <v>2</v>
      </c>
      <c r="O2196" s="180">
        <v>125.64</v>
      </c>
      <c r="P2196" s="180">
        <v>481</v>
      </c>
      <c r="Q2196" t="str">
        <f t="shared" si="34"/>
        <v>3-Small C&amp;I</v>
      </c>
      <c r="R2196" s="182"/>
      <c r="U2196" s="182"/>
    </row>
    <row r="2197" spans="1:21" x14ac:dyDescent="0.35">
      <c r="A2197" s="180">
        <v>5</v>
      </c>
      <c r="B2197" s="180" t="s">
        <v>182</v>
      </c>
      <c r="C2197" s="177">
        <v>2020</v>
      </c>
      <c r="D2197" s="180">
        <v>2</v>
      </c>
      <c r="E2197" s="180" t="s">
        <v>298</v>
      </c>
      <c r="F2197" s="181">
        <v>6</v>
      </c>
      <c r="G2197" s="180" t="s">
        <v>193</v>
      </c>
      <c r="H2197" s="180">
        <v>603</v>
      </c>
      <c r="I2197" s="180" t="s">
        <v>197</v>
      </c>
      <c r="J2197" s="180" t="s">
        <v>126</v>
      </c>
      <c r="K2197" s="180" t="s">
        <v>198</v>
      </c>
      <c r="L2197" s="180">
        <v>700</v>
      </c>
      <c r="M2197" s="180" t="s">
        <v>194</v>
      </c>
      <c r="N2197" s="180">
        <v>687</v>
      </c>
      <c r="O2197" s="180">
        <v>63712.5</v>
      </c>
      <c r="P2197" s="180">
        <v>174936</v>
      </c>
      <c r="Q2197" t="str">
        <f t="shared" si="34"/>
        <v>Street</v>
      </c>
      <c r="R2197" s="182"/>
      <c r="U2197" s="182"/>
    </row>
    <row r="2198" spans="1:21" x14ac:dyDescent="0.35">
      <c r="A2198" s="180">
        <v>4</v>
      </c>
      <c r="B2198" s="180" t="s">
        <v>188</v>
      </c>
      <c r="C2198" s="177">
        <v>2020</v>
      </c>
      <c r="D2198" s="180">
        <v>2</v>
      </c>
      <c r="E2198" s="180" t="s">
        <v>298</v>
      </c>
      <c r="F2198" s="181">
        <v>1</v>
      </c>
      <c r="G2198" s="180" t="s">
        <v>184</v>
      </c>
      <c r="H2198" s="180">
        <v>1</v>
      </c>
      <c r="I2198" s="180" t="s">
        <v>230</v>
      </c>
      <c r="J2198" s="180" t="s">
        <v>122</v>
      </c>
      <c r="K2198" s="180" t="s">
        <v>231</v>
      </c>
      <c r="L2198" s="180">
        <v>200</v>
      </c>
      <c r="M2198" s="180" t="s">
        <v>211</v>
      </c>
      <c r="N2198" s="180">
        <v>1180</v>
      </c>
      <c r="O2198" s="180">
        <v>237384.24</v>
      </c>
      <c r="P2198" s="180">
        <v>871595</v>
      </c>
      <c r="Q2198" t="str">
        <f t="shared" si="34"/>
        <v>1-Residential</v>
      </c>
      <c r="R2198" s="182"/>
      <c r="U2198" s="182"/>
    </row>
    <row r="2199" spans="1:21" x14ac:dyDescent="0.35">
      <c r="A2199" s="180">
        <v>5</v>
      </c>
      <c r="B2199" s="180" t="s">
        <v>182</v>
      </c>
      <c r="C2199" s="177">
        <v>2020</v>
      </c>
      <c r="D2199" s="180">
        <v>2</v>
      </c>
      <c r="E2199" s="180" t="s">
        <v>298</v>
      </c>
      <c r="F2199" s="181">
        <v>6</v>
      </c>
      <c r="G2199" s="180" t="s">
        <v>193</v>
      </c>
      <c r="H2199" s="180">
        <v>616</v>
      </c>
      <c r="I2199" s="180" t="s">
        <v>200</v>
      </c>
      <c r="J2199" s="180" t="s">
        <v>126</v>
      </c>
      <c r="K2199" s="180" t="s">
        <v>198</v>
      </c>
      <c r="L2199" s="180">
        <v>4562</v>
      </c>
      <c r="M2199" s="180" t="s">
        <v>212</v>
      </c>
      <c r="N2199" s="180">
        <v>858</v>
      </c>
      <c r="O2199" s="180">
        <v>57675.71</v>
      </c>
      <c r="P2199" s="180">
        <v>258851</v>
      </c>
      <c r="Q2199" t="str">
        <f t="shared" si="34"/>
        <v>Street</v>
      </c>
      <c r="R2199" s="182"/>
      <c r="U2199" s="182"/>
    </row>
    <row r="2200" spans="1:21" x14ac:dyDescent="0.35">
      <c r="A2200" s="180">
        <v>5</v>
      </c>
      <c r="B2200" s="180" t="s">
        <v>182</v>
      </c>
      <c r="C2200" s="177">
        <v>2020</v>
      </c>
      <c r="D2200" s="180">
        <v>2</v>
      </c>
      <c r="E2200" s="180" t="s">
        <v>298</v>
      </c>
      <c r="F2200" s="181">
        <v>6</v>
      </c>
      <c r="G2200" s="180" t="s">
        <v>193</v>
      </c>
      <c r="H2200" s="180">
        <v>626</v>
      </c>
      <c r="I2200" s="180" t="s">
        <v>269</v>
      </c>
      <c r="J2200" s="180" t="s">
        <v>133</v>
      </c>
      <c r="K2200" s="180" t="s">
        <v>213</v>
      </c>
      <c r="L2200" s="180">
        <v>700</v>
      </c>
      <c r="M2200" s="180" t="s">
        <v>194</v>
      </c>
      <c r="N2200" s="180">
        <v>3</v>
      </c>
      <c r="O2200" s="180">
        <v>2099.85</v>
      </c>
      <c r="P2200" s="180">
        <v>683</v>
      </c>
      <c r="Q2200" t="str">
        <f t="shared" si="34"/>
        <v>Street</v>
      </c>
      <c r="R2200" s="182"/>
      <c r="U2200" s="182"/>
    </row>
    <row r="2201" spans="1:21" x14ac:dyDescent="0.35">
      <c r="A2201" s="180">
        <v>4</v>
      </c>
      <c r="B2201" s="180" t="s">
        <v>188</v>
      </c>
      <c r="C2201" s="177">
        <v>2020</v>
      </c>
      <c r="D2201" s="180">
        <v>2</v>
      </c>
      <c r="E2201" s="180" t="s">
        <v>298</v>
      </c>
      <c r="F2201" s="181">
        <v>3</v>
      </c>
      <c r="G2201" s="180" t="s">
        <v>190</v>
      </c>
      <c r="H2201" s="180">
        <v>954</v>
      </c>
      <c r="I2201" s="180" t="s">
        <v>238</v>
      </c>
      <c r="J2201" s="180" t="s">
        <v>120</v>
      </c>
      <c r="K2201" s="180" t="s">
        <v>217</v>
      </c>
      <c r="L2201" s="180">
        <v>4532</v>
      </c>
      <c r="M2201" s="180" t="s">
        <v>201</v>
      </c>
      <c r="N2201" s="180">
        <v>54</v>
      </c>
      <c r="O2201" s="180">
        <v>77357.58</v>
      </c>
      <c r="P2201" s="180">
        <v>924797</v>
      </c>
      <c r="Q2201" t="str">
        <f t="shared" si="34"/>
        <v>4-Medium C&amp;I</v>
      </c>
      <c r="R2201" s="182"/>
      <c r="U2201" s="182"/>
    </row>
    <row r="2202" spans="1:21" x14ac:dyDescent="0.35">
      <c r="A2202" s="180">
        <v>5</v>
      </c>
      <c r="B2202" s="180" t="s">
        <v>182</v>
      </c>
      <c r="C2202" s="177">
        <v>2020</v>
      </c>
      <c r="D2202" s="180">
        <v>2</v>
      </c>
      <c r="E2202" s="180" t="s">
        <v>298</v>
      </c>
      <c r="F2202" s="181">
        <v>75</v>
      </c>
      <c r="G2202" s="180" t="s">
        <v>213</v>
      </c>
      <c r="H2202" s="180">
        <v>18</v>
      </c>
      <c r="I2202" s="180" t="s">
        <v>216</v>
      </c>
      <c r="J2202" s="180" t="s">
        <v>120</v>
      </c>
      <c r="K2202" s="180" t="s">
        <v>217</v>
      </c>
      <c r="L2202" s="180">
        <v>1575</v>
      </c>
      <c r="M2202" s="180" t="s">
        <v>219</v>
      </c>
      <c r="N2202" s="180">
        <v>2</v>
      </c>
      <c r="O2202" s="180">
        <v>9709.0400000000009</v>
      </c>
      <c r="P2202" s="180">
        <v>46350</v>
      </c>
      <c r="Q2202" t="str">
        <f t="shared" si="34"/>
        <v>4-Medium C&amp;I</v>
      </c>
      <c r="R2202" s="182"/>
      <c r="U2202" s="182"/>
    </row>
    <row r="2203" spans="1:21" x14ac:dyDescent="0.35">
      <c r="A2203" s="180">
        <v>5</v>
      </c>
      <c r="B2203" s="180" t="s">
        <v>182</v>
      </c>
      <c r="C2203" s="177">
        <v>2020</v>
      </c>
      <c r="D2203" s="180">
        <v>2</v>
      </c>
      <c r="E2203" s="180" t="s">
        <v>298</v>
      </c>
      <c r="F2203" s="181">
        <v>5</v>
      </c>
      <c r="G2203" s="180" t="s">
        <v>196</v>
      </c>
      <c r="H2203" s="180">
        <v>13</v>
      </c>
      <c r="I2203" s="180" t="s">
        <v>297</v>
      </c>
      <c r="J2203" s="180" t="s">
        <v>120</v>
      </c>
      <c r="K2203" s="180" t="s">
        <v>217</v>
      </c>
      <c r="L2203" s="180">
        <v>460</v>
      </c>
      <c r="M2203" s="180" t="s">
        <v>199</v>
      </c>
      <c r="N2203" s="180">
        <v>6</v>
      </c>
      <c r="O2203" s="180">
        <v>15648.95</v>
      </c>
      <c r="P2203" s="180">
        <v>76940</v>
      </c>
      <c r="Q2203" t="str">
        <f t="shared" si="34"/>
        <v>4-Medium C&amp;I</v>
      </c>
      <c r="R2203" s="182"/>
      <c r="U2203" s="182"/>
    </row>
    <row r="2204" spans="1:21" x14ac:dyDescent="0.35">
      <c r="A2204" s="180">
        <v>5</v>
      </c>
      <c r="B2204" s="180" t="s">
        <v>182</v>
      </c>
      <c r="C2204" s="177">
        <v>2020</v>
      </c>
      <c r="D2204" s="180">
        <v>2</v>
      </c>
      <c r="E2204" s="180" t="s">
        <v>298</v>
      </c>
      <c r="F2204" s="181">
        <v>5</v>
      </c>
      <c r="G2204" s="180" t="s">
        <v>196</v>
      </c>
      <c r="H2204" s="180">
        <v>700</v>
      </c>
      <c r="I2204" s="180" t="s">
        <v>274</v>
      </c>
      <c r="J2204" s="180" t="s">
        <v>208</v>
      </c>
      <c r="K2204" s="180" t="s">
        <v>209</v>
      </c>
      <c r="L2204" s="180">
        <v>460</v>
      </c>
      <c r="M2204" s="180" t="s">
        <v>199</v>
      </c>
      <c r="N2204" s="180">
        <v>5</v>
      </c>
      <c r="O2204" s="180">
        <v>196881.88</v>
      </c>
      <c r="P2204" s="180">
        <v>744304</v>
      </c>
      <c r="Q2204" t="str">
        <f t="shared" si="34"/>
        <v>5-Large C&amp;I</v>
      </c>
      <c r="R2204" s="182"/>
      <c r="U2204" s="182"/>
    </row>
    <row r="2205" spans="1:21" x14ac:dyDescent="0.35">
      <c r="A2205" s="180">
        <v>5</v>
      </c>
      <c r="B2205" s="180" t="s">
        <v>182</v>
      </c>
      <c r="C2205" s="180">
        <v>2020</v>
      </c>
      <c r="D2205" s="180">
        <v>2</v>
      </c>
      <c r="E2205" s="180" t="s">
        <v>298</v>
      </c>
      <c r="F2205" s="181">
        <v>3</v>
      </c>
      <c r="G2205" s="180" t="s">
        <v>190</v>
      </c>
      <c r="H2205" s="180">
        <v>616</v>
      </c>
      <c r="I2205" s="180" t="s">
        <v>200</v>
      </c>
      <c r="J2205" s="180" t="s">
        <v>126</v>
      </c>
      <c r="K2205" s="180" t="s">
        <v>198</v>
      </c>
      <c r="L2205" s="180">
        <v>4532</v>
      </c>
      <c r="M2205" s="180" t="s">
        <v>201</v>
      </c>
      <c r="N2205" s="180">
        <v>3202</v>
      </c>
      <c r="O2205" s="180">
        <v>255859.04</v>
      </c>
      <c r="P2205" s="180">
        <v>1197474</v>
      </c>
      <c r="Q2205" t="str">
        <f t="shared" si="34"/>
        <v>Street</v>
      </c>
      <c r="R2205" s="182"/>
      <c r="U2205" s="182"/>
    </row>
    <row r="2206" spans="1:21" x14ac:dyDescent="0.35">
      <c r="A2206" s="180">
        <v>5</v>
      </c>
      <c r="B2206" s="180" t="s">
        <v>182</v>
      </c>
      <c r="C2206" s="180">
        <v>2020</v>
      </c>
      <c r="D2206" s="180">
        <v>2</v>
      </c>
      <c r="E2206" s="180" t="s">
        <v>298</v>
      </c>
      <c r="F2206" s="181">
        <v>5</v>
      </c>
      <c r="G2206" s="180" t="s">
        <v>196</v>
      </c>
      <c r="H2206" s="180">
        <v>616</v>
      </c>
      <c r="I2206" s="180" t="s">
        <v>200</v>
      </c>
      <c r="J2206" s="180" t="s">
        <v>126</v>
      </c>
      <c r="K2206" s="180" t="s">
        <v>198</v>
      </c>
      <c r="L2206" s="180">
        <v>4552</v>
      </c>
      <c r="M2206" s="180" t="s">
        <v>277</v>
      </c>
      <c r="N2206" s="180">
        <v>104</v>
      </c>
      <c r="O2206" s="180">
        <v>14367.82</v>
      </c>
      <c r="P2206" s="180">
        <v>69746</v>
      </c>
      <c r="Q2206" t="str">
        <f t="shared" si="34"/>
        <v>Street</v>
      </c>
      <c r="R2206" s="182"/>
      <c r="U2206" s="182"/>
    </row>
    <row r="2207" spans="1:21" x14ac:dyDescent="0.35">
      <c r="A2207" s="180">
        <v>5</v>
      </c>
      <c r="B2207" s="180" t="s">
        <v>182</v>
      </c>
      <c r="C2207" s="180">
        <v>2020</v>
      </c>
      <c r="D2207" s="180">
        <v>2</v>
      </c>
      <c r="E2207" s="180" t="s">
        <v>298</v>
      </c>
      <c r="F2207" s="181">
        <v>3</v>
      </c>
      <c r="G2207" s="180" t="s">
        <v>190</v>
      </c>
      <c r="H2207" s="180">
        <v>10</v>
      </c>
      <c r="I2207" s="180" t="s">
        <v>252</v>
      </c>
      <c r="J2207" s="180" t="s">
        <v>118</v>
      </c>
      <c r="K2207" s="180" t="s">
        <v>237</v>
      </c>
      <c r="L2207" s="180">
        <v>300</v>
      </c>
      <c r="M2207" s="180" t="s">
        <v>192</v>
      </c>
      <c r="N2207" s="180">
        <v>24073</v>
      </c>
      <c r="O2207" s="180">
        <v>2055199.26</v>
      </c>
      <c r="P2207" s="180">
        <v>9415429</v>
      </c>
      <c r="Q2207" t="str">
        <f t="shared" si="34"/>
        <v>3-Small C&amp;I</v>
      </c>
      <c r="R2207" s="182"/>
      <c r="U2207" s="182"/>
    </row>
    <row r="2208" spans="1:21" x14ac:dyDescent="0.35">
      <c r="A2208" s="180">
        <v>5</v>
      </c>
      <c r="B2208" s="180" t="s">
        <v>182</v>
      </c>
      <c r="C2208" s="180">
        <v>2020</v>
      </c>
      <c r="D2208" s="180">
        <v>2</v>
      </c>
      <c r="E2208" s="180" t="s">
        <v>298</v>
      </c>
      <c r="F2208" s="181">
        <v>5</v>
      </c>
      <c r="G2208" s="180" t="s">
        <v>196</v>
      </c>
      <c r="H2208" s="180">
        <v>950</v>
      </c>
      <c r="I2208" s="180" t="s">
        <v>185</v>
      </c>
      <c r="J2208" s="180" t="s">
        <v>116</v>
      </c>
      <c r="K2208" s="180" t="s">
        <v>186</v>
      </c>
      <c r="L2208" s="180">
        <v>4552</v>
      </c>
      <c r="M2208" s="180" t="s">
        <v>277</v>
      </c>
      <c r="N2208" s="180">
        <v>1283</v>
      </c>
      <c r="O2208" s="180">
        <v>351543.91</v>
      </c>
      <c r="P2208" s="180">
        <v>3714937</v>
      </c>
      <c r="Q2208" t="str">
        <f t="shared" si="34"/>
        <v>3-Small C&amp;I</v>
      </c>
      <c r="R2208" s="182"/>
      <c r="U2208" s="182"/>
    </row>
    <row r="2209" spans="1:21" x14ac:dyDescent="0.35">
      <c r="A2209" s="180">
        <v>5</v>
      </c>
      <c r="B2209" s="180" t="s">
        <v>182</v>
      </c>
      <c r="C2209" s="180">
        <v>2020</v>
      </c>
      <c r="D2209" s="180">
        <v>2</v>
      </c>
      <c r="E2209" s="180" t="s">
        <v>298</v>
      </c>
      <c r="F2209" s="181">
        <v>5</v>
      </c>
      <c r="G2209" s="180" t="s">
        <v>196</v>
      </c>
      <c r="H2209" s="180">
        <v>8</v>
      </c>
      <c r="I2209" s="180" t="s">
        <v>249</v>
      </c>
      <c r="J2209" s="180" t="s">
        <v>127</v>
      </c>
      <c r="K2209" s="180" t="s">
        <v>250</v>
      </c>
      <c r="L2209" s="180">
        <v>460</v>
      </c>
      <c r="M2209" s="180" t="s">
        <v>199</v>
      </c>
      <c r="N2209" s="180">
        <v>1</v>
      </c>
      <c r="O2209" s="180">
        <v>69.55</v>
      </c>
      <c r="P2209" s="180">
        <v>292</v>
      </c>
      <c r="Q2209" t="str">
        <f t="shared" si="34"/>
        <v>3-Small C&amp;I</v>
      </c>
      <c r="R2209" s="182"/>
      <c r="U2209" s="182"/>
    </row>
    <row r="2210" spans="1:21" x14ac:dyDescent="0.35">
      <c r="A2210" s="180">
        <v>5</v>
      </c>
      <c r="B2210" s="180" t="s">
        <v>182</v>
      </c>
      <c r="C2210" s="180">
        <v>2020</v>
      </c>
      <c r="D2210" s="180">
        <v>2</v>
      </c>
      <c r="E2210" s="180" t="s">
        <v>298</v>
      </c>
      <c r="F2210" s="181">
        <v>6</v>
      </c>
      <c r="G2210" s="180" t="s">
        <v>193</v>
      </c>
      <c r="H2210" s="180">
        <v>950</v>
      </c>
      <c r="I2210" s="180" t="s">
        <v>185</v>
      </c>
      <c r="J2210" s="180" t="s">
        <v>116</v>
      </c>
      <c r="K2210" s="180" t="s">
        <v>186</v>
      </c>
      <c r="L2210" s="180">
        <v>4562</v>
      </c>
      <c r="M2210" s="180" t="s">
        <v>212</v>
      </c>
      <c r="N2210" s="180">
        <v>30</v>
      </c>
      <c r="O2210" s="180">
        <v>897.52</v>
      </c>
      <c r="P2210" s="180">
        <v>6654</v>
      </c>
      <c r="Q2210" t="str">
        <f t="shared" si="34"/>
        <v>3-Small C&amp;I</v>
      </c>
      <c r="R2210" s="182"/>
      <c r="U2210" s="182"/>
    </row>
    <row r="2211" spans="1:21" x14ac:dyDescent="0.35">
      <c r="A2211" s="180">
        <v>5</v>
      </c>
      <c r="B2211" s="180" t="s">
        <v>182</v>
      </c>
      <c r="C2211" s="180">
        <v>2020</v>
      </c>
      <c r="D2211" s="180">
        <v>2</v>
      </c>
      <c r="E2211" s="180" t="s">
        <v>298</v>
      </c>
      <c r="F2211" s="181">
        <v>77</v>
      </c>
      <c r="G2211" s="180" t="s">
        <v>213</v>
      </c>
      <c r="H2211" s="180">
        <v>950</v>
      </c>
      <c r="I2211" s="180" t="s">
        <v>185</v>
      </c>
      <c r="J2211" s="180" t="s">
        <v>116</v>
      </c>
      <c r="K2211" s="180" t="s">
        <v>186</v>
      </c>
      <c r="L2211" s="180">
        <v>4577</v>
      </c>
      <c r="M2211" s="180" t="s">
        <v>213</v>
      </c>
      <c r="N2211" s="180">
        <v>1</v>
      </c>
      <c r="O2211" s="180">
        <v>297.45</v>
      </c>
      <c r="P2211" s="180">
        <v>3164</v>
      </c>
      <c r="Q2211" t="str">
        <f t="shared" si="34"/>
        <v>3-Small C&amp;I</v>
      </c>
      <c r="R2211" s="182"/>
      <c r="U2211" s="182"/>
    </row>
    <row r="2212" spans="1:21" x14ac:dyDescent="0.35">
      <c r="A2212" s="180">
        <v>4</v>
      </c>
      <c r="B2212" s="180" t="s">
        <v>188</v>
      </c>
      <c r="C2212" s="180">
        <v>2020</v>
      </c>
      <c r="D2212" s="180">
        <v>2</v>
      </c>
      <c r="E2212" s="180" t="s">
        <v>298</v>
      </c>
      <c r="F2212" s="181">
        <v>3</v>
      </c>
      <c r="G2212" s="180" t="s">
        <v>190</v>
      </c>
      <c r="H2212" s="180">
        <v>951</v>
      </c>
      <c r="I2212" s="180" t="s">
        <v>251</v>
      </c>
      <c r="J2212" s="180" t="s">
        <v>127</v>
      </c>
      <c r="K2212" s="180" t="s">
        <v>250</v>
      </c>
      <c r="L2212" s="180">
        <v>4532</v>
      </c>
      <c r="M2212" s="180" t="s">
        <v>201</v>
      </c>
      <c r="N2212" s="180">
        <v>6</v>
      </c>
      <c r="O2212" s="180">
        <v>178.81</v>
      </c>
      <c r="P2212" s="180">
        <v>1366</v>
      </c>
      <c r="Q2212" t="str">
        <f t="shared" si="34"/>
        <v>3-Small C&amp;I</v>
      </c>
      <c r="R2212" s="182"/>
      <c r="U2212" s="182"/>
    </row>
    <row r="2213" spans="1:21" x14ac:dyDescent="0.35">
      <c r="A2213" s="180">
        <v>5</v>
      </c>
      <c r="B2213" s="180" t="s">
        <v>182</v>
      </c>
      <c r="C2213" s="180">
        <v>2020</v>
      </c>
      <c r="D2213" s="180">
        <v>2</v>
      </c>
      <c r="E2213" s="180" t="s">
        <v>298</v>
      </c>
      <c r="F2213" s="181">
        <v>77</v>
      </c>
      <c r="G2213" s="180" t="s">
        <v>213</v>
      </c>
      <c r="H2213" s="180">
        <v>5</v>
      </c>
      <c r="I2213" s="180" t="s">
        <v>191</v>
      </c>
      <c r="J2213" s="180" t="s">
        <v>116</v>
      </c>
      <c r="K2213" s="180" t="s">
        <v>186</v>
      </c>
      <c r="L2213" s="180">
        <v>1577</v>
      </c>
      <c r="M2213" s="180" t="s">
        <v>234</v>
      </c>
      <c r="N2213" s="180">
        <v>2</v>
      </c>
      <c r="O2213" s="180">
        <v>1672.27</v>
      </c>
      <c r="P2213" s="180">
        <v>7777</v>
      </c>
      <c r="Q2213" t="str">
        <f t="shared" si="34"/>
        <v>3-Small C&amp;I</v>
      </c>
      <c r="R2213" s="182"/>
      <c r="U2213" s="182"/>
    </row>
    <row r="2214" spans="1:21" x14ac:dyDescent="0.35">
      <c r="A2214" s="180">
        <v>5</v>
      </c>
      <c r="B2214" s="180" t="s">
        <v>182</v>
      </c>
      <c r="C2214" s="180">
        <v>2020</v>
      </c>
      <c r="D2214" s="180">
        <v>2</v>
      </c>
      <c r="E2214" s="180" t="s">
        <v>298</v>
      </c>
      <c r="F2214" s="181">
        <v>3</v>
      </c>
      <c r="G2214" s="180" t="s">
        <v>190</v>
      </c>
      <c r="H2214" s="180">
        <v>305</v>
      </c>
      <c r="I2214" s="180" t="s">
        <v>235</v>
      </c>
      <c r="J2214" s="180" t="s">
        <v>116</v>
      </c>
      <c r="K2214" s="180" t="s">
        <v>186</v>
      </c>
      <c r="L2214" s="180">
        <v>300</v>
      </c>
      <c r="M2214" s="180" t="s">
        <v>192</v>
      </c>
      <c r="N2214" s="180">
        <v>1</v>
      </c>
      <c r="O2214" s="180">
        <v>164.19</v>
      </c>
      <c r="P2214" s="180">
        <v>884</v>
      </c>
      <c r="Q2214" t="str">
        <f t="shared" si="34"/>
        <v>3-Small C&amp;I</v>
      </c>
      <c r="R2214" s="182"/>
      <c r="U2214" s="182"/>
    </row>
    <row r="2215" spans="1:21" x14ac:dyDescent="0.35">
      <c r="A2215" s="180">
        <v>5</v>
      </c>
      <c r="B2215" s="180" t="s">
        <v>182</v>
      </c>
      <c r="C2215" s="180">
        <v>2020</v>
      </c>
      <c r="D2215" s="180">
        <v>2</v>
      </c>
      <c r="E2215" s="180" t="s">
        <v>298</v>
      </c>
      <c r="F2215" s="181">
        <v>1</v>
      </c>
      <c r="G2215" s="180" t="s">
        <v>184</v>
      </c>
      <c r="H2215" s="180">
        <v>15</v>
      </c>
      <c r="I2215" s="180" t="s">
        <v>253</v>
      </c>
      <c r="J2215" s="180" t="s">
        <v>119</v>
      </c>
      <c r="K2215" s="180" t="s">
        <v>215</v>
      </c>
      <c r="L2215" s="180">
        <v>200</v>
      </c>
      <c r="M2215" s="180" t="s">
        <v>211</v>
      </c>
      <c r="N2215" s="180">
        <v>3</v>
      </c>
      <c r="O2215" s="180">
        <v>142.91</v>
      </c>
      <c r="P2215" s="180">
        <v>447</v>
      </c>
      <c r="Q2215" t="str">
        <f t="shared" si="34"/>
        <v>3-Small C&amp;I</v>
      </c>
      <c r="R2215" s="182"/>
      <c r="U2215" s="182"/>
    </row>
    <row r="2216" spans="1:21" x14ac:dyDescent="0.35">
      <c r="A2216" s="180">
        <v>5</v>
      </c>
      <c r="B2216" s="180" t="s">
        <v>182</v>
      </c>
      <c r="C2216" s="180">
        <v>2020</v>
      </c>
      <c r="D2216" s="180">
        <v>2</v>
      </c>
      <c r="E2216" s="180" t="s">
        <v>298</v>
      </c>
      <c r="F2216" s="181">
        <v>10</v>
      </c>
      <c r="G2216" s="180" t="s">
        <v>239</v>
      </c>
      <c r="H2216" s="180">
        <v>6</v>
      </c>
      <c r="I2216" s="180" t="s">
        <v>257</v>
      </c>
      <c r="J2216" s="180" t="s">
        <v>123</v>
      </c>
      <c r="K2216" s="180" t="s">
        <v>243</v>
      </c>
      <c r="L2216" s="180">
        <v>207</v>
      </c>
      <c r="M2216" s="180" t="s">
        <v>244</v>
      </c>
      <c r="N2216" s="180">
        <v>5497</v>
      </c>
      <c r="O2216" s="180">
        <v>1041361.98</v>
      </c>
      <c r="P2216" s="180">
        <v>6070752</v>
      </c>
      <c r="Q2216" t="str">
        <f t="shared" si="34"/>
        <v>2-Low Income Residential</v>
      </c>
      <c r="R2216" s="182"/>
      <c r="U2216" s="182"/>
    </row>
    <row r="2217" spans="1:21" x14ac:dyDescent="0.35">
      <c r="A2217" s="180">
        <v>5</v>
      </c>
      <c r="B2217" s="180" t="s">
        <v>182</v>
      </c>
      <c r="C2217" s="180">
        <v>2020</v>
      </c>
      <c r="D2217" s="180">
        <v>2</v>
      </c>
      <c r="E2217" s="180" t="s">
        <v>298</v>
      </c>
      <c r="F2217" s="181">
        <v>3</v>
      </c>
      <c r="G2217" s="180" t="s">
        <v>190</v>
      </c>
      <c r="H2217" s="180">
        <v>1</v>
      </c>
      <c r="I2217" s="180" t="s">
        <v>230</v>
      </c>
      <c r="J2217" s="180" t="s">
        <v>122</v>
      </c>
      <c r="K2217" s="180" t="s">
        <v>231</v>
      </c>
      <c r="L2217" s="180">
        <v>300</v>
      </c>
      <c r="M2217" s="180" t="s">
        <v>192</v>
      </c>
      <c r="N2217" s="180">
        <v>1356</v>
      </c>
      <c r="O2217" s="180">
        <v>428172.77</v>
      </c>
      <c r="P2217" s="180">
        <v>1618169</v>
      </c>
      <c r="Q2217" t="str">
        <f t="shared" si="34"/>
        <v>1-Residential</v>
      </c>
      <c r="R2217" s="182"/>
      <c r="U2217" s="182"/>
    </row>
    <row r="2218" spans="1:21" x14ac:dyDescent="0.35">
      <c r="A2218" s="180">
        <v>4</v>
      </c>
      <c r="B2218" s="180" t="s">
        <v>188</v>
      </c>
      <c r="C2218" s="180">
        <v>2020</v>
      </c>
      <c r="D2218" s="180">
        <v>2</v>
      </c>
      <c r="E2218" s="180" t="s">
        <v>298</v>
      </c>
      <c r="F2218" s="181">
        <v>1</v>
      </c>
      <c r="G2218" s="180" t="s">
        <v>184</v>
      </c>
      <c r="H2218" s="180">
        <v>905</v>
      </c>
      <c r="I2218" s="180" t="s">
        <v>273</v>
      </c>
      <c r="J2218" s="180" t="s">
        <v>123</v>
      </c>
      <c r="K2218" s="180" t="s">
        <v>243</v>
      </c>
      <c r="L2218" s="180">
        <v>4512</v>
      </c>
      <c r="M2218" s="180" t="s">
        <v>187</v>
      </c>
      <c r="N2218" s="180">
        <v>101</v>
      </c>
      <c r="O2218" s="180">
        <v>4473.3900000000003</v>
      </c>
      <c r="P2218" s="180">
        <v>94226</v>
      </c>
      <c r="Q2218" t="str">
        <f t="shared" si="34"/>
        <v>2-Low Income Residential</v>
      </c>
      <c r="R2218" s="182"/>
      <c r="U2218" s="182"/>
    </row>
    <row r="2219" spans="1:21" x14ac:dyDescent="0.35">
      <c r="A2219" s="180">
        <v>5</v>
      </c>
      <c r="B2219" s="180" t="s">
        <v>182</v>
      </c>
      <c r="C2219" s="180">
        <v>2020</v>
      </c>
      <c r="D2219" s="180">
        <v>2</v>
      </c>
      <c r="E2219" s="180" t="s">
        <v>298</v>
      </c>
      <c r="F2219" s="181">
        <v>60</v>
      </c>
      <c r="G2219" s="180" t="s">
        <v>213</v>
      </c>
      <c r="H2219" s="180">
        <v>624</v>
      </c>
      <c r="I2219" s="180" t="s">
        <v>227</v>
      </c>
      <c r="J2219" s="180" t="s">
        <v>125</v>
      </c>
      <c r="K2219" s="180" t="s">
        <v>228</v>
      </c>
      <c r="L2219" s="180">
        <v>4563</v>
      </c>
      <c r="M2219" s="180" t="s">
        <v>229</v>
      </c>
      <c r="N2219" s="180">
        <v>2</v>
      </c>
      <c r="O2219" s="180">
        <v>39.36</v>
      </c>
      <c r="P2219" s="180">
        <v>295</v>
      </c>
      <c r="Q2219" t="str">
        <f t="shared" si="34"/>
        <v>Street</v>
      </c>
      <c r="R2219" s="182"/>
      <c r="U2219" s="182"/>
    </row>
    <row r="2220" spans="1:21" x14ac:dyDescent="0.35">
      <c r="A2220" s="180">
        <v>5</v>
      </c>
      <c r="B2220" s="180" t="s">
        <v>182</v>
      </c>
      <c r="C2220" s="180">
        <v>2020</v>
      </c>
      <c r="D2220" s="180">
        <v>2</v>
      </c>
      <c r="E2220" s="180" t="s">
        <v>298</v>
      </c>
      <c r="F2220" s="181">
        <v>1</v>
      </c>
      <c r="G2220" s="180" t="s">
        <v>184</v>
      </c>
      <c r="H2220" s="180">
        <v>602</v>
      </c>
      <c r="I2220" s="180" t="s">
        <v>247</v>
      </c>
      <c r="J2220" s="180" t="s">
        <v>126</v>
      </c>
      <c r="K2220" s="180" t="s">
        <v>198</v>
      </c>
      <c r="L2220" s="180">
        <v>200</v>
      </c>
      <c r="M2220" s="180" t="s">
        <v>211</v>
      </c>
      <c r="N2220" s="180">
        <v>190</v>
      </c>
      <c r="O2220" s="180">
        <v>8540.49</v>
      </c>
      <c r="P2220" s="180">
        <v>21662</v>
      </c>
      <c r="Q2220" t="str">
        <f t="shared" si="34"/>
        <v>Street</v>
      </c>
      <c r="R2220" s="182"/>
      <c r="U2220" s="182"/>
    </row>
    <row r="2221" spans="1:21" x14ac:dyDescent="0.35">
      <c r="A2221" s="180">
        <v>5</v>
      </c>
      <c r="B2221" s="180" t="s">
        <v>182</v>
      </c>
      <c r="C2221" s="180">
        <v>2020</v>
      </c>
      <c r="D2221" s="180">
        <v>2</v>
      </c>
      <c r="E2221" s="180" t="s">
        <v>298</v>
      </c>
      <c r="F2221" s="181">
        <v>6</v>
      </c>
      <c r="G2221" s="180" t="s">
        <v>193</v>
      </c>
      <c r="H2221" s="180">
        <v>625</v>
      </c>
      <c r="I2221" s="180" t="s">
        <v>287</v>
      </c>
      <c r="J2221" s="180" t="s">
        <v>133</v>
      </c>
      <c r="K2221" s="180" t="s">
        <v>213</v>
      </c>
      <c r="L2221" s="180">
        <v>700</v>
      </c>
      <c r="M2221" s="180" t="s">
        <v>194</v>
      </c>
      <c r="N2221" s="180">
        <v>1</v>
      </c>
      <c r="O2221" s="180">
        <v>20.309999999999999</v>
      </c>
      <c r="P2221" s="180">
        <v>25</v>
      </c>
      <c r="Q2221" t="str">
        <f t="shared" si="34"/>
        <v>Street</v>
      </c>
      <c r="R2221" s="182"/>
      <c r="U2221" s="182"/>
    </row>
    <row r="2222" spans="1:21" x14ac:dyDescent="0.35">
      <c r="A2222" s="180">
        <v>4</v>
      </c>
      <c r="B2222" s="180" t="s">
        <v>188</v>
      </c>
      <c r="C2222" s="180">
        <v>2020</v>
      </c>
      <c r="D2222" s="180">
        <v>2</v>
      </c>
      <c r="E2222" s="180" t="s">
        <v>298</v>
      </c>
      <c r="F2222" s="181">
        <v>3</v>
      </c>
      <c r="G2222" s="180" t="s">
        <v>190</v>
      </c>
      <c r="H2222" s="180">
        <v>955</v>
      </c>
      <c r="I2222" s="180" t="s">
        <v>283</v>
      </c>
      <c r="J2222" s="180" t="s">
        <v>128</v>
      </c>
      <c r="K2222" s="180" t="s">
        <v>264</v>
      </c>
      <c r="L2222" s="180">
        <v>4532</v>
      </c>
      <c r="M2222" s="180" t="s">
        <v>201</v>
      </c>
      <c r="N2222" s="180">
        <v>1</v>
      </c>
      <c r="O2222" s="180">
        <v>575.87</v>
      </c>
      <c r="P2222" s="180">
        <v>1</v>
      </c>
      <c r="Q2222" t="str">
        <f t="shared" si="34"/>
        <v>4-Medium C&amp;I</v>
      </c>
      <c r="R2222" s="182"/>
      <c r="U2222" s="182"/>
    </row>
    <row r="2223" spans="1:21" x14ac:dyDescent="0.35">
      <c r="A2223" s="180">
        <v>5</v>
      </c>
      <c r="B2223" s="180" t="s">
        <v>182</v>
      </c>
      <c r="C2223" s="180">
        <v>2020</v>
      </c>
      <c r="D2223" s="180">
        <v>2</v>
      </c>
      <c r="E2223" s="180" t="s">
        <v>298</v>
      </c>
      <c r="F2223" s="181">
        <v>3</v>
      </c>
      <c r="G2223" s="180" t="s">
        <v>190</v>
      </c>
      <c r="H2223" s="180">
        <v>20</v>
      </c>
      <c r="I2223" s="180" t="s">
        <v>301</v>
      </c>
      <c r="J2223" s="180" t="s">
        <v>129</v>
      </c>
      <c r="K2223" s="180" t="s">
        <v>206</v>
      </c>
      <c r="L2223" s="180">
        <v>300</v>
      </c>
      <c r="M2223" s="180" t="s">
        <v>192</v>
      </c>
      <c r="N2223" s="180">
        <v>78</v>
      </c>
      <c r="O2223" s="180">
        <v>221463.84</v>
      </c>
      <c r="P2223" s="180">
        <v>1052722</v>
      </c>
      <c r="Q2223" t="str">
        <f t="shared" si="34"/>
        <v>4-Medium C&amp;I</v>
      </c>
      <c r="R2223" s="182"/>
      <c r="U2223" s="182"/>
    </row>
    <row r="2224" spans="1:21" x14ac:dyDescent="0.35">
      <c r="A2224" s="180">
        <v>5</v>
      </c>
      <c r="B2224" s="180" t="s">
        <v>182</v>
      </c>
      <c r="C2224" s="180">
        <v>2020</v>
      </c>
      <c r="D2224" s="180">
        <v>2</v>
      </c>
      <c r="E2224" s="180" t="s">
        <v>298</v>
      </c>
      <c r="F2224" s="181">
        <v>60</v>
      </c>
      <c r="G2224" s="180" t="s">
        <v>213</v>
      </c>
      <c r="H2224" s="180">
        <v>612</v>
      </c>
      <c r="I2224" s="180" t="s">
        <v>224</v>
      </c>
      <c r="J2224" s="180" t="s">
        <v>117</v>
      </c>
      <c r="K2224" s="180" t="s">
        <v>225</v>
      </c>
      <c r="L2224" s="180">
        <v>360</v>
      </c>
      <c r="M2224" s="180" t="s">
        <v>226</v>
      </c>
      <c r="N2224" s="180">
        <v>1</v>
      </c>
      <c r="O2224" s="180">
        <v>9.0399999999999991</v>
      </c>
      <c r="P2224" s="180">
        <v>9</v>
      </c>
      <c r="Q2224" t="str">
        <f t="shared" si="34"/>
        <v>3-Small C&amp;I</v>
      </c>
      <c r="R2224" s="182"/>
      <c r="U2224" s="182"/>
    </row>
    <row r="2225" spans="1:21" x14ac:dyDescent="0.35">
      <c r="A2225" s="180">
        <v>5</v>
      </c>
      <c r="B2225" s="180" t="s">
        <v>182</v>
      </c>
      <c r="C2225" s="180">
        <v>2020</v>
      </c>
      <c r="D2225" s="180">
        <v>2</v>
      </c>
      <c r="E2225" s="180" t="s">
        <v>298</v>
      </c>
      <c r="F2225" s="181">
        <v>6</v>
      </c>
      <c r="G2225" s="180" t="s">
        <v>193</v>
      </c>
      <c r="H2225" s="180">
        <v>613</v>
      </c>
      <c r="I2225" s="180" t="s">
        <v>259</v>
      </c>
      <c r="J2225" s="180" t="s">
        <v>117</v>
      </c>
      <c r="K2225" s="180" t="s">
        <v>225</v>
      </c>
      <c r="L2225" s="180">
        <v>700</v>
      </c>
      <c r="M2225" s="180" t="s">
        <v>194</v>
      </c>
      <c r="N2225" s="180">
        <v>6</v>
      </c>
      <c r="O2225" s="180">
        <v>146.13</v>
      </c>
      <c r="P2225" s="180">
        <v>435</v>
      </c>
      <c r="Q2225" t="str">
        <f t="shared" si="34"/>
        <v>3-Small C&amp;I</v>
      </c>
      <c r="R2225" s="182"/>
      <c r="U2225" s="182"/>
    </row>
    <row r="2226" spans="1:21" x14ac:dyDescent="0.35">
      <c r="A2226" s="180">
        <v>5</v>
      </c>
      <c r="B2226" s="180" t="s">
        <v>182</v>
      </c>
      <c r="C2226" s="180">
        <v>2020</v>
      </c>
      <c r="D2226" s="180">
        <v>2</v>
      </c>
      <c r="E2226" s="180" t="s">
        <v>298</v>
      </c>
      <c r="F2226" s="181">
        <v>6</v>
      </c>
      <c r="G2226" s="180" t="s">
        <v>193</v>
      </c>
      <c r="H2226" s="180">
        <v>615</v>
      </c>
      <c r="I2226" s="180" t="s">
        <v>293</v>
      </c>
      <c r="J2226" s="180" t="s">
        <v>124</v>
      </c>
      <c r="K2226" s="180" t="s">
        <v>262</v>
      </c>
      <c r="L2226" s="180">
        <v>4562</v>
      </c>
      <c r="M2226" s="180" t="s">
        <v>212</v>
      </c>
      <c r="N2226" s="180">
        <v>561</v>
      </c>
      <c r="O2226" s="180">
        <v>633682.18999999994</v>
      </c>
      <c r="P2226" s="180">
        <v>1811938</v>
      </c>
      <c r="Q2226" t="str">
        <f t="shared" si="34"/>
        <v>Street</v>
      </c>
      <c r="R2226" s="182"/>
      <c r="U2226" s="182"/>
    </row>
    <row r="2227" spans="1:21" x14ac:dyDescent="0.35">
      <c r="A2227" s="180">
        <v>5</v>
      </c>
      <c r="B2227" s="180" t="s">
        <v>182</v>
      </c>
      <c r="C2227" s="180">
        <v>2020</v>
      </c>
      <c r="D2227" s="180">
        <v>2</v>
      </c>
      <c r="E2227" s="180" t="s">
        <v>298</v>
      </c>
      <c r="F2227" s="181">
        <v>60</v>
      </c>
      <c r="G2227" s="180" t="s">
        <v>213</v>
      </c>
      <c r="H2227" s="180">
        <v>601</v>
      </c>
      <c r="I2227" s="180" t="s">
        <v>261</v>
      </c>
      <c r="J2227" s="180" t="s">
        <v>124</v>
      </c>
      <c r="K2227" s="180" t="s">
        <v>262</v>
      </c>
      <c r="L2227" s="180">
        <v>360</v>
      </c>
      <c r="M2227" s="180" t="s">
        <v>226</v>
      </c>
      <c r="N2227" s="180">
        <v>49</v>
      </c>
      <c r="O2227" s="180">
        <v>1712.64</v>
      </c>
      <c r="P2227" s="180">
        <v>3042</v>
      </c>
      <c r="Q2227" t="str">
        <f t="shared" si="34"/>
        <v>Street</v>
      </c>
      <c r="R2227" s="182"/>
      <c r="U2227" s="182"/>
    </row>
    <row r="2228" spans="1:21" x14ac:dyDescent="0.35">
      <c r="A2228" s="180">
        <v>5</v>
      </c>
      <c r="B2228" s="180" t="s">
        <v>182</v>
      </c>
      <c r="C2228" s="180">
        <v>2020</v>
      </c>
      <c r="D2228" s="180">
        <v>2</v>
      </c>
      <c r="E2228" s="180" t="s">
        <v>298</v>
      </c>
      <c r="F2228" s="181">
        <v>1</v>
      </c>
      <c r="G2228" s="180" t="s">
        <v>184</v>
      </c>
      <c r="H2228" s="180">
        <v>950</v>
      </c>
      <c r="I2228" s="180" t="s">
        <v>185</v>
      </c>
      <c r="J2228" s="180" t="s">
        <v>116</v>
      </c>
      <c r="K2228" s="180" t="s">
        <v>186</v>
      </c>
      <c r="L2228" s="180">
        <v>4512</v>
      </c>
      <c r="M2228" s="180" t="s">
        <v>187</v>
      </c>
      <c r="N2228" s="180">
        <v>687</v>
      </c>
      <c r="O2228" s="180">
        <v>41277.279999999999</v>
      </c>
      <c r="P2228" s="180">
        <v>380342</v>
      </c>
      <c r="Q2228" t="str">
        <f t="shared" si="34"/>
        <v>3-Small C&amp;I</v>
      </c>
      <c r="R2228" s="182"/>
      <c r="U2228" s="182"/>
    </row>
    <row r="2229" spans="1:21" x14ac:dyDescent="0.35">
      <c r="A2229" s="180">
        <v>5</v>
      </c>
      <c r="B2229" s="180" t="s">
        <v>182</v>
      </c>
      <c r="C2229" s="180">
        <v>2020</v>
      </c>
      <c r="D2229" s="180">
        <v>2</v>
      </c>
      <c r="E2229" s="180" t="s">
        <v>298</v>
      </c>
      <c r="F2229" s="181">
        <v>5</v>
      </c>
      <c r="G2229" s="180" t="s">
        <v>196</v>
      </c>
      <c r="H2229" s="180">
        <v>951</v>
      </c>
      <c r="I2229" s="180" t="s">
        <v>251</v>
      </c>
      <c r="J2229" s="180" t="s">
        <v>127</v>
      </c>
      <c r="K2229" s="180" t="s">
        <v>250</v>
      </c>
      <c r="L2229" s="180">
        <v>4552</v>
      </c>
      <c r="M2229" s="180" t="s">
        <v>277</v>
      </c>
      <c r="N2229" s="180">
        <v>1</v>
      </c>
      <c r="O2229" s="180">
        <v>34.81</v>
      </c>
      <c r="P2229" s="180">
        <v>300</v>
      </c>
      <c r="Q2229" t="str">
        <f t="shared" si="34"/>
        <v>3-Small C&amp;I</v>
      </c>
      <c r="R2229" s="182"/>
      <c r="U2229" s="182"/>
    </row>
    <row r="2230" spans="1:21" x14ac:dyDescent="0.35">
      <c r="A2230" s="180">
        <v>5</v>
      </c>
      <c r="B2230" s="180" t="s">
        <v>182</v>
      </c>
      <c r="C2230" s="180">
        <v>2020</v>
      </c>
      <c r="D2230" s="180">
        <v>2</v>
      </c>
      <c r="E2230" s="180" t="s">
        <v>298</v>
      </c>
      <c r="F2230" s="181">
        <v>1</v>
      </c>
      <c r="G2230" s="180" t="s">
        <v>184</v>
      </c>
      <c r="H2230" s="180">
        <v>10</v>
      </c>
      <c r="I2230" s="180" t="s">
        <v>252</v>
      </c>
      <c r="J2230" s="180" t="s">
        <v>118</v>
      </c>
      <c r="K2230" s="180" t="s">
        <v>237</v>
      </c>
      <c r="L2230" s="180">
        <v>200</v>
      </c>
      <c r="M2230" s="180" t="s">
        <v>211</v>
      </c>
      <c r="N2230" s="180">
        <v>1211</v>
      </c>
      <c r="O2230" s="180">
        <v>106444.17</v>
      </c>
      <c r="P2230" s="180">
        <v>445086</v>
      </c>
      <c r="Q2230" t="str">
        <f t="shared" si="34"/>
        <v>3-Small C&amp;I</v>
      </c>
      <c r="R2230" s="182"/>
      <c r="U2230" s="182"/>
    </row>
    <row r="2231" spans="1:21" x14ac:dyDescent="0.35">
      <c r="A2231" s="180">
        <v>5</v>
      </c>
      <c r="B2231" s="180" t="s">
        <v>182</v>
      </c>
      <c r="C2231" s="180">
        <v>2020</v>
      </c>
      <c r="D2231" s="180">
        <v>2</v>
      </c>
      <c r="E2231" s="180" t="s">
        <v>298</v>
      </c>
      <c r="F2231" s="181">
        <v>75</v>
      </c>
      <c r="G2231" s="180" t="s">
        <v>213</v>
      </c>
      <c r="H2231" s="180">
        <v>5</v>
      </c>
      <c r="I2231" s="180" t="s">
        <v>191</v>
      </c>
      <c r="J2231" s="180" t="s">
        <v>116</v>
      </c>
      <c r="K2231" s="180" t="s">
        <v>186</v>
      </c>
      <c r="L2231" s="180">
        <v>1575</v>
      </c>
      <c r="M2231" s="180" t="s">
        <v>219</v>
      </c>
      <c r="N2231" s="180">
        <v>5</v>
      </c>
      <c r="O2231" s="180">
        <v>1954.62</v>
      </c>
      <c r="P2231" s="180">
        <v>8960</v>
      </c>
      <c r="Q2231" t="str">
        <f t="shared" si="34"/>
        <v>3-Small C&amp;I</v>
      </c>
      <c r="R2231" s="182"/>
      <c r="U2231" s="182"/>
    </row>
    <row r="2232" spans="1:21" x14ac:dyDescent="0.35">
      <c r="A2232" s="180">
        <v>5</v>
      </c>
      <c r="B2232" s="180" t="s">
        <v>182</v>
      </c>
      <c r="C2232" s="180">
        <v>2020</v>
      </c>
      <c r="D2232" s="180">
        <v>2</v>
      </c>
      <c r="E2232" s="180" t="s">
        <v>298</v>
      </c>
      <c r="F2232" s="181">
        <v>3</v>
      </c>
      <c r="G2232" s="180" t="s">
        <v>190</v>
      </c>
      <c r="H2232" s="180">
        <v>13</v>
      </c>
      <c r="I2232" s="180" t="s">
        <v>297</v>
      </c>
      <c r="J2232" s="180" t="s">
        <v>120</v>
      </c>
      <c r="K2232" s="180" t="s">
        <v>217</v>
      </c>
      <c r="L2232" s="180">
        <v>300</v>
      </c>
      <c r="M2232" s="180" t="s">
        <v>192</v>
      </c>
      <c r="N2232" s="180">
        <v>113</v>
      </c>
      <c r="O2232" s="180">
        <v>265806.03999999998</v>
      </c>
      <c r="P2232" s="180">
        <v>1335141</v>
      </c>
      <c r="Q2232" t="str">
        <f t="shared" si="34"/>
        <v>4-Medium C&amp;I</v>
      </c>
      <c r="R2232" s="182"/>
      <c r="U2232" s="182"/>
    </row>
    <row r="2233" spans="1:21" x14ac:dyDescent="0.35">
      <c r="A2233" s="180">
        <v>5</v>
      </c>
      <c r="B2233" s="180" t="s">
        <v>182</v>
      </c>
      <c r="C2233" s="180">
        <v>2020</v>
      </c>
      <c r="D2233" s="180">
        <v>2</v>
      </c>
      <c r="E2233" s="180" t="s">
        <v>298</v>
      </c>
      <c r="F2233" s="181">
        <v>1</v>
      </c>
      <c r="G2233" s="180" t="s">
        <v>184</v>
      </c>
      <c r="H2233" s="180">
        <v>5</v>
      </c>
      <c r="I2233" s="180" t="s">
        <v>191</v>
      </c>
      <c r="J2233" s="180" t="s">
        <v>116</v>
      </c>
      <c r="K2233" s="180" t="s">
        <v>186</v>
      </c>
      <c r="L2233" s="180">
        <v>200</v>
      </c>
      <c r="M2233" s="180" t="s">
        <v>211</v>
      </c>
      <c r="N2233" s="180">
        <v>1371</v>
      </c>
      <c r="O2233" s="180">
        <v>78523.87</v>
      </c>
      <c r="P2233" s="180">
        <v>805440</v>
      </c>
      <c r="Q2233" t="str">
        <f t="shared" si="34"/>
        <v>3-Small C&amp;I</v>
      </c>
      <c r="R2233" s="182"/>
      <c r="U2233" s="182"/>
    </row>
    <row r="2234" spans="1:21" x14ac:dyDescent="0.35">
      <c r="A2234" s="180">
        <v>5</v>
      </c>
      <c r="B2234" s="180" t="s">
        <v>182</v>
      </c>
      <c r="C2234" s="180">
        <v>2020</v>
      </c>
      <c r="D2234" s="180">
        <v>2</v>
      </c>
      <c r="E2234" s="180" t="s">
        <v>298</v>
      </c>
      <c r="F2234" s="181">
        <v>3</v>
      </c>
      <c r="G2234" s="180" t="s">
        <v>190</v>
      </c>
      <c r="H2234" s="180">
        <v>952</v>
      </c>
      <c r="I2234" s="180" t="s">
        <v>236</v>
      </c>
      <c r="J2234" s="180" t="s">
        <v>118</v>
      </c>
      <c r="K2234" s="180" t="s">
        <v>237</v>
      </c>
      <c r="L2234" s="180">
        <v>4532</v>
      </c>
      <c r="M2234" s="180" t="s">
        <v>201</v>
      </c>
      <c r="N2234" s="180">
        <v>417</v>
      </c>
      <c r="O2234" s="180">
        <v>134857.76</v>
      </c>
      <c r="P2234" s="180">
        <v>1679606</v>
      </c>
      <c r="Q2234" t="str">
        <f t="shared" si="34"/>
        <v>3-Small C&amp;I</v>
      </c>
      <c r="R2234" s="182"/>
      <c r="U2234" s="182"/>
    </row>
    <row r="2235" spans="1:21" x14ac:dyDescent="0.35">
      <c r="A2235" s="180">
        <v>5</v>
      </c>
      <c r="B2235" s="180" t="s">
        <v>182</v>
      </c>
      <c r="C2235" s="180">
        <v>2020</v>
      </c>
      <c r="D2235" s="180">
        <v>2</v>
      </c>
      <c r="E2235" s="180" t="s">
        <v>298</v>
      </c>
      <c r="F2235" s="181">
        <v>79</v>
      </c>
      <c r="G2235" s="180" t="s">
        <v>213</v>
      </c>
      <c r="H2235" s="180">
        <v>153</v>
      </c>
      <c r="I2235" s="180" t="s">
        <v>270</v>
      </c>
      <c r="J2235" s="180" t="s">
        <v>271</v>
      </c>
      <c r="K2235" s="180" t="s">
        <v>271</v>
      </c>
      <c r="L2235" s="180">
        <v>1579</v>
      </c>
      <c r="M2235" s="180" t="s">
        <v>272</v>
      </c>
      <c r="N2235" s="180">
        <v>18</v>
      </c>
      <c r="O2235" s="180">
        <v>0</v>
      </c>
      <c r="P2235" s="180">
        <v>5596996</v>
      </c>
      <c r="Q2235" t="str">
        <f t="shared" si="34"/>
        <v>OTHER</v>
      </c>
      <c r="R2235" s="182"/>
      <c r="U2235" s="182"/>
    </row>
    <row r="2236" spans="1:21" x14ac:dyDescent="0.35">
      <c r="A2236" s="180">
        <v>5</v>
      </c>
      <c r="B2236" s="180" t="s">
        <v>182</v>
      </c>
      <c r="C2236" s="180">
        <v>2020</v>
      </c>
      <c r="D2236" s="180">
        <v>2</v>
      </c>
      <c r="E2236" s="180" t="s">
        <v>298</v>
      </c>
      <c r="F2236" s="181">
        <v>6</v>
      </c>
      <c r="G2236" s="180" t="s">
        <v>193</v>
      </c>
      <c r="H2236" s="180">
        <v>602</v>
      </c>
      <c r="I2236" s="180" t="s">
        <v>247</v>
      </c>
      <c r="J2236" s="180" t="s">
        <v>126</v>
      </c>
      <c r="K2236" s="180" t="s">
        <v>198</v>
      </c>
      <c r="L2236" s="180">
        <v>700</v>
      </c>
      <c r="M2236" s="180" t="s">
        <v>194</v>
      </c>
      <c r="N2236" s="180">
        <v>357</v>
      </c>
      <c r="O2236" s="180">
        <v>35586.01</v>
      </c>
      <c r="P2236" s="180">
        <v>105567</v>
      </c>
      <c r="Q2236" t="str">
        <f t="shared" si="34"/>
        <v>Street</v>
      </c>
      <c r="R2236" s="182"/>
      <c r="U2236" s="182"/>
    </row>
    <row r="2237" spans="1:21" x14ac:dyDescent="0.35">
      <c r="A2237" s="180">
        <v>5</v>
      </c>
      <c r="B2237" s="180" t="s">
        <v>182</v>
      </c>
      <c r="C2237" s="180">
        <v>2020</v>
      </c>
      <c r="D2237" s="180">
        <v>2</v>
      </c>
      <c r="E2237" s="180" t="s">
        <v>298</v>
      </c>
      <c r="F2237" s="181">
        <v>1</v>
      </c>
      <c r="G2237" s="180" t="s">
        <v>184</v>
      </c>
      <c r="H2237" s="180">
        <v>903</v>
      </c>
      <c r="I2237" s="180" t="s">
        <v>240</v>
      </c>
      <c r="J2237" s="180" t="s">
        <v>122</v>
      </c>
      <c r="K2237" s="180" t="s">
        <v>231</v>
      </c>
      <c r="L2237" s="180">
        <v>4512</v>
      </c>
      <c r="M2237" s="180" t="s">
        <v>187</v>
      </c>
      <c r="N2237" s="180">
        <v>425509</v>
      </c>
      <c r="O2237" s="180">
        <v>30776639.079999998</v>
      </c>
      <c r="P2237" s="180">
        <v>233543887</v>
      </c>
      <c r="Q2237" t="str">
        <f t="shared" si="34"/>
        <v>1-Residential</v>
      </c>
      <c r="R2237" s="182"/>
      <c r="U2237" s="182"/>
    </row>
    <row r="2238" spans="1:21" x14ac:dyDescent="0.35">
      <c r="A2238" s="180">
        <v>5</v>
      </c>
      <c r="B2238" s="180" t="s">
        <v>182</v>
      </c>
      <c r="C2238" s="180">
        <v>2020</v>
      </c>
      <c r="D2238" s="180">
        <v>2</v>
      </c>
      <c r="E2238" s="180" t="s">
        <v>298</v>
      </c>
      <c r="F2238" s="181">
        <v>3</v>
      </c>
      <c r="G2238" s="180" t="s">
        <v>190</v>
      </c>
      <c r="H2238" s="180">
        <v>2</v>
      </c>
      <c r="I2238" s="180" t="s">
        <v>265</v>
      </c>
      <c r="J2238" s="180" t="s">
        <v>122</v>
      </c>
      <c r="K2238" s="180" t="s">
        <v>231</v>
      </c>
      <c r="L2238" s="180">
        <v>300</v>
      </c>
      <c r="M2238" s="180" t="s">
        <v>192</v>
      </c>
      <c r="N2238" s="180">
        <v>2</v>
      </c>
      <c r="O2238" s="180">
        <v>140.16</v>
      </c>
      <c r="P2238" s="180">
        <v>443</v>
      </c>
      <c r="Q2238" t="str">
        <f t="shared" si="34"/>
        <v>1-Residential</v>
      </c>
      <c r="R2238" s="182"/>
      <c r="U2238" s="182"/>
    </row>
    <row r="2239" spans="1:21" x14ac:dyDescent="0.35">
      <c r="A2239" s="180">
        <v>5</v>
      </c>
      <c r="B2239" s="180" t="s">
        <v>182</v>
      </c>
      <c r="C2239" s="180">
        <v>2020</v>
      </c>
      <c r="D2239" s="180">
        <v>2</v>
      </c>
      <c r="E2239" s="180" t="s">
        <v>298</v>
      </c>
      <c r="F2239" s="181">
        <v>72</v>
      </c>
      <c r="G2239" s="180" t="s">
        <v>213</v>
      </c>
      <c r="H2239" s="180">
        <v>1</v>
      </c>
      <c r="I2239" s="180" t="s">
        <v>230</v>
      </c>
      <c r="J2239" s="180" t="s">
        <v>122</v>
      </c>
      <c r="K2239" s="180" t="s">
        <v>231</v>
      </c>
      <c r="L2239" s="180">
        <v>1572</v>
      </c>
      <c r="M2239" s="180" t="s">
        <v>232</v>
      </c>
      <c r="N2239" s="180">
        <v>1</v>
      </c>
      <c r="O2239" s="180">
        <v>107.72</v>
      </c>
      <c r="P2239" s="180">
        <v>389</v>
      </c>
      <c r="Q2239" t="str">
        <f t="shared" si="34"/>
        <v>1-Residential</v>
      </c>
      <c r="R2239" s="182"/>
      <c r="U2239" s="182"/>
    </row>
    <row r="2240" spans="1:21" x14ac:dyDescent="0.35">
      <c r="A2240" s="180">
        <v>5</v>
      </c>
      <c r="B2240" s="180" t="s">
        <v>182</v>
      </c>
      <c r="C2240" s="180">
        <v>2020</v>
      </c>
      <c r="D2240" s="180">
        <v>2</v>
      </c>
      <c r="E2240" s="180" t="s">
        <v>298</v>
      </c>
      <c r="F2240" s="181">
        <v>10</v>
      </c>
      <c r="G2240" s="180" t="s">
        <v>239</v>
      </c>
      <c r="H2240" s="180">
        <v>1</v>
      </c>
      <c r="I2240" s="180" t="s">
        <v>230</v>
      </c>
      <c r="J2240" s="180" t="s">
        <v>122</v>
      </c>
      <c r="K2240" s="180" t="s">
        <v>231</v>
      </c>
      <c r="L2240" s="180">
        <v>207</v>
      </c>
      <c r="M2240" s="180" t="s">
        <v>244</v>
      </c>
      <c r="N2240" s="180">
        <v>39427</v>
      </c>
      <c r="O2240" s="180">
        <v>10288025.109999999</v>
      </c>
      <c r="P2240" s="180">
        <v>38734396</v>
      </c>
      <c r="Q2240" t="str">
        <f t="shared" si="34"/>
        <v>1-Residential</v>
      </c>
      <c r="R2240" s="182"/>
      <c r="U2240" s="182"/>
    </row>
    <row r="2241" spans="1:21" x14ac:dyDescent="0.35">
      <c r="A2241" s="180">
        <v>5</v>
      </c>
      <c r="B2241" s="180" t="s">
        <v>182</v>
      </c>
      <c r="C2241" s="180">
        <v>2020</v>
      </c>
      <c r="D2241" s="180">
        <v>2</v>
      </c>
      <c r="E2241" s="180" t="s">
        <v>298</v>
      </c>
      <c r="F2241" s="181">
        <v>1</v>
      </c>
      <c r="G2241" s="180" t="s">
        <v>184</v>
      </c>
      <c r="H2241" s="180">
        <v>1</v>
      </c>
      <c r="I2241" s="180" t="s">
        <v>230</v>
      </c>
      <c r="J2241" s="180" t="s">
        <v>122</v>
      </c>
      <c r="K2241" s="180" t="s">
        <v>231</v>
      </c>
      <c r="L2241" s="180">
        <v>200</v>
      </c>
      <c r="M2241" s="180" t="s">
        <v>211</v>
      </c>
      <c r="N2241" s="180">
        <v>540938</v>
      </c>
      <c r="O2241" s="180">
        <v>75556343.060000002</v>
      </c>
      <c r="P2241" s="180">
        <v>277953818</v>
      </c>
      <c r="Q2241" t="str">
        <f t="shared" si="34"/>
        <v>1-Residential</v>
      </c>
      <c r="R2241" s="182"/>
      <c r="U2241" s="182"/>
    </row>
    <row r="2242" spans="1:21" x14ac:dyDescent="0.35">
      <c r="A2242" s="180">
        <v>5</v>
      </c>
      <c r="B2242" s="180" t="s">
        <v>182</v>
      </c>
      <c r="C2242" s="180">
        <v>2020</v>
      </c>
      <c r="D2242" s="180">
        <v>2</v>
      </c>
      <c r="E2242" s="180" t="s">
        <v>298</v>
      </c>
      <c r="F2242" s="181">
        <v>6</v>
      </c>
      <c r="G2242" s="180" t="s">
        <v>193</v>
      </c>
      <c r="H2242" s="180">
        <v>618</v>
      </c>
      <c r="I2242" s="180" t="s">
        <v>295</v>
      </c>
      <c r="J2242" s="180" t="s">
        <v>131</v>
      </c>
      <c r="K2242" s="180" t="s">
        <v>281</v>
      </c>
      <c r="L2242" s="180">
        <v>4562</v>
      </c>
      <c r="M2242" s="180" t="s">
        <v>212</v>
      </c>
      <c r="N2242" s="180">
        <v>6</v>
      </c>
      <c r="O2242" s="180">
        <v>1523.39</v>
      </c>
      <c r="P2242" s="180">
        <v>4386</v>
      </c>
      <c r="Q2242" t="str">
        <f t="shared" ref="Q2242:Q2305" si="35">VLOOKUP(J2242,S:T,2,FALSE)</f>
        <v>Street</v>
      </c>
      <c r="R2242" s="182"/>
      <c r="U2242" s="182"/>
    </row>
    <row r="2243" spans="1:21" x14ac:dyDescent="0.35">
      <c r="A2243" s="180">
        <v>4</v>
      </c>
      <c r="B2243" s="180" t="s">
        <v>188</v>
      </c>
      <c r="C2243" s="180">
        <v>2020</v>
      </c>
      <c r="D2243" s="180">
        <v>2</v>
      </c>
      <c r="E2243" s="180" t="s">
        <v>298</v>
      </c>
      <c r="F2243" s="181">
        <v>5</v>
      </c>
      <c r="G2243" s="180" t="s">
        <v>196</v>
      </c>
      <c r="H2243" s="180">
        <v>18</v>
      </c>
      <c r="I2243" s="180" t="s">
        <v>216</v>
      </c>
      <c r="J2243" s="180" t="s">
        <v>120</v>
      </c>
      <c r="K2243" s="180" t="s">
        <v>217</v>
      </c>
      <c r="L2243" s="180">
        <v>460</v>
      </c>
      <c r="M2243" s="180" t="s">
        <v>199</v>
      </c>
      <c r="N2243" s="180">
        <v>1</v>
      </c>
      <c r="O2243" s="180">
        <v>603.4</v>
      </c>
      <c r="P2243" s="180">
        <v>2240</v>
      </c>
      <c r="Q2243" t="str">
        <f t="shared" si="35"/>
        <v>4-Medium C&amp;I</v>
      </c>
      <c r="R2243" s="182"/>
      <c r="U2243" s="182"/>
    </row>
    <row r="2244" spans="1:21" x14ac:dyDescent="0.35">
      <c r="A2244" s="180">
        <v>5</v>
      </c>
      <c r="B2244" s="180" t="s">
        <v>182</v>
      </c>
      <c r="C2244" s="180">
        <v>2020</v>
      </c>
      <c r="D2244" s="180">
        <v>2</v>
      </c>
      <c r="E2244" s="180" t="s">
        <v>298</v>
      </c>
      <c r="F2244" s="181">
        <v>3</v>
      </c>
      <c r="G2244" s="180" t="s">
        <v>190</v>
      </c>
      <c r="H2244" s="180">
        <v>710</v>
      </c>
      <c r="I2244" s="180" t="s">
        <v>221</v>
      </c>
      <c r="J2244" s="180" t="s">
        <v>208</v>
      </c>
      <c r="K2244" s="180" t="s">
        <v>209</v>
      </c>
      <c r="L2244" s="180">
        <v>4532</v>
      </c>
      <c r="M2244" s="180" t="s">
        <v>201</v>
      </c>
      <c r="N2244" s="180">
        <v>2013</v>
      </c>
      <c r="O2244" s="180">
        <v>18901079.02</v>
      </c>
      <c r="P2244" s="180">
        <v>322107891</v>
      </c>
      <c r="Q2244" t="str">
        <f t="shared" si="35"/>
        <v>5-Large C&amp;I</v>
      </c>
      <c r="R2244" s="182"/>
      <c r="U2244" s="182"/>
    </row>
    <row r="2245" spans="1:21" x14ac:dyDescent="0.35">
      <c r="A2245" s="180">
        <v>5</v>
      </c>
      <c r="B2245" s="180" t="s">
        <v>182</v>
      </c>
      <c r="C2245" s="180">
        <v>2020</v>
      </c>
      <c r="D2245" s="180">
        <v>2</v>
      </c>
      <c r="E2245" s="180" t="s">
        <v>298</v>
      </c>
      <c r="F2245" s="181">
        <v>3</v>
      </c>
      <c r="G2245" s="180" t="s">
        <v>190</v>
      </c>
      <c r="H2245" s="180">
        <v>700</v>
      </c>
      <c r="I2245" s="180" t="s">
        <v>274</v>
      </c>
      <c r="J2245" s="180" t="s">
        <v>208</v>
      </c>
      <c r="K2245" s="180" t="s">
        <v>209</v>
      </c>
      <c r="L2245" s="180">
        <v>300</v>
      </c>
      <c r="M2245" s="180" t="s">
        <v>192</v>
      </c>
      <c r="N2245" s="180">
        <v>3</v>
      </c>
      <c r="O2245" s="180">
        <v>6415.26</v>
      </c>
      <c r="P2245" s="180">
        <v>32160</v>
      </c>
      <c r="Q2245" t="str">
        <f t="shared" si="35"/>
        <v>5-Large C&amp;I</v>
      </c>
      <c r="R2245" s="182"/>
      <c r="U2245" s="182"/>
    </row>
    <row r="2246" spans="1:21" x14ac:dyDescent="0.35">
      <c r="A2246" s="180">
        <v>5</v>
      </c>
      <c r="B2246" s="180" t="s">
        <v>182</v>
      </c>
      <c r="C2246" s="180">
        <v>2020</v>
      </c>
      <c r="D2246" s="180">
        <v>2</v>
      </c>
      <c r="E2246" s="180" t="s">
        <v>298</v>
      </c>
      <c r="F2246" s="181">
        <v>5</v>
      </c>
      <c r="G2246" s="180" t="s">
        <v>196</v>
      </c>
      <c r="H2246" s="180">
        <v>710</v>
      </c>
      <c r="I2246" s="180" t="s">
        <v>221</v>
      </c>
      <c r="J2246" s="180" t="s">
        <v>208</v>
      </c>
      <c r="K2246" s="180" t="s">
        <v>209</v>
      </c>
      <c r="L2246" s="180">
        <v>4552</v>
      </c>
      <c r="M2246" s="180" t="s">
        <v>277</v>
      </c>
      <c r="N2246" s="180">
        <v>653</v>
      </c>
      <c r="O2246" s="180">
        <v>9701904.3699999992</v>
      </c>
      <c r="P2246" s="180">
        <v>171582828</v>
      </c>
      <c r="Q2246" t="str">
        <f t="shared" si="35"/>
        <v>5-Large C&amp;I</v>
      </c>
      <c r="R2246" s="182"/>
      <c r="U2246" s="182"/>
    </row>
    <row r="2247" spans="1:21" x14ac:dyDescent="0.35">
      <c r="A2247" s="180">
        <v>4</v>
      </c>
      <c r="B2247" s="180" t="s">
        <v>188</v>
      </c>
      <c r="C2247" s="180">
        <v>2020</v>
      </c>
      <c r="D2247" s="180">
        <v>2</v>
      </c>
      <c r="E2247" s="180" t="s">
        <v>298</v>
      </c>
      <c r="F2247" s="181">
        <v>3</v>
      </c>
      <c r="G2247" s="180" t="s">
        <v>190</v>
      </c>
      <c r="H2247" s="180">
        <v>710</v>
      </c>
      <c r="I2247" s="180" t="s">
        <v>221</v>
      </c>
      <c r="J2247" s="180" t="s">
        <v>208</v>
      </c>
      <c r="K2247" s="180" t="s">
        <v>209</v>
      </c>
      <c r="L2247" s="180">
        <v>4532</v>
      </c>
      <c r="M2247" s="180" t="s">
        <v>201</v>
      </c>
      <c r="N2247" s="180">
        <v>10</v>
      </c>
      <c r="O2247" s="180">
        <v>117901.17</v>
      </c>
      <c r="P2247" s="180">
        <v>1976769</v>
      </c>
      <c r="Q2247" t="str">
        <f t="shared" si="35"/>
        <v>5-Large C&amp;I</v>
      </c>
      <c r="R2247" s="182"/>
      <c r="U2247" s="182"/>
    </row>
    <row r="2248" spans="1:21" x14ac:dyDescent="0.35">
      <c r="A2248" s="180">
        <v>5</v>
      </c>
      <c r="B2248" s="180" t="s">
        <v>182</v>
      </c>
      <c r="C2248" s="180">
        <v>2020</v>
      </c>
      <c r="D2248" s="180">
        <v>2</v>
      </c>
      <c r="E2248" s="180" t="s">
        <v>298</v>
      </c>
      <c r="F2248" s="181">
        <v>10</v>
      </c>
      <c r="G2248" s="180" t="s">
        <v>239</v>
      </c>
      <c r="H2248" s="180">
        <v>903</v>
      </c>
      <c r="I2248" s="180" t="s">
        <v>240</v>
      </c>
      <c r="J2248" s="180" t="s">
        <v>122</v>
      </c>
      <c r="K2248" s="180" t="s">
        <v>231</v>
      </c>
      <c r="L2248" s="180">
        <v>4513</v>
      </c>
      <c r="M2248" s="180" t="s">
        <v>241</v>
      </c>
      <c r="N2248" s="180">
        <v>31048</v>
      </c>
      <c r="O2248" s="180">
        <v>4360584.28</v>
      </c>
      <c r="P2248" s="180">
        <v>34759261</v>
      </c>
      <c r="Q2248" t="str">
        <f t="shared" si="35"/>
        <v>1-Residential</v>
      </c>
      <c r="R2248" s="182"/>
      <c r="U2248" s="182"/>
    </row>
    <row r="2249" spans="1:21" x14ac:dyDescent="0.35">
      <c r="A2249" s="180">
        <v>4</v>
      </c>
      <c r="B2249" s="180" t="s">
        <v>188</v>
      </c>
      <c r="C2249" s="180">
        <v>2020</v>
      </c>
      <c r="D2249" s="180">
        <v>2</v>
      </c>
      <c r="E2249" s="180" t="s">
        <v>298</v>
      </c>
      <c r="F2249" s="181">
        <v>10</v>
      </c>
      <c r="G2249" s="180" t="s">
        <v>239</v>
      </c>
      <c r="H2249" s="180">
        <v>903</v>
      </c>
      <c r="I2249" s="180" t="s">
        <v>240</v>
      </c>
      <c r="J2249" s="180" t="s">
        <v>122</v>
      </c>
      <c r="K2249" s="180" t="s">
        <v>231</v>
      </c>
      <c r="L2249" s="180">
        <v>4513</v>
      </c>
      <c r="M2249" s="180" t="s">
        <v>241</v>
      </c>
      <c r="N2249" s="180">
        <v>123</v>
      </c>
      <c r="O2249" s="180">
        <v>14842.37</v>
      </c>
      <c r="P2249" s="180">
        <v>112099</v>
      </c>
      <c r="Q2249" t="str">
        <f t="shared" si="35"/>
        <v>1-Residential</v>
      </c>
      <c r="R2249" s="182"/>
      <c r="U2249" s="182"/>
    </row>
    <row r="2250" spans="1:21" x14ac:dyDescent="0.35">
      <c r="A2250" s="180">
        <v>5</v>
      </c>
      <c r="B2250" s="180" t="s">
        <v>182</v>
      </c>
      <c r="C2250" s="180">
        <v>2020</v>
      </c>
      <c r="D2250" s="180">
        <v>2</v>
      </c>
      <c r="E2250" s="180" t="s">
        <v>298</v>
      </c>
      <c r="F2250" s="181">
        <v>3</v>
      </c>
      <c r="G2250" s="180" t="s">
        <v>190</v>
      </c>
      <c r="H2250" s="180">
        <v>951</v>
      </c>
      <c r="I2250" s="180" t="s">
        <v>251</v>
      </c>
      <c r="J2250" s="180" t="s">
        <v>127</v>
      </c>
      <c r="K2250" s="180" t="s">
        <v>250</v>
      </c>
      <c r="L2250" s="180">
        <v>4532</v>
      </c>
      <c r="M2250" s="180" t="s">
        <v>201</v>
      </c>
      <c r="N2250" s="180">
        <v>1223</v>
      </c>
      <c r="O2250" s="180">
        <v>46914.33</v>
      </c>
      <c r="P2250" s="180">
        <v>417299</v>
      </c>
      <c r="Q2250" t="str">
        <f t="shared" si="35"/>
        <v>3-Small C&amp;I</v>
      </c>
      <c r="R2250" s="182"/>
      <c r="U2250" s="182"/>
    </row>
    <row r="2251" spans="1:21" x14ac:dyDescent="0.35">
      <c r="A2251" s="180">
        <v>4</v>
      </c>
      <c r="B2251" s="180" t="s">
        <v>188</v>
      </c>
      <c r="C2251" s="180">
        <v>2020</v>
      </c>
      <c r="D2251" s="180">
        <v>2</v>
      </c>
      <c r="E2251" s="180" t="s">
        <v>298</v>
      </c>
      <c r="F2251" s="181">
        <v>5</v>
      </c>
      <c r="G2251" s="180" t="s">
        <v>196</v>
      </c>
      <c r="H2251" s="180">
        <v>950</v>
      </c>
      <c r="I2251" s="180" t="s">
        <v>185</v>
      </c>
      <c r="J2251" s="180" t="s">
        <v>116</v>
      </c>
      <c r="K2251" s="180" t="s">
        <v>186</v>
      </c>
      <c r="L2251" s="180">
        <v>4552</v>
      </c>
      <c r="M2251" s="180" t="s">
        <v>277</v>
      </c>
      <c r="N2251" s="180">
        <v>2</v>
      </c>
      <c r="O2251" s="180">
        <v>31.42</v>
      </c>
      <c r="P2251" s="180">
        <v>118</v>
      </c>
      <c r="Q2251" t="str">
        <f t="shared" si="35"/>
        <v>3-Small C&amp;I</v>
      </c>
      <c r="R2251" s="182"/>
      <c r="U2251" s="182"/>
    </row>
    <row r="2252" spans="1:21" x14ac:dyDescent="0.35">
      <c r="A2252" s="180">
        <v>4</v>
      </c>
      <c r="B2252" s="180" t="s">
        <v>188</v>
      </c>
      <c r="C2252" s="180">
        <v>2020</v>
      </c>
      <c r="D2252" s="180">
        <v>2</v>
      </c>
      <c r="E2252" s="180" t="s">
        <v>298</v>
      </c>
      <c r="F2252" s="181">
        <v>1</v>
      </c>
      <c r="G2252" s="180" t="s">
        <v>184</v>
      </c>
      <c r="H2252" s="180">
        <v>10</v>
      </c>
      <c r="I2252" s="180" t="s">
        <v>252</v>
      </c>
      <c r="J2252" s="180" t="s">
        <v>119</v>
      </c>
      <c r="K2252" s="180" t="s">
        <v>215</v>
      </c>
      <c r="L2252" s="180">
        <v>200</v>
      </c>
      <c r="M2252" s="180" t="s">
        <v>211</v>
      </c>
      <c r="N2252" s="180">
        <v>3</v>
      </c>
      <c r="O2252" s="180">
        <v>1014.56</v>
      </c>
      <c r="P2252" s="180">
        <v>4453</v>
      </c>
      <c r="Q2252" t="str">
        <f t="shared" si="35"/>
        <v>3-Small C&amp;I</v>
      </c>
      <c r="R2252" s="182"/>
      <c r="U2252" s="182"/>
    </row>
    <row r="2253" spans="1:21" x14ac:dyDescent="0.35">
      <c r="A2253" s="180">
        <v>4</v>
      </c>
      <c r="B2253" s="180" t="s">
        <v>188</v>
      </c>
      <c r="C2253" s="180">
        <v>2020</v>
      </c>
      <c r="D2253" s="180">
        <v>2</v>
      </c>
      <c r="E2253" s="180" t="s">
        <v>298</v>
      </c>
      <c r="F2253" s="181">
        <v>1</v>
      </c>
      <c r="G2253" s="180" t="s">
        <v>184</v>
      </c>
      <c r="H2253" s="180">
        <v>6</v>
      </c>
      <c r="I2253" s="180" t="s">
        <v>257</v>
      </c>
      <c r="J2253" s="180" t="s">
        <v>123</v>
      </c>
      <c r="K2253" s="180" t="s">
        <v>243</v>
      </c>
      <c r="L2253" s="180">
        <v>200</v>
      </c>
      <c r="M2253" s="180" t="s">
        <v>211</v>
      </c>
      <c r="N2253" s="180">
        <v>24</v>
      </c>
      <c r="O2253" s="180">
        <v>3991.6</v>
      </c>
      <c r="P2253" s="180">
        <v>22883</v>
      </c>
      <c r="Q2253" t="str">
        <f t="shared" si="35"/>
        <v>2-Low Income Residential</v>
      </c>
      <c r="R2253" s="182"/>
      <c r="U2253" s="182"/>
    </row>
    <row r="2254" spans="1:21" x14ac:dyDescent="0.35">
      <c r="A2254" s="180">
        <v>5</v>
      </c>
      <c r="B2254" s="180" t="s">
        <v>182</v>
      </c>
      <c r="C2254" s="180">
        <v>2020</v>
      </c>
      <c r="D2254" s="180">
        <v>2</v>
      </c>
      <c r="E2254" s="180" t="s">
        <v>298</v>
      </c>
      <c r="F2254" s="181">
        <v>10</v>
      </c>
      <c r="G2254" s="180" t="s">
        <v>239</v>
      </c>
      <c r="H2254" s="180">
        <v>7</v>
      </c>
      <c r="I2254" s="180" t="s">
        <v>242</v>
      </c>
      <c r="J2254" s="180" t="s">
        <v>123</v>
      </c>
      <c r="K2254" s="180" t="s">
        <v>243</v>
      </c>
      <c r="L2254" s="180">
        <v>207</v>
      </c>
      <c r="M2254" s="180" t="s">
        <v>244</v>
      </c>
      <c r="N2254" s="180">
        <v>7</v>
      </c>
      <c r="O2254" s="180">
        <v>1277.49</v>
      </c>
      <c r="P2254" s="180">
        <v>6937</v>
      </c>
      <c r="Q2254" t="str">
        <f t="shared" si="35"/>
        <v>2-Low Income Residential</v>
      </c>
      <c r="R2254" s="182"/>
      <c r="U2254" s="182"/>
    </row>
    <row r="2255" spans="1:21" x14ac:dyDescent="0.35">
      <c r="A2255" s="180">
        <v>5</v>
      </c>
      <c r="B2255" s="180" t="s">
        <v>182</v>
      </c>
      <c r="C2255" s="180">
        <v>2020</v>
      </c>
      <c r="D2255" s="180">
        <v>2</v>
      </c>
      <c r="E2255" s="180" t="s">
        <v>298</v>
      </c>
      <c r="F2255" s="181">
        <v>6</v>
      </c>
      <c r="G2255" s="180" t="s">
        <v>193</v>
      </c>
      <c r="H2255" s="180">
        <v>600</v>
      </c>
      <c r="I2255" s="180" t="s">
        <v>267</v>
      </c>
      <c r="J2255" s="180" t="s">
        <v>124</v>
      </c>
      <c r="K2255" s="180" t="s">
        <v>262</v>
      </c>
      <c r="L2255" s="180">
        <v>700</v>
      </c>
      <c r="M2255" s="180" t="s">
        <v>194</v>
      </c>
      <c r="N2255" s="180">
        <v>76</v>
      </c>
      <c r="O2255" s="180">
        <v>47426.23</v>
      </c>
      <c r="P2255" s="180">
        <v>71963</v>
      </c>
      <c r="Q2255" t="str">
        <f t="shared" si="35"/>
        <v>Street</v>
      </c>
      <c r="R2255" s="182"/>
      <c r="U2255" s="182"/>
    </row>
    <row r="2256" spans="1:21" x14ac:dyDescent="0.35">
      <c r="A2256" s="180">
        <v>5</v>
      </c>
      <c r="B2256" s="180" t="s">
        <v>182</v>
      </c>
      <c r="C2256" s="180">
        <v>2020</v>
      </c>
      <c r="D2256" s="180">
        <v>2</v>
      </c>
      <c r="E2256" s="180" t="s">
        <v>298</v>
      </c>
      <c r="F2256" s="181">
        <v>1</v>
      </c>
      <c r="G2256" s="180" t="s">
        <v>184</v>
      </c>
      <c r="H2256" s="180">
        <v>603</v>
      </c>
      <c r="I2256" s="180" t="s">
        <v>197</v>
      </c>
      <c r="J2256" s="180" t="s">
        <v>126</v>
      </c>
      <c r="K2256" s="180" t="s">
        <v>198</v>
      </c>
      <c r="L2256" s="180">
        <v>200</v>
      </c>
      <c r="M2256" s="180" t="s">
        <v>211</v>
      </c>
      <c r="N2256" s="180">
        <v>754</v>
      </c>
      <c r="O2256" s="180">
        <v>26395.360000000001</v>
      </c>
      <c r="P2256" s="180">
        <v>63377</v>
      </c>
      <c r="Q2256" t="str">
        <f t="shared" si="35"/>
        <v>Street</v>
      </c>
      <c r="R2256" s="182"/>
      <c r="U2256" s="182"/>
    </row>
    <row r="2257" spans="1:21" x14ac:dyDescent="0.35">
      <c r="A2257" s="180">
        <v>5</v>
      </c>
      <c r="B2257" s="180" t="s">
        <v>182</v>
      </c>
      <c r="C2257" s="180">
        <v>2020</v>
      </c>
      <c r="D2257" s="180">
        <v>2</v>
      </c>
      <c r="E2257" s="180" t="s">
        <v>298</v>
      </c>
      <c r="F2257" s="181">
        <v>10</v>
      </c>
      <c r="G2257" s="180" t="s">
        <v>239</v>
      </c>
      <c r="H2257" s="180">
        <v>603</v>
      </c>
      <c r="I2257" s="180" t="s">
        <v>197</v>
      </c>
      <c r="J2257" s="180" t="s">
        <v>126</v>
      </c>
      <c r="K2257" s="180" t="s">
        <v>198</v>
      </c>
      <c r="L2257" s="180">
        <v>207</v>
      </c>
      <c r="M2257" s="180" t="s">
        <v>244</v>
      </c>
      <c r="N2257" s="180">
        <v>28</v>
      </c>
      <c r="O2257" s="180">
        <v>617.08000000000004</v>
      </c>
      <c r="P2257" s="180">
        <v>1555</v>
      </c>
      <c r="Q2257" t="str">
        <f t="shared" si="35"/>
        <v>Street</v>
      </c>
      <c r="R2257" s="182"/>
      <c r="U2257" s="182"/>
    </row>
    <row r="2258" spans="1:21" x14ac:dyDescent="0.35">
      <c r="A2258" s="180">
        <v>5</v>
      </c>
      <c r="B2258" s="180" t="s">
        <v>182</v>
      </c>
      <c r="C2258" s="180">
        <v>2020</v>
      </c>
      <c r="D2258" s="180">
        <v>2</v>
      </c>
      <c r="E2258" s="180" t="s">
        <v>298</v>
      </c>
      <c r="F2258" s="181">
        <v>60</v>
      </c>
      <c r="G2258" s="180" t="s">
        <v>213</v>
      </c>
      <c r="H2258" s="180">
        <v>623</v>
      </c>
      <c r="I2258" s="180" t="s">
        <v>296</v>
      </c>
      <c r="J2258" s="180" t="s">
        <v>125</v>
      </c>
      <c r="K2258" s="180" t="s">
        <v>228</v>
      </c>
      <c r="L2258" s="180">
        <v>360</v>
      </c>
      <c r="M2258" s="180" t="s">
        <v>226</v>
      </c>
      <c r="N2258" s="180">
        <v>3</v>
      </c>
      <c r="O2258" s="180">
        <v>68.790000000000006</v>
      </c>
      <c r="P2258" s="180">
        <v>216</v>
      </c>
      <c r="Q2258" t="str">
        <f t="shared" si="35"/>
        <v>Street</v>
      </c>
      <c r="R2258" s="182"/>
      <c r="U2258" s="182"/>
    </row>
    <row r="2259" spans="1:21" x14ac:dyDescent="0.35">
      <c r="A2259" s="180">
        <v>5</v>
      </c>
      <c r="B2259" s="180" t="s">
        <v>182</v>
      </c>
      <c r="C2259" s="180">
        <v>2020</v>
      </c>
      <c r="D2259" s="180">
        <v>2</v>
      </c>
      <c r="E2259" s="180" t="s">
        <v>298</v>
      </c>
      <c r="F2259" s="181">
        <v>6</v>
      </c>
      <c r="G2259" s="180" t="s">
        <v>193</v>
      </c>
      <c r="H2259" s="180">
        <v>623</v>
      </c>
      <c r="I2259" s="180" t="s">
        <v>296</v>
      </c>
      <c r="J2259" s="180" t="s">
        <v>125</v>
      </c>
      <c r="K2259" s="180" t="s">
        <v>228</v>
      </c>
      <c r="L2259" s="180">
        <v>700</v>
      </c>
      <c r="M2259" s="180" t="s">
        <v>194</v>
      </c>
      <c r="N2259" s="180">
        <v>1</v>
      </c>
      <c r="O2259" s="180">
        <v>1817.16</v>
      </c>
      <c r="P2259" s="180">
        <v>6702</v>
      </c>
      <c r="Q2259" t="str">
        <f t="shared" si="35"/>
        <v>Street</v>
      </c>
      <c r="R2259" s="182"/>
      <c r="U2259" s="182"/>
    </row>
    <row r="2260" spans="1:21" x14ac:dyDescent="0.35">
      <c r="A2260" s="180">
        <v>5</v>
      </c>
      <c r="B2260" s="180" t="s">
        <v>182</v>
      </c>
      <c r="C2260" s="180">
        <v>2020</v>
      </c>
      <c r="D2260" s="180">
        <v>2</v>
      </c>
      <c r="E2260" s="180" t="s">
        <v>298</v>
      </c>
      <c r="F2260" s="181">
        <v>3</v>
      </c>
      <c r="G2260" s="180" t="s">
        <v>190</v>
      </c>
      <c r="H2260" s="180">
        <v>954</v>
      </c>
      <c r="I2260" s="180" t="s">
        <v>238</v>
      </c>
      <c r="J2260" s="180" t="s">
        <v>120</v>
      </c>
      <c r="K2260" s="180" t="s">
        <v>217</v>
      </c>
      <c r="L2260" s="180">
        <v>4532</v>
      </c>
      <c r="M2260" s="180" t="s">
        <v>201</v>
      </c>
      <c r="N2260" s="180">
        <v>7904</v>
      </c>
      <c r="O2260" s="180">
        <v>11636384.710000001</v>
      </c>
      <c r="P2260" s="180">
        <v>151351338</v>
      </c>
      <c r="Q2260" t="str">
        <f t="shared" si="35"/>
        <v>4-Medium C&amp;I</v>
      </c>
      <c r="R2260" s="182"/>
      <c r="U2260" s="182"/>
    </row>
    <row r="2261" spans="1:21" x14ac:dyDescent="0.35">
      <c r="A2261" s="180">
        <v>4</v>
      </c>
      <c r="B2261" s="180" t="s">
        <v>188</v>
      </c>
      <c r="C2261" s="180">
        <v>2020</v>
      </c>
      <c r="D2261" s="180">
        <v>2</v>
      </c>
      <c r="E2261" s="180" t="s">
        <v>298</v>
      </c>
      <c r="F2261" s="181">
        <v>5</v>
      </c>
      <c r="G2261" s="180" t="s">
        <v>196</v>
      </c>
      <c r="H2261" s="180">
        <v>710</v>
      </c>
      <c r="I2261" s="180" t="s">
        <v>221</v>
      </c>
      <c r="J2261" s="180" t="s">
        <v>208</v>
      </c>
      <c r="K2261" s="180" t="s">
        <v>209</v>
      </c>
      <c r="L2261" s="180">
        <v>4552</v>
      </c>
      <c r="M2261" s="180" t="s">
        <v>277</v>
      </c>
      <c r="N2261" s="180">
        <v>1</v>
      </c>
      <c r="O2261" s="180">
        <v>4410.8</v>
      </c>
      <c r="P2261" s="180">
        <v>57078</v>
      </c>
      <c r="Q2261" t="str">
        <f t="shared" si="35"/>
        <v>5-Large C&amp;I</v>
      </c>
      <c r="R2261" s="182"/>
      <c r="U2261" s="182"/>
    </row>
    <row r="2262" spans="1:21" x14ac:dyDescent="0.35">
      <c r="A2262" s="180">
        <v>5</v>
      </c>
      <c r="B2262" s="180" t="s">
        <v>182</v>
      </c>
      <c r="C2262" s="180">
        <v>2020</v>
      </c>
      <c r="D2262" s="180">
        <v>2</v>
      </c>
      <c r="E2262" s="180" t="s">
        <v>298</v>
      </c>
      <c r="F2262" s="181">
        <v>3</v>
      </c>
      <c r="G2262" s="180" t="s">
        <v>190</v>
      </c>
      <c r="H2262" s="180">
        <v>621</v>
      </c>
      <c r="I2262" s="180" t="s">
        <v>260</v>
      </c>
      <c r="J2262" s="180" t="s">
        <v>117</v>
      </c>
      <c r="K2262" s="180" t="s">
        <v>225</v>
      </c>
      <c r="L2262" s="180">
        <v>4532</v>
      </c>
      <c r="M2262" s="180" t="s">
        <v>201</v>
      </c>
      <c r="N2262" s="180">
        <v>6</v>
      </c>
      <c r="O2262" s="180">
        <v>752.38</v>
      </c>
      <c r="P2262" s="180">
        <v>7791</v>
      </c>
      <c r="Q2262" t="str">
        <f t="shared" si="35"/>
        <v>3-Small C&amp;I</v>
      </c>
      <c r="R2262" s="182"/>
      <c r="U2262" s="182"/>
    </row>
    <row r="2263" spans="1:21" x14ac:dyDescent="0.35">
      <c r="A2263" s="180">
        <v>4</v>
      </c>
      <c r="B2263" s="180" t="s">
        <v>188</v>
      </c>
      <c r="C2263" s="180">
        <v>2020</v>
      </c>
      <c r="D2263" s="180">
        <v>2</v>
      </c>
      <c r="E2263" s="180" t="s">
        <v>298</v>
      </c>
      <c r="F2263" s="181">
        <v>3</v>
      </c>
      <c r="G2263" s="180" t="s">
        <v>190</v>
      </c>
      <c r="H2263" s="180">
        <v>621</v>
      </c>
      <c r="I2263" s="180" t="s">
        <v>260</v>
      </c>
      <c r="J2263" s="180" t="s">
        <v>117</v>
      </c>
      <c r="K2263" s="180" t="s">
        <v>225</v>
      </c>
      <c r="L2263" s="180">
        <v>4532</v>
      </c>
      <c r="M2263" s="180" t="s">
        <v>201</v>
      </c>
      <c r="N2263" s="180">
        <v>8</v>
      </c>
      <c r="O2263" s="180">
        <v>211.48</v>
      </c>
      <c r="P2263" s="180">
        <v>1531</v>
      </c>
      <c r="Q2263" t="str">
        <f t="shared" si="35"/>
        <v>3-Small C&amp;I</v>
      </c>
      <c r="R2263" s="182"/>
      <c r="U2263" s="182"/>
    </row>
    <row r="2264" spans="1:21" x14ac:dyDescent="0.35">
      <c r="A2264" s="180">
        <v>5</v>
      </c>
      <c r="B2264" s="180" t="s">
        <v>182</v>
      </c>
      <c r="C2264" s="180">
        <v>2020</v>
      </c>
      <c r="D2264" s="180">
        <v>2</v>
      </c>
      <c r="E2264" s="180" t="s">
        <v>298</v>
      </c>
      <c r="F2264" s="181">
        <v>6</v>
      </c>
      <c r="G2264" s="180" t="s">
        <v>193</v>
      </c>
      <c r="H2264" s="180">
        <v>621</v>
      </c>
      <c r="I2264" s="180" t="s">
        <v>260</v>
      </c>
      <c r="J2264" s="180" t="s">
        <v>117</v>
      </c>
      <c r="K2264" s="180" t="s">
        <v>225</v>
      </c>
      <c r="L2264" s="180">
        <v>4562</v>
      </c>
      <c r="M2264" s="180" t="s">
        <v>212</v>
      </c>
      <c r="N2264" s="180">
        <v>9</v>
      </c>
      <c r="O2264" s="180">
        <v>193.67</v>
      </c>
      <c r="P2264" s="180">
        <v>1387</v>
      </c>
      <c r="Q2264" t="str">
        <f t="shared" si="35"/>
        <v>3-Small C&amp;I</v>
      </c>
      <c r="R2264" s="182"/>
      <c r="U2264" s="182"/>
    </row>
    <row r="2265" spans="1:21" x14ac:dyDescent="0.35">
      <c r="A2265" s="180">
        <v>5</v>
      </c>
      <c r="B2265" s="180" t="s">
        <v>182</v>
      </c>
      <c r="C2265" s="180">
        <v>2020</v>
      </c>
      <c r="D2265" s="180">
        <v>2</v>
      </c>
      <c r="E2265" s="180" t="s">
        <v>298</v>
      </c>
      <c r="F2265" s="181">
        <v>10</v>
      </c>
      <c r="G2265" s="180" t="s">
        <v>239</v>
      </c>
      <c r="H2265" s="180">
        <v>616</v>
      </c>
      <c r="I2265" s="180" t="s">
        <v>200</v>
      </c>
      <c r="J2265" s="180" t="s">
        <v>126</v>
      </c>
      <c r="K2265" s="180" t="s">
        <v>198</v>
      </c>
      <c r="L2265" s="180">
        <v>4513</v>
      </c>
      <c r="M2265" s="180" t="s">
        <v>241</v>
      </c>
      <c r="N2265" s="180">
        <v>3</v>
      </c>
      <c r="O2265" s="180">
        <v>84.69</v>
      </c>
      <c r="P2265" s="180">
        <v>428</v>
      </c>
      <c r="Q2265" t="str">
        <f t="shared" si="35"/>
        <v>Street</v>
      </c>
      <c r="R2265" s="182"/>
      <c r="U2265" s="182"/>
    </row>
    <row r="2266" spans="1:21" x14ac:dyDescent="0.35">
      <c r="A2266" s="180">
        <v>5</v>
      </c>
      <c r="B2266" s="180" t="s">
        <v>182</v>
      </c>
      <c r="C2266" s="180">
        <v>2020</v>
      </c>
      <c r="D2266" s="180">
        <v>2</v>
      </c>
      <c r="E2266" s="180" t="s">
        <v>298</v>
      </c>
      <c r="F2266" s="181">
        <v>10</v>
      </c>
      <c r="G2266" s="180" t="s">
        <v>239</v>
      </c>
      <c r="H2266" s="180">
        <v>3</v>
      </c>
      <c r="I2266" s="180" t="s">
        <v>210</v>
      </c>
      <c r="J2266" s="180" t="s">
        <v>203</v>
      </c>
      <c r="K2266" s="180" t="s">
        <v>204</v>
      </c>
      <c r="L2266" s="180">
        <v>207</v>
      </c>
      <c r="M2266" s="180" t="s">
        <v>244</v>
      </c>
      <c r="N2266" s="180">
        <v>1</v>
      </c>
      <c r="O2266" s="180">
        <v>543.80999999999995</v>
      </c>
      <c r="P2266" s="180">
        <v>2999</v>
      </c>
      <c r="Q2266" t="str">
        <f t="shared" si="35"/>
        <v>1-Residential</v>
      </c>
      <c r="R2266" s="182"/>
      <c r="U2266" s="182"/>
    </row>
    <row r="2267" spans="1:21" x14ac:dyDescent="0.35">
      <c r="A2267" s="180">
        <v>5</v>
      </c>
      <c r="B2267" s="180" t="s">
        <v>182</v>
      </c>
      <c r="C2267" s="180">
        <v>2020</v>
      </c>
      <c r="D2267" s="180">
        <v>2</v>
      </c>
      <c r="E2267" s="180" t="s">
        <v>298</v>
      </c>
      <c r="F2267" s="181">
        <v>3</v>
      </c>
      <c r="G2267" s="180" t="s">
        <v>190</v>
      </c>
      <c r="H2267" s="180">
        <v>8</v>
      </c>
      <c r="I2267" s="180" t="s">
        <v>249</v>
      </c>
      <c r="J2267" s="180" t="s">
        <v>127</v>
      </c>
      <c r="K2267" s="180" t="s">
        <v>250</v>
      </c>
      <c r="L2267" s="180">
        <v>300</v>
      </c>
      <c r="M2267" s="180" t="s">
        <v>192</v>
      </c>
      <c r="N2267" s="180">
        <v>382</v>
      </c>
      <c r="O2267" s="180">
        <v>22614.89</v>
      </c>
      <c r="P2267" s="180">
        <v>93313</v>
      </c>
      <c r="Q2267" t="str">
        <f t="shared" si="35"/>
        <v>3-Small C&amp;I</v>
      </c>
      <c r="R2267" s="182"/>
      <c r="U2267" s="182"/>
    </row>
    <row r="2268" spans="1:21" x14ac:dyDescent="0.35">
      <c r="A2268" s="180">
        <v>5</v>
      </c>
      <c r="B2268" s="180" t="s">
        <v>182</v>
      </c>
      <c r="C2268" s="180">
        <v>2020</v>
      </c>
      <c r="D2268" s="180">
        <v>2</v>
      </c>
      <c r="E2268" s="180" t="s">
        <v>298</v>
      </c>
      <c r="F2268" s="181">
        <v>3</v>
      </c>
      <c r="G2268" s="180" t="s">
        <v>190</v>
      </c>
      <c r="H2268" s="180">
        <v>12</v>
      </c>
      <c r="I2268" s="180" t="s">
        <v>302</v>
      </c>
      <c r="J2268" s="180" t="s">
        <v>127</v>
      </c>
      <c r="K2268" s="180" t="s">
        <v>250</v>
      </c>
      <c r="L2268" s="180">
        <v>300</v>
      </c>
      <c r="M2268" s="180" t="s">
        <v>192</v>
      </c>
      <c r="N2268" s="180">
        <v>1</v>
      </c>
      <c r="O2268" s="180">
        <v>48.91</v>
      </c>
      <c r="P2268" s="180">
        <v>146</v>
      </c>
      <c r="Q2268" t="str">
        <f t="shared" si="35"/>
        <v>3-Small C&amp;I</v>
      </c>
      <c r="R2268" s="182"/>
      <c r="U2268" s="182"/>
    </row>
    <row r="2269" spans="1:21" x14ac:dyDescent="0.35">
      <c r="A2269" s="180">
        <v>5</v>
      </c>
      <c r="B2269" s="180" t="s">
        <v>182</v>
      </c>
      <c r="C2269" s="180">
        <v>2020</v>
      </c>
      <c r="D2269" s="180">
        <v>2</v>
      </c>
      <c r="E2269" s="180" t="s">
        <v>298</v>
      </c>
      <c r="F2269" s="181">
        <v>79</v>
      </c>
      <c r="G2269" s="180" t="s">
        <v>213</v>
      </c>
      <c r="H2269" s="180">
        <v>950</v>
      </c>
      <c r="I2269" s="180" t="s">
        <v>185</v>
      </c>
      <c r="J2269" s="180" t="s">
        <v>116</v>
      </c>
      <c r="K2269" s="180" t="s">
        <v>186</v>
      </c>
      <c r="L2269" s="180">
        <v>4579</v>
      </c>
      <c r="M2269" s="180" t="s">
        <v>222</v>
      </c>
      <c r="N2269" s="180">
        <v>84</v>
      </c>
      <c r="O2269" s="180">
        <v>18424.189999999999</v>
      </c>
      <c r="P2269" s="180">
        <v>193675</v>
      </c>
      <c r="Q2269" t="str">
        <f t="shared" si="35"/>
        <v>3-Small C&amp;I</v>
      </c>
      <c r="R2269" s="182"/>
      <c r="U2269" s="182"/>
    </row>
    <row r="2270" spans="1:21" x14ac:dyDescent="0.35">
      <c r="A2270" s="180">
        <v>5</v>
      </c>
      <c r="B2270" s="180" t="s">
        <v>182</v>
      </c>
      <c r="C2270" s="180">
        <v>2020</v>
      </c>
      <c r="D2270" s="180">
        <v>2</v>
      </c>
      <c r="E2270" s="180" t="s">
        <v>298</v>
      </c>
      <c r="F2270" s="181">
        <v>72</v>
      </c>
      <c r="G2270" s="180" t="s">
        <v>213</v>
      </c>
      <c r="H2270" s="180">
        <v>5</v>
      </c>
      <c r="I2270" s="180" t="s">
        <v>191</v>
      </c>
      <c r="J2270" s="180" t="s">
        <v>116</v>
      </c>
      <c r="K2270" s="180" t="s">
        <v>186</v>
      </c>
      <c r="L2270" s="180">
        <v>1572</v>
      </c>
      <c r="M2270" s="180" t="s">
        <v>232</v>
      </c>
      <c r="N2270" s="180">
        <v>1</v>
      </c>
      <c r="O2270" s="180">
        <v>5349.59</v>
      </c>
      <c r="P2270" s="180">
        <v>25133</v>
      </c>
      <c r="Q2270" t="str">
        <f t="shared" si="35"/>
        <v>3-Small C&amp;I</v>
      </c>
      <c r="R2270" s="182"/>
      <c r="U2270" s="182"/>
    </row>
    <row r="2271" spans="1:21" x14ac:dyDescent="0.35">
      <c r="A2271" s="180">
        <v>5</v>
      </c>
      <c r="B2271" s="180" t="s">
        <v>182</v>
      </c>
      <c r="C2271" s="180">
        <v>2020</v>
      </c>
      <c r="D2271" s="180">
        <v>2</v>
      </c>
      <c r="E2271" s="180" t="s">
        <v>298</v>
      </c>
      <c r="F2271" s="181">
        <v>1</v>
      </c>
      <c r="G2271" s="180" t="s">
        <v>184</v>
      </c>
      <c r="H2271" s="180">
        <v>11</v>
      </c>
      <c r="I2271" s="180" t="s">
        <v>284</v>
      </c>
      <c r="J2271" s="180" t="s">
        <v>116</v>
      </c>
      <c r="K2271" s="180" t="s">
        <v>186</v>
      </c>
      <c r="L2271" s="180">
        <v>200</v>
      </c>
      <c r="M2271" s="180" t="s">
        <v>211</v>
      </c>
      <c r="N2271" s="180">
        <v>11</v>
      </c>
      <c r="O2271" s="180">
        <v>2159.8000000000002</v>
      </c>
      <c r="P2271" s="180">
        <v>79471</v>
      </c>
      <c r="Q2271" t="str">
        <f t="shared" si="35"/>
        <v>3-Small C&amp;I</v>
      </c>
      <c r="R2271" s="182"/>
      <c r="U2271" s="182"/>
    </row>
    <row r="2272" spans="1:21" x14ac:dyDescent="0.35">
      <c r="A2272" s="180">
        <v>5</v>
      </c>
      <c r="B2272" s="180" t="s">
        <v>182</v>
      </c>
      <c r="C2272" s="180">
        <v>2020</v>
      </c>
      <c r="D2272" s="180">
        <v>2</v>
      </c>
      <c r="E2272" s="180" t="s">
        <v>298</v>
      </c>
      <c r="F2272" s="181">
        <v>10</v>
      </c>
      <c r="G2272" s="180" t="s">
        <v>239</v>
      </c>
      <c r="H2272" s="180">
        <v>5</v>
      </c>
      <c r="I2272" s="180" t="s">
        <v>191</v>
      </c>
      <c r="J2272" s="180" t="s">
        <v>116</v>
      </c>
      <c r="K2272" s="180" t="s">
        <v>186</v>
      </c>
      <c r="L2272" s="180">
        <v>207</v>
      </c>
      <c r="M2272" s="180" t="s">
        <v>244</v>
      </c>
      <c r="N2272" s="180">
        <v>15</v>
      </c>
      <c r="O2272" s="180">
        <v>3931.98</v>
      </c>
      <c r="P2272" s="180">
        <v>17765</v>
      </c>
      <c r="Q2272" t="str">
        <f t="shared" si="35"/>
        <v>3-Small C&amp;I</v>
      </c>
      <c r="R2272" s="182"/>
      <c r="U2272" s="182"/>
    </row>
    <row r="2273" spans="1:21" x14ac:dyDescent="0.35">
      <c r="A2273" s="180">
        <v>4</v>
      </c>
      <c r="B2273" s="180" t="s">
        <v>188</v>
      </c>
      <c r="C2273" s="180">
        <v>2020</v>
      </c>
      <c r="D2273" s="180">
        <v>2</v>
      </c>
      <c r="E2273" s="180" t="s">
        <v>298</v>
      </c>
      <c r="F2273" s="181">
        <v>3</v>
      </c>
      <c r="G2273" s="180" t="s">
        <v>190</v>
      </c>
      <c r="H2273" s="180">
        <v>953</v>
      </c>
      <c r="I2273" s="180" t="s">
        <v>214</v>
      </c>
      <c r="J2273" s="180" t="s">
        <v>119</v>
      </c>
      <c r="K2273" s="180" t="s">
        <v>215</v>
      </c>
      <c r="L2273" s="180">
        <v>4532</v>
      </c>
      <c r="M2273" s="180" t="s">
        <v>201</v>
      </c>
      <c r="N2273" s="180">
        <v>39</v>
      </c>
      <c r="O2273" s="180">
        <v>2426.2199999999998</v>
      </c>
      <c r="P2273" s="180">
        <v>20472</v>
      </c>
      <c r="Q2273" t="str">
        <f t="shared" si="35"/>
        <v>3-Small C&amp;I</v>
      </c>
      <c r="R2273" s="182"/>
      <c r="U2273" s="182"/>
    </row>
    <row r="2274" spans="1:21" x14ac:dyDescent="0.35">
      <c r="A2274" s="180">
        <v>5</v>
      </c>
      <c r="B2274" s="180" t="s">
        <v>182</v>
      </c>
      <c r="C2274" s="180">
        <v>2020</v>
      </c>
      <c r="D2274" s="180">
        <v>2</v>
      </c>
      <c r="E2274" s="180" t="s">
        <v>298</v>
      </c>
      <c r="F2274" s="181">
        <v>71</v>
      </c>
      <c r="G2274" s="180" t="s">
        <v>213</v>
      </c>
      <c r="H2274" s="180">
        <v>1</v>
      </c>
      <c r="I2274" s="180" t="s">
        <v>230</v>
      </c>
      <c r="J2274" s="180" t="s">
        <v>122</v>
      </c>
      <c r="K2274" s="180" t="s">
        <v>231</v>
      </c>
      <c r="L2274" s="180">
        <v>1571</v>
      </c>
      <c r="M2274" s="180" t="s">
        <v>266</v>
      </c>
      <c r="N2274" s="180">
        <v>1</v>
      </c>
      <c r="O2274" s="180">
        <v>7</v>
      </c>
      <c r="P2274" s="180">
        <v>0</v>
      </c>
      <c r="Q2274" t="str">
        <f t="shared" si="35"/>
        <v>1-Residential</v>
      </c>
      <c r="R2274" s="182"/>
      <c r="U2274" s="182"/>
    </row>
    <row r="2275" spans="1:21" x14ac:dyDescent="0.35">
      <c r="A2275" s="180">
        <v>5</v>
      </c>
      <c r="B2275" s="180" t="s">
        <v>182</v>
      </c>
      <c r="C2275" s="180">
        <v>2020</v>
      </c>
      <c r="D2275" s="180">
        <v>2</v>
      </c>
      <c r="E2275" s="180" t="s">
        <v>298</v>
      </c>
      <c r="F2275" s="181">
        <v>10</v>
      </c>
      <c r="G2275" s="180" t="s">
        <v>239</v>
      </c>
      <c r="H2275" s="180">
        <v>2</v>
      </c>
      <c r="I2275" s="180" t="s">
        <v>265</v>
      </c>
      <c r="J2275" s="180" t="s">
        <v>122</v>
      </c>
      <c r="K2275" s="180" t="s">
        <v>231</v>
      </c>
      <c r="L2275" s="180">
        <v>207</v>
      </c>
      <c r="M2275" s="180" t="s">
        <v>244</v>
      </c>
      <c r="N2275" s="180">
        <v>29</v>
      </c>
      <c r="O2275" s="180">
        <v>10189.84</v>
      </c>
      <c r="P2275" s="180">
        <v>36213</v>
      </c>
      <c r="Q2275" t="str">
        <f t="shared" si="35"/>
        <v>1-Residential</v>
      </c>
      <c r="R2275" s="182"/>
      <c r="U2275" s="182"/>
    </row>
    <row r="2276" spans="1:21" x14ac:dyDescent="0.35">
      <c r="A2276" s="180">
        <v>5</v>
      </c>
      <c r="B2276" s="180" t="s">
        <v>182</v>
      </c>
      <c r="C2276" s="180">
        <v>2020</v>
      </c>
      <c r="D2276" s="180">
        <v>2</v>
      </c>
      <c r="E2276" s="180" t="s">
        <v>298</v>
      </c>
      <c r="F2276" s="181">
        <v>1</v>
      </c>
      <c r="G2276" s="180" t="s">
        <v>184</v>
      </c>
      <c r="H2276" s="180">
        <v>301</v>
      </c>
      <c r="I2276" s="180" t="s">
        <v>248</v>
      </c>
      <c r="J2276" s="180" t="s">
        <v>122</v>
      </c>
      <c r="K2276" s="180" t="s">
        <v>231</v>
      </c>
      <c r="L2276" s="180">
        <v>200</v>
      </c>
      <c r="M2276" s="180" t="s">
        <v>211</v>
      </c>
      <c r="N2276" s="180">
        <v>2</v>
      </c>
      <c r="O2276" s="180">
        <v>-32.369999999999997</v>
      </c>
      <c r="P2276" s="180">
        <v>-125</v>
      </c>
      <c r="Q2276" t="str">
        <f t="shared" si="35"/>
        <v>1-Residential</v>
      </c>
      <c r="R2276" s="182"/>
      <c r="U2276" s="182"/>
    </row>
    <row r="2277" spans="1:21" x14ac:dyDescent="0.35">
      <c r="A2277" s="180">
        <v>5</v>
      </c>
      <c r="B2277" s="180" t="s">
        <v>182</v>
      </c>
      <c r="C2277" s="180">
        <v>2020</v>
      </c>
      <c r="D2277" s="180">
        <v>2</v>
      </c>
      <c r="E2277" s="180" t="s">
        <v>298</v>
      </c>
      <c r="F2277" s="181">
        <v>10</v>
      </c>
      <c r="G2277" s="180" t="s">
        <v>239</v>
      </c>
      <c r="H2277" s="180">
        <v>602</v>
      </c>
      <c r="I2277" s="180" t="s">
        <v>247</v>
      </c>
      <c r="J2277" s="180" t="s">
        <v>126</v>
      </c>
      <c r="K2277" s="180" t="s">
        <v>198</v>
      </c>
      <c r="L2277" s="180">
        <v>207</v>
      </c>
      <c r="M2277" s="180" t="s">
        <v>244</v>
      </c>
      <c r="N2277" s="180">
        <v>2</v>
      </c>
      <c r="O2277" s="180">
        <v>74.41</v>
      </c>
      <c r="P2277" s="180">
        <v>166</v>
      </c>
      <c r="Q2277" t="str">
        <f t="shared" si="35"/>
        <v>Street</v>
      </c>
      <c r="R2277" s="182"/>
      <c r="U2277" s="182"/>
    </row>
    <row r="2278" spans="1:21" x14ac:dyDescent="0.35">
      <c r="A2278" s="180">
        <v>5</v>
      </c>
      <c r="B2278" s="180" t="s">
        <v>182</v>
      </c>
      <c r="C2278" s="180">
        <v>2020</v>
      </c>
      <c r="D2278" s="180">
        <v>2</v>
      </c>
      <c r="E2278" s="180" t="s">
        <v>298</v>
      </c>
      <c r="F2278" s="181">
        <v>5</v>
      </c>
      <c r="G2278" s="180" t="s">
        <v>196</v>
      </c>
      <c r="H2278" s="180">
        <v>18</v>
      </c>
      <c r="I2278" s="180" t="s">
        <v>216</v>
      </c>
      <c r="J2278" s="180" t="s">
        <v>120</v>
      </c>
      <c r="K2278" s="180" t="s">
        <v>217</v>
      </c>
      <c r="L2278" s="180">
        <v>460</v>
      </c>
      <c r="M2278" s="180" t="s">
        <v>199</v>
      </c>
      <c r="N2278" s="180">
        <v>201</v>
      </c>
      <c r="O2278" s="180">
        <v>955682.9</v>
      </c>
      <c r="P2278" s="180">
        <v>4278450</v>
      </c>
      <c r="Q2278" t="str">
        <f t="shared" si="35"/>
        <v>4-Medium C&amp;I</v>
      </c>
      <c r="R2278" s="182"/>
      <c r="U2278" s="182"/>
    </row>
    <row r="2279" spans="1:21" x14ac:dyDescent="0.35">
      <c r="A2279" s="180">
        <v>5</v>
      </c>
      <c r="B2279" s="180" t="s">
        <v>182</v>
      </c>
      <c r="C2279" s="180">
        <v>2020</v>
      </c>
      <c r="D2279" s="180">
        <v>2</v>
      </c>
      <c r="E2279" s="180" t="s">
        <v>298</v>
      </c>
      <c r="F2279" s="181">
        <v>5</v>
      </c>
      <c r="G2279" s="180" t="s">
        <v>196</v>
      </c>
      <c r="H2279" s="180">
        <v>701</v>
      </c>
      <c r="I2279" s="180" t="s">
        <v>207</v>
      </c>
      <c r="J2279" s="180" t="s">
        <v>208</v>
      </c>
      <c r="K2279" s="180" t="s">
        <v>209</v>
      </c>
      <c r="L2279" s="180">
        <v>460</v>
      </c>
      <c r="M2279" s="180" t="s">
        <v>199</v>
      </c>
      <c r="N2279" s="180">
        <v>78</v>
      </c>
      <c r="O2279" s="180">
        <v>1468009.95</v>
      </c>
      <c r="P2279" s="180">
        <v>7490862</v>
      </c>
      <c r="Q2279" t="str">
        <f t="shared" si="35"/>
        <v>5-Large C&amp;I</v>
      </c>
      <c r="R2279" s="182"/>
      <c r="U2279" s="182"/>
    </row>
    <row r="2280" spans="1:21" x14ac:dyDescent="0.35">
      <c r="A2280" s="180">
        <v>5</v>
      </c>
      <c r="B2280" s="180" t="s">
        <v>182</v>
      </c>
      <c r="C2280" s="180">
        <v>2020</v>
      </c>
      <c r="D2280" s="180">
        <v>2</v>
      </c>
      <c r="E2280" s="180" t="s">
        <v>298</v>
      </c>
      <c r="F2280" s="181">
        <v>3</v>
      </c>
      <c r="G2280" s="180" t="s">
        <v>190</v>
      </c>
      <c r="H2280" s="180">
        <v>701</v>
      </c>
      <c r="I2280" s="180" t="s">
        <v>207</v>
      </c>
      <c r="J2280" s="180" t="s">
        <v>208</v>
      </c>
      <c r="K2280" s="180" t="s">
        <v>209</v>
      </c>
      <c r="L2280" s="180">
        <v>300</v>
      </c>
      <c r="M2280" s="180" t="s">
        <v>192</v>
      </c>
      <c r="N2280" s="180">
        <v>180</v>
      </c>
      <c r="O2280" s="180">
        <v>2856398.57</v>
      </c>
      <c r="P2280" s="180">
        <v>14431961</v>
      </c>
      <c r="Q2280" t="str">
        <f t="shared" si="35"/>
        <v>5-Large C&amp;I</v>
      </c>
      <c r="R2280" s="182"/>
      <c r="U2280" s="182"/>
    </row>
    <row r="2281" spans="1:21" x14ac:dyDescent="0.35">
      <c r="A2281" s="180">
        <v>5</v>
      </c>
      <c r="B2281" s="180" t="s">
        <v>182</v>
      </c>
      <c r="C2281" s="180">
        <v>2020</v>
      </c>
      <c r="D2281" s="180">
        <v>2</v>
      </c>
      <c r="E2281" s="180" t="s">
        <v>298</v>
      </c>
      <c r="F2281" s="181">
        <v>6</v>
      </c>
      <c r="G2281" s="180" t="s">
        <v>193</v>
      </c>
      <c r="H2281" s="180">
        <v>612</v>
      </c>
      <c r="I2281" s="180" t="s">
        <v>224</v>
      </c>
      <c r="J2281" s="180" t="s">
        <v>117</v>
      </c>
      <c r="K2281" s="180" t="s">
        <v>225</v>
      </c>
      <c r="L2281" s="180">
        <v>700</v>
      </c>
      <c r="M2281" s="180" t="s">
        <v>194</v>
      </c>
      <c r="N2281" s="180">
        <v>3</v>
      </c>
      <c r="O2281" s="180">
        <v>89.9</v>
      </c>
      <c r="P2281" s="180">
        <v>317</v>
      </c>
      <c r="Q2281" t="str">
        <f t="shared" si="35"/>
        <v>3-Small C&amp;I</v>
      </c>
      <c r="R2281" s="182"/>
      <c r="U2281" s="182"/>
    </row>
    <row r="2282" spans="1:21" x14ac:dyDescent="0.35">
      <c r="A2282" s="180">
        <v>5</v>
      </c>
      <c r="B2282" s="180" t="s">
        <v>182</v>
      </c>
      <c r="C2282" s="180">
        <v>2020</v>
      </c>
      <c r="D2282" s="180">
        <v>2</v>
      </c>
      <c r="E2282" s="180" t="s">
        <v>298</v>
      </c>
      <c r="F2282" s="181">
        <v>6</v>
      </c>
      <c r="G2282" s="180" t="s">
        <v>193</v>
      </c>
      <c r="H2282" s="180">
        <v>617</v>
      </c>
      <c r="I2282" s="180" t="s">
        <v>288</v>
      </c>
      <c r="J2282" s="180" t="s">
        <v>289</v>
      </c>
      <c r="K2282" s="180" t="s">
        <v>290</v>
      </c>
      <c r="L2282" s="180">
        <v>4562</v>
      </c>
      <c r="M2282" s="180" t="s">
        <v>212</v>
      </c>
      <c r="N2282" s="180">
        <v>8</v>
      </c>
      <c r="O2282" s="180">
        <v>12086.22</v>
      </c>
      <c r="P2282" s="180">
        <v>62786</v>
      </c>
      <c r="Q2282" t="str">
        <f t="shared" si="35"/>
        <v>Street</v>
      </c>
      <c r="R2282" s="182"/>
      <c r="U2282" s="182"/>
    </row>
    <row r="2283" spans="1:21" x14ac:dyDescent="0.35">
      <c r="A2283" s="180">
        <v>4</v>
      </c>
      <c r="B2283" s="180" t="s">
        <v>188</v>
      </c>
      <c r="C2283" s="180">
        <v>2020</v>
      </c>
      <c r="D2283" s="180">
        <v>2</v>
      </c>
      <c r="E2283" s="180" t="s">
        <v>298</v>
      </c>
      <c r="F2283" s="181">
        <v>3</v>
      </c>
      <c r="G2283" s="180" t="s">
        <v>190</v>
      </c>
      <c r="H2283" s="180">
        <v>616</v>
      </c>
      <c r="I2283" s="180" t="s">
        <v>200</v>
      </c>
      <c r="J2283" s="180" t="s">
        <v>126</v>
      </c>
      <c r="K2283" s="180" t="s">
        <v>198</v>
      </c>
      <c r="L2283" s="180">
        <v>4532</v>
      </c>
      <c r="M2283" s="180" t="s">
        <v>201</v>
      </c>
      <c r="N2283" s="180">
        <v>1</v>
      </c>
      <c r="O2283" s="180">
        <v>8.7100000000000009</v>
      </c>
      <c r="P2283" s="180">
        <v>24</v>
      </c>
      <c r="Q2283" t="str">
        <f t="shared" si="35"/>
        <v>Street</v>
      </c>
      <c r="R2283" s="182"/>
      <c r="U2283" s="182"/>
    </row>
    <row r="2284" spans="1:21" x14ac:dyDescent="0.35">
      <c r="A2284" s="180">
        <v>5</v>
      </c>
      <c r="B2284" s="180" t="s">
        <v>182</v>
      </c>
      <c r="C2284" s="180">
        <v>2020</v>
      </c>
      <c r="D2284" s="180">
        <v>2</v>
      </c>
      <c r="E2284" s="180" t="s">
        <v>298</v>
      </c>
      <c r="F2284" s="181">
        <v>3</v>
      </c>
      <c r="G2284" s="180" t="s">
        <v>190</v>
      </c>
      <c r="H2284" s="180">
        <v>903</v>
      </c>
      <c r="I2284" s="180" t="s">
        <v>240</v>
      </c>
      <c r="J2284" s="180" t="s">
        <v>122</v>
      </c>
      <c r="K2284" s="180" t="s">
        <v>231</v>
      </c>
      <c r="L2284" s="180">
        <v>4532</v>
      </c>
      <c r="M2284" s="180" t="s">
        <v>201</v>
      </c>
      <c r="N2284" s="180">
        <v>1028</v>
      </c>
      <c r="O2284" s="180">
        <v>373396.91</v>
      </c>
      <c r="P2284" s="180">
        <v>3075258</v>
      </c>
      <c r="Q2284" t="str">
        <f t="shared" si="35"/>
        <v>1-Residential</v>
      </c>
      <c r="R2284" s="182"/>
      <c r="U2284" s="182"/>
    </row>
    <row r="2285" spans="1:21" x14ac:dyDescent="0.35">
      <c r="A2285" s="180">
        <v>5</v>
      </c>
      <c r="B2285" s="180" t="s">
        <v>182</v>
      </c>
      <c r="C2285" s="180">
        <v>2020</v>
      </c>
      <c r="D2285" s="180">
        <v>2</v>
      </c>
      <c r="E2285" s="180" t="s">
        <v>298</v>
      </c>
      <c r="F2285" s="181">
        <v>3</v>
      </c>
      <c r="G2285" s="180" t="s">
        <v>190</v>
      </c>
      <c r="H2285" s="180">
        <v>603</v>
      </c>
      <c r="I2285" s="180" t="s">
        <v>197</v>
      </c>
      <c r="J2285" s="180" t="s">
        <v>126</v>
      </c>
      <c r="K2285" s="180" t="s">
        <v>198</v>
      </c>
      <c r="L2285" s="180">
        <v>300</v>
      </c>
      <c r="M2285" s="180" t="s">
        <v>192</v>
      </c>
      <c r="N2285" s="180">
        <v>1991</v>
      </c>
      <c r="O2285" s="180">
        <v>219420.04</v>
      </c>
      <c r="P2285" s="180">
        <v>624108</v>
      </c>
      <c r="Q2285" t="str">
        <f t="shared" si="35"/>
        <v>Street</v>
      </c>
      <c r="R2285" s="182"/>
      <c r="U2285" s="182"/>
    </row>
    <row r="2286" spans="1:21" x14ac:dyDescent="0.35">
      <c r="A2286" s="180">
        <v>5</v>
      </c>
      <c r="B2286" s="180" t="s">
        <v>182</v>
      </c>
      <c r="C2286" s="180">
        <v>2020</v>
      </c>
      <c r="D2286" s="180">
        <v>2</v>
      </c>
      <c r="E2286" s="180" t="s">
        <v>298</v>
      </c>
      <c r="F2286" s="181">
        <v>3</v>
      </c>
      <c r="G2286" s="180" t="s">
        <v>190</v>
      </c>
      <c r="H2286" s="180">
        <v>11</v>
      </c>
      <c r="I2286" s="180" t="s">
        <v>284</v>
      </c>
      <c r="J2286" s="180" t="s">
        <v>116</v>
      </c>
      <c r="K2286" s="180" t="s">
        <v>186</v>
      </c>
      <c r="L2286" s="180">
        <v>300</v>
      </c>
      <c r="M2286" s="180" t="s">
        <v>192</v>
      </c>
      <c r="N2286" s="180">
        <v>231</v>
      </c>
      <c r="O2286" s="180">
        <v>91269.27</v>
      </c>
      <c r="P2286" s="180">
        <v>386949</v>
      </c>
      <c r="Q2286" t="str">
        <f t="shared" si="35"/>
        <v>3-Small C&amp;I</v>
      </c>
      <c r="R2286" s="182"/>
      <c r="U2286" s="182"/>
    </row>
    <row r="2287" spans="1:21" x14ac:dyDescent="0.35">
      <c r="A2287" s="180">
        <v>4</v>
      </c>
      <c r="B2287" s="180" t="s">
        <v>188</v>
      </c>
      <c r="C2287" s="180">
        <v>2020</v>
      </c>
      <c r="D2287" s="180">
        <v>2</v>
      </c>
      <c r="E2287" s="180" t="s">
        <v>298</v>
      </c>
      <c r="F2287" s="181">
        <v>1</v>
      </c>
      <c r="G2287" s="180" t="s">
        <v>184</v>
      </c>
      <c r="H2287" s="180">
        <v>5</v>
      </c>
      <c r="I2287" s="180" t="s">
        <v>191</v>
      </c>
      <c r="J2287" s="180" t="s">
        <v>116</v>
      </c>
      <c r="K2287" s="180" t="s">
        <v>186</v>
      </c>
      <c r="L2287" s="180">
        <v>200</v>
      </c>
      <c r="M2287" s="180" t="s">
        <v>211</v>
      </c>
      <c r="N2287" s="180">
        <v>12</v>
      </c>
      <c r="O2287" s="180">
        <v>776.61</v>
      </c>
      <c r="P2287" s="180">
        <v>3066</v>
      </c>
      <c r="Q2287" t="str">
        <f t="shared" si="35"/>
        <v>3-Small C&amp;I</v>
      </c>
      <c r="R2287" s="182"/>
      <c r="U2287" s="182"/>
    </row>
    <row r="2288" spans="1:21" x14ac:dyDescent="0.35">
      <c r="A2288" s="180">
        <v>5</v>
      </c>
      <c r="B2288" s="180" t="s">
        <v>182</v>
      </c>
      <c r="C2288" s="180">
        <v>2020</v>
      </c>
      <c r="D2288" s="180">
        <v>2</v>
      </c>
      <c r="E2288" s="180" t="s">
        <v>298</v>
      </c>
      <c r="F2288" s="181">
        <v>3</v>
      </c>
      <c r="G2288" s="180" t="s">
        <v>190</v>
      </c>
      <c r="H2288" s="180">
        <v>310</v>
      </c>
      <c r="I2288" s="180" t="s">
        <v>255</v>
      </c>
      <c r="J2288" s="180" t="s">
        <v>119</v>
      </c>
      <c r="K2288" s="180" t="s">
        <v>215</v>
      </c>
      <c r="L2288" s="180">
        <v>300</v>
      </c>
      <c r="M2288" s="180" t="s">
        <v>192</v>
      </c>
      <c r="N2288" s="180">
        <v>1</v>
      </c>
      <c r="O2288" s="180">
        <v>-66.7</v>
      </c>
      <c r="P2288" s="180">
        <v>-132</v>
      </c>
      <c r="Q2288" t="str">
        <f t="shared" si="35"/>
        <v>3-Small C&amp;I</v>
      </c>
      <c r="R2288" s="182"/>
      <c r="U2288" s="182"/>
    </row>
    <row r="2289" spans="1:21" x14ac:dyDescent="0.35">
      <c r="A2289" s="180">
        <v>5</v>
      </c>
      <c r="B2289" s="180" t="s">
        <v>182</v>
      </c>
      <c r="C2289" s="180">
        <v>2020</v>
      </c>
      <c r="D2289" s="180">
        <v>2</v>
      </c>
      <c r="E2289" s="180" t="s">
        <v>298</v>
      </c>
      <c r="F2289" s="181">
        <v>3</v>
      </c>
      <c r="G2289" s="180" t="s">
        <v>190</v>
      </c>
      <c r="H2289" s="180">
        <v>9</v>
      </c>
      <c r="I2289" s="180" t="s">
        <v>276</v>
      </c>
      <c r="J2289" s="180" t="s">
        <v>118</v>
      </c>
      <c r="K2289" s="180" t="s">
        <v>237</v>
      </c>
      <c r="L2289" s="180">
        <v>300</v>
      </c>
      <c r="M2289" s="180" t="s">
        <v>192</v>
      </c>
      <c r="N2289" s="180">
        <v>319</v>
      </c>
      <c r="O2289" s="180">
        <v>-97803.839999999997</v>
      </c>
      <c r="P2289" s="180">
        <v>630391</v>
      </c>
      <c r="Q2289" t="str">
        <f t="shared" si="35"/>
        <v>3-Small C&amp;I</v>
      </c>
      <c r="R2289" s="182"/>
      <c r="U2289" s="182"/>
    </row>
    <row r="2290" spans="1:21" x14ac:dyDescent="0.35">
      <c r="A2290" s="180">
        <v>5</v>
      </c>
      <c r="B2290" s="180" t="s">
        <v>182</v>
      </c>
      <c r="C2290" s="180">
        <v>2020</v>
      </c>
      <c r="D2290" s="180">
        <v>2</v>
      </c>
      <c r="E2290" s="180" t="s">
        <v>298</v>
      </c>
      <c r="F2290" s="181">
        <v>3</v>
      </c>
      <c r="G2290" s="180" t="s">
        <v>190</v>
      </c>
      <c r="H2290" s="180">
        <v>953</v>
      </c>
      <c r="I2290" s="180" t="s">
        <v>214</v>
      </c>
      <c r="J2290" s="180" t="s">
        <v>119</v>
      </c>
      <c r="K2290" s="180" t="s">
        <v>215</v>
      </c>
      <c r="L2290" s="180">
        <v>4532</v>
      </c>
      <c r="M2290" s="180" t="s">
        <v>201</v>
      </c>
      <c r="N2290" s="180">
        <v>15684</v>
      </c>
      <c r="O2290" s="180">
        <v>966966.93</v>
      </c>
      <c r="P2290" s="180">
        <v>9432173</v>
      </c>
      <c r="Q2290" t="str">
        <f t="shared" si="35"/>
        <v>3-Small C&amp;I</v>
      </c>
      <c r="R2290" s="182"/>
      <c r="U2290" s="182"/>
    </row>
    <row r="2291" spans="1:21" x14ac:dyDescent="0.35">
      <c r="A2291" s="180">
        <v>4</v>
      </c>
      <c r="B2291" s="180" t="s">
        <v>188</v>
      </c>
      <c r="C2291" s="180">
        <v>2020</v>
      </c>
      <c r="D2291" s="180">
        <v>2</v>
      </c>
      <c r="E2291" s="180" t="s">
        <v>298</v>
      </c>
      <c r="F2291" s="181">
        <v>1</v>
      </c>
      <c r="G2291" s="180" t="s">
        <v>184</v>
      </c>
      <c r="H2291" s="180">
        <v>903</v>
      </c>
      <c r="I2291" s="180" t="s">
        <v>240</v>
      </c>
      <c r="J2291" s="180" t="s">
        <v>122</v>
      </c>
      <c r="K2291" s="180" t="s">
        <v>231</v>
      </c>
      <c r="L2291" s="180">
        <v>4512</v>
      </c>
      <c r="M2291" s="180" t="s">
        <v>187</v>
      </c>
      <c r="N2291" s="180">
        <v>8938</v>
      </c>
      <c r="O2291" s="180">
        <v>859067.75</v>
      </c>
      <c r="P2291" s="180">
        <v>6417792</v>
      </c>
      <c r="Q2291" t="str">
        <f t="shared" si="35"/>
        <v>1-Residential</v>
      </c>
      <c r="R2291" s="182"/>
      <c r="U2291" s="182"/>
    </row>
    <row r="2292" spans="1:21" x14ac:dyDescent="0.35">
      <c r="A2292" s="180">
        <v>5</v>
      </c>
      <c r="B2292" s="180" t="s">
        <v>182</v>
      </c>
      <c r="C2292" s="180">
        <v>2020</v>
      </c>
      <c r="D2292" s="180">
        <v>2</v>
      </c>
      <c r="E2292" s="180" t="s">
        <v>298</v>
      </c>
      <c r="F2292" s="181">
        <v>3</v>
      </c>
      <c r="G2292" s="180" t="s">
        <v>190</v>
      </c>
      <c r="H2292" s="180">
        <v>602</v>
      </c>
      <c r="I2292" s="180" t="s">
        <v>247</v>
      </c>
      <c r="J2292" s="180" t="s">
        <v>126</v>
      </c>
      <c r="K2292" s="180" t="s">
        <v>198</v>
      </c>
      <c r="L2292" s="180">
        <v>300</v>
      </c>
      <c r="M2292" s="180" t="s">
        <v>192</v>
      </c>
      <c r="N2292" s="180">
        <v>990</v>
      </c>
      <c r="O2292" s="180">
        <v>112593.93</v>
      </c>
      <c r="P2292" s="180">
        <v>334901</v>
      </c>
      <c r="Q2292" t="str">
        <f t="shared" si="35"/>
        <v>Street</v>
      </c>
      <c r="R2292" s="182"/>
      <c r="U2292" s="182"/>
    </row>
    <row r="2293" spans="1:21" x14ac:dyDescent="0.35">
      <c r="A2293" s="180">
        <v>5</v>
      </c>
      <c r="B2293" s="180" t="s">
        <v>182</v>
      </c>
      <c r="C2293" s="180">
        <v>2020</v>
      </c>
      <c r="D2293" s="180">
        <v>2</v>
      </c>
      <c r="E2293" s="180" t="s">
        <v>298</v>
      </c>
      <c r="F2293" s="181">
        <v>6</v>
      </c>
      <c r="G2293" s="180" t="s">
        <v>193</v>
      </c>
      <c r="H2293" s="180">
        <v>624</v>
      </c>
      <c r="I2293" s="180" t="s">
        <v>227</v>
      </c>
      <c r="J2293" s="180" t="s">
        <v>125</v>
      </c>
      <c r="K2293" s="180" t="s">
        <v>228</v>
      </c>
      <c r="L2293" s="180">
        <v>4562</v>
      </c>
      <c r="M2293" s="180" t="s">
        <v>212</v>
      </c>
      <c r="N2293" s="180">
        <v>14</v>
      </c>
      <c r="O2293" s="180">
        <v>2711.45</v>
      </c>
      <c r="P2293" s="180">
        <v>18306</v>
      </c>
      <c r="Q2293" t="str">
        <f t="shared" si="35"/>
        <v>Street</v>
      </c>
      <c r="R2293" s="182"/>
      <c r="U2293" s="182"/>
    </row>
    <row r="2294" spans="1:21" x14ac:dyDescent="0.35">
      <c r="A2294" s="180">
        <v>4</v>
      </c>
      <c r="B2294" s="180" t="s">
        <v>188</v>
      </c>
      <c r="C2294" s="180">
        <v>2020</v>
      </c>
      <c r="D2294" s="180">
        <v>2</v>
      </c>
      <c r="E2294" s="180" t="s">
        <v>298</v>
      </c>
      <c r="F2294" s="181">
        <v>60</v>
      </c>
      <c r="G2294" s="180" t="s">
        <v>213</v>
      </c>
      <c r="H2294" s="180">
        <v>624</v>
      </c>
      <c r="I2294" s="180" t="s">
        <v>227</v>
      </c>
      <c r="J2294" s="180" t="s">
        <v>125</v>
      </c>
      <c r="K2294" s="180" t="s">
        <v>228</v>
      </c>
      <c r="L2294" s="180">
        <v>4563</v>
      </c>
      <c r="M2294" s="180" t="s">
        <v>229</v>
      </c>
      <c r="N2294" s="180">
        <v>2</v>
      </c>
      <c r="O2294" s="180">
        <v>27.09</v>
      </c>
      <c r="P2294" s="180">
        <v>154</v>
      </c>
      <c r="Q2294" t="str">
        <f t="shared" si="35"/>
        <v>Street</v>
      </c>
      <c r="R2294" s="182"/>
      <c r="U2294" s="182"/>
    </row>
    <row r="2295" spans="1:21" x14ac:dyDescent="0.35">
      <c r="A2295" s="180">
        <v>5</v>
      </c>
      <c r="B2295" s="180" t="s">
        <v>182</v>
      </c>
      <c r="C2295" s="180">
        <v>2020</v>
      </c>
      <c r="D2295" s="180">
        <v>2</v>
      </c>
      <c r="E2295" s="180" t="s">
        <v>298</v>
      </c>
      <c r="F2295" s="181">
        <v>75</v>
      </c>
      <c r="G2295" s="180" t="s">
        <v>213</v>
      </c>
      <c r="H2295" s="180">
        <v>13</v>
      </c>
      <c r="I2295" s="180" t="s">
        <v>297</v>
      </c>
      <c r="J2295" s="180" t="s">
        <v>120</v>
      </c>
      <c r="K2295" s="180" t="s">
        <v>217</v>
      </c>
      <c r="L2295" s="180">
        <v>1575</v>
      </c>
      <c r="M2295" s="180" t="s">
        <v>219</v>
      </c>
      <c r="N2295" s="180">
        <v>1</v>
      </c>
      <c r="O2295" s="180">
        <v>1231.42</v>
      </c>
      <c r="P2295" s="180">
        <v>5810</v>
      </c>
      <c r="Q2295" t="str">
        <f t="shared" si="35"/>
        <v>4-Medium C&amp;I</v>
      </c>
      <c r="R2295" s="182"/>
      <c r="U2295" s="182"/>
    </row>
    <row r="2296" spans="1:21" x14ac:dyDescent="0.35">
      <c r="A2296" s="180">
        <v>4</v>
      </c>
      <c r="B2296" s="180" t="s">
        <v>188</v>
      </c>
      <c r="C2296" s="180">
        <v>2020</v>
      </c>
      <c r="D2296" s="180">
        <v>2</v>
      </c>
      <c r="E2296" s="180" t="s">
        <v>298</v>
      </c>
      <c r="F2296" s="181">
        <v>3</v>
      </c>
      <c r="G2296" s="180" t="s">
        <v>190</v>
      </c>
      <c r="H2296" s="180">
        <v>18</v>
      </c>
      <c r="I2296" s="180" t="s">
        <v>216</v>
      </c>
      <c r="J2296" s="180" t="s">
        <v>120</v>
      </c>
      <c r="K2296" s="180" t="s">
        <v>217</v>
      </c>
      <c r="L2296" s="180">
        <v>300</v>
      </c>
      <c r="M2296" s="180" t="s">
        <v>192</v>
      </c>
      <c r="N2296" s="180">
        <v>3</v>
      </c>
      <c r="O2296" s="180">
        <v>5285.2</v>
      </c>
      <c r="P2296" s="180">
        <v>23850</v>
      </c>
      <c r="Q2296" t="str">
        <f t="shared" si="35"/>
        <v>4-Medium C&amp;I</v>
      </c>
      <c r="R2296" s="182"/>
      <c r="U2296" s="182"/>
    </row>
    <row r="2297" spans="1:21" x14ac:dyDescent="0.35">
      <c r="A2297" s="180">
        <v>4</v>
      </c>
      <c r="B2297" s="180" t="s">
        <v>188</v>
      </c>
      <c r="C2297" s="180">
        <v>2020</v>
      </c>
      <c r="D2297" s="180">
        <v>2</v>
      </c>
      <c r="E2297" s="180" t="s">
        <v>298</v>
      </c>
      <c r="F2297" s="181">
        <v>3</v>
      </c>
      <c r="G2297" s="180" t="s">
        <v>190</v>
      </c>
      <c r="H2297" s="180">
        <v>903</v>
      </c>
      <c r="I2297" s="180" t="s">
        <v>240</v>
      </c>
      <c r="J2297" s="180" t="s">
        <v>122</v>
      </c>
      <c r="K2297" s="180" t="s">
        <v>231</v>
      </c>
      <c r="L2297" s="180">
        <v>4532</v>
      </c>
      <c r="M2297" s="180" t="s">
        <v>201</v>
      </c>
      <c r="N2297" s="180">
        <v>17</v>
      </c>
      <c r="O2297" s="180">
        <v>2118.1799999999998</v>
      </c>
      <c r="P2297" s="180">
        <v>16066</v>
      </c>
      <c r="Q2297" t="str">
        <f t="shared" si="35"/>
        <v>1-Residential</v>
      </c>
      <c r="R2297" s="182"/>
      <c r="U2297" s="182"/>
    </row>
    <row r="2298" spans="1:21" x14ac:dyDescent="0.35">
      <c r="A2298" s="180">
        <v>5</v>
      </c>
      <c r="B2298" s="180" t="s">
        <v>182</v>
      </c>
      <c r="C2298" s="180">
        <v>2020</v>
      </c>
      <c r="D2298" s="180">
        <v>2</v>
      </c>
      <c r="E2298" s="180" t="s">
        <v>298</v>
      </c>
      <c r="F2298" s="181">
        <v>3</v>
      </c>
      <c r="G2298" s="180" t="s">
        <v>190</v>
      </c>
      <c r="H2298" s="180">
        <v>950</v>
      </c>
      <c r="I2298" s="180" t="s">
        <v>185</v>
      </c>
      <c r="J2298" s="180" t="s">
        <v>116</v>
      </c>
      <c r="K2298" s="180" t="s">
        <v>186</v>
      </c>
      <c r="L2298" s="180">
        <v>4532</v>
      </c>
      <c r="M2298" s="180" t="s">
        <v>201</v>
      </c>
      <c r="N2298" s="180">
        <v>58348</v>
      </c>
      <c r="O2298" s="180">
        <v>6420312.2400000002</v>
      </c>
      <c r="P2298" s="180">
        <v>92856722</v>
      </c>
      <c r="Q2298" t="str">
        <f t="shared" si="35"/>
        <v>3-Small C&amp;I</v>
      </c>
      <c r="R2298" s="182"/>
      <c r="U2298" s="182"/>
    </row>
    <row r="2299" spans="1:21" x14ac:dyDescent="0.35">
      <c r="A2299" s="180">
        <v>4</v>
      </c>
      <c r="B2299" s="180" t="s">
        <v>188</v>
      </c>
      <c r="C2299" s="180">
        <v>2020</v>
      </c>
      <c r="D2299" s="180">
        <v>2</v>
      </c>
      <c r="E2299" s="180" t="s">
        <v>298</v>
      </c>
      <c r="F2299" s="181">
        <v>1</v>
      </c>
      <c r="G2299" s="180" t="s">
        <v>184</v>
      </c>
      <c r="H2299" s="180">
        <v>950</v>
      </c>
      <c r="I2299" s="180" t="s">
        <v>185</v>
      </c>
      <c r="J2299" s="180" t="s">
        <v>116</v>
      </c>
      <c r="K2299" s="180" t="s">
        <v>186</v>
      </c>
      <c r="L2299" s="180">
        <v>4512</v>
      </c>
      <c r="M2299" s="180" t="s">
        <v>187</v>
      </c>
      <c r="N2299" s="180">
        <v>28</v>
      </c>
      <c r="O2299" s="180">
        <v>1528.2</v>
      </c>
      <c r="P2299" s="180">
        <v>14039</v>
      </c>
      <c r="Q2299" t="str">
        <f t="shared" si="35"/>
        <v>3-Small C&amp;I</v>
      </c>
      <c r="R2299" s="182"/>
      <c r="U2299" s="182"/>
    </row>
    <row r="2300" spans="1:21" x14ac:dyDescent="0.35">
      <c r="A2300" s="180">
        <v>5</v>
      </c>
      <c r="B2300" s="180" t="s">
        <v>182</v>
      </c>
      <c r="C2300" s="180">
        <v>2020</v>
      </c>
      <c r="D2300" s="180">
        <v>2</v>
      </c>
      <c r="E2300" s="180" t="s">
        <v>298</v>
      </c>
      <c r="F2300" s="181">
        <v>5</v>
      </c>
      <c r="G2300" s="180" t="s">
        <v>196</v>
      </c>
      <c r="H2300" s="180">
        <v>11</v>
      </c>
      <c r="I2300" s="180" t="s">
        <v>284</v>
      </c>
      <c r="J2300" s="180" t="s">
        <v>116</v>
      </c>
      <c r="K2300" s="180" t="s">
        <v>186</v>
      </c>
      <c r="L2300" s="180">
        <v>460</v>
      </c>
      <c r="M2300" s="180" t="s">
        <v>199</v>
      </c>
      <c r="N2300" s="180">
        <v>2</v>
      </c>
      <c r="O2300" s="180">
        <v>141.94</v>
      </c>
      <c r="P2300" s="180">
        <v>526</v>
      </c>
      <c r="Q2300" t="str">
        <f t="shared" si="35"/>
        <v>3-Small C&amp;I</v>
      </c>
      <c r="R2300" s="182"/>
      <c r="U2300" s="182"/>
    </row>
    <row r="2301" spans="1:21" x14ac:dyDescent="0.35">
      <c r="A2301" s="180">
        <v>5</v>
      </c>
      <c r="B2301" s="180" t="s">
        <v>182</v>
      </c>
      <c r="C2301" s="180">
        <v>2020</v>
      </c>
      <c r="D2301" s="180">
        <v>2</v>
      </c>
      <c r="E2301" s="180" t="s">
        <v>298</v>
      </c>
      <c r="F2301" s="181">
        <v>6</v>
      </c>
      <c r="G2301" s="180" t="s">
        <v>193</v>
      </c>
      <c r="H2301" s="180">
        <v>5</v>
      </c>
      <c r="I2301" s="180" t="s">
        <v>191</v>
      </c>
      <c r="J2301" s="180" t="s">
        <v>116</v>
      </c>
      <c r="K2301" s="180" t="s">
        <v>186</v>
      </c>
      <c r="L2301" s="180">
        <v>700</v>
      </c>
      <c r="M2301" s="180" t="s">
        <v>194</v>
      </c>
      <c r="N2301" s="180">
        <v>6</v>
      </c>
      <c r="O2301" s="180">
        <v>542.15</v>
      </c>
      <c r="P2301" s="180">
        <v>2270</v>
      </c>
      <c r="Q2301" t="str">
        <f t="shared" si="35"/>
        <v>3-Small C&amp;I</v>
      </c>
      <c r="R2301" s="182"/>
      <c r="U2301" s="182"/>
    </row>
    <row r="2302" spans="1:21" x14ac:dyDescent="0.35">
      <c r="A2302" s="180">
        <v>5</v>
      </c>
      <c r="B2302" s="180" t="s">
        <v>182</v>
      </c>
      <c r="C2302" s="180">
        <v>2020</v>
      </c>
      <c r="D2302" s="180">
        <v>2</v>
      </c>
      <c r="E2302" s="180" t="s">
        <v>298</v>
      </c>
      <c r="F2302" s="181">
        <v>79</v>
      </c>
      <c r="G2302" s="180" t="s">
        <v>213</v>
      </c>
      <c r="H2302" s="180">
        <v>5</v>
      </c>
      <c r="I2302" s="180" t="s">
        <v>191</v>
      </c>
      <c r="J2302" s="180" t="s">
        <v>116</v>
      </c>
      <c r="K2302" s="180" t="s">
        <v>186</v>
      </c>
      <c r="L2302" s="180">
        <v>1579</v>
      </c>
      <c r="M2302" s="180" t="s">
        <v>272</v>
      </c>
      <c r="N2302" s="180">
        <v>1</v>
      </c>
      <c r="O2302" s="180">
        <v>9.64</v>
      </c>
      <c r="P2302" s="180">
        <v>0</v>
      </c>
      <c r="Q2302" t="str">
        <f t="shared" si="35"/>
        <v>3-Small C&amp;I</v>
      </c>
      <c r="R2302" s="182"/>
      <c r="U2302" s="182"/>
    </row>
    <row r="2303" spans="1:21" x14ac:dyDescent="0.35">
      <c r="A2303" s="180">
        <v>5</v>
      </c>
      <c r="B2303" s="180" t="s">
        <v>182</v>
      </c>
      <c r="C2303" s="180">
        <v>2020</v>
      </c>
      <c r="D2303" s="180">
        <v>2</v>
      </c>
      <c r="E2303" s="180" t="s">
        <v>298</v>
      </c>
      <c r="F2303" s="181">
        <v>1</v>
      </c>
      <c r="G2303" s="180" t="s">
        <v>184</v>
      </c>
      <c r="H2303" s="180">
        <v>7</v>
      </c>
      <c r="I2303" s="180" t="s">
        <v>242</v>
      </c>
      <c r="J2303" s="180" t="s">
        <v>123</v>
      </c>
      <c r="K2303" s="180" t="s">
        <v>243</v>
      </c>
      <c r="L2303" s="180">
        <v>200</v>
      </c>
      <c r="M2303" s="180" t="s">
        <v>211</v>
      </c>
      <c r="N2303" s="180">
        <v>76</v>
      </c>
      <c r="O2303" s="180">
        <v>8044.31</v>
      </c>
      <c r="P2303" s="180">
        <v>42859</v>
      </c>
      <c r="Q2303" t="str">
        <f t="shared" si="35"/>
        <v>2-Low Income Residential</v>
      </c>
      <c r="R2303" s="182"/>
      <c r="U2303" s="182"/>
    </row>
    <row r="2304" spans="1:21" x14ac:dyDescent="0.35">
      <c r="A2304" s="180">
        <v>5</v>
      </c>
      <c r="B2304" s="180" t="s">
        <v>182</v>
      </c>
      <c r="C2304" s="180">
        <v>2020</v>
      </c>
      <c r="D2304" s="180">
        <v>2</v>
      </c>
      <c r="E2304" s="180" t="s">
        <v>298</v>
      </c>
      <c r="F2304" s="181">
        <v>1</v>
      </c>
      <c r="G2304" s="180" t="s">
        <v>184</v>
      </c>
      <c r="H2304" s="180">
        <v>2</v>
      </c>
      <c r="I2304" s="180" t="s">
        <v>265</v>
      </c>
      <c r="J2304" s="180" t="s">
        <v>122</v>
      </c>
      <c r="K2304" s="180" t="s">
        <v>231</v>
      </c>
      <c r="L2304" s="180">
        <v>200</v>
      </c>
      <c r="M2304" s="180" t="s">
        <v>211</v>
      </c>
      <c r="N2304" s="180">
        <v>273</v>
      </c>
      <c r="O2304" s="180">
        <v>45384.87</v>
      </c>
      <c r="P2304" s="180">
        <v>158228</v>
      </c>
      <c r="Q2304" t="str">
        <f t="shared" si="35"/>
        <v>1-Residential</v>
      </c>
      <c r="R2304" s="182"/>
      <c r="U2304" s="182"/>
    </row>
    <row r="2305" spans="1:21" x14ac:dyDescent="0.35">
      <c r="A2305" s="180">
        <v>4</v>
      </c>
      <c r="B2305" s="180" t="s">
        <v>188</v>
      </c>
      <c r="C2305" s="180">
        <v>2020</v>
      </c>
      <c r="D2305" s="180">
        <v>2</v>
      </c>
      <c r="E2305" s="180" t="s">
        <v>298</v>
      </c>
      <c r="F2305" s="181">
        <v>1</v>
      </c>
      <c r="G2305" s="180" t="s">
        <v>184</v>
      </c>
      <c r="H2305" s="180">
        <v>2</v>
      </c>
      <c r="I2305" s="180" t="s">
        <v>265</v>
      </c>
      <c r="J2305" s="180" t="s">
        <v>122</v>
      </c>
      <c r="K2305" s="180" t="s">
        <v>231</v>
      </c>
      <c r="L2305" s="180">
        <v>200</v>
      </c>
      <c r="M2305" s="180" t="s">
        <v>211</v>
      </c>
      <c r="N2305" s="180">
        <v>1</v>
      </c>
      <c r="O2305" s="180">
        <v>1441.7</v>
      </c>
      <c r="P2305" s="180">
        <v>5098</v>
      </c>
      <c r="Q2305" t="str">
        <f t="shared" si="35"/>
        <v>1-Residential</v>
      </c>
      <c r="R2305" s="182"/>
      <c r="U2305" s="182"/>
    </row>
    <row r="2306" spans="1:21" x14ac:dyDescent="0.35">
      <c r="A2306" s="180">
        <v>5</v>
      </c>
      <c r="B2306" s="180" t="s">
        <v>182</v>
      </c>
      <c r="C2306" s="180">
        <v>2020</v>
      </c>
      <c r="D2306" s="180">
        <v>2</v>
      </c>
      <c r="E2306" s="180" t="s">
        <v>298</v>
      </c>
      <c r="F2306" s="181">
        <v>6</v>
      </c>
      <c r="G2306" s="180" t="s">
        <v>193</v>
      </c>
      <c r="H2306" s="180">
        <v>606</v>
      </c>
      <c r="I2306" s="180" t="s">
        <v>280</v>
      </c>
      <c r="J2306" s="180" t="s">
        <v>131</v>
      </c>
      <c r="K2306" s="180" t="s">
        <v>281</v>
      </c>
      <c r="L2306" s="180">
        <v>700</v>
      </c>
      <c r="M2306" s="180" t="s">
        <v>194</v>
      </c>
      <c r="N2306" s="180">
        <v>2</v>
      </c>
      <c r="O2306" s="180">
        <v>770</v>
      </c>
      <c r="P2306" s="180">
        <v>1566</v>
      </c>
      <c r="Q2306" t="str">
        <f t="shared" ref="Q2306:Q2369" si="36">VLOOKUP(J2306,S:T,2,FALSE)</f>
        <v>Street</v>
      </c>
      <c r="R2306" s="182"/>
      <c r="U2306" s="182"/>
    </row>
    <row r="2307" spans="1:21" x14ac:dyDescent="0.35">
      <c r="A2307" s="180">
        <v>4</v>
      </c>
      <c r="B2307" s="180" t="s">
        <v>188</v>
      </c>
      <c r="C2307" s="180">
        <v>2020</v>
      </c>
      <c r="D2307" s="180">
        <v>2</v>
      </c>
      <c r="E2307" s="180" t="s">
        <v>298</v>
      </c>
      <c r="F2307" s="181">
        <v>6</v>
      </c>
      <c r="G2307" s="180" t="s">
        <v>193</v>
      </c>
      <c r="H2307" s="180">
        <v>624</v>
      </c>
      <c r="I2307" s="180" t="s">
        <v>227</v>
      </c>
      <c r="J2307" s="180" t="s">
        <v>125</v>
      </c>
      <c r="K2307" s="180" t="s">
        <v>228</v>
      </c>
      <c r="L2307" s="180">
        <v>4562</v>
      </c>
      <c r="M2307" s="180" t="s">
        <v>212</v>
      </c>
      <c r="N2307" s="180">
        <v>2</v>
      </c>
      <c r="O2307" s="180">
        <v>1226.56</v>
      </c>
      <c r="P2307" s="180">
        <v>7519</v>
      </c>
      <c r="Q2307" t="str">
        <f t="shared" si="36"/>
        <v>Street</v>
      </c>
      <c r="R2307" s="182"/>
      <c r="U2307" s="182"/>
    </row>
    <row r="2308" spans="1:21" x14ac:dyDescent="0.35">
      <c r="A2308" s="180">
        <v>5</v>
      </c>
      <c r="B2308" s="180" t="s">
        <v>182</v>
      </c>
      <c r="C2308" s="180">
        <v>2020</v>
      </c>
      <c r="D2308" s="180">
        <v>2</v>
      </c>
      <c r="E2308" s="180" t="s">
        <v>298</v>
      </c>
      <c r="F2308" s="181">
        <v>6</v>
      </c>
      <c r="G2308" s="180" t="s">
        <v>193</v>
      </c>
      <c r="H2308" s="180">
        <v>608</v>
      </c>
      <c r="I2308" s="180" t="s">
        <v>291</v>
      </c>
      <c r="J2308" s="180" t="s">
        <v>279</v>
      </c>
      <c r="K2308" s="180" t="s">
        <v>213</v>
      </c>
      <c r="L2308" s="180">
        <v>700</v>
      </c>
      <c r="M2308" s="180" t="s">
        <v>194</v>
      </c>
      <c r="N2308" s="180">
        <v>69</v>
      </c>
      <c r="O2308" s="180">
        <v>57856.84</v>
      </c>
      <c r="P2308" s="180">
        <v>263767</v>
      </c>
      <c r="Q2308" t="str">
        <f t="shared" si="36"/>
        <v>Street</v>
      </c>
      <c r="R2308" s="182"/>
      <c r="U2308" s="182"/>
    </row>
    <row r="2309" spans="1:21" x14ac:dyDescent="0.35">
      <c r="A2309" s="180">
        <v>5</v>
      </c>
      <c r="B2309" s="180" t="s">
        <v>182</v>
      </c>
      <c r="C2309" s="180">
        <v>2020</v>
      </c>
      <c r="D2309" s="180">
        <v>2</v>
      </c>
      <c r="E2309" s="180" t="s">
        <v>298</v>
      </c>
      <c r="F2309" s="181">
        <v>6</v>
      </c>
      <c r="G2309" s="180" t="s">
        <v>193</v>
      </c>
      <c r="H2309" s="180">
        <v>627</v>
      </c>
      <c r="I2309" s="180" t="s">
        <v>258</v>
      </c>
      <c r="J2309" s="180" t="s">
        <v>133</v>
      </c>
      <c r="K2309" s="180" t="s">
        <v>213</v>
      </c>
      <c r="L2309" s="180">
        <v>4562</v>
      </c>
      <c r="M2309" s="180" t="s">
        <v>212</v>
      </c>
      <c r="N2309" s="180">
        <v>3</v>
      </c>
      <c r="O2309" s="180">
        <v>1130.4100000000001</v>
      </c>
      <c r="P2309" s="180">
        <v>320</v>
      </c>
      <c r="Q2309" t="str">
        <f t="shared" si="36"/>
        <v>Street</v>
      </c>
      <c r="R2309" s="182"/>
      <c r="U2309" s="182"/>
    </row>
    <row r="2310" spans="1:21" x14ac:dyDescent="0.35">
      <c r="A2310" s="180">
        <v>5</v>
      </c>
      <c r="B2310" s="180" t="s">
        <v>182</v>
      </c>
      <c r="C2310" s="180">
        <v>2020</v>
      </c>
      <c r="D2310" s="180">
        <v>2</v>
      </c>
      <c r="E2310" s="180" t="s">
        <v>298</v>
      </c>
      <c r="F2310" s="181">
        <v>3</v>
      </c>
      <c r="G2310" s="180" t="s">
        <v>190</v>
      </c>
      <c r="H2310" s="180">
        <v>956</v>
      </c>
      <c r="I2310" s="180" t="s">
        <v>286</v>
      </c>
      <c r="J2310" s="180" t="s">
        <v>120</v>
      </c>
      <c r="K2310" s="180" t="s">
        <v>217</v>
      </c>
      <c r="L2310" s="180">
        <v>4532</v>
      </c>
      <c r="M2310" s="180" t="s">
        <v>201</v>
      </c>
      <c r="N2310" s="180">
        <v>218</v>
      </c>
      <c r="O2310" s="180">
        <v>344725.29</v>
      </c>
      <c r="P2310" s="180">
        <v>4708145</v>
      </c>
      <c r="Q2310" t="str">
        <f t="shared" si="36"/>
        <v>4-Medium C&amp;I</v>
      </c>
      <c r="R2310" s="182"/>
      <c r="U2310" s="182"/>
    </row>
    <row r="2311" spans="1:21" x14ac:dyDescent="0.35">
      <c r="A2311" s="180">
        <v>5</v>
      </c>
      <c r="B2311" s="180" t="s">
        <v>182</v>
      </c>
      <c r="C2311" s="180">
        <v>2020</v>
      </c>
      <c r="D2311" s="180">
        <v>2</v>
      </c>
      <c r="E2311" s="180" t="s">
        <v>298</v>
      </c>
      <c r="F2311" s="181">
        <v>5</v>
      </c>
      <c r="G2311" s="180" t="s">
        <v>196</v>
      </c>
      <c r="H2311" s="180">
        <v>954</v>
      </c>
      <c r="I2311" s="180" t="s">
        <v>238</v>
      </c>
      <c r="J2311" s="180" t="s">
        <v>120</v>
      </c>
      <c r="K2311" s="180" t="s">
        <v>217</v>
      </c>
      <c r="L2311" s="180">
        <v>4552</v>
      </c>
      <c r="M2311" s="180" t="s">
        <v>277</v>
      </c>
      <c r="N2311" s="180">
        <v>515</v>
      </c>
      <c r="O2311" s="180">
        <v>1011750.48</v>
      </c>
      <c r="P2311" s="180">
        <v>11716227</v>
      </c>
      <c r="Q2311" t="str">
        <f t="shared" si="36"/>
        <v>4-Medium C&amp;I</v>
      </c>
      <c r="R2311" s="182"/>
      <c r="U2311" s="182"/>
    </row>
    <row r="2312" spans="1:21" x14ac:dyDescent="0.35">
      <c r="A2312" s="180">
        <v>5</v>
      </c>
      <c r="B2312" s="180" t="s">
        <v>182</v>
      </c>
      <c r="C2312" s="177">
        <v>2020</v>
      </c>
      <c r="D2312" s="180">
        <v>3</v>
      </c>
      <c r="E2312" s="180" t="s">
        <v>246</v>
      </c>
      <c r="F2312" s="181">
        <v>1</v>
      </c>
      <c r="G2312" s="180" t="s">
        <v>184</v>
      </c>
      <c r="H2312" s="180">
        <v>616</v>
      </c>
      <c r="I2312" s="180" t="s">
        <v>200</v>
      </c>
      <c r="J2312" s="180" t="s">
        <v>126</v>
      </c>
      <c r="K2312" s="180" t="s">
        <v>198</v>
      </c>
      <c r="L2312" s="180">
        <v>4512</v>
      </c>
      <c r="M2312" s="180" t="s">
        <v>187</v>
      </c>
      <c r="N2312" s="180">
        <v>606</v>
      </c>
      <c r="O2312" s="180">
        <v>22330.240000000002</v>
      </c>
      <c r="P2312" s="180">
        <v>69681</v>
      </c>
      <c r="Q2312" t="str">
        <f t="shared" si="36"/>
        <v>Street</v>
      </c>
      <c r="R2312" s="182"/>
      <c r="U2312" s="182"/>
    </row>
    <row r="2313" spans="1:21" x14ac:dyDescent="0.35">
      <c r="A2313" s="180">
        <v>5</v>
      </c>
      <c r="B2313" s="180" t="s">
        <v>182</v>
      </c>
      <c r="C2313" s="177">
        <v>2020</v>
      </c>
      <c r="D2313" s="180">
        <v>3</v>
      </c>
      <c r="E2313" s="180" t="s">
        <v>246</v>
      </c>
      <c r="F2313" s="181">
        <v>60</v>
      </c>
      <c r="G2313" s="180" t="s">
        <v>213</v>
      </c>
      <c r="H2313" s="180">
        <v>623</v>
      </c>
      <c r="I2313" s="180" t="s">
        <v>296</v>
      </c>
      <c r="J2313" s="180" t="s">
        <v>125</v>
      </c>
      <c r="K2313" s="180" t="s">
        <v>228</v>
      </c>
      <c r="L2313" s="180">
        <v>360</v>
      </c>
      <c r="M2313" s="180" t="s">
        <v>226</v>
      </c>
      <c r="N2313" s="180">
        <v>3</v>
      </c>
      <c r="O2313" s="180">
        <v>63.36</v>
      </c>
      <c r="P2313" s="180">
        <v>189</v>
      </c>
      <c r="Q2313" t="str">
        <f t="shared" si="36"/>
        <v>Street</v>
      </c>
      <c r="R2313" s="182"/>
      <c r="U2313" s="182"/>
    </row>
    <row r="2314" spans="1:21" x14ac:dyDescent="0.35">
      <c r="A2314" s="180">
        <v>5</v>
      </c>
      <c r="B2314" s="180" t="s">
        <v>182</v>
      </c>
      <c r="C2314" s="177">
        <v>2020</v>
      </c>
      <c r="D2314" s="180">
        <v>3</v>
      </c>
      <c r="E2314" s="180" t="s">
        <v>246</v>
      </c>
      <c r="F2314" s="181">
        <v>6</v>
      </c>
      <c r="G2314" s="180" t="s">
        <v>193</v>
      </c>
      <c r="H2314" s="180">
        <v>623</v>
      </c>
      <c r="I2314" s="180" t="s">
        <v>296</v>
      </c>
      <c r="J2314" s="180" t="s">
        <v>125</v>
      </c>
      <c r="K2314" s="180" t="s">
        <v>228</v>
      </c>
      <c r="L2314" s="180">
        <v>700</v>
      </c>
      <c r="M2314" s="180" t="s">
        <v>194</v>
      </c>
      <c r="N2314" s="180">
        <v>1</v>
      </c>
      <c r="O2314" s="180">
        <v>1670.02</v>
      </c>
      <c r="P2314" s="180">
        <v>5913</v>
      </c>
      <c r="Q2314" t="str">
        <f t="shared" si="36"/>
        <v>Street</v>
      </c>
      <c r="R2314" s="182"/>
      <c r="U2314" s="182"/>
    </row>
    <row r="2315" spans="1:21" x14ac:dyDescent="0.35">
      <c r="A2315" s="180">
        <v>5</v>
      </c>
      <c r="B2315" s="180" t="s">
        <v>182</v>
      </c>
      <c r="C2315" s="177">
        <v>2020</v>
      </c>
      <c r="D2315" s="180">
        <v>3</v>
      </c>
      <c r="E2315" s="180" t="s">
        <v>246</v>
      </c>
      <c r="F2315" s="181">
        <v>60</v>
      </c>
      <c r="G2315" s="180" t="s">
        <v>213</v>
      </c>
      <c r="H2315" s="180">
        <v>624</v>
      </c>
      <c r="I2315" s="180" t="s">
        <v>227</v>
      </c>
      <c r="J2315" s="180" t="s">
        <v>125</v>
      </c>
      <c r="K2315" s="180" t="s">
        <v>228</v>
      </c>
      <c r="L2315" s="180">
        <v>4563</v>
      </c>
      <c r="M2315" s="180" t="s">
        <v>229</v>
      </c>
      <c r="N2315" s="180">
        <v>2</v>
      </c>
      <c r="O2315" s="180">
        <v>43.97</v>
      </c>
      <c r="P2315" s="180">
        <v>261</v>
      </c>
      <c r="Q2315" t="str">
        <f t="shared" si="36"/>
        <v>Street</v>
      </c>
      <c r="R2315" s="182"/>
      <c r="U2315" s="182"/>
    </row>
    <row r="2316" spans="1:21" x14ac:dyDescent="0.35">
      <c r="A2316" s="180">
        <v>5</v>
      </c>
      <c r="B2316" s="180" t="s">
        <v>182</v>
      </c>
      <c r="C2316" s="177">
        <v>2020</v>
      </c>
      <c r="D2316" s="180">
        <v>3</v>
      </c>
      <c r="E2316" s="180" t="s">
        <v>246</v>
      </c>
      <c r="F2316" s="181">
        <v>5</v>
      </c>
      <c r="G2316" s="180" t="s">
        <v>196</v>
      </c>
      <c r="H2316" s="180">
        <v>616</v>
      </c>
      <c r="I2316" s="180" t="s">
        <v>200</v>
      </c>
      <c r="J2316" s="180" t="s">
        <v>126</v>
      </c>
      <c r="K2316" s="180" t="s">
        <v>198</v>
      </c>
      <c r="L2316" s="180">
        <v>4552</v>
      </c>
      <c r="M2316" s="180" t="s">
        <v>277</v>
      </c>
      <c r="N2316" s="180">
        <v>108</v>
      </c>
      <c r="O2316" s="180">
        <v>15459.17</v>
      </c>
      <c r="P2316" s="180">
        <v>62194</v>
      </c>
      <c r="Q2316" t="str">
        <f t="shared" si="36"/>
        <v>Street</v>
      </c>
      <c r="R2316" s="182"/>
      <c r="U2316" s="182"/>
    </row>
    <row r="2317" spans="1:21" x14ac:dyDescent="0.35">
      <c r="A2317" s="180">
        <v>5</v>
      </c>
      <c r="B2317" s="180" t="s">
        <v>182</v>
      </c>
      <c r="C2317" s="177">
        <v>2020</v>
      </c>
      <c r="D2317" s="180">
        <v>3</v>
      </c>
      <c r="E2317" s="180" t="s">
        <v>246</v>
      </c>
      <c r="F2317" s="181">
        <v>75</v>
      </c>
      <c r="G2317" s="180" t="s">
        <v>213</v>
      </c>
      <c r="H2317" s="180">
        <v>701</v>
      </c>
      <c r="I2317" s="180" t="s">
        <v>207</v>
      </c>
      <c r="J2317" s="180" t="s">
        <v>208</v>
      </c>
      <c r="K2317" s="180" t="s">
        <v>209</v>
      </c>
      <c r="L2317" s="180">
        <v>1575</v>
      </c>
      <c r="M2317" s="180" t="s">
        <v>219</v>
      </c>
      <c r="N2317" s="180">
        <v>1</v>
      </c>
      <c r="O2317" s="180">
        <v>31184.32</v>
      </c>
      <c r="P2317" s="180">
        <v>188300</v>
      </c>
      <c r="Q2317" t="str">
        <f t="shared" si="36"/>
        <v>5-Large C&amp;I</v>
      </c>
      <c r="R2317" s="182"/>
      <c r="U2317" s="182"/>
    </row>
    <row r="2318" spans="1:21" x14ac:dyDescent="0.35">
      <c r="A2318" s="180">
        <v>5</v>
      </c>
      <c r="B2318" s="180" t="s">
        <v>182</v>
      </c>
      <c r="C2318" s="177">
        <v>2020</v>
      </c>
      <c r="D2318" s="180">
        <v>3</v>
      </c>
      <c r="E2318" s="180" t="s">
        <v>246</v>
      </c>
      <c r="F2318" s="181">
        <v>3</v>
      </c>
      <c r="G2318" s="180" t="s">
        <v>190</v>
      </c>
      <c r="H2318" s="180">
        <v>710</v>
      </c>
      <c r="I2318" s="180" t="s">
        <v>221</v>
      </c>
      <c r="J2318" s="180" t="s">
        <v>208</v>
      </c>
      <c r="K2318" s="180" t="s">
        <v>209</v>
      </c>
      <c r="L2318" s="180">
        <v>4532</v>
      </c>
      <c r="M2318" s="180" t="s">
        <v>201</v>
      </c>
      <c r="N2318" s="180">
        <v>2034</v>
      </c>
      <c r="O2318" s="180">
        <v>19474312.300000001</v>
      </c>
      <c r="P2318" s="180">
        <v>318976389</v>
      </c>
      <c r="Q2318" t="str">
        <f t="shared" si="36"/>
        <v>5-Large C&amp;I</v>
      </c>
      <c r="R2318" s="182"/>
      <c r="U2318" s="182"/>
    </row>
    <row r="2319" spans="1:21" x14ac:dyDescent="0.35">
      <c r="A2319" s="180">
        <v>4</v>
      </c>
      <c r="B2319" s="180" t="s">
        <v>188</v>
      </c>
      <c r="C2319" s="177">
        <v>2020</v>
      </c>
      <c r="D2319" s="180">
        <v>3</v>
      </c>
      <c r="E2319" s="180" t="s">
        <v>246</v>
      </c>
      <c r="F2319" s="181">
        <v>1</v>
      </c>
      <c r="G2319" s="180" t="s">
        <v>184</v>
      </c>
      <c r="H2319" s="180">
        <v>953</v>
      </c>
      <c r="I2319" s="180" t="s">
        <v>214</v>
      </c>
      <c r="J2319" s="180" t="s">
        <v>119</v>
      </c>
      <c r="K2319" s="180" t="s">
        <v>215</v>
      </c>
      <c r="L2319" s="180">
        <v>4512</v>
      </c>
      <c r="M2319" s="180" t="s">
        <v>187</v>
      </c>
      <c r="N2319" s="180">
        <v>1</v>
      </c>
      <c r="O2319" s="180">
        <v>11.47</v>
      </c>
      <c r="P2319" s="180">
        <v>14</v>
      </c>
      <c r="Q2319" t="str">
        <f t="shared" si="36"/>
        <v>3-Small C&amp;I</v>
      </c>
      <c r="R2319" s="182"/>
      <c r="U2319" s="182"/>
    </row>
    <row r="2320" spans="1:21" x14ac:dyDescent="0.35">
      <c r="A2320" s="180">
        <v>5</v>
      </c>
      <c r="B2320" s="180" t="s">
        <v>182</v>
      </c>
      <c r="C2320" s="177">
        <v>2020</v>
      </c>
      <c r="D2320" s="180">
        <v>3</v>
      </c>
      <c r="E2320" s="180" t="s">
        <v>246</v>
      </c>
      <c r="F2320" s="181">
        <v>3</v>
      </c>
      <c r="G2320" s="180" t="s">
        <v>190</v>
      </c>
      <c r="H2320" s="180">
        <v>19</v>
      </c>
      <c r="I2320" s="180" t="s">
        <v>263</v>
      </c>
      <c r="J2320" s="180" t="s">
        <v>128</v>
      </c>
      <c r="K2320" s="180" t="s">
        <v>264</v>
      </c>
      <c r="L2320" s="180">
        <v>300</v>
      </c>
      <c r="M2320" s="180" t="s">
        <v>192</v>
      </c>
      <c r="N2320" s="180">
        <v>51</v>
      </c>
      <c r="O2320" s="180">
        <v>190011.82</v>
      </c>
      <c r="P2320" s="180">
        <v>937115</v>
      </c>
      <c r="Q2320" t="str">
        <f t="shared" si="36"/>
        <v>4-Medium C&amp;I</v>
      </c>
      <c r="R2320" s="182"/>
      <c r="U2320" s="182"/>
    </row>
    <row r="2321" spans="1:21" x14ac:dyDescent="0.35">
      <c r="A2321" s="180">
        <v>5</v>
      </c>
      <c r="B2321" s="180" t="s">
        <v>182</v>
      </c>
      <c r="C2321" s="177">
        <v>2020</v>
      </c>
      <c r="D2321" s="180">
        <v>3</v>
      </c>
      <c r="E2321" s="180" t="s">
        <v>246</v>
      </c>
      <c r="F2321" s="181">
        <v>5</v>
      </c>
      <c r="G2321" s="180" t="s">
        <v>196</v>
      </c>
      <c r="H2321" s="180">
        <v>951</v>
      </c>
      <c r="I2321" s="180" t="s">
        <v>251</v>
      </c>
      <c r="J2321" s="180" t="s">
        <v>127</v>
      </c>
      <c r="K2321" s="180" t="s">
        <v>250</v>
      </c>
      <c r="L2321" s="180">
        <v>4552</v>
      </c>
      <c r="M2321" s="180" t="s">
        <v>277</v>
      </c>
      <c r="N2321" s="180">
        <v>1</v>
      </c>
      <c r="O2321" s="180">
        <v>36.19</v>
      </c>
      <c r="P2321" s="180">
        <v>300</v>
      </c>
      <c r="Q2321" t="str">
        <f t="shared" si="36"/>
        <v>3-Small C&amp;I</v>
      </c>
      <c r="R2321" s="182"/>
      <c r="U2321" s="182"/>
    </row>
    <row r="2322" spans="1:21" x14ac:dyDescent="0.35">
      <c r="A2322" s="180">
        <v>5</v>
      </c>
      <c r="B2322" s="180" t="s">
        <v>182</v>
      </c>
      <c r="C2322" s="177">
        <v>2020</v>
      </c>
      <c r="D2322" s="180">
        <v>3</v>
      </c>
      <c r="E2322" s="180" t="s">
        <v>246</v>
      </c>
      <c r="F2322" s="181">
        <v>75</v>
      </c>
      <c r="G2322" s="180" t="s">
        <v>213</v>
      </c>
      <c r="H2322" s="180">
        <v>18</v>
      </c>
      <c r="I2322" s="180" t="s">
        <v>216</v>
      </c>
      <c r="J2322" s="180" t="s">
        <v>120</v>
      </c>
      <c r="K2322" s="180" t="s">
        <v>217</v>
      </c>
      <c r="L2322" s="180">
        <v>1575</v>
      </c>
      <c r="M2322" s="180" t="s">
        <v>219</v>
      </c>
      <c r="N2322" s="180">
        <v>2</v>
      </c>
      <c r="O2322" s="180">
        <v>8490.5400000000009</v>
      </c>
      <c r="P2322" s="180">
        <v>43510</v>
      </c>
      <c r="Q2322" t="str">
        <f t="shared" si="36"/>
        <v>4-Medium C&amp;I</v>
      </c>
      <c r="R2322" s="182"/>
      <c r="U2322" s="182"/>
    </row>
    <row r="2323" spans="1:21" x14ac:dyDescent="0.35">
      <c r="A2323" s="180">
        <v>5</v>
      </c>
      <c r="B2323" s="180" t="s">
        <v>182</v>
      </c>
      <c r="C2323" s="177">
        <v>2020</v>
      </c>
      <c r="D2323" s="180">
        <v>3</v>
      </c>
      <c r="E2323" s="180" t="s">
        <v>246</v>
      </c>
      <c r="F2323" s="181">
        <v>5</v>
      </c>
      <c r="G2323" s="180" t="s">
        <v>196</v>
      </c>
      <c r="H2323" s="180">
        <v>950</v>
      </c>
      <c r="I2323" s="180" t="s">
        <v>185</v>
      </c>
      <c r="J2323" s="180" t="s">
        <v>116</v>
      </c>
      <c r="K2323" s="180" t="s">
        <v>186</v>
      </c>
      <c r="L2323" s="180">
        <v>4552</v>
      </c>
      <c r="M2323" s="180" t="s">
        <v>277</v>
      </c>
      <c r="N2323" s="180">
        <v>1353</v>
      </c>
      <c r="O2323" s="180">
        <v>349262.6</v>
      </c>
      <c r="P2323" s="180">
        <v>3559143</v>
      </c>
      <c r="Q2323" t="str">
        <f t="shared" si="36"/>
        <v>3-Small C&amp;I</v>
      </c>
      <c r="R2323" s="182"/>
      <c r="U2323" s="182"/>
    </row>
    <row r="2324" spans="1:21" x14ac:dyDescent="0.35">
      <c r="A2324" s="180">
        <v>5</v>
      </c>
      <c r="B2324" s="180" t="s">
        <v>182</v>
      </c>
      <c r="C2324" s="177">
        <v>2020</v>
      </c>
      <c r="D2324" s="180">
        <v>3</v>
      </c>
      <c r="E2324" s="180" t="s">
        <v>246</v>
      </c>
      <c r="F2324" s="181">
        <v>6</v>
      </c>
      <c r="G2324" s="180" t="s">
        <v>193</v>
      </c>
      <c r="H2324" s="180">
        <v>612</v>
      </c>
      <c r="I2324" s="180" t="s">
        <v>224</v>
      </c>
      <c r="J2324" s="180" t="s">
        <v>117</v>
      </c>
      <c r="K2324" s="180" t="s">
        <v>225</v>
      </c>
      <c r="L2324" s="180">
        <v>700</v>
      </c>
      <c r="M2324" s="180" t="s">
        <v>194</v>
      </c>
      <c r="N2324" s="180">
        <v>3</v>
      </c>
      <c r="O2324" s="180">
        <v>82.84</v>
      </c>
      <c r="P2324" s="180">
        <v>278</v>
      </c>
      <c r="Q2324" t="str">
        <f t="shared" si="36"/>
        <v>3-Small C&amp;I</v>
      </c>
      <c r="R2324" s="182"/>
      <c r="U2324" s="182"/>
    </row>
    <row r="2325" spans="1:21" x14ac:dyDescent="0.35">
      <c r="A2325" s="180">
        <v>5</v>
      </c>
      <c r="B2325" s="180" t="s">
        <v>182</v>
      </c>
      <c r="C2325" s="177">
        <v>2020</v>
      </c>
      <c r="D2325" s="180">
        <v>3</v>
      </c>
      <c r="E2325" s="180" t="s">
        <v>246</v>
      </c>
      <c r="F2325" s="181">
        <v>10</v>
      </c>
      <c r="G2325" s="180" t="s">
        <v>239</v>
      </c>
      <c r="H2325" s="180">
        <v>950</v>
      </c>
      <c r="I2325" s="180" t="s">
        <v>185</v>
      </c>
      <c r="J2325" s="180" t="s">
        <v>116</v>
      </c>
      <c r="K2325" s="180" t="s">
        <v>186</v>
      </c>
      <c r="L2325" s="180">
        <v>4513</v>
      </c>
      <c r="M2325" s="180" t="s">
        <v>241</v>
      </c>
      <c r="N2325" s="180">
        <v>11</v>
      </c>
      <c r="O2325" s="180">
        <v>2087.54</v>
      </c>
      <c r="P2325" s="180">
        <v>21286</v>
      </c>
      <c r="Q2325" t="str">
        <f t="shared" si="36"/>
        <v>3-Small C&amp;I</v>
      </c>
      <c r="R2325" s="182"/>
      <c r="U2325" s="182"/>
    </row>
    <row r="2326" spans="1:21" x14ac:dyDescent="0.35">
      <c r="A2326" s="180">
        <v>5</v>
      </c>
      <c r="B2326" s="180" t="s">
        <v>182</v>
      </c>
      <c r="C2326" s="177">
        <v>2020</v>
      </c>
      <c r="D2326" s="180">
        <v>3</v>
      </c>
      <c r="E2326" s="180" t="s">
        <v>246</v>
      </c>
      <c r="F2326" s="181">
        <v>3</v>
      </c>
      <c r="G2326" s="180" t="s">
        <v>190</v>
      </c>
      <c r="H2326" s="180">
        <v>616</v>
      </c>
      <c r="I2326" s="180" t="s">
        <v>200</v>
      </c>
      <c r="J2326" s="180" t="s">
        <v>126</v>
      </c>
      <c r="K2326" s="180" t="s">
        <v>198</v>
      </c>
      <c r="L2326" s="180">
        <v>4532</v>
      </c>
      <c r="M2326" s="180" t="s">
        <v>201</v>
      </c>
      <c r="N2326" s="180">
        <v>3398</v>
      </c>
      <c r="O2326" s="180">
        <v>281603.32</v>
      </c>
      <c r="P2326" s="180">
        <v>1121064</v>
      </c>
      <c r="Q2326" t="str">
        <f t="shared" si="36"/>
        <v>Street</v>
      </c>
      <c r="R2326" s="182"/>
      <c r="U2326" s="182"/>
    </row>
    <row r="2327" spans="1:21" x14ac:dyDescent="0.35">
      <c r="A2327" s="180">
        <v>5</v>
      </c>
      <c r="B2327" s="180" t="s">
        <v>182</v>
      </c>
      <c r="C2327" s="177">
        <v>2020</v>
      </c>
      <c r="D2327" s="180">
        <v>3</v>
      </c>
      <c r="E2327" s="180" t="s">
        <v>246</v>
      </c>
      <c r="F2327" s="181">
        <v>6</v>
      </c>
      <c r="G2327" s="180" t="s">
        <v>193</v>
      </c>
      <c r="H2327" s="180">
        <v>626</v>
      </c>
      <c r="I2327" s="180" t="s">
        <v>269</v>
      </c>
      <c r="J2327" s="180" t="s">
        <v>133</v>
      </c>
      <c r="K2327" s="180" t="s">
        <v>213</v>
      </c>
      <c r="L2327" s="180">
        <v>700</v>
      </c>
      <c r="M2327" s="180" t="s">
        <v>194</v>
      </c>
      <c r="N2327" s="180">
        <v>3</v>
      </c>
      <c r="O2327" s="180">
        <v>2022.73</v>
      </c>
      <c r="P2327" s="180">
        <v>601</v>
      </c>
      <c r="Q2327" t="str">
        <f t="shared" si="36"/>
        <v>Street</v>
      </c>
      <c r="R2327" s="182"/>
      <c r="U2327" s="182"/>
    </row>
    <row r="2328" spans="1:21" x14ac:dyDescent="0.35">
      <c r="A2328" s="180">
        <v>4</v>
      </c>
      <c r="B2328" s="180" t="s">
        <v>188</v>
      </c>
      <c r="C2328" s="177">
        <v>2020</v>
      </c>
      <c r="D2328" s="180">
        <v>3</v>
      </c>
      <c r="E2328" s="180" t="s">
        <v>246</v>
      </c>
      <c r="F2328" s="181">
        <v>1</v>
      </c>
      <c r="G2328" s="180" t="s">
        <v>184</v>
      </c>
      <c r="H2328" s="180">
        <v>903</v>
      </c>
      <c r="I2328" s="180" t="s">
        <v>240</v>
      </c>
      <c r="J2328" s="180" t="s">
        <v>122</v>
      </c>
      <c r="K2328" s="180" t="s">
        <v>231</v>
      </c>
      <c r="L2328" s="180">
        <v>4512</v>
      </c>
      <c r="M2328" s="180" t="s">
        <v>187</v>
      </c>
      <c r="N2328" s="180">
        <v>10449</v>
      </c>
      <c r="O2328" s="180">
        <v>942877.55</v>
      </c>
      <c r="P2328" s="180">
        <v>6863943</v>
      </c>
      <c r="Q2328" t="str">
        <f t="shared" si="36"/>
        <v>1-Residential</v>
      </c>
      <c r="R2328" s="182"/>
      <c r="U2328" s="182"/>
    </row>
    <row r="2329" spans="1:21" x14ac:dyDescent="0.35">
      <c r="A2329" s="180">
        <v>5</v>
      </c>
      <c r="B2329" s="180" t="s">
        <v>182</v>
      </c>
      <c r="C2329" s="177">
        <v>2020</v>
      </c>
      <c r="D2329" s="180">
        <v>3</v>
      </c>
      <c r="E2329" s="180" t="s">
        <v>246</v>
      </c>
      <c r="F2329" s="181">
        <v>60</v>
      </c>
      <c r="G2329" s="180" t="s">
        <v>213</v>
      </c>
      <c r="H2329" s="180">
        <v>601</v>
      </c>
      <c r="I2329" s="180" t="s">
        <v>261</v>
      </c>
      <c r="J2329" s="180" t="s">
        <v>124</v>
      </c>
      <c r="K2329" s="180" t="s">
        <v>262</v>
      </c>
      <c r="L2329" s="180">
        <v>360</v>
      </c>
      <c r="M2329" s="180" t="s">
        <v>226</v>
      </c>
      <c r="N2329" s="180">
        <v>46</v>
      </c>
      <c r="O2329" s="180">
        <v>1330.51</v>
      </c>
      <c r="P2329" s="180">
        <v>2262</v>
      </c>
      <c r="Q2329" t="str">
        <f t="shared" si="36"/>
        <v>Street</v>
      </c>
      <c r="R2329" s="182"/>
      <c r="U2329" s="182"/>
    </row>
    <row r="2330" spans="1:21" x14ac:dyDescent="0.35">
      <c r="A2330" s="180">
        <v>5</v>
      </c>
      <c r="B2330" s="180" t="s">
        <v>182</v>
      </c>
      <c r="C2330" s="177">
        <v>2020</v>
      </c>
      <c r="D2330" s="180">
        <v>3</v>
      </c>
      <c r="E2330" s="180" t="s">
        <v>246</v>
      </c>
      <c r="F2330" s="181">
        <v>6</v>
      </c>
      <c r="G2330" s="180" t="s">
        <v>193</v>
      </c>
      <c r="H2330" s="180">
        <v>600</v>
      </c>
      <c r="I2330" s="180" t="s">
        <v>267</v>
      </c>
      <c r="J2330" s="180" t="s">
        <v>124</v>
      </c>
      <c r="K2330" s="180" t="s">
        <v>262</v>
      </c>
      <c r="L2330" s="180">
        <v>700</v>
      </c>
      <c r="M2330" s="180" t="s">
        <v>194</v>
      </c>
      <c r="N2330" s="180">
        <v>82</v>
      </c>
      <c r="O2330" s="180">
        <v>47057.77</v>
      </c>
      <c r="P2330" s="180">
        <v>62708</v>
      </c>
      <c r="Q2330" t="str">
        <f t="shared" si="36"/>
        <v>Street</v>
      </c>
      <c r="R2330" s="182"/>
      <c r="U2330" s="182"/>
    </row>
    <row r="2331" spans="1:21" x14ac:dyDescent="0.35">
      <c r="A2331" s="180">
        <v>4</v>
      </c>
      <c r="B2331" s="180" t="s">
        <v>188</v>
      </c>
      <c r="C2331" s="177">
        <v>2020</v>
      </c>
      <c r="D2331" s="180">
        <v>3</v>
      </c>
      <c r="E2331" s="180" t="s">
        <v>246</v>
      </c>
      <c r="F2331" s="181">
        <v>3</v>
      </c>
      <c r="G2331" s="180" t="s">
        <v>190</v>
      </c>
      <c r="H2331" s="180">
        <v>955</v>
      </c>
      <c r="I2331" s="180" t="s">
        <v>283</v>
      </c>
      <c r="J2331" s="180" t="s">
        <v>128</v>
      </c>
      <c r="K2331" s="180" t="s">
        <v>264</v>
      </c>
      <c r="L2331" s="180">
        <v>4532</v>
      </c>
      <c r="M2331" s="180" t="s">
        <v>201</v>
      </c>
      <c r="N2331" s="180">
        <v>1</v>
      </c>
      <c r="O2331" s="180">
        <v>83</v>
      </c>
      <c r="P2331" s="180">
        <v>0</v>
      </c>
      <c r="Q2331" t="str">
        <f t="shared" si="36"/>
        <v>4-Medium C&amp;I</v>
      </c>
      <c r="R2331" s="182"/>
      <c r="U2331" s="182"/>
    </row>
    <row r="2332" spans="1:21" x14ac:dyDescent="0.35">
      <c r="A2332" s="180">
        <v>5</v>
      </c>
      <c r="B2332" s="180" t="s">
        <v>182</v>
      </c>
      <c r="C2332" s="177">
        <v>2020</v>
      </c>
      <c r="D2332" s="180">
        <v>3</v>
      </c>
      <c r="E2332" s="180" t="s">
        <v>246</v>
      </c>
      <c r="F2332" s="181">
        <v>3</v>
      </c>
      <c r="G2332" s="180" t="s">
        <v>190</v>
      </c>
      <c r="H2332" s="180">
        <v>15</v>
      </c>
      <c r="I2332" s="180" t="s">
        <v>253</v>
      </c>
      <c r="J2332" s="180" t="s">
        <v>119</v>
      </c>
      <c r="K2332" s="180" t="s">
        <v>215</v>
      </c>
      <c r="L2332" s="180">
        <v>300</v>
      </c>
      <c r="M2332" s="180" t="s">
        <v>192</v>
      </c>
      <c r="N2332" s="180">
        <v>104</v>
      </c>
      <c r="O2332" s="180">
        <v>6755.73</v>
      </c>
      <c r="P2332" s="180">
        <v>25650</v>
      </c>
      <c r="Q2332" t="str">
        <f t="shared" si="36"/>
        <v>3-Small C&amp;I</v>
      </c>
      <c r="R2332" s="182"/>
      <c r="U2332" s="182"/>
    </row>
    <row r="2333" spans="1:21" x14ac:dyDescent="0.35">
      <c r="A2333" s="180">
        <v>5</v>
      </c>
      <c r="B2333" s="180" t="s">
        <v>182</v>
      </c>
      <c r="C2333" s="177">
        <v>2020</v>
      </c>
      <c r="D2333" s="180">
        <v>3</v>
      </c>
      <c r="E2333" s="180" t="s">
        <v>246</v>
      </c>
      <c r="F2333" s="181">
        <v>3</v>
      </c>
      <c r="G2333" s="180" t="s">
        <v>190</v>
      </c>
      <c r="H2333" s="180">
        <v>10</v>
      </c>
      <c r="I2333" s="180" t="s">
        <v>252</v>
      </c>
      <c r="J2333" s="180" t="s">
        <v>118</v>
      </c>
      <c r="K2333" s="180" t="s">
        <v>237</v>
      </c>
      <c r="L2333" s="180">
        <v>300</v>
      </c>
      <c r="M2333" s="180" t="s">
        <v>192</v>
      </c>
      <c r="N2333" s="180">
        <v>20216</v>
      </c>
      <c r="O2333" s="180">
        <v>1615849.14</v>
      </c>
      <c r="P2333" s="180">
        <v>7976126</v>
      </c>
      <c r="Q2333" t="str">
        <f t="shared" si="36"/>
        <v>3-Small C&amp;I</v>
      </c>
      <c r="R2333" s="182"/>
      <c r="U2333" s="182"/>
    </row>
    <row r="2334" spans="1:21" x14ac:dyDescent="0.35">
      <c r="A2334" s="180">
        <v>5</v>
      </c>
      <c r="B2334" s="180" t="s">
        <v>182</v>
      </c>
      <c r="C2334" s="177">
        <v>2020</v>
      </c>
      <c r="D2334" s="180">
        <v>3</v>
      </c>
      <c r="E2334" s="180" t="s">
        <v>246</v>
      </c>
      <c r="F2334" s="181">
        <v>3</v>
      </c>
      <c r="G2334" s="180" t="s">
        <v>190</v>
      </c>
      <c r="H2334" s="180">
        <v>951</v>
      </c>
      <c r="I2334" s="180" t="s">
        <v>251</v>
      </c>
      <c r="J2334" s="180" t="s">
        <v>127</v>
      </c>
      <c r="K2334" s="180" t="s">
        <v>250</v>
      </c>
      <c r="L2334" s="180">
        <v>4532</v>
      </c>
      <c r="M2334" s="180" t="s">
        <v>201</v>
      </c>
      <c r="N2334" s="180">
        <v>1223</v>
      </c>
      <c r="O2334" s="180">
        <v>48105.49</v>
      </c>
      <c r="P2334" s="180">
        <v>417342</v>
      </c>
      <c r="Q2334" t="str">
        <f t="shared" si="36"/>
        <v>3-Small C&amp;I</v>
      </c>
      <c r="R2334" s="182"/>
      <c r="U2334" s="182"/>
    </row>
    <row r="2335" spans="1:21" x14ac:dyDescent="0.35">
      <c r="A2335" s="180">
        <v>5</v>
      </c>
      <c r="B2335" s="180" t="s">
        <v>182</v>
      </c>
      <c r="C2335" s="177">
        <v>2020</v>
      </c>
      <c r="D2335" s="180">
        <v>3</v>
      </c>
      <c r="E2335" s="180" t="s">
        <v>246</v>
      </c>
      <c r="F2335" s="181">
        <v>79</v>
      </c>
      <c r="G2335" s="180" t="s">
        <v>213</v>
      </c>
      <c r="H2335" s="180">
        <v>951</v>
      </c>
      <c r="I2335" s="180" t="s">
        <v>251</v>
      </c>
      <c r="J2335" s="180" t="s">
        <v>127</v>
      </c>
      <c r="K2335" s="180" t="s">
        <v>250</v>
      </c>
      <c r="L2335" s="180">
        <v>4579</v>
      </c>
      <c r="M2335" s="180" t="s">
        <v>222</v>
      </c>
      <c r="N2335" s="180">
        <v>7</v>
      </c>
      <c r="O2335" s="180">
        <v>319.42</v>
      </c>
      <c r="P2335" s="180">
        <v>2844</v>
      </c>
      <c r="Q2335" t="str">
        <f t="shared" si="36"/>
        <v>3-Small C&amp;I</v>
      </c>
      <c r="R2335" s="182"/>
      <c r="U2335" s="182"/>
    </row>
    <row r="2336" spans="1:21" x14ac:dyDescent="0.35">
      <c r="A2336" s="180">
        <v>5</v>
      </c>
      <c r="B2336" s="180" t="s">
        <v>182</v>
      </c>
      <c r="C2336" s="177">
        <v>2020</v>
      </c>
      <c r="D2336" s="180">
        <v>3</v>
      </c>
      <c r="E2336" s="180" t="s">
        <v>246</v>
      </c>
      <c r="F2336" s="181">
        <v>3</v>
      </c>
      <c r="G2336" s="180" t="s">
        <v>190</v>
      </c>
      <c r="H2336" s="180">
        <v>18</v>
      </c>
      <c r="I2336" s="180" t="s">
        <v>216</v>
      </c>
      <c r="J2336" s="180" t="s">
        <v>120</v>
      </c>
      <c r="K2336" s="180" t="s">
        <v>217</v>
      </c>
      <c r="L2336" s="180">
        <v>300</v>
      </c>
      <c r="M2336" s="180" t="s">
        <v>192</v>
      </c>
      <c r="N2336" s="180">
        <v>2182</v>
      </c>
      <c r="O2336" s="180">
        <v>6304033.0999999996</v>
      </c>
      <c r="P2336" s="180">
        <v>30452627</v>
      </c>
      <c r="Q2336" t="str">
        <f t="shared" si="36"/>
        <v>4-Medium C&amp;I</v>
      </c>
      <c r="R2336" s="182"/>
      <c r="U2336" s="182"/>
    </row>
    <row r="2337" spans="1:21" x14ac:dyDescent="0.35">
      <c r="A2337" s="180">
        <v>5</v>
      </c>
      <c r="B2337" s="180" t="s">
        <v>182</v>
      </c>
      <c r="C2337" s="177">
        <v>2020</v>
      </c>
      <c r="D2337" s="180">
        <v>3</v>
      </c>
      <c r="E2337" s="180" t="s">
        <v>246</v>
      </c>
      <c r="F2337" s="181">
        <v>5</v>
      </c>
      <c r="G2337" s="180" t="s">
        <v>196</v>
      </c>
      <c r="H2337" s="180">
        <v>13</v>
      </c>
      <c r="I2337" s="180" t="s">
        <v>297</v>
      </c>
      <c r="J2337" s="180" t="s">
        <v>120</v>
      </c>
      <c r="K2337" s="180" t="s">
        <v>217</v>
      </c>
      <c r="L2337" s="180">
        <v>460</v>
      </c>
      <c r="M2337" s="180" t="s">
        <v>199</v>
      </c>
      <c r="N2337" s="180">
        <v>8</v>
      </c>
      <c r="O2337" s="180">
        <v>19355.3</v>
      </c>
      <c r="P2337" s="180">
        <v>99040</v>
      </c>
      <c r="Q2337" t="str">
        <f t="shared" si="36"/>
        <v>4-Medium C&amp;I</v>
      </c>
      <c r="R2337" s="182"/>
      <c r="U2337" s="182"/>
    </row>
    <row r="2338" spans="1:21" x14ac:dyDescent="0.35">
      <c r="A2338" s="180">
        <v>4</v>
      </c>
      <c r="B2338" s="180" t="s">
        <v>188</v>
      </c>
      <c r="C2338" s="177">
        <v>2020</v>
      </c>
      <c r="D2338" s="180">
        <v>3</v>
      </c>
      <c r="E2338" s="180" t="s">
        <v>246</v>
      </c>
      <c r="F2338" s="181">
        <v>5</v>
      </c>
      <c r="G2338" s="180" t="s">
        <v>196</v>
      </c>
      <c r="H2338" s="180">
        <v>18</v>
      </c>
      <c r="I2338" s="180" t="s">
        <v>216</v>
      </c>
      <c r="J2338" s="180" t="s">
        <v>120</v>
      </c>
      <c r="K2338" s="180" t="s">
        <v>217</v>
      </c>
      <c r="L2338" s="180">
        <v>460</v>
      </c>
      <c r="M2338" s="180" t="s">
        <v>199</v>
      </c>
      <c r="N2338" s="180">
        <v>1</v>
      </c>
      <c r="O2338" s="180">
        <v>460.69</v>
      </c>
      <c r="P2338" s="180">
        <v>1680</v>
      </c>
      <c r="Q2338" t="str">
        <f t="shared" si="36"/>
        <v>4-Medium C&amp;I</v>
      </c>
      <c r="R2338" s="182"/>
      <c r="U2338" s="182"/>
    </row>
    <row r="2339" spans="1:21" x14ac:dyDescent="0.35">
      <c r="A2339" s="180">
        <v>5</v>
      </c>
      <c r="B2339" s="180" t="s">
        <v>182</v>
      </c>
      <c r="C2339" s="177">
        <v>2020</v>
      </c>
      <c r="D2339" s="180">
        <v>3</v>
      </c>
      <c r="E2339" s="180" t="s">
        <v>246</v>
      </c>
      <c r="F2339" s="181">
        <v>79</v>
      </c>
      <c r="G2339" s="180" t="s">
        <v>213</v>
      </c>
      <c r="H2339" s="180">
        <v>18</v>
      </c>
      <c r="I2339" s="180" t="s">
        <v>216</v>
      </c>
      <c r="J2339" s="180" t="s">
        <v>120</v>
      </c>
      <c r="K2339" s="180" t="s">
        <v>217</v>
      </c>
      <c r="L2339" s="180">
        <v>1579</v>
      </c>
      <c r="M2339" s="180" t="s">
        <v>272</v>
      </c>
      <c r="N2339" s="180">
        <v>1</v>
      </c>
      <c r="O2339" s="180">
        <v>12350.26</v>
      </c>
      <c r="P2339" s="180">
        <v>64600</v>
      </c>
      <c r="Q2339" t="str">
        <f t="shared" si="36"/>
        <v>4-Medium C&amp;I</v>
      </c>
      <c r="R2339" s="182"/>
      <c r="U2339" s="182"/>
    </row>
    <row r="2340" spans="1:21" x14ac:dyDescent="0.35">
      <c r="A2340" s="180">
        <v>5</v>
      </c>
      <c r="B2340" s="180" t="s">
        <v>182</v>
      </c>
      <c r="C2340" s="177">
        <v>2020</v>
      </c>
      <c r="D2340" s="180">
        <v>3</v>
      </c>
      <c r="E2340" s="180" t="s">
        <v>246</v>
      </c>
      <c r="F2340" s="181">
        <v>5</v>
      </c>
      <c r="G2340" s="180" t="s">
        <v>196</v>
      </c>
      <c r="H2340" s="180">
        <v>8</v>
      </c>
      <c r="I2340" s="180" t="s">
        <v>249</v>
      </c>
      <c r="J2340" s="180" t="s">
        <v>127</v>
      </c>
      <c r="K2340" s="180" t="s">
        <v>250</v>
      </c>
      <c r="L2340" s="180">
        <v>460</v>
      </c>
      <c r="M2340" s="180" t="s">
        <v>199</v>
      </c>
      <c r="N2340" s="180">
        <v>1</v>
      </c>
      <c r="O2340" s="180">
        <v>69.97</v>
      </c>
      <c r="P2340" s="180">
        <v>292</v>
      </c>
      <c r="Q2340" t="str">
        <f t="shared" si="36"/>
        <v>3-Small C&amp;I</v>
      </c>
      <c r="R2340" s="182"/>
      <c r="U2340" s="182"/>
    </row>
    <row r="2341" spans="1:21" x14ac:dyDescent="0.35">
      <c r="A2341" s="180">
        <v>5</v>
      </c>
      <c r="B2341" s="180" t="s">
        <v>182</v>
      </c>
      <c r="C2341" s="177">
        <v>2020</v>
      </c>
      <c r="D2341" s="180">
        <v>3</v>
      </c>
      <c r="E2341" s="180" t="s">
        <v>246</v>
      </c>
      <c r="F2341" s="181">
        <v>1</v>
      </c>
      <c r="G2341" s="180" t="s">
        <v>184</v>
      </c>
      <c r="H2341" s="180">
        <v>18</v>
      </c>
      <c r="I2341" s="180" t="s">
        <v>216</v>
      </c>
      <c r="J2341" s="180" t="s">
        <v>120</v>
      </c>
      <c r="K2341" s="180" t="s">
        <v>217</v>
      </c>
      <c r="L2341" s="180">
        <v>200</v>
      </c>
      <c r="M2341" s="180" t="s">
        <v>211</v>
      </c>
      <c r="N2341" s="180">
        <v>1</v>
      </c>
      <c r="O2341" s="180">
        <v>388.46</v>
      </c>
      <c r="P2341" s="180">
        <v>1760</v>
      </c>
      <c r="Q2341" t="str">
        <f t="shared" si="36"/>
        <v>4-Medium C&amp;I</v>
      </c>
      <c r="R2341" s="182"/>
      <c r="U2341" s="182"/>
    </row>
    <row r="2342" spans="1:21" x14ac:dyDescent="0.35">
      <c r="A2342" s="180">
        <v>5</v>
      </c>
      <c r="B2342" s="180" t="s">
        <v>182</v>
      </c>
      <c r="C2342" s="177">
        <v>2020</v>
      </c>
      <c r="D2342" s="180">
        <v>3</v>
      </c>
      <c r="E2342" s="180" t="s">
        <v>246</v>
      </c>
      <c r="F2342" s="181">
        <v>10</v>
      </c>
      <c r="G2342" s="180" t="s">
        <v>239</v>
      </c>
      <c r="H2342" s="180">
        <v>602</v>
      </c>
      <c r="I2342" s="180" t="s">
        <v>247</v>
      </c>
      <c r="J2342" s="180" t="s">
        <v>126</v>
      </c>
      <c r="K2342" s="180" t="s">
        <v>198</v>
      </c>
      <c r="L2342" s="180">
        <v>207</v>
      </c>
      <c r="M2342" s="180" t="s">
        <v>244</v>
      </c>
      <c r="N2342" s="180">
        <v>2</v>
      </c>
      <c r="O2342" s="180">
        <v>73.48</v>
      </c>
      <c r="P2342" s="180">
        <v>146</v>
      </c>
      <c r="Q2342" t="str">
        <f t="shared" si="36"/>
        <v>Street</v>
      </c>
      <c r="R2342" s="182"/>
      <c r="U2342" s="182"/>
    </row>
    <row r="2343" spans="1:21" x14ac:dyDescent="0.35">
      <c r="A2343" s="180">
        <v>5</v>
      </c>
      <c r="B2343" s="180" t="s">
        <v>182</v>
      </c>
      <c r="C2343" s="177">
        <v>2020</v>
      </c>
      <c r="D2343" s="180">
        <v>3</v>
      </c>
      <c r="E2343" s="180" t="s">
        <v>246</v>
      </c>
      <c r="F2343" s="181">
        <v>1</v>
      </c>
      <c r="G2343" s="180" t="s">
        <v>184</v>
      </c>
      <c r="H2343" s="180">
        <v>11</v>
      </c>
      <c r="I2343" s="180" t="s">
        <v>284</v>
      </c>
      <c r="J2343" s="180" t="s">
        <v>116</v>
      </c>
      <c r="K2343" s="180" t="s">
        <v>186</v>
      </c>
      <c r="L2343" s="180">
        <v>200</v>
      </c>
      <c r="M2343" s="180" t="s">
        <v>211</v>
      </c>
      <c r="N2343" s="180">
        <v>10</v>
      </c>
      <c r="O2343" s="180">
        <v>-18498.45</v>
      </c>
      <c r="P2343" s="180">
        <v>48241</v>
      </c>
      <c r="Q2343" t="str">
        <f t="shared" si="36"/>
        <v>3-Small C&amp;I</v>
      </c>
      <c r="R2343" s="182"/>
      <c r="U2343" s="182"/>
    </row>
    <row r="2344" spans="1:21" x14ac:dyDescent="0.35">
      <c r="A2344" s="180">
        <v>5</v>
      </c>
      <c r="B2344" s="180" t="s">
        <v>182</v>
      </c>
      <c r="C2344" s="177">
        <v>2020</v>
      </c>
      <c r="D2344" s="180">
        <v>3</v>
      </c>
      <c r="E2344" s="180" t="s">
        <v>246</v>
      </c>
      <c r="F2344" s="181">
        <v>10</v>
      </c>
      <c r="G2344" s="180" t="s">
        <v>239</v>
      </c>
      <c r="H2344" s="180">
        <v>5</v>
      </c>
      <c r="I2344" s="180" t="s">
        <v>191</v>
      </c>
      <c r="J2344" s="180" t="s">
        <v>116</v>
      </c>
      <c r="K2344" s="180" t="s">
        <v>186</v>
      </c>
      <c r="L2344" s="180">
        <v>207</v>
      </c>
      <c r="M2344" s="180" t="s">
        <v>244</v>
      </c>
      <c r="N2344" s="180">
        <v>16</v>
      </c>
      <c r="O2344" s="180">
        <v>2879.67</v>
      </c>
      <c r="P2344" s="180">
        <v>12648</v>
      </c>
      <c r="Q2344" t="str">
        <f t="shared" si="36"/>
        <v>3-Small C&amp;I</v>
      </c>
      <c r="R2344" s="182"/>
      <c r="U2344" s="182"/>
    </row>
    <row r="2345" spans="1:21" x14ac:dyDescent="0.35">
      <c r="A2345" s="180">
        <v>5</v>
      </c>
      <c r="B2345" s="180" t="s">
        <v>182</v>
      </c>
      <c r="C2345" s="177">
        <v>2020</v>
      </c>
      <c r="D2345" s="180">
        <v>3</v>
      </c>
      <c r="E2345" s="180" t="s">
        <v>246</v>
      </c>
      <c r="F2345" s="181">
        <v>3</v>
      </c>
      <c r="G2345" s="180" t="s">
        <v>190</v>
      </c>
      <c r="H2345" s="180">
        <v>11</v>
      </c>
      <c r="I2345" s="180" t="s">
        <v>284</v>
      </c>
      <c r="J2345" s="180" t="s">
        <v>116</v>
      </c>
      <c r="K2345" s="180" t="s">
        <v>186</v>
      </c>
      <c r="L2345" s="180">
        <v>300</v>
      </c>
      <c r="M2345" s="180" t="s">
        <v>192</v>
      </c>
      <c r="N2345" s="180">
        <v>209</v>
      </c>
      <c r="O2345" s="180">
        <v>76304.39</v>
      </c>
      <c r="P2345" s="180">
        <v>339331</v>
      </c>
      <c r="Q2345" t="str">
        <f t="shared" si="36"/>
        <v>3-Small C&amp;I</v>
      </c>
      <c r="R2345" s="182"/>
      <c r="U2345" s="182"/>
    </row>
    <row r="2346" spans="1:21" x14ac:dyDescent="0.35">
      <c r="A2346" s="180">
        <v>5</v>
      </c>
      <c r="B2346" s="180" t="s">
        <v>182</v>
      </c>
      <c r="C2346" s="177">
        <v>2020</v>
      </c>
      <c r="D2346" s="180">
        <v>3</v>
      </c>
      <c r="E2346" s="180" t="s">
        <v>246</v>
      </c>
      <c r="F2346" s="181">
        <v>3</v>
      </c>
      <c r="G2346" s="180" t="s">
        <v>190</v>
      </c>
      <c r="H2346" s="180">
        <v>950</v>
      </c>
      <c r="I2346" s="180" t="s">
        <v>185</v>
      </c>
      <c r="J2346" s="180" t="s">
        <v>116</v>
      </c>
      <c r="K2346" s="180" t="s">
        <v>186</v>
      </c>
      <c r="L2346" s="180">
        <v>4532</v>
      </c>
      <c r="M2346" s="180" t="s">
        <v>201</v>
      </c>
      <c r="N2346" s="180">
        <v>60274</v>
      </c>
      <c r="O2346" s="180">
        <v>5059021.76</v>
      </c>
      <c r="P2346" s="180">
        <v>93267318</v>
      </c>
      <c r="Q2346" t="str">
        <f t="shared" si="36"/>
        <v>3-Small C&amp;I</v>
      </c>
      <c r="R2346" s="182"/>
      <c r="U2346" s="182"/>
    </row>
    <row r="2347" spans="1:21" x14ac:dyDescent="0.35">
      <c r="A2347" s="180">
        <v>5</v>
      </c>
      <c r="B2347" s="180" t="s">
        <v>182</v>
      </c>
      <c r="C2347" s="177">
        <v>2020</v>
      </c>
      <c r="D2347" s="180">
        <v>3</v>
      </c>
      <c r="E2347" s="180" t="s">
        <v>246</v>
      </c>
      <c r="F2347" s="181">
        <v>72</v>
      </c>
      <c r="G2347" s="180" t="s">
        <v>213</v>
      </c>
      <c r="H2347" s="180">
        <v>5</v>
      </c>
      <c r="I2347" s="180" t="s">
        <v>191</v>
      </c>
      <c r="J2347" s="180" t="s">
        <v>116</v>
      </c>
      <c r="K2347" s="180" t="s">
        <v>186</v>
      </c>
      <c r="L2347" s="180">
        <v>1572</v>
      </c>
      <c r="M2347" s="180" t="s">
        <v>232</v>
      </c>
      <c r="N2347" s="180">
        <v>1</v>
      </c>
      <c r="O2347" s="180">
        <v>4348.78</v>
      </c>
      <c r="P2347" s="180">
        <v>20411</v>
      </c>
      <c r="Q2347" t="str">
        <f t="shared" si="36"/>
        <v>3-Small C&amp;I</v>
      </c>
      <c r="R2347" s="182"/>
      <c r="U2347" s="182"/>
    </row>
    <row r="2348" spans="1:21" x14ac:dyDescent="0.35">
      <c r="A2348" s="180">
        <v>5</v>
      </c>
      <c r="B2348" s="180" t="s">
        <v>182</v>
      </c>
      <c r="C2348" s="180">
        <v>2020</v>
      </c>
      <c r="D2348" s="180">
        <v>3</v>
      </c>
      <c r="E2348" s="180" t="s">
        <v>246</v>
      </c>
      <c r="F2348" s="181">
        <v>3</v>
      </c>
      <c r="G2348" s="180" t="s">
        <v>190</v>
      </c>
      <c r="H2348" s="180">
        <v>602</v>
      </c>
      <c r="I2348" s="180" t="s">
        <v>247</v>
      </c>
      <c r="J2348" s="180" t="s">
        <v>126</v>
      </c>
      <c r="K2348" s="180" t="s">
        <v>198</v>
      </c>
      <c r="L2348" s="180">
        <v>300</v>
      </c>
      <c r="M2348" s="180" t="s">
        <v>192</v>
      </c>
      <c r="N2348" s="180">
        <v>926</v>
      </c>
      <c r="O2348" s="180">
        <v>116109.21</v>
      </c>
      <c r="P2348" s="180">
        <v>309447</v>
      </c>
      <c r="Q2348" t="str">
        <f t="shared" si="36"/>
        <v>Street</v>
      </c>
      <c r="R2348" s="182"/>
      <c r="U2348" s="182"/>
    </row>
    <row r="2349" spans="1:21" x14ac:dyDescent="0.35">
      <c r="A2349" s="180">
        <v>4</v>
      </c>
      <c r="B2349" s="180" t="s">
        <v>188</v>
      </c>
      <c r="C2349" s="180">
        <v>2020</v>
      </c>
      <c r="D2349" s="180">
        <v>3</v>
      </c>
      <c r="E2349" s="180" t="s">
        <v>246</v>
      </c>
      <c r="F2349" s="181">
        <v>60</v>
      </c>
      <c r="G2349" s="180" t="s">
        <v>213</v>
      </c>
      <c r="H2349" s="180">
        <v>615</v>
      </c>
      <c r="I2349" s="180" t="s">
        <v>293</v>
      </c>
      <c r="J2349" s="180" t="s">
        <v>124</v>
      </c>
      <c r="K2349" s="180" t="s">
        <v>262</v>
      </c>
      <c r="L2349" s="180">
        <v>4563</v>
      </c>
      <c r="M2349" s="180" t="s">
        <v>229</v>
      </c>
      <c r="N2349" s="180">
        <v>1</v>
      </c>
      <c r="O2349" s="180">
        <v>11.39</v>
      </c>
      <c r="P2349" s="180">
        <v>30</v>
      </c>
      <c r="Q2349" t="str">
        <f t="shared" si="36"/>
        <v>Street</v>
      </c>
      <c r="R2349" s="182"/>
      <c r="U2349" s="182"/>
    </row>
    <row r="2350" spans="1:21" x14ac:dyDescent="0.35">
      <c r="A2350" s="180">
        <v>4</v>
      </c>
      <c r="B2350" s="180" t="s">
        <v>188</v>
      </c>
      <c r="C2350" s="180">
        <v>2020</v>
      </c>
      <c r="D2350" s="180">
        <v>3</v>
      </c>
      <c r="E2350" s="180" t="s">
        <v>246</v>
      </c>
      <c r="F2350" s="181">
        <v>6</v>
      </c>
      <c r="G2350" s="180" t="s">
        <v>193</v>
      </c>
      <c r="H2350" s="180">
        <v>624</v>
      </c>
      <c r="I2350" s="180" t="s">
        <v>227</v>
      </c>
      <c r="J2350" s="180" t="s">
        <v>125</v>
      </c>
      <c r="K2350" s="180" t="s">
        <v>228</v>
      </c>
      <c r="L2350" s="180">
        <v>4562</v>
      </c>
      <c r="M2350" s="180" t="s">
        <v>212</v>
      </c>
      <c r="N2350" s="180">
        <v>2</v>
      </c>
      <c r="O2350" s="180">
        <v>1333.94</v>
      </c>
      <c r="P2350" s="180">
        <v>6633</v>
      </c>
      <c r="Q2350" t="str">
        <f t="shared" si="36"/>
        <v>Street</v>
      </c>
      <c r="R2350" s="182"/>
      <c r="U2350" s="182"/>
    </row>
    <row r="2351" spans="1:21" x14ac:dyDescent="0.35">
      <c r="A2351" s="180">
        <v>4</v>
      </c>
      <c r="B2351" s="180" t="s">
        <v>188</v>
      </c>
      <c r="C2351" s="180">
        <v>2020</v>
      </c>
      <c r="D2351" s="180">
        <v>3</v>
      </c>
      <c r="E2351" s="180" t="s">
        <v>246</v>
      </c>
      <c r="F2351" s="181">
        <v>60</v>
      </c>
      <c r="G2351" s="180" t="s">
        <v>213</v>
      </c>
      <c r="H2351" s="180">
        <v>624</v>
      </c>
      <c r="I2351" s="180" t="s">
        <v>227</v>
      </c>
      <c r="J2351" s="180" t="s">
        <v>125</v>
      </c>
      <c r="K2351" s="180" t="s">
        <v>228</v>
      </c>
      <c r="L2351" s="180">
        <v>4563</v>
      </c>
      <c r="M2351" s="180" t="s">
        <v>229</v>
      </c>
      <c r="N2351" s="180">
        <v>2</v>
      </c>
      <c r="O2351" s="180">
        <v>29.28</v>
      </c>
      <c r="P2351" s="180">
        <v>136</v>
      </c>
      <c r="Q2351" t="str">
        <f t="shared" si="36"/>
        <v>Street</v>
      </c>
      <c r="R2351" s="182"/>
      <c r="U2351" s="182"/>
    </row>
    <row r="2352" spans="1:21" x14ac:dyDescent="0.35">
      <c r="A2352" s="180">
        <v>5</v>
      </c>
      <c r="B2352" s="180" t="s">
        <v>182</v>
      </c>
      <c r="C2352" s="180">
        <v>2020</v>
      </c>
      <c r="D2352" s="180">
        <v>3</v>
      </c>
      <c r="E2352" s="180" t="s">
        <v>246</v>
      </c>
      <c r="F2352" s="181">
        <v>10</v>
      </c>
      <c r="G2352" s="180" t="s">
        <v>239</v>
      </c>
      <c r="H2352" s="180">
        <v>301</v>
      </c>
      <c r="I2352" s="180" t="s">
        <v>248</v>
      </c>
      <c r="J2352" s="180" t="s">
        <v>122</v>
      </c>
      <c r="K2352" s="180" t="s">
        <v>231</v>
      </c>
      <c r="L2352" s="180">
        <v>207</v>
      </c>
      <c r="M2352" s="180" t="s">
        <v>244</v>
      </c>
      <c r="N2352" s="180">
        <v>1</v>
      </c>
      <c r="O2352" s="180">
        <v>-521.36</v>
      </c>
      <c r="P2352" s="180">
        <v>-2895</v>
      </c>
      <c r="Q2352" t="str">
        <f t="shared" si="36"/>
        <v>1-Residential</v>
      </c>
      <c r="R2352" s="182"/>
      <c r="U2352" s="182"/>
    </row>
    <row r="2353" spans="1:21" x14ac:dyDescent="0.35">
      <c r="A2353" s="180">
        <v>5</v>
      </c>
      <c r="B2353" s="180" t="s">
        <v>182</v>
      </c>
      <c r="C2353" s="180">
        <v>2020</v>
      </c>
      <c r="D2353" s="180">
        <v>3</v>
      </c>
      <c r="E2353" s="180" t="s">
        <v>246</v>
      </c>
      <c r="F2353" s="181">
        <v>1</v>
      </c>
      <c r="G2353" s="180" t="s">
        <v>184</v>
      </c>
      <c r="H2353" s="180">
        <v>903</v>
      </c>
      <c r="I2353" s="180" t="s">
        <v>240</v>
      </c>
      <c r="J2353" s="180" t="s">
        <v>122</v>
      </c>
      <c r="K2353" s="180" t="s">
        <v>231</v>
      </c>
      <c r="L2353" s="180">
        <v>4512</v>
      </c>
      <c r="M2353" s="180" t="s">
        <v>187</v>
      </c>
      <c r="N2353" s="180">
        <v>458625</v>
      </c>
      <c r="O2353" s="180">
        <v>31970805.390000001</v>
      </c>
      <c r="P2353" s="180">
        <v>238889018</v>
      </c>
      <c r="Q2353" t="str">
        <f t="shared" si="36"/>
        <v>1-Residential</v>
      </c>
      <c r="R2353" s="182"/>
      <c r="U2353" s="182"/>
    </row>
    <row r="2354" spans="1:21" x14ac:dyDescent="0.35">
      <c r="A2354" s="180">
        <v>5</v>
      </c>
      <c r="B2354" s="180" t="s">
        <v>182</v>
      </c>
      <c r="C2354" s="180">
        <v>2020</v>
      </c>
      <c r="D2354" s="180">
        <v>3</v>
      </c>
      <c r="E2354" s="180" t="s">
        <v>246</v>
      </c>
      <c r="F2354" s="181">
        <v>3</v>
      </c>
      <c r="G2354" s="180" t="s">
        <v>190</v>
      </c>
      <c r="H2354" s="180">
        <v>2</v>
      </c>
      <c r="I2354" s="180" t="s">
        <v>265</v>
      </c>
      <c r="J2354" s="180" t="s">
        <v>122</v>
      </c>
      <c r="K2354" s="180" t="s">
        <v>231</v>
      </c>
      <c r="L2354" s="180">
        <v>300</v>
      </c>
      <c r="M2354" s="180" t="s">
        <v>192</v>
      </c>
      <c r="N2354" s="180">
        <v>2</v>
      </c>
      <c r="O2354" s="180">
        <v>131.13</v>
      </c>
      <c r="P2354" s="180">
        <v>428</v>
      </c>
      <c r="Q2354" t="str">
        <f t="shared" si="36"/>
        <v>1-Residential</v>
      </c>
      <c r="R2354" s="182"/>
      <c r="U2354" s="182"/>
    </row>
    <row r="2355" spans="1:21" x14ac:dyDescent="0.35">
      <c r="A2355" s="180">
        <v>5</v>
      </c>
      <c r="B2355" s="180" t="s">
        <v>182</v>
      </c>
      <c r="C2355" s="180">
        <v>2020</v>
      </c>
      <c r="D2355" s="180">
        <v>3</v>
      </c>
      <c r="E2355" s="180" t="s">
        <v>246</v>
      </c>
      <c r="F2355" s="181">
        <v>1</v>
      </c>
      <c r="G2355" s="180" t="s">
        <v>184</v>
      </c>
      <c r="H2355" s="180">
        <v>905</v>
      </c>
      <c r="I2355" s="180" t="s">
        <v>273</v>
      </c>
      <c r="J2355" s="180" t="s">
        <v>123</v>
      </c>
      <c r="K2355" s="180" t="s">
        <v>243</v>
      </c>
      <c r="L2355" s="180">
        <v>4512</v>
      </c>
      <c r="M2355" s="180" t="s">
        <v>187</v>
      </c>
      <c r="N2355" s="180">
        <v>61887</v>
      </c>
      <c r="O2355" s="180">
        <v>1299287.32</v>
      </c>
      <c r="P2355" s="180">
        <v>32281696</v>
      </c>
      <c r="Q2355" t="str">
        <f t="shared" si="36"/>
        <v>2-Low Income Residential</v>
      </c>
      <c r="R2355" s="182"/>
      <c r="U2355" s="182"/>
    </row>
    <row r="2356" spans="1:21" x14ac:dyDescent="0.35">
      <c r="A2356" s="180">
        <v>5</v>
      </c>
      <c r="B2356" s="180" t="s">
        <v>182</v>
      </c>
      <c r="C2356" s="180">
        <v>2020</v>
      </c>
      <c r="D2356" s="180">
        <v>3</v>
      </c>
      <c r="E2356" s="180" t="s">
        <v>246</v>
      </c>
      <c r="F2356" s="181">
        <v>60</v>
      </c>
      <c r="G2356" s="180" t="s">
        <v>213</v>
      </c>
      <c r="H2356" s="180">
        <v>600</v>
      </c>
      <c r="I2356" s="180" t="s">
        <v>267</v>
      </c>
      <c r="J2356" s="180" t="s">
        <v>124</v>
      </c>
      <c r="K2356" s="180" t="s">
        <v>262</v>
      </c>
      <c r="L2356" s="180">
        <v>360</v>
      </c>
      <c r="M2356" s="180" t="s">
        <v>226</v>
      </c>
      <c r="N2356" s="180">
        <v>9</v>
      </c>
      <c r="O2356" s="180">
        <v>4215.3900000000003</v>
      </c>
      <c r="P2356" s="180">
        <v>5126</v>
      </c>
      <c r="Q2356" t="str">
        <f t="shared" si="36"/>
        <v>Street</v>
      </c>
      <c r="R2356" s="182"/>
      <c r="U2356" s="182"/>
    </row>
    <row r="2357" spans="1:21" x14ac:dyDescent="0.35">
      <c r="A2357" s="180">
        <v>5</v>
      </c>
      <c r="B2357" s="180" t="s">
        <v>182</v>
      </c>
      <c r="C2357" s="180">
        <v>2020</v>
      </c>
      <c r="D2357" s="180">
        <v>3</v>
      </c>
      <c r="E2357" s="180" t="s">
        <v>246</v>
      </c>
      <c r="F2357" s="181">
        <v>10</v>
      </c>
      <c r="G2357" s="180" t="s">
        <v>239</v>
      </c>
      <c r="H2357" s="180">
        <v>905</v>
      </c>
      <c r="I2357" s="180" t="s">
        <v>273</v>
      </c>
      <c r="J2357" s="180" t="s">
        <v>123</v>
      </c>
      <c r="K2357" s="180" t="s">
        <v>243</v>
      </c>
      <c r="L2357" s="180">
        <v>4513</v>
      </c>
      <c r="M2357" s="180" t="s">
        <v>241</v>
      </c>
      <c r="N2357" s="180">
        <v>4740</v>
      </c>
      <c r="O2357" s="180">
        <v>176923.77</v>
      </c>
      <c r="P2357" s="180">
        <v>4802462</v>
      </c>
      <c r="Q2357" t="str">
        <f t="shared" si="36"/>
        <v>2-Low Income Residential</v>
      </c>
      <c r="R2357" s="182"/>
      <c r="U2357" s="182"/>
    </row>
    <row r="2358" spans="1:21" x14ac:dyDescent="0.35">
      <c r="A2358" s="180">
        <v>4</v>
      </c>
      <c r="B2358" s="180" t="s">
        <v>188</v>
      </c>
      <c r="C2358" s="180">
        <v>2020</v>
      </c>
      <c r="D2358" s="180">
        <v>3</v>
      </c>
      <c r="E2358" s="180" t="s">
        <v>246</v>
      </c>
      <c r="F2358" s="181">
        <v>10</v>
      </c>
      <c r="G2358" s="180" t="s">
        <v>239</v>
      </c>
      <c r="H2358" s="180">
        <v>903</v>
      </c>
      <c r="I2358" s="180" t="s">
        <v>240</v>
      </c>
      <c r="J2358" s="180" t="s">
        <v>122</v>
      </c>
      <c r="K2358" s="180" t="s">
        <v>231</v>
      </c>
      <c r="L2358" s="180">
        <v>4513</v>
      </c>
      <c r="M2358" s="180" t="s">
        <v>241</v>
      </c>
      <c r="N2358" s="180">
        <v>156</v>
      </c>
      <c r="O2358" s="180">
        <v>16212.72</v>
      </c>
      <c r="P2358" s="180">
        <v>119389</v>
      </c>
      <c r="Q2358" t="str">
        <f t="shared" si="36"/>
        <v>1-Residential</v>
      </c>
      <c r="R2358" s="182"/>
      <c r="U2358" s="182"/>
    </row>
    <row r="2359" spans="1:21" x14ac:dyDescent="0.35">
      <c r="A2359" s="180">
        <v>5</v>
      </c>
      <c r="B2359" s="180" t="s">
        <v>182</v>
      </c>
      <c r="C2359" s="180">
        <v>2020</v>
      </c>
      <c r="D2359" s="180">
        <v>3</v>
      </c>
      <c r="E2359" s="180" t="s">
        <v>246</v>
      </c>
      <c r="F2359" s="181">
        <v>3</v>
      </c>
      <c r="G2359" s="180" t="s">
        <v>190</v>
      </c>
      <c r="H2359" s="180">
        <v>701</v>
      </c>
      <c r="I2359" s="180" t="s">
        <v>207</v>
      </c>
      <c r="J2359" s="180" t="s">
        <v>208</v>
      </c>
      <c r="K2359" s="180" t="s">
        <v>209</v>
      </c>
      <c r="L2359" s="180">
        <v>300</v>
      </c>
      <c r="M2359" s="180" t="s">
        <v>192</v>
      </c>
      <c r="N2359" s="180">
        <v>161</v>
      </c>
      <c r="O2359" s="180">
        <v>2177068.61</v>
      </c>
      <c r="P2359" s="180">
        <v>11478693</v>
      </c>
      <c r="Q2359" t="str">
        <f t="shared" si="36"/>
        <v>5-Large C&amp;I</v>
      </c>
      <c r="R2359" s="182"/>
      <c r="U2359" s="182"/>
    </row>
    <row r="2360" spans="1:21" x14ac:dyDescent="0.35">
      <c r="A2360" s="180">
        <v>5</v>
      </c>
      <c r="B2360" s="180" t="s">
        <v>182</v>
      </c>
      <c r="C2360" s="180">
        <v>2020</v>
      </c>
      <c r="D2360" s="180">
        <v>3</v>
      </c>
      <c r="E2360" s="180" t="s">
        <v>246</v>
      </c>
      <c r="F2360" s="181">
        <v>3</v>
      </c>
      <c r="G2360" s="180" t="s">
        <v>190</v>
      </c>
      <c r="H2360" s="180">
        <v>953</v>
      </c>
      <c r="I2360" s="180" t="s">
        <v>214</v>
      </c>
      <c r="J2360" s="180" t="s">
        <v>119</v>
      </c>
      <c r="K2360" s="180" t="s">
        <v>215</v>
      </c>
      <c r="L2360" s="180">
        <v>4532</v>
      </c>
      <c r="M2360" s="180" t="s">
        <v>201</v>
      </c>
      <c r="N2360" s="180">
        <v>19199</v>
      </c>
      <c r="O2360" s="180">
        <v>837240.38</v>
      </c>
      <c r="P2360" s="180">
        <v>10203192</v>
      </c>
      <c r="Q2360" t="str">
        <f t="shared" si="36"/>
        <v>3-Small C&amp;I</v>
      </c>
      <c r="R2360" s="182"/>
      <c r="U2360" s="182"/>
    </row>
    <row r="2361" spans="1:21" x14ac:dyDescent="0.35">
      <c r="A2361" s="180">
        <v>5</v>
      </c>
      <c r="B2361" s="180" t="s">
        <v>182</v>
      </c>
      <c r="C2361" s="180">
        <v>2020</v>
      </c>
      <c r="D2361" s="180">
        <v>3</v>
      </c>
      <c r="E2361" s="180" t="s">
        <v>246</v>
      </c>
      <c r="F2361" s="181">
        <v>3</v>
      </c>
      <c r="G2361" s="180" t="s">
        <v>190</v>
      </c>
      <c r="H2361" s="180">
        <v>700</v>
      </c>
      <c r="I2361" s="180" t="s">
        <v>274</v>
      </c>
      <c r="J2361" s="180" t="s">
        <v>208</v>
      </c>
      <c r="K2361" s="180" t="s">
        <v>209</v>
      </c>
      <c r="L2361" s="180">
        <v>300</v>
      </c>
      <c r="M2361" s="180" t="s">
        <v>192</v>
      </c>
      <c r="N2361" s="180">
        <v>4</v>
      </c>
      <c r="O2361" s="180">
        <v>53685.79</v>
      </c>
      <c r="P2361" s="180">
        <v>299280</v>
      </c>
      <c r="Q2361" t="str">
        <f t="shared" si="36"/>
        <v>5-Large C&amp;I</v>
      </c>
      <c r="R2361" s="182"/>
      <c r="U2361" s="182"/>
    </row>
    <row r="2362" spans="1:21" x14ac:dyDescent="0.35">
      <c r="A2362" s="180">
        <v>5</v>
      </c>
      <c r="B2362" s="180" t="s">
        <v>182</v>
      </c>
      <c r="C2362" s="180">
        <v>2020</v>
      </c>
      <c r="D2362" s="180">
        <v>3</v>
      </c>
      <c r="E2362" s="180" t="s">
        <v>246</v>
      </c>
      <c r="F2362" s="181">
        <v>3</v>
      </c>
      <c r="G2362" s="180" t="s">
        <v>190</v>
      </c>
      <c r="H2362" s="180">
        <v>14</v>
      </c>
      <c r="I2362" s="180" t="s">
        <v>300</v>
      </c>
      <c r="J2362" s="180" t="s">
        <v>118</v>
      </c>
      <c r="K2362" s="180" t="s">
        <v>237</v>
      </c>
      <c r="L2362" s="180">
        <v>300</v>
      </c>
      <c r="M2362" s="180" t="s">
        <v>192</v>
      </c>
      <c r="N2362" s="180">
        <v>1</v>
      </c>
      <c r="O2362" s="180">
        <v>688.42</v>
      </c>
      <c r="P2362" s="180">
        <v>2918</v>
      </c>
      <c r="Q2362" t="str">
        <f t="shared" si="36"/>
        <v>3-Small C&amp;I</v>
      </c>
      <c r="R2362" s="182"/>
      <c r="U2362" s="182"/>
    </row>
    <row r="2363" spans="1:21" x14ac:dyDescent="0.35">
      <c r="A2363" s="180">
        <v>5</v>
      </c>
      <c r="B2363" s="180" t="s">
        <v>182</v>
      </c>
      <c r="C2363" s="180">
        <v>2020</v>
      </c>
      <c r="D2363" s="180">
        <v>3</v>
      </c>
      <c r="E2363" s="180" t="s">
        <v>246</v>
      </c>
      <c r="F2363" s="181">
        <v>3</v>
      </c>
      <c r="G2363" s="180" t="s">
        <v>190</v>
      </c>
      <c r="H2363" s="180">
        <v>9</v>
      </c>
      <c r="I2363" s="180" t="s">
        <v>276</v>
      </c>
      <c r="J2363" s="180" t="s">
        <v>118</v>
      </c>
      <c r="K2363" s="180" t="s">
        <v>237</v>
      </c>
      <c r="L2363" s="180">
        <v>300</v>
      </c>
      <c r="M2363" s="180" t="s">
        <v>192</v>
      </c>
      <c r="N2363" s="180">
        <v>309</v>
      </c>
      <c r="O2363" s="180">
        <v>-307607.18</v>
      </c>
      <c r="P2363" s="180">
        <v>515581</v>
      </c>
      <c r="Q2363" t="str">
        <f t="shared" si="36"/>
        <v>3-Small C&amp;I</v>
      </c>
      <c r="R2363" s="182"/>
      <c r="U2363" s="182"/>
    </row>
    <row r="2364" spans="1:21" x14ac:dyDescent="0.35">
      <c r="A2364" s="180">
        <v>4</v>
      </c>
      <c r="B2364" s="180" t="s">
        <v>188</v>
      </c>
      <c r="C2364" s="180">
        <v>2020</v>
      </c>
      <c r="D2364" s="180">
        <v>3</v>
      </c>
      <c r="E2364" s="180" t="s">
        <v>246</v>
      </c>
      <c r="F2364" s="181">
        <v>3</v>
      </c>
      <c r="G2364" s="180" t="s">
        <v>190</v>
      </c>
      <c r="H2364" s="180">
        <v>9</v>
      </c>
      <c r="I2364" s="180" t="s">
        <v>276</v>
      </c>
      <c r="J2364" s="180" t="s">
        <v>118</v>
      </c>
      <c r="K2364" s="180" t="s">
        <v>237</v>
      </c>
      <c r="L2364" s="180">
        <v>300</v>
      </c>
      <c r="M2364" s="180" t="s">
        <v>192</v>
      </c>
      <c r="N2364" s="180">
        <v>2</v>
      </c>
      <c r="O2364" s="180">
        <v>215.64</v>
      </c>
      <c r="P2364" s="180">
        <v>878</v>
      </c>
      <c r="Q2364" t="str">
        <f t="shared" si="36"/>
        <v>3-Small C&amp;I</v>
      </c>
      <c r="R2364" s="182"/>
      <c r="U2364" s="182"/>
    </row>
    <row r="2365" spans="1:21" x14ac:dyDescent="0.35">
      <c r="A2365" s="180">
        <v>4</v>
      </c>
      <c r="B2365" s="180" t="s">
        <v>188</v>
      </c>
      <c r="C2365" s="180">
        <v>2020</v>
      </c>
      <c r="D2365" s="180">
        <v>3</v>
      </c>
      <c r="E2365" s="180" t="s">
        <v>246</v>
      </c>
      <c r="F2365" s="181">
        <v>3</v>
      </c>
      <c r="G2365" s="180" t="s">
        <v>190</v>
      </c>
      <c r="H2365" s="180">
        <v>621</v>
      </c>
      <c r="I2365" s="180" t="s">
        <v>260</v>
      </c>
      <c r="J2365" s="180" t="s">
        <v>117</v>
      </c>
      <c r="K2365" s="180" t="s">
        <v>225</v>
      </c>
      <c r="L2365" s="180">
        <v>4532</v>
      </c>
      <c r="M2365" s="180" t="s">
        <v>201</v>
      </c>
      <c r="N2365" s="180">
        <v>8</v>
      </c>
      <c r="O2365" s="180">
        <v>186.82</v>
      </c>
      <c r="P2365" s="180">
        <v>1276</v>
      </c>
      <c r="Q2365" t="str">
        <f t="shared" si="36"/>
        <v>3-Small C&amp;I</v>
      </c>
      <c r="R2365" s="182"/>
      <c r="U2365" s="182"/>
    </row>
    <row r="2366" spans="1:21" x14ac:dyDescent="0.35">
      <c r="A2366" s="180">
        <v>5</v>
      </c>
      <c r="B2366" s="180" t="s">
        <v>182</v>
      </c>
      <c r="C2366" s="180">
        <v>2020</v>
      </c>
      <c r="D2366" s="180">
        <v>3</v>
      </c>
      <c r="E2366" s="180" t="s">
        <v>246</v>
      </c>
      <c r="F2366" s="181">
        <v>3</v>
      </c>
      <c r="G2366" s="180" t="s">
        <v>190</v>
      </c>
      <c r="H2366" s="180">
        <v>5</v>
      </c>
      <c r="I2366" s="180" t="s">
        <v>191</v>
      </c>
      <c r="J2366" s="180" t="s">
        <v>116</v>
      </c>
      <c r="K2366" s="180" t="s">
        <v>186</v>
      </c>
      <c r="L2366" s="180">
        <v>300</v>
      </c>
      <c r="M2366" s="180" t="s">
        <v>192</v>
      </c>
      <c r="N2366" s="180">
        <v>42550</v>
      </c>
      <c r="O2366" s="180">
        <v>2569328.85</v>
      </c>
      <c r="P2366" s="180">
        <v>50184117</v>
      </c>
      <c r="Q2366" t="str">
        <f t="shared" si="36"/>
        <v>3-Small C&amp;I</v>
      </c>
      <c r="R2366" s="182"/>
      <c r="U2366" s="182"/>
    </row>
    <row r="2367" spans="1:21" x14ac:dyDescent="0.35">
      <c r="A2367" s="180">
        <v>5</v>
      </c>
      <c r="B2367" s="180" t="s">
        <v>182</v>
      </c>
      <c r="C2367" s="180">
        <v>2020</v>
      </c>
      <c r="D2367" s="180">
        <v>3</v>
      </c>
      <c r="E2367" s="180" t="s">
        <v>246</v>
      </c>
      <c r="F2367" s="181">
        <v>6</v>
      </c>
      <c r="G2367" s="180" t="s">
        <v>193</v>
      </c>
      <c r="H2367" s="180">
        <v>602</v>
      </c>
      <c r="I2367" s="180" t="s">
        <v>247</v>
      </c>
      <c r="J2367" s="180" t="s">
        <v>126</v>
      </c>
      <c r="K2367" s="180" t="s">
        <v>198</v>
      </c>
      <c r="L2367" s="180">
        <v>700</v>
      </c>
      <c r="M2367" s="180" t="s">
        <v>194</v>
      </c>
      <c r="N2367" s="180">
        <v>326</v>
      </c>
      <c r="O2367" s="180">
        <v>31948.75</v>
      </c>
      <c r="P2367" s="180">
        <v>83712</v>
      </c>
      <c r="Q2367" t="str">
        <f t="shared" si="36"/>
        <v>Street</v>
      </c>
      <c r="R2367" s="182"/>
      <c r="U2367" s="182"/>
    </row>
    <row r="2368" spans="1:21" x14ac:dyDescent="0.35">
      <c r="A2368" s="180">
        <v>5</v>
      </c>
      <c r="B2368" s="180" t="s">
        <v>182</v>
      </c>
      <c r="C2368" s="180">
        <v>2020</v>
      </c>
      <c r="D2368" s="180">
        <v>3</v>
      </c>
      <c r="E2368" s="180" t="s">
        <v>246</v>
      </c>
      <c r="F2368" s="181">
        <v>6</v>
      </c>
      <c r="G2368" s="180" t="s">
        <v>193</v>
      </c>
      <c r="H2368" s="180">
        <v>624</v>
      </c>
      <c r="I2368" s="180" t="s">
        <v>227</v>
      </c>
      <c r="J2368" s="180" t="s">
        <v>125</v>
      </c>
      <c r="K2368" s="180" t="s">
        <v>228</v>
      </c>
      <c r="L2368" s="180">
        <v>4562</v>
      </c>
      <c r="M2368" s="180" t="s">
        <v>212</v>
      </c>
      <c r="N2368" s="180">
        <v>13</v>
      </c>
      <c r="O2368" s="180">
        <v>2702.42</v>
      </c>
      <c r="P2368" s="180">
        <v>14897</v>
      </c>
      <c r="Q2368" t="str">
        <f t="shared" si="36"/>
        <v>Street</v>
      </c>
      <c r="R2368" s="182"/>
      <c r="U2368" s="182"/>
    </row>
    <row r="2369" spans="1:21" x14ac:dyDescent="0.35">
      <c r="A2369" s="180">
        <v>4</v>
      </c>
      <c r="B2369" s="180" t="s">
        <v>188</v>
      </c>
      <c r="C2369" s="180">
        <v>2020</v>
      </c>
      <c r="D2369" s="180">
        <v>3</v>
      </c>
      <c r="E2369" s="180" t="s">
        <v>246</v>
      </c>
      <c r="F2369" s="181">
        <v>6</v>
      </c>
      <c r="G2369" s="180" t="s">
        <v>193</v>
      </c>
      <c r="H2369" s="180">
        <v>615</v>
      </c>
      <c r="I2369" s="180" t="s">
        <v>293</v>
      </c>
      <c r="J2369" s="180" t="s">
        <v>124</v>
      </c>
      <c r="K2369" s="180" t="s">
        <v>262</v>
      </c>
      <c r="L2369" s="180">
        <v>4562</v>
      </c>
      <c r="M2369" s="180" t="s">
        <v>212</v>
      </c>
      <c r="N2369" s="180">
        <v>1</v>
      </c>
      <c r="O2369" s="180">
        <v>6009.1</v>
      </c>
      <c r="P2369" s="180">
        <v>15779</v>
      </c>
      <c r="Q2369" t="str">
        <f t="shared" si="36"/>
        <v>Street</v>
      </c>
      <c r="R2369" s="182"/>
      <c r="U2369" s="182"/>
    </row>
    <row r="2370" spans="1:21" x14ac:dyDescent="0.35">
      <c r="A2370" s="180">
        <v>5</v>
      </c>
      <c r="B2370" s="180" t="s">
        <v>182</v>
      </c>
      <c r="C2370" s="180">
        <v>2020</v>
      </c>
      <c r="D2370" s="180">
        <v>3</v>
      </c>
      <c r="E2370" s="180" t="s">
        <v>246</v>
      </c>
      <c r="F2370" s="181">
        <v>6</v>
      </c>
      <c r="G2370" s="180" t="s">
        <v>193</v>
      </c>
      <c r="H2370" s="180">
        <v>627</v>
      </c>
      <c r="I2370" s="180" t="s">
        <v>258</v>
      </c>
      <c r="J2370" s="180" t="s">
        <v>133</v>
      </c>
      <c r="K2370" s="180" t="s">
        <v>213</v>
      </c>
      <c r="L2370" s="180">
        <v>4562</v>
      </c>
      <c r="M2370" s="180" t="s">
        <v>212</v>
      </c>
      <c r="N2370" s="180">
        <v>3</v>
      </c>
      <c r="O2370" s="180">
        <v>1100.24</v>
      </c>
      <c r="P2370" s="180">
        <v>282</v>
      </c>
      <c r="Q2370" t="str">
        <f t="shared" ref="Q2370:Q2433" si="37">VLOOKUP(J2370,S:T,2,FALSE)</f>
        <v>Street</v>
      </c>
      <c r="R2370" s="182"/>
      <c r="U2370" s="182"/>
    </row>
    <row r="2371" spans="1:21" x14ac:dyDescent="0.35">
      <c r="A2371" s="180">
        <v>4</v>
      </c>
      <c r="B2371" s="180" t="s">
        <v>188</v>
      </c>
      <c r="C2371" s="180">
        <v>2020</v>
      </c>
      <c r="D2371" s="180">
        <v>3</v>
      </c>
      <c r="E2371" s="180" t="s">
        <v>246</v>
      </c>
      <c r="F2371" s="181">
        <v>1</v>
      </c>
      <c r="G2371" s="180" t="s">
        <v>184</v>
      </c>
      <c r="H2371" s="180">
        <v>2</v>
      </c>
      <c r="I2371" s="180" t="s">
        <v>265</v>
      </c>
      <c r="J2371" s="180" t="s">
        <v>122</v>
      </c>
      <c r="K2371" s="180" t="s">
        <v>231</v>
      </c>
      <c r="L2371" s="180">
        <v>200</v>
      </c>
      <c r="M2371" s="180" t="s">
        <v>211</v>
      </c>
      <c r="N2371" s="180">
        <v>1</v>
      </c>
      <c r="O2371" s="180">
        <v>1006.78</v>
      </c>
      <c r="P2371" s="180">
        <v>3798</v>
      </c>
      <c r="Q2371" t="str">
        <f t="shared" si="37"/>
        <v>1-Residential</v>
      </c>
      <c r="R2371" s="182"/>
      <c r="U2371" s="182"/>
    </row>
    <row r="2372" spans="1:21" x14ac:dyDescent="0.35">
      <c r="A2372" s="180">
        <v>5</v>
      </c>
      <c r="B2372" s="180" t="s">
        <v>182</v>
      </c>
      <c r="C2372" s="180">
        <v>2020</v>
      </c>
      <c r="D2372" s="180">
        <v>3</v>
      </c>
      <c r="E2372" s="180" t="s">
        <v>246</v>
      </c>
      <c r="F2372" s="181">
        <v>10</v>
      </c>
      <c r="G2372" s="180" t="s">
        <v>239</v>
      </c>
      <c r="H2372" s="180">
        <v>2</v>
      </c>
      <c r="I2372" s="180" t="s">
        <v>265</v>
      </c>
      <c r="J2372" s="180" t="s">
        <v>122</v>
      </c>
      <c r="K2372" s="180" t="s">
        <v>231</v>
      </c>
      <c r="L2372" s="180">
        <v>207</v>
      </c>
      <c r="M2372" s="180" t="s">
        <v>244</v>
      </c>
      <c r="N2372" s="180">
        <v>25</v>
      </c>
      <c r="O2372" s="180">
        <v>6858.01</v>
      </c>
      <c r="P2372" s="180">
        <v>25009</v>
      </c>
      <c r="Q2372" t="str">
        <f t="shared" si="37"/>
        <v>1-Residential</v>
      </c>
      <c r="R2372" s="182"/>
      <c r="U2372" s="182"/>
    </row>
    <row r="2373" spans="1:21" x14ac:dyDescent="0.35">
      <c r="A2373" s="180">
        <v>4</v>
      </c>
      <c r="B2373" s="180" t="s">
        <v>188</v>
      </c>
      <c r="C2373" s="180">
        <v>2020</v>
      </c>
      <c r="D2373" s="180">
        <v>3</v>
      </c>
      <c r="E2373" s="180" t="s">
        <v>246</v>
      </c>
      <c r="F2373" s="181">
        <v>3</v>
      </c>
      <c r="G2373" s="180" t="s">
        <v>190</v>
      </c>
      <c r="H2373" s="180">
        <v>1</v>
      </c>
      <c r="I2373" s="180" t="s">
        <v>230</v>
      </c>
      <c r="J2373" s="180" t="s">
        <v>122</v>
      </c>
      <c r="K2373" s="180" t="s">
        <v>231</v>
      </c>
      <c r="L2373" s="180">
        <v>300</v>
      </c>
      <c r="M2373" s="180" t="s">
        <v>192</v>
      </c>
      <c r="N2373" s="180">
        <v>22</v>
      </c>
      <c r="O2373" s="180">
        <v>2210.04</v>
      </c>
      <c r="P2373" s="180">
        <v>7727</v>
      </c>
      <c r="Q2373" t="str">
        <f t="shared" si="37"/>
        <v>1-Residential</v>
      </c>
      <c r="R2373" s="182"/>
      <c r="U2373" s="182"/>
    </row>
    <row r="2374" spans="1:21" x14ac:dyDescent="0.35">
      <c r="A2374" s="180">
        <v>5</v>
      </c>
      <c r="B2374" s="180" t="s">
        <v>182</v>
      </c>
      <c r="C2374" s="180">
        <v>2020</v>
      </c>
      <c r="D2374" s="180">
        <v>3</v>
      </c>
      <c r="E2374" s="180" t="s">
        <v>246</v>
      </c>
      <c r="F2374" s="181">
        <v>72</v>
      </c>
      <c r="G2374" s="180" t="s">
        <v>213</v>
      </c>
      <c r="H2374" s="180">
        <v>1</v>
      </c>
      <c r="I2374" s="180" t="s">
        <v>230</v>
      </c>
      <c r="J2374" s="180" t="s">
        <v>122</v>
      </c>
      <c r="K2374" s="180" t="s">
        <v>231</v>
      </c>
      <c r="L2374" s="180">
        <v>1572</v>
      </c>
      <c r="M2374" s="180" t="s">
        <v>232</v>
      </c>
      <c r="N2374" s="180">
        <v>1</v>
      </c>
      <c r="O2374" s="180">
        <v>149.34</v>
      </c>
      <c r="P2374" s="180">
        <v>548</v>
      </c>
      <c r="Q2374" t="str">
        <f t="shared" si="37"/>
        <v>1-Residential</v>
      </c>
      <c r="R2374" s="182"/>
      <c r="U2374" s="182"/>
    </row>
    <row r="2375" spans="1:21" x14ac:dyDescent="0.35">
      <c r="A2375" s="180">
        <v>5</v>
      </c>
      <c r="B2375" s="180" t="s">
        <v>182</v>
      </c>
      <c r="C2375" s="180">
        <v>2020</v>
      </c>
      <c r="D2375" s="180">
        <v>3</v>
      </c>
      <c r="E2375" s="180" t="s">
        <v>246</v>
      </c>
      <c r="F2375" s="181">
        <v>10</v>
      </c>
      <c r="G2375" s="180" t="s">
        <v>239</v>
      </c>
      <c r="H2375" s="180">
        <v>7</v>
      </c>
      <c r="I2375" s="180" t="s">
        <v>242</v>
      </c>
      <c r="J2375" s="180" t="s">
        <v>123</v>
      </c>
      <c r="K2375" s="180" t="s">
        <v>243</v>
      </c>
      <c r="L2375" s="180">
        <v>207</v>
      </c>
      <c r="M2375" s="180" t="s">
        <v>244</v>
      </c>
      <c r="N2375" s="180">
        <v>7</v>
      </c>
      <c r="O2375" s="180">
        <v>1186.8800000000001</v>
      </c>
      <c r="P2375" s="180">
        <v>6625</v>
      </c>
      <c r="Q2375" t="str">
        <f t="shared" si="37"/>
        <v>2-Low Income Residential</v>
      </c>
      <c r="R2375" s="182"/>
      <c r="U2375" s="182"/>
    </row>
    <row r="2376" spans="1:21" x14ac:dyDescent="0.35">
      <c r="A2376" s="180">
        <v>4</v>
      </c>
      <c r="B2376" s="180" t="s">
        <v>188</v>
      </c>
      <c r="C2376" s="180">
        <v>2020</v>
      </c>
      <c r="D2376" s="180">
        <v>3</v>
      </c>
      <c r="E2376" s="180" t="s">
        <v>246</v>
      </c>
      <c r="F2376" s="181">
        <v>1</v>
      </c>
      <c r="G2376" s="180" t="s">
        <v>184</v>
      </c>
      <c r="H2376" s="180">
        <v>6</v>
      </c>
      <c r="I2376" s="180" t="s">
        <v>257</v>
      </c>
      <c r="J2376" s="180" t="s">
        <v>123</v>
      </c>
      <c r="K2376" s="180" t="s">
        <v>243</v>
      </c>
      <c r="L2376" s="180">
        <v>200</v>
      </c>
      <c r="M2376" s="180" t="s">
        <v>211</v>
      </c>
      <c r="N2376" s="180">
        <v>28</v>
      </c>
      <c r="O2376" s="180">
        <v>3876.08</v>
      </c>
      <c r="P2376" s="180">
        <v>21842</v>
      </c>
      <c r="Q2376" t="str">
        <f t="shared" si="37"/>
        <v>2-Low Income Residential</v>
      </c>
      <c r="R2376" s="182"/>
      <c r="U2376" s="182"/>
    </row>
    <row r="2377" spans="1:21" x14ac:dyDescent="0.35">
      <c r="A2377" s="180">
        <v>4</v>
      </c>
      <c r="B2377" s="180" t="s">
        <v>188</v>
      </c>
      <c r="C2377" s="180">
        <v>2020</v>
      </c>
      <c r="D2377" s="180">
        <v>3</v>
      </c>
      <c r="E2377" s="180" t="s">
        <v>246</v>
      </c>
      <c r="F2377" s="181">
        <v>3</v>
      </c>
      <c r="G2377" s="180" t="s">
        <v>190</v>
      </c>
      <c r="H2377" s="180">
        <v>701</v>
      </c>
      <c r="I2377" s="180" t="s">
        <v>207</v>
      </c>
      <c r="J2377" s="180" t="s">
        <v>208</v>
      </c>
      <c r="K2377" s="180" t="s">
        <v>209</v>
      </c>
      <c r="L2377" s="180">
        <v>300</v>
      </c>
      <c r="M2377" s="180" t="s">
        <v>192</v>
      </c>
      <c r="N2377" s="180">
        <v>2</v>
      </c>
      <c r="O2377" s="180">
        <v>-44749.38</v>
      </c>
      <c r="P2377" s="180">
        <v>-146300</v>
      </c>
      <c r="Q2377" t="str">
        <f t="shared" si="37"/>
        <v>5-Large C&amp;I</v>
      </c>
      <c r="R2377" s="182"/>
      <c r="U2377" s="182"/>
    </row>
    <row r="2378" spans="1:21" x14ac:dyDescent="0.35">
      <c r="A2378" s="180">
        <v>5</v>
      </c>
      <c r="B2378" s="180" t="s">
        <v>182</v>
      </c>
      <c r="C2378" s="180">
        <v>2020</v>
      </c>
      <c r="D2378" s="180">
        <v>3</v>
      </c>
      <c r="E2378" s="180" t="s">
        <v>246</v>
      </c>
      <c r="F2378" s="181">
        <v>3</v>
      </c>
      <c r="G2378" s="180" t="s">
        <v>190</v>
      </c>
      <c r="H2378" s="180">
        <v>955</v>
      </c>
      <c r="I2378" s="180" t="s">
        <v>283</v>
      </c>
      <c r="J2378" s="180" t="s">
        <v>120</v>
      </c>
      <c r="K2378" s="180" t="s">
        <v>217</v>
      </c>
      <c r="L2378" s="180">
        <v>4532</v>
      </c>
      <c r="M2378" s="180" t="s">
        <v>201</v>
      </c>
      <c r="N2378" s="180">
        <v>348</v>
      </c>
      <c r="O2378" s="180">
        <v>627570.24</v>
      </c>
      <c r="P2378" s="180">
        <v>7993090</v>
      </c>
      <c r="Q2378" t="str">
        <f t="shared" si="37"/>
        <v>4-Medium C&amp;I</v>
      </c>
      <c r="R2378" s="182"/>
      <c r="U2378" s="182"/>
    </row>
    <row r="2379" spans="1:21" x14ac:dyDescent="0.35">
      <c r="A2379" s="180">
        <v>5</v>
      </c>
      <c r="B2379" s="180" t="s">
        <v>182</v>
      </c>
      <c r="C2379" s="180">
        <v>2020</v>
      </c>
      <c r="D2379" s="180">
        <v>3</v>
      </c>
      <c r="E2379" s="180" t="s">
        <v>246</v>
      </c>
      <c r="F2379" s="181">
        <v>5</v>
      </c>
      <c r="G2379" s="180" t="s">
        <v>196</v>
      </c>
      <c r="H2379" s="180">
        <v>954</v>
      </c>
      <c r="I2379" s="180" t="s">
        <v>238</v>
      </c>
      <c r="J2379" s="180" t="s">
        <v>120</v>
      </c>
      <c r="K2379" s="180" t="s">
        <v>217</v>
      </c>
      <c r="L2379" s="180">
        <v>4552</v>
      </c>
      <c r="M2379" s="180" t="s">
        <v>277</v>
      </c>
      <c r="N2379" s="180">
        <v>516</v>
      </c>
      <c r="O2379" s="180">
        <v>1056714.07</v>
      </c>
      <c r="P2379" s="180">
        <v>11956431</v>
      </c>
      <c r="Q2379" t="str">
        <f t="shared" si="37"/>
        <v>4-Medium C&amp;I</v>
      </c>
      <c r="R2379" s="182"/>
      <c r="U2379" s="182"/>
    </row>
    <row r="2380" spans="1:21" x14ac:dyDescent="0.35">
      <c r="A2380" s="180">
        <v>5</v>
      </c>
      <c r="B2380" s="180" t="s">
        <v>182</v>
      </c>
      <c r="C2380" s="180">
        <v>2020</v>
      </c>
      <c r="D2380" s="180">
        <v>3</v>
      </c>
      <c r="E2380" s="180" t="s">
        <v>246</v>
      </c>
      <c r="F2380" s="181">
        <v>3</v>
      </c>
      <c r="G2380" s="180" t="s">
        <v>190</v>
      </c>
      <c r="H2380" s="180">
        <v>952</v>
      </c>
      <c r="I2380" s="180" t="s">
        <v>236</v>
      </c>
      <c r="J2380" s="180" t="s">
        <v>118</v>
      </c>
      <c r="K2380" s="180" t="s">
        <v>237</v>
      </c>
      <c r="L2380" s="180">
        <v>4532</v>
      </c>
      <c r="M2380" s="180" t="s">
        <v>201</v>
      </c>
      <c r="N2380" s="180">
        <v>439</v>
      </c>
      <c r="O2380" s="180">
        <v>75089.23</v>
      </c>
      <c r="P2380" s="180">
        <v>1733638</v>
      </c>
      <c r="Q2380" t="str">
        <f t="shared" si="37"/>
        <v>3-Small C&amp;I</v>
      </c>
      <c r="R2380" s="182"/>
      <c r="U2380" s="182"/>
    </row>
    <row r="2381" spans="1:21" x14ac:dyDescent="0.35">
      <c r="A2381" s="180">
        <v>4</v>
      </c>
      <c r="B2381" s="180" t="s">
        <v>188</v>
      </c>
      <c r="C2381" s="180">
        <v>2020</v>
      </c>
      <c r="D2381" s="180">
        <v>3</v>
      </c>
      <c r="E2381" s="180" t="s">
        <v>246</v>
      </c>
      <c r="F2381" s="181">
        <v>3</v>
      </c>
      <c r="G2381" s="180" t="s">
        <v>190</v>
      </c>
      <c r="H2381" s="180">
        <v>952</v>
      </c>
      <c r="I2381" s="180" t="s">
        <v>236</v>
      </c>
      <c r="J2381" s="180" t="s">
        <v>118</v>
      </c>
      <c r="K2381" s="180" t="s">
        <v>237</v>
      </c>
      <c r="L2381" s="180">
        <v>4532</v>
      </c>
      <c r="M2381" s="180" t="s">
        <v>201</v>
      </c>
      <c r="N2381" s="180">
        <v>10</v>
      </c>
      <c r="O2381" s="180">
        <v>405.67</v>
      </c>
      <c r="P2381" s="180">
        <v>3033</v>
      </c>
      <c r="Q2381" t="str">
        <f t="shared" si="37"/>
        <v>3-Small C&amp;I</v>
      </c>
      <c r="R2381" s="182"/>
      <c r="U2381" s="182"/>
    </row>
    <row r="2382" spans="1:21" x14ac:dyDescent="0.35">
      <c r="A2382" s="180">
        <v>4</v>
      </c>
      <c r="B2382" s="180" t="s">
        <v>188</v>
      </c>
      <c r="C2382" s="180">
        <v>2020</v>
      </c>
      <c r="D2382" s="180">
        <v>3</v>
      </c>
      <c r="E2382" s="180" t="s">
        <v>246</v>
      </c>
      <c r="F2382" s="181">
        <v>3</v>
      </c>
      <c r="G2382" s="180" t="s">
        <v>190</v>
      </c>
      <c r="H2382" s="180">
        <v>951</v>
      </c>
      <c r="I2382" s="180" t="s">
        <v>251</v>
      </c>
      <c r="J2382" s="180" t="s">
        <v>127</v>
      </c>
      <c r="K2382" s="180" t="s">
        <v>250</v>
      </c>
      <c r="L2382" s="180">
        <v>4532</v>
      </c>
      <c r="M2382" s="180" t="s">
        <v>201</v>
      </c>
      <c r="N2382" s="180">
        <v>6</v>
      </c>
      <c r="O2382" s="180">
        <v>183.57</v>
      </c>
      <c r="P2382" s="180">
        <v>1366</v>
      </c>
      <c r="Q2382" t="str">
        <f t="shared" si="37"/>
        <v>3-Small C&amp;I</v>
      </c>
      <c r="R2382" s="182"/>
      <c r="U2382" s="182"/>
    </row>
    <row r="2383" spans="1:21" x14ac:dyDescent="0.35">
      <c r="A2383" s="180">
        <v>5</v>
      </c>
      <c r="B2383" s="180" t="s">
        <v>182</v>
      </c>
      <c r="C2383" s="180">
        <v>2020</v>
      </c>
      <c r="D2383" s="180">
        <v>3</v>
      </c>
      <c r="E2383" s="180" t="s">
        <v>246</v>
      </c>
      <c r="F2383" s="181">
        <v>5</v>
      </c>
      <c r="G2383" s="180" t="s">
        <v>196</v>
      </c>
      <c r="H2383" s="180">
        <v>18</v>
      </c>
      <c r="I2383" s="180" t="s">
        <v>216</v>
      </c>
      <c r="J2383" s="180" t="s">
        <v>120</v>
      </c>
      <c r="K2383" s="180" t="s">
        <v>217</v>
      </c>
      <c r="L2383" s="180">
        <v>460</v>
      </c>
      <c r="M2383" s="180" t="s">
        <v>199</v>
      </c>
      <c r="N2383" s="180">
        <v>188</v>
      </c>
      <c r="O2383" s="180">
        <v>719137.68</v>
      </c>
      <c r="P2383" s="180">
        <v>3421319</v>
      </c>
      <c r="Q2383" t="str">
        <f t="shared" si="37"/>
        <v>4-Medium C&amp;I</v>
      </c>
      <c r="R2383" s="182"/>
      <c r="U2383" s="182"/>
    </row>
    <row r="2384" spans="1:21" x14ac:dyDescent="0.35">
      <c r="A2384" s="180">
        <v>5</v>
      </c>
      <c r="B2384" s="180" t="s">
        <v>182</v>
      </c>
      <c r="C2384" s="180">
        <v>2020</v>
      </c>
      <c r="D2384" s="180">
        <v>3</v>
      </c>
      <c r="E2384" s="180" t="s">
        <v>246</v>
      </c>
      <c r="F2384" s="181">
        <v>3</v>
      </c>
      <c r="G2384" s="180" t="s">
        <v>190</v>
      </c>
      <c r="H2384" s="180">
        <v>12</v>
      </c>
      <c r="I2384" s="180" t="s">
        <v>302</v>
      </c>
      <c r="J2384" s="180" t="s">
        <v>127</v>
      </c>
      <c r="K2384" s="180" t="s">
        <v>250</v>
      </c>
      <c r="L2384" s="180">
        <v>300</v>
      </c>
      <c r="M2384" s="180" t="s">
        <v>192</v>
      </c>
      <c r="N2384" s="180">
        <v>1</v>
      </c>
      <c r="O2384" s="180">
        <v>9.83</v>
      </c>
      <c r="P2384" s="180">
        <v>11</v>
      </c>
      <c r="Q2384" t="str">
        <f t="shared" si="37"/>
        <v>3-Small C&amp;I</v>
      </c>
      <c r="R2384" s="182"/>
      <c r="U2384" s="182"/>
    </row>
    <row r="2385" spans="1:21" x14ac:dyDescent="0.35">
      <c r="A2385" s="180">
        <v>4</v>
      </c>
      <c r="B2385" s="180" t="s">
        <v>188</v>
      </c>
      <c r="C2385" s="180">
        <v>2020</v>
      </c>
      <c r="D2385" s="180">
        <v>3</v>
      </c>
      <c r="E2385" s="180" t="s">
        <v>246</v>
      </c>
      <c r="F2385" s="181">
        <v>1</v>
      </c>
      <c r="G2385" s="180" t="s">
        <v>184</v>
      </c>
      <c r="H2385" s="180">
        <v>5</v>
      </c>
      <c r="I2385" s="180" t="s">
        <v>191</v>
      </c>
      <c r="J2385" s="180" t="s">
        <v>116</v>
      </c>
      <c r="K2385" s="180" t="s">
        <v>186</v>
      </c>
      <c r="L2385" s="180">
        <v>200</v>
      </c>
      <c r="M2385" s="180" t="s">
        <v>211</v>
      </c>
      <c r="N2385" s="180">
        <v>13</v>
      </c>
      <c r="O2385" s="180">
        <v>1497.79</v>
      </c>
      <c r="P2385" s="180">
        <v>6155</v>
      </c>
      <c r="Q2385" t="str">
        <f t="shared" si="37"/>
        <v>3-Small C&amp;I</v>
      </c>
      <c r="R2385" s="182"/>
      <c r="U2385" s="182"/>
    </row>
    <row r="2386" spans="1:21" x14ac:dyDescent="0.35">
      <c r="A2386" s="180">
        <v>5</v>
      </c>
      <c r="B2386" s="180" t="s">
        <v>182</v>
      </c>
      <c r="C2386" s="180">
        <v>2020</v>
      </c>
      <c r="D2386" s="180">
        <v>3</v>
      </c>
      <c r="E2386" s="180" t="s">
        <v>246</v>
      </c>
      <c r="F2386" s="181">
        <v>5</v>
      </c>
      <c r="G2386" s="180" t="s">
        <v>196</v>
      </c>
      <c r="H2386" s="180">
        <v>602</v>
      </c>
      <c r="I2386" s="180" t="s">
        <v>247</v>
      </c>
      <c r="J2386" s="180" t="s">
        <v>126</v>
      </c>
      <c r="K2386" s="180" t="s">
        <v>198</v>
      </c>
      <c r="L2386" s="180">
        <v>460</v>
      </c>
      <c r="M2386" s="180" t="s">
        <v>199</v>
      </c>
      <c r="N2386" s="180">
        <v>28</v>
      </c>
      <c r="O2386" s="180">
        <v>4415.18</v>
      </c>
      <c r="P2386" s="180">
        <v>12183</v>
      </c>
      <c r="Q2386" t="str">
        <f t="shared" si="37"/>
        <v>Street</v>
      </c>
      <c r="R2386" s="182"/>
      <c r="U2386" s="182"/>
    </row>
    <row r="2387" spans="1:21" x14ac:dyDescent="0.35">
      <c r="A2387" s="180">
        <v>5</v>
      </c>
      <c r="B2387" s="180" t="s">
        <v>182</v>
      </c>
      <c r="C2387" s="180">
        <v>2020</v>
      </c>
      <c r="D2387" s="180">
        <v>3</v>
      </c>
      <c r="E2387" s="180" t="s">
        <v>246</v>
      </c>
      <c r="F2387" s="181">
        <v>5</v>
      </c>
      <c r="G2387" s="180" t="s">
        <v>196</v>
      </c>
      <c r="H2387" s="180">
        <v>603</v>
      </c>
      <c r="I2387" s="180" t="s">
        <v>197</v>
      </c>
      <c r="J2387" s="180" t="s">
        <v>126</v>
      </c>
      <c r="K2387" s="180" t="s">
        <v>198</v>
      </c>
      <c r="L2387" s="180">
        <v>460</v>
      </c>
      <c r="M2387" s="180" t="s">
        <v>199</v>
      </c>
      <c r="N2387" s="180">
        <v>51</v>
      </c>
      <c r="O2387" s="180">
        <v>8005.97</v>
      </c>
      <c r="P2387" s="180">
        <v>22013</v>
      </c>
      <c r="Q2387" t="str">
        <f t="shared" si="37"/>
        <v>Street</v>
      </c>
      <c r="R2387" s="182"/>
      <c r="U2387" s="182"/>
    </row>
    <row r="2388" spans="1:21" x14ac:dyDescent="0.35">
      <c r="A2388" s="180">
        <v>5</v>
      </c>
      <c r="B2388" s="180" t="s">
        <v>182</v>
      </c>
      <c r="C2388" s="180">
        <v>2020</v>
      </c>
      <c r="D2388" s="180">
        <v>3</v>
      </c>
      <c r="E2388" s="180" t="s">
        <v>246</v>
      </c>
      <c r="F2388" s="181">
        <v>6</v>
      </c>
      <c r="G2388" s="180" t="s">
        <v>193</v>
      </c>
      <c r="H2388" s="180">
        <v>619</v>
      </c>
      <c r="I2388" s="180" t="s">
        <v>278</v>
      </c>
      <c r="J2388" s="180" t="s">
        <v>279</v>
      </c>
      <c r="K2388" s="180" t="s">
        <v>213</v>
      </c>
      <c r="L2388" s="180">
        <v>4562</v>
      </c>
      <c r="M2388" s="180" t="s">
        <v>212</v>
      </c>
      <c r="N2388" s="180">
        <v>384</v>
      </c>
      <c r="O2388" s="180">
        <v>421772.72</v>
      </c>
      <c r="P2388" s="180">
        <v>3430013</v>
      </c>
      <c r="Q2388" t="str">
        <f t="shared" si="37"/>
        <v>Street</v>
      </c>
      <c r="R2388" s="182"/>
      <c r="U2388" s="182"/>
    </row>
    <row r="2389" spans="1:21" x14ac:dyDescent="0.35">
      <c r="A2389" s="180">
        <v>5</v>
      </c>
      <c r="B2389" s="180" t="s">
        <v>182</v>
      </c>
      <c r="C2389" s="180">
        <v>2020</v>
      </c>
      <c r="D2389" s="180">
        <v>3</v>
      </c>
      <c r="E2389" s="180" t="s">
        <v>246</v>
      </c>
      <c r="F2389" s="181">
        <v>6</v>
      </c>
      <c r="G2389" s="180" t="s">
        <v>193</v>
      </c>
      <c r="H2389" s="180">
        <v>625</v>
      </c>
      <c r="I2389" s="180" t="s">
        <v>287</v>
      </c>
      <c r="J2389" s="180" t="s">
        <v>133</v>
      </c>
      <c r="K2389" s="180" t="s">
        <v>213</v>
      </c>
      <c r="L2389" s="180">
        <v>700</v>
      </c>
      <c r="M2389" s="180" t="s">
        <v>194</v>
      </c>
      <c r="N2389" s="180">
        <v>1</v>
      </c>
      <c r="O2389" s="180">
        <v>19.87</v>
      </c>
      <c r="P2389" s="180">
        <v>22</v>
      </c>
      <c r="Q2389" t="str">
        <f t="shared" si="37"/>
        <v>Street</v>
      </c>
      <c r="R2389" s="182"/>
      <c r="U2389" s="182"/>
    </row>
    <row r="2390" spans="1:21" x14ac:dyDescent="0.35">
      <c r="A2390" s="180">
        <v>5</v>
      </c>
      <c r="B2390" s="180" t="s">
        <v>182</v>
      </c>
      <c r="C2390" s="180">
        <v>2020</v>
      </c>
      <c r="D2390" s="180">
        <v>3</v>
      </c>
      <c r="E2390" s="180" t="s">
        <v>246</v>
      </c>
      <c r="F2390" s="181">
        <v>3</v>
      </c>
      <c r="G2390" s="180" t="s">
        <v>190</v>
      </c>
      <c r="H2390" s="180">
        <v>1</v>
      </c>
      <c r="I2390" s="180" t="s">
        <v>230</v>
      </c>
      <c r="J2390" s="180" t="s">
        <v>122</v>
      </c>
      <c r="K2390" s="180" t="s">
        <v>231</v>
      </c>
      <c r="L2390" s="180">
        <v>300</v>
      </c>
      <c r="M2390" s="180" t="s">
        <v>192</v>
      </c>
      <c r="N2390" s="180">
        <v>1217</v>
      </c>
      <c r="O2390" s="180">
        <v>358238.61</v>
      </c>
      <c r="P2390" s="180">
        <v>1338260</v>
      </c>
      <c r="Q2390" t="str">
        <f t="shared" si="37"/>
        <v>1-Residential</v>
      </c>
      <c r="R2390" s="182"/>
      <c r="U2390" s="182"/>
    </row>
    <row r="2391" spans="1:21" x14ac:dyDescent="0.35">
      <c r="A2391" s="180">
        <v>5</v>
      </c>
      <c r="B2391" s="180" t="s">
        <v>182</v>
      </c>
      <c r="C2391" s="180">
        <v>2020</v>
      </c>
      <c r="D2391" s="180">
        <v>3</v>
      </c>
      <c r="E2391" s="180" t="s">
        <v>246</v>
      </c>
      <c r="F2391" s="181">
        <v>1</v>
      </c>
      <c r="G2391" s="180" t="s">
        <v>184</v>
      </c>
      <c r="H2391" s="180">
        <v>7</v>
      </c>
      <c r="I2391" s="180" t="s">
        <v>242</v>
      </c>
      <c r="J2391" s="180" t="s">
        <v>123</v>
      </c>
      <c r="K2391" s="180" t="s">
        <v>243</v>
      </c>
      <c r="L2391" s="180">
        <v>200</v>
      </c>
      <c r="M2391" s="180" t="s">
        <v>211</v>
      </c>
      <c r="N2391" s="180">
        <v>73</v>
      </c>
      <c r="O2391" s="180">
        <v>7207.73</v>
      </c>
      <c r="P2391" s="180">
        <v>39505</v>
      </c>
      <c r="Q2391" t="str">
        <f t="shared" si="37"/>
        <v>2-Low Income Residential</v>
      </c>
      <c r="R2391" s="182"/>
      <c r="U2391" s="182"/>
    </row>
    <row r="2392" spans="1:21" x14ac:dyDescent="0.35">
      <c r="A2392" s="180">
        <v>4</v>
      </c>
      <c r="B2392" s="180" t="s">
        <v>188</v>
      </c>
      <c r="C2392" s="180">
        <v>2020</v>
      </c>
      <c r="D2392" s="180">
        <v>3</v>
      </c>
      <c r="E2392" s="180" t="s">
        <v>246</v>
      </c>
      <c r="F2392" s="181">
        <v>3</v>
      </c>
      <c r="G2392" s="180" t="s">
        <v>190</v>
      </c>
      <c r="H2392" s="180">
        <v>903</v>
      </c>
      <c r="I2392" s="180" t="s">
        <v>240</v>
      </c>
      <c r="J2392" s="180" t="s">
        <v>122</v>
      </c>
      <c r="K2392" s="180" t="s">
        <v>231</v>
      </c>
      <c r="L2392" s="180">
        <v>4532</v>
      </c>
      <c r="M2392" s="180" t="s">
        <v>201</v>
      </c>
      <c r="N2392" s="180">
        <v>22</v>
      </c>
      <c r="O2392" s="180">
        <v>2151.7199999999998</v>
      </c>
      <c r="P2392" s="180">
        <v>15700</v>
      </c>
      <c r="Q2392" t="str">
        <f t="shared" si="37"/>
        <v>1-Residential</v>
      </c>
      <c r="R2392" s="182"/>
      <c r="U2392" s="182"/>
    </row>
    <row r="2393" spans="1:21" x14ac:dyDescent="0.35">
      <c r="A2393" s="180">
        <v>4</v>
      </c>
      <c r="B2393" s="180" t="s">
        <v>188</v>
      </c>
      <c r="C2393" s="180">
        <v>2020</v>
      </c>
      <c r="D2393" s="180">
        <v>3</v>
      </c>
      <c r="E2393" s="180" t="s">
        <v>246</v>
      </c>
      <c r="F2393" s="181">
        <v>1</v>
      </c>
      <c r="G2393" s="180" t="s">
        <v>184</v>
      </c>
      <c r="H2393" s="180">
        <v>905</v>
      </c>
      <c r="I2393" s="180" t="s">
        <v>273</v>
      </c>
      <c r="J2393" s="180" t="s">
        <v>123</v>
      </c>
      <c r="K2393" s="180" t="s">
        <v>243</v>
      </c>
      <c r="L2393" s="180">
        <v>4512</v>
      </c>
      <c r="M2393" s="180" t="s">
        <v>187</v>
      </c>
      <c r="N2393" s="180">
        <v>102</v>
      </c>
      <c r="O2393" s="180">
        <v>4509.88</v>
      </c>
      <c r="P2393" s="180">
        <v>88963</v>
      </c>
      <c r="Q2393" t="str">
        <f t="shared" si="37"/>
        <v>2-Low Income Residential</v>
      </c>
      <c r="R2393" s="182"/>
      <c r="U2393" s="182"/>
    </row>
    <row r="2394" spans="1:21" x14ac:dyDescent="0.35">
      <c r="A2394" s="180">
        <v>4</v>
      </c>
      <c r="B2394" s="180" t="s">
        <v>188</v>
      </c>
      <c r="C2394" s="180">
        <v>2020</v>
      </c>
      <c r="D2394" s="180">
        <v>3</v>
      </c>
      <c r="E2394" s="180" t="s">
        <v>246</v>
      </c>
      <c r="F2394" s="181">
        <v>10</v>
      </c>
      <c r="G2394" s="180" t="s">
        <v>239</v>
      </c>
      <c r="H2394" s="180">
        <v>905</v>
      </c>
      <c r="I2394" s="180" t="s">
        <v>273</v>
      </c>
      <c r="J2394" s="180" t="s">
        <v>123</v>
      </c>
      <c r="K2394" s="180" t="s">
        <v>243</v>
      </c>
      <c r="L2394" s="180">
        <v>4513</v>
      </c>
      <c r="M2394" s="180" t="s">
        <v>241</v>
      </c>
      <c r="N2394" s="180">
        <v>5</v>
      </c>
      <c r="O2394" s="180">
        <v>281.51</v>
      </c>
      <c r="P2394" s="180">
        <v>5326</v>
      </c>
      <c r="Q2394" t="str">
        <f t="shared" si="37"/>
        <v>2-Low Income Residential</v>
      </c>
      <c r="R2394" s="182"/>
      <c r="U2394" s="182"/>
    </row>
    <row r="2395" spans="1:21" x14ac:dyDescent="0.35">
      <c r="A2395" s="180">
        <v>5</v>
      </c>
      <c r="B2395" s="180" t="s">
        <v>182</v>
      </c>
      <c r="C2395" s="180">
        <v>2020</v>
      </c>
      <c r="D2395" s="180">
        <v>3</v>
      </c>
      <c r="E2395" s="180" t="s">
        <v>246</v>
      </c>
      <c r="F2395" s="181">
        <v>3</v>
      </c>
      <c r="G2395" s="180" t="s">
        <v>190</v>
      </c>
      <c r="H2395" s="180">
        <v>954</v>
      </c>
      <c r="I2395" s="180" t="s">
        <v>238</v>
      </c>
      <c r="J2395" s="180" t="s">
        <v>120</v>
      </c>
      <c r="K2395" s="180" t="s">
        <v>217</v>
      </c>
      <c r="L2395" s="180">
        <v>4532</v>
      </c>
      <c r="M2395" s="180" t="s">
        <v>201</v>
      </c>
      <c r="N2395" s="180">
        <v>7932</v>
      </c>
      <c r="O2395" s="180">
        <v>11994724</v>
      </c>
      <c r="P2395" s="180">
        <v>148093409</v>
      </c>
      <c r="Q2395" t="str">
        <f t="shared" si="37"/>
        <v>4-Medium C&amp;I</v>
      </c>
      <c r="R2395" s="182"/>
      <c r="U2395" s="182"/>
    </row>
    <row r="2396" spans="1:21" x14ac:dyDescent="0.35">
      <c r="A2396" s="180">
        <v>5</v>
      </c>
      <c r="B2396" s="180" t="s">
        <v>182</v>
      </c>
      <c r="C2396" s="180">
        <v>2020</v>
      </c>
      <c r="D2396" s="180">
        <v>3</v>
      </c>
      <c r="E2396" s="180" t="s">
        <v>246</v>
      </c>
      <c r="F2396" s="181">
        <v>3</v>
      </c>
      <c r="G2396" s="180" t="s">
        <v>190</v>
      </c>
      <c r="H2396" s="180">
        <v>17</v>
      </c>
      <c r="I2396" s="180" t="s">
        <v>205</v>
      </c>
      <c r="J2396" s="180" t="s">
        <v>129</v>
      </c>
      <c r="K2396" s="180" t="s">
        <v>206</v>
      </c>
      <c r="L2396" s="180">
        <v>300</v>
      </c>
      <c r="M2396" s="180" t="s">
        <v>192</v>
      </c>
      <c r="N2396" s="180">
        <v>2</v>
      </c>
      <c r="O2396" s="180">
        <v>2500.9899999999998</v>
      </c>
      <c r="P2396" s="180">
        <v>12320</v>
      </c>
      <c r="Q2396" t="str">
        <f t="shared" si="37"/>
        <v>4-Medium C&amp;I</v>
      </c>
      <c r="R2396" s="182"/>
      <c r="U2396" s="182"/>
    </row>
    <row r="2397" spans="1:21" x14ac:dyDescent="0.35">
      <c r="A2397" s="180">
        <v>4</v>
      </c>
      <c r="B2397" s="180" t="s">
        <v>188</v>
      </c>
      <c r="C2397" s="180">
        <v>2020</v>
      </c>
      <c r="D2397" s="180">
        <v>3</v>
      </c>
      <c r="E2397" s="180" t="s">
        <v>246</v>
      </c>
      <c r="F2397" s="181">
        <v>5</v>
      </c>
      <c r="G2397" s="180" t="s">
        <v>196</v>
      </c>
      <c r="H2397" s="180">
        <v>710</v>
      </c>
      <c r="I2397" s="180" t="s">
        <v>221</v>
      </c>
      <c r="J2397" s="180" t="s">
        <v>208</v>
      </c>
      <c r="K2397" s="180" t="s">
        <v>209</v>
      </c>
      <c r="L2397" s="180">
        <v>4552</v>
      </c>
      <c r="M2397" s="180" t="s">
        <v>277</v>
      </c>
      <c r="N2397" s="180">
        <v>1</v>
      </c>
      <c r="O2397" s="180">
        <v>3271.84</v>
      </c>
      <c r="P2397" s="180">
        <v>37753</v>
      </c>
      <c r="Q2397" t="str">
        <f t="shared" si="37"/>
        <v>5-Large C&amp;I</v>
      </c>
      <c r="R2397" s="182"/>
      <c r="U2397" s="182"/>
    </row>
    <row r="2398" spans="1:21" x14ac:dyDescent="0.35">
      <c r="A2398" s="180">
        <v>4</v>
      </c>
      <c r="B2398" s="180" t="s">
        <v>188</v>
      </c>
      <c r="C2398" s="180">
        <v>2020</v>
      </c>
      <c r="D2398" s="180">
        <v>3</v>
      </c>
      <c r="E2398" s="180" t="s">
        <v>246</v>
      </c>
      <c r="F2398" s="181">
        <v>3</v>
      </c>
      <c r="G2398" s="180" t="s">
        <v>190</v>
      </c>
      <c r="H2398" s="180">
        <v>18</v>
      </c>
      <c r="I2398" s="180" t="s">
        <v>216</v>
      </c>
      <c r="J2398" s="180" t="s">
        <v>120</v>
      </c>
      <c r="K2398" s="180" t="s">
        <v>217</v>
      </c>
      <c r="L2398" s="180">
        <v>300</v>
      </c>
      <c r="M2398" s="180" t="s">
        <v>192</v>
      </c>
      <c r="N2398" s="180">
        <v>3</v>
      </c>
      <c r="O2398" s="180">
        <v>852.36</v>
      </c>
      <c r="P2398" s="180">
        <v>3365</v>
      </c>
      <c r="Q2398" t="str">
        <f t="shared" si="37"/>
        <v>4-Medium C&amp;I</v>
      </c>
      <c r="R2398" s="182"/>
      <c r="U2398" s="182"/>
    </row>
    <row r="2399" spans="1:21" x14ac:dyDescent="0.35">
      <c r="A2399" s="180">
        <v>5</v>
      </c>
      <c r="B2399" s="180" t="s">
        <v>182</v>
      </c>
      <c r="C2399" s="180">
        <v>2020</v>
      </c>
      <c r="D2399" s="180">
        <v>3</v>
      </c>
      <c r="E2399" s="180" t="s">
        <v>246</v>
      </c>
      <c r="F2399" s="181">
        <v>75</v>
      </c>
      <c r="G2399" s="180" t="s">
        <v>213</v>
      </c>
      <c r="H2399" s="180">
        <v>13</v>
      </c>
      <c r="I2399" s="180" t="s">
        <v>297</v>
      </c>
      <c r="J2399" s="180" t="s">
        <v>120</v>
      </c>
      <c r="K2399" s="180" t="s">
        <v>217</v>
      </c>
      <c r="L2399" s="180">
        <v>1575</v>
      </c>
      <c r="M2399" s="180" t="s">
        <v>219</v>
      </c>
      <c r="N2399" s="180">
        <v>1</v>
      </c>
      <c r="O2399" s="180">
        <v>1094.93</v>
      </c>
      <c r="P2399" s="180">
        <v>5320</v>
      </c>
      <c r="Q2399" t="str">
        <f t="shared" si="37"/>
        <v>4-Medium C&amp;I</v>
      </c>
      <c r="R2399" s="182"/>
      <c r="U2399" s="182"/>
    </row>
    <row r="2400" spans="1:21" x14ac:dyDescent="0.35">
      <c r="A2400" s="180">
        <v>5</v>
      </c>
      <c r="B2400" s="180" t="s">
        <v>182</v>
      </c>
      <c r="C2400" s="180">
        <v>2020</v>
      </c>
      <c r="D2400" s="180">
        <v>3</v>
      </c>
      <c r="E2400" s="180" t="s">
        <v>246</v>
      </c>
      <c r="F2400" s="181">
        <v>75</v>
      </c>
      <c r="G2400" s="180" t="s">
        <v>213</v>
      </c>
      <c r="H2400" s="180">
        <v>950</v>
      </c>
      <c r="I2400" s="180" t="s">
        <v>185</v>
      </c>
      <c r="J2400" s="180" t="s">
        <v>116</v>
      </c>
      <c r="K2400" s="180" t="s">
        <v>186</v>
      </c>
      <c r="L2400" s="180">
        <v>4575</v>
      </c>
      <c r="M2400" s="180" t="s">
        <v>213</v>
      </c>
      <c r="N2400" s="180">
        <v>2</v>
      </c>
      <c r="O2400" s="180">
        <v>848.87</v>
      </c>
      <c r="P2400" s="180">
        <v>8780</v>
      </c>
      <c r="Q2400" t="str">
        <f t="shared" si="37"/>
        <v>3-Small C&amp;I</v>
      </c>
      <c r="R2400" s="182"/>
      <c r="U2400" s="182"/>
    </row>
    <row r="2401" spans="1:21" x14ac:dyDescent="0.35">
      <c r="A2401" s="180">
        <v>5</v>
      </c>
      <c r="B2401" s="180" t="s">
        <v>182</v>
      </c>
      <c r="C2401" s="180">
        <v>2020</v>
      </c>
      <c r="D2401" s="180">
        <v>3</v>
      </c>
      <c r="E2401" s="180" t="s">
        <v>246</v>
      </c>
      <c r="F2401" s="181">
        <v>77</v>
      </c>
      <c r="G2401" s="180" t="s">
        <v>213</v>
      </c>
      <c r="H2401" s="180">
        <v>950</v>
      </c>
      <c r="I2401" s="180" t="s">
        <v>185</v>
      </c>
      <c r="J2401" s="180" t="s">
        <v>116</v>
      </c>
      <c r="K2401" s="180" t="s">
        <v>186</v>
      </c>
      <c r="L2401" s="180">
        <v>4577</v>
      </c>
      <c r="M2401" s="180" t="s">
        <v>213</v>
      </c>
      <c r="N2401" s="180">
        <v>1</v>
      </c>
      <c r="O2401" s="180">
        <v>229.5</v>
      </c>
      <c r="P2401" s="180">
        <v>2413</v>
      </c>
      <c r="Q2401" t="str">
        <f t="shared" si="37"/>
        <v>3-Small C&amp;I</v>
      </c>
      <c r="R2401" s="182"/>
      <c r="U2401" s="182"/>
    </row>
    <row r="2402" spans="1:21" x14ac:dyDescent="0.35">
      <c r="A2402" s="180">
        <v>5</v>
      </c>
      <c r="B2402" s="180" t="s">
        <v>182</v>
      </c>
      <c r="C2402" s="180">
        <v>2020</v>
      </c>
      <c r="D2402" s="180">
        <v>3</v>
      </c>
      <c r="E2402" s="180" t="s">
        <v>246</v>
      </c>
      <c r="F2402" s="181">
        <v>79</v>
      </c>
      <c r="G2402" s="180" t="s">
        <v>213</v>
      </c>
      <c r="H2402" s="180">
        <v>950</v>
      </c>
      <c r="I2402" s="180" t="s">
        <v>185</v>
      </c>
      <c r="J2402" s="180" t="s">
        <v>116</v>
      </c>
      <c r="K2402" s="180" t="s">
        <v>186</v>
      </c>
      <c r="L2402" s="180">
        <v>4579</v>
      </c>
      <c r="M2402" s="180" t="s">
        <v>222</v>
      </c>
      <c r="N2402" s="180">
        <v>84</v>
      </c>
      <c r="O2402" s="180">
        <v>13876.02</v>
      </c>
      <c r="P2402" s="180">
        <v>139447</v>
      </c>
      <c r="Q2402" t="str">
        <f t="shared" si="37"/>
        <v>3-Small C&amp;I</v>
      </c>
      <c r="R2402" s="182"/>
      <c r="U2402" s="182"/>
    </row>
    <row r="2403" spans="1:21" x14ac:dyDescent="0.35">
      <c r="A2403" s="180">
        <v>5</v>
      </c>
      <c r="B2403" s="180" t="s">
        <v>182</v>
      </c>
      <c r="C2403" s="180">
        <v>2020</v>
      </c>
      <c r="D2403" s="180">
        <v>3</v>
      </c>
      <c r="E2403" s="180" t="s">
        <v>246</v>
      </c>
      <c r="F2403" s="181">
        <v>1</v>
      </c>
      <c r="G2403" s="180" t="s">
        <v>184</v>
      </c>
      <c r="H2403" s="180">
        <v>950</v>
      </c>
      <c r="I2403" s="180" t="s">
        <v>185</v>
      </c>
      <c r="J2403" s="180" t="s">
        <v>116</v>
      </c>
      <c r="K2403" s="180" t="s">
        <v>186</v>
      </c>
      <c r="L2403" s="180">
        <v>4512</v>
      </c>
      <c r="M2403" s="180" t="s">
        <v>187</v>
      </c>
      <c r="N2403" s="180">
        <v>732</v>
      </c>
      <c r="O2403" s="180">
        <v>46159.74</v>
      </c>
      <c r="P2403" s="180">
        <v>418632</v>
      </c>
      <c r="Q2403" t="str">
        <f t="shared" si="37"/>
        <v>3-Small C&amp;I</v>
      </c>
      <c r="R2403" s="182"/>
      <c r="U2403" s="182"/>
    </row>
    <row r="2404" spans="1:21" x14ac:dyDescent="0.35">
      <c r="A2404" s="180">
        <v>5</v>
      </c>
      <c r="B2404" s="180" t="s">
        <v>182</v>
      </c>
      <c r="C2404" s="180">
        <v>2020</v>
      </c>
      <c r="D2404" s="180">
        <v>3</v>
      </c>
      <c r="E2404" s="180" t="s">
        <v>246</v>
      </c>
      <c r="F2404" s="181">
        <v>6</v>
      </c>
      <c r="G2404" s="180" t="s">
        <v>193</v>
      </c>
      <c r="H2404" s="180">
        <v>5</v>
      </c>
      <c r="I2404" s="180" t="s">
        <v>191</v>
      </c>
      <c r="J2404" s="180" t="s">
        <v>116</v>
      </c>
      <c r="K2404" s="180" t="s">
        <v>186</v>
      </c>
      <c r="L2404" s="180">
        <v>700</v>
      </c>
      <c r="M2404" s="180" t="s">
        <v>194</v>
      </c>
      <c r="N2404" s="180">
        <v>6</v>
      </c>
      <c r="O2404" s="180">
        <v>546.48</v>
      </c>
      <c r="P2404" s="180">
        <v>2269</v>
      </c>
      <c r="Q2404" t="str">
        <f t="shared" si="37"/>
        <v>3-Small C&amp;I</v>
      </c>
      <c r="R2404" s="182"/>
      <c r="U2404" s="182"/>
    </row>
    <row r="2405" spans="1:21" x14ac:dyDescent="0.35">
      <c r="A2405" s="180">
        <v>5</v>
      </c>
      <c r="B2405" s="180" t="s">
        <v>182</v>
      </c>
      <c r="C2405" s="180">
        <v>2020</v>
      </c>
      <c r="D2405" s="180">
        <v>3</v>
      </c>
      <c r="E2405" s="180" t="s">
        <v>246</v>
      </c>
      <c r="F2405" s="181">
        <v>75</v>
      </c>
      <c r="G2405" s="180" t="s">
        <v>213</v>
      </c>
      <c r="H2405" s="180">
        <v>5</v>
      </c>
      <c r="I2405" s="180" t="s">
        <v>191</v>
      </c>
      <c r="J2405" s="180" t="s">
        <v>116</v>
      </c>
      <c r="K2405" s="180" t="s">
        <v>186</v>
      </c>
      <c r="L2405" s="180">
        <v>1575</v>
      </c>
      <c r="M2405" s="180" t="s">
        <v>219</v>
      </c>
      <c r="N2405" s="180">
        <v>5</v>
      </c>
      <c r="O2405" s="180">
        <v>2092.5500000000002</v>
      </c>
      <c r="P2405" s="180">
        <v>9380</v>
      </c>
      <c r="Q2405" t="str">
        <f t="shared" si="37"/>
        <v>3-Small C&amp;I</v>
      </c>
      <c r="R2405" s="182"/>
      <c r="U2405" s="182"/>
    </row>
    <row r="2406" spans="1:21" x14ac:dyDescent="0.35">
      <c r="A2406" s="180">
        <v>5</v>
      </c>
      <c r="B2406" s="180" t="s">
        <v>182</v>
      </c>
      <c r="C2406" s="180">
        <v>2020</v>
      </c>
      <c r="D2406" s="180">
        <v>3</v>
      </c>
      <c r="E2406" s="180" t="s">
        <v>246</v>
      </c>
      <c r="F2406" s="181">
        <v>10</v>
      </c>
      <c r="G2406" s="180" t="s">
        <v>239</v>
      </c>
      <c r="H2406" s="180">
        <v>616</v>
      </c>
      <c r="I2406" s="180" t="s">
        <v>200</v>
      </c>
      <c r="J2406" s="180" t="s">
        <v>126</v>
      </c>
      <c r="K2406" s="180" t="s">
        <v>198</v>
      </c>
      <c r="L2406" s="180">
        <v>4513</v>
      </c>
      <c r="M2406" s="180" t="s">
        <v>241</v>
      </c>
      <c r="N2406" s="180">
        <v>3</v>
      </c>
      <c r="O2406" s="180">
        <v>90.4</v>
      </c>
      <c r="P2406" s="180">
        <v>378</v>
      </c>
      <c r="Q2406" t="str">
        <f t="shared" si="37"/>
        <v>Street</v>
      </c>
      <c r="R2406" s="182"/>
      <c r="U2406" s="182"/>
    </row>
    <row r="2407" spans="1:21" x14ac:dyDescent="0.35">
      <c r="A2407" s="180">
        <v>5</v>
      </c>
      <c r="B2407" s="180" t="s">
        <v>182</v>
      </c>
      <c r="C2407" s="180">
        <v>2020</v>
      </c>
      <c r="D2407" s="180">
        <v>3</v>
      </c>
      <c r="E2407" s="180" t="s">
        <v>246</v>
      </c>
      <c r="F2407" s="181">
        <v>3</v>
      </c>
      <c r="G2407" s="180" t="s">
        <v>190</v>
      </c>
      <c r="H2407" s="180">
        <v>603</v>
      </c>
      <c r="I2407" s="180" t="s">
        <v>197</v>
      </c>
      <c r="J2407" s="180" t="s">
        <v>126</v>
      </c>
      <c r="K2407" s="180" t="s">
        <v>198</v>
      </c>
      <c r="L2407" s="180">
        <v>300</v>
      </c>
      <c r="M2407" s="180" t="s">
        <v>192</v>
      </c>
      <c r="N2407" s="180">
        <v>1847</v>
      </c>
      <c r="O2407" s="180">
        <v>186878.59</v>
      </c>
      <c r="P2407" s="180">
        <v>504079</v>
      </c>
      <c r="Q2407" t="str">
        <f t="shared" si="37"/>
        <v>Street</v>
      </c>
      <c r="R2407" s="182"/>
      <c r="U2407" s="182"/>
    </row>
    <row r="2408" spans="1:21" x14ac:dyDescent="0.35">
      <c r="A2408" s="180">
        <v>5</v>
      </c>
      <c r="B2408" s="180" t="s">
        <v>182</v>
      </c>
      <c r="C2408" s="180">
        <v>2020</v>
      </c>
      <c r="D2408" s="180">
        <v>3</v>
      </c>
      <c r="E2408" s="180" t="s">
        <v>246</v>
      </c>
      <c r="F2408" s="181">
        <v>60</v>
      </c>
      <c r="G2408" s="180" t="s">
        <v>213</v>
      </c>
      <c r="H2408" s="180">
        <v>615</v>
      </c>
      <c r="I2408" s="180" t="s">
        <v>293</v>
      </c>
      <c r="J2408" s="180" t="s">
        <v>124</v>
      </c>
      <c r="K2408" s="180" t="s">
        <v>262</v>
      </c>
      <c r="L2408" s="180">
        <v>4563</v>
      </c>
      <c r="M2408" s="180" t="s">
        <v>229</v>
      </c>
      <c r="N2408" s="180">
        <v>39</v>
      </c>
      <c r="O2408" s="180">
        <v>4885.34</v>
      </c>
      <c r="P2408" s="180">
        <v>10753</v>
      </c>
      <c r="Q2408" t="str">
        <f t="shared" si="37"/>
        <v>Street</v>
      </c>
      <c r="R2408" s="182"/>
      <c r="U2408" s="182"/>
    </row>
    <row r="2409" spans="1:21" x14ac:dyDescent="0.35">
      <c r="A2409" s="180">
        <v>5</v>
      </c>
      <c r="B2409" s="180" t="s">
        <v>182</v>
      </c>
      <c r="C2409" s="180">
        <v>2020</v>
      </c>
      <c r="D2409" s="180">
        <v>3</v>
      </c>
      <c r="E2409" s="180" t="s">
        <v>246</v>
      </c>
      <c r="F2409" s="181">
        <v>6</v>
      </c>
      <c r="G2409" s="180" t="s">
        <v>193</v>
      </c>
      <c r="H2409" s="180">
        <v>617</v>
      </c>
      <c r="I2409" s="180" t="s">
        <v>288</v>
      </c>
      <c r="J2409" s="180" t="s">
        <v>289</v>
      </c>
      <c r="K2409" s="180" t="s">
        <v>290</v>
      </c>
      <c r="L2409" s="180">
        <v>4562</v>
      </c>
      <c r="M2409" s="180" t="s">
        <v>212</v>
      </c>
      <c r="N2409" s="180">
        <v>8</v>
      </c>
      <c r="O2409" s="180">
        <v>13812.93</v>
      </c>
      <c r="P2409" s="180">
        <v>60291</v>
      </c>
      <c r="Q2409" t="str">
        <f t="shared" si="37"/>
        <v>Street</v>
      </c>
      <c r="R2409" s="182"/>
      <c r="U2409" s="182"/>
    </row>
    <row r="2410" spans="1:21" x14ac:dyDescent="0.35">
      <c r="A2410" s="180">
        <v>5</v>
      </c>
      <c r="B2410" s="180" t="s">
        <v>182</v>
      </c>
      <c r="C2410" s="180">
        <v>2020</v>
      </c>
      <c r="D2410" s="180">
        <v>3</v>
      </c>
      <c r="E2410" s="180" t="s">
        <v>246</v>
      </c>
      <c r="F2410" s="181">
        <v>6</v>
      </c>
      <c r="G2410" s="180" t="s">
        <v>193</v>
      </c>
      <c r="H2410" s="180">
        <v>618</v>
      </c>
      <c r="I2410" s="180" t="s">
        <v>295</v>
      </c>
      <c r="J2410" s="180" t="s">
        <v>131</v>
      </c>
      <c r="K2410" s="180" t="s">
        <v>281</v>
      </c>
      <c r="L2410" s="180">
        <v>4562</v>
      </c>
      <c r="M2410" s="180" t="s">
        <v>212</v>
      </c>
      <c r="N2410" s="180">
        <v>7</v>
      </c>
      <c r="O2410" s="180">
        <v>880.55</v>
      </c>
      <c r="P2410" s="180">
        <v>544</v>
      </c>
      <c r="Q2410" t="str">
        <f t="shared" si="37"/>
        <v>Street</v>
      </c>
      <c r="R2410" s="182"/>
      <c r="U2410" s="182"/>
    </row>
    <row r="2411" spans="1:21" x14ac:dyDescent="0.35">
      <c r="A2411" s="180">
        <v>5</v>
      </c>
      <c r="B2411" s="180" t="s">
        <v>182</v>
      </c>
      <c r="C2411" s="180">
        <v>2020</v>
      </c>
      <c r="D2411" s="180">
        <v>3</v>
      </c>
      <c r="E2411" s="180" t="s">
        <v>246</v>
      </c>
      <c r="F2411" s="181">
        <v>1</v>
      </c>
      <c r="G2411" s="180" t="s">
        <v>184</v>
      </c>
      <c r="H2411" s="180">
        <v>6</v>
      </c>
      <c r="I2411" s="180" t="s">
        <v>257</v>
      </c>
      <c r="J2411" s="180" t="s">
        <v>123</v>
      </c>
      <c r="K2411" s="180" t="s">
        <v>243</v>
      </c>
      <c r="L2411" s="180">
        <v>200</v>
      </c>
      <c r="M2411" s="180" t="s">
        <v>211</v>
      </c>
      <c r="N2411" s="180">
        <v>52347</v>
      </c>
      <c r="O2411" s="180">
        <v>4987285.95</v>
      </c>
      <c r="P2411" s="180">
        <v>28056340</v>
      </c>
      <c r="Q2411" t="str">
        <f t="shared" si="37"/>
        <v>2-Low Income Residential</v>
      </c>
      <c r="R2411" s="182"/>
      <c r="U2411" s="182"/>
    </row>
    <row r="2412" spans="1:21" x14ac:dyDescent="0.35">
      <c r="A2412" s="180">
        <v>5</v>
      </c>
      <c r="B2412" s="180" t="s">
        <v>182</v>
      </c>
      <c r="C2412" s="180">
        <v>2020</v>
      </c>
      <c r="D2412" s="180">
        <v>3</v>
      </c>
      <c r="E2412" s="180" t="s">
        <v>246</v>
      </c>
      <c r="F2412" s="181">
        <v>3</v>
      </c>
      <c r="G2412" s="180" t="s">
        <v>190</v>
      </c>
      <c r="H2412" s="180">
        <v>903</v>
      </c>
      <c r="I2412" s="180" t="s">
        <v>240</v>
      </c>
      <c r="J2412" s="180" t="s">
        <v>122</v>
      </c>
      <c r="K2412" s="180" t="s">
        <v>231</v>
      </c>
      <c r="L2412" s="180">
        <v>4532</v>
      </c>
      <c r="M2412" s="180" t="s">
        <v>201</v>
      </c>
      <c r="N2412" s="180">
        <v>1136</v>
      </c>
      <c r="O2412" s="180">
        <v>372830.98</v>
      </c>
      <c r="P2412" s="180">
        <v>2992847</v>
      </c>
      <c r="Q2412" t="str">
        <f t="shared" si="37"/>
        <v>1-Residential</v>
      </c>
      <c r="R2412" s="182"/>
      <c r="U2412" s="182"/>
    </row>
    <row r="2413" spans="1:21" x14ac:dyDescent="0.35">
      <c r="A2413" s="180">
        <v>5</v>
      </c>
      <c r="B2413" s="180" t="s">
        <v>182</v>
      </c>
      <c r="C2413" s="180">
        <v>2020</v>
      </c>
      <c r="D2413" s="180">
        <v>3</v>
      </c>
      <c r="E2413" s="180" t="s">
        <v>246</v>
      </c>
      <c r="F2413" s="181">
        <v>79</v>
      </c>
      <c r="G2413" s="180" t="s">
        <v>213</v>
      </c>
      <c r="H2413" s="180">
        <v>153</v>
      </c>
      <c r="I2413" s="180" t="s">
        <v>270</v>
      </c>
      <c r="J2413" s="180" t="s">
        <v>271</v>
      </c>
      <c r="K2413" s="180" t="s">
        <v>271</v>
      </c>
      <c r="L2413" s="180">
        <v>1579</v>
      </c>
      <c r="M2413" s="180" t="s">
        <v>272</v>
      </c>
      <c r="N2413" s="180">
        <v>18</v>
      </c>
      <c r="O2413" s="180">
        <v>0</v>
      </c>
      <c r="P2413" s="180">
        <v>5199314</v>
      </c>
      <c r="Q2413" t="str">
        <f t="shared" si="37"/>
        <v>OTHER</v>
      </c>
      <c r="R2413" s="182"/>
      <c r="U2413" s="182"/>
    </row>
    <row r="2414" spans="1:21" x14ac:dyDescent="0.35">
      <c r="A2414" s="180">
        <v>4</v>
      </c>
      <c r="B2414" s="180" t="s">
        <v>188</v>
      </c>
      <c r="C2414" s="180">
        <v>2020</v>
      </c>
      <c r="D2414" s="180">
        <v>3</v>
      </c>
      <c r="E2414" s="180" t="s">
        <v>246</v>
      </c>
      <c r="F2414" s="181">
        <v>3</v>
      </c>
      <c r="G2414" s="180" t="s">
        <v>190</v>
      </c>
      <c r="H2414" s="180">
        <v>710</v>
      </c>
      <c r="I2414" s="180" t="s">
        <v>221</v>
      </c>
      <c r="J2414" s="180" t="s">
        <v>208</v>
      </c>
      <c r="K2414" s="180" t="s">
        <v>209</v>
      </c>
      <c r="L2414" s="180">
        <v>4532</v>
      </c>
      <c r="M2414" s="180" t="s">
        <v>201</v>
      </c>
      <c r="N2414" s="180">
        <v>10</v>
      </c>
      <c r="O2414" s="180">
        <v>-235089.63</v>
      </c>
      <c r="P2414" s="180">
        <v>-2175634</v>
      </c>
      <c r="Q2414" t="str">
        <f t="shared" si="37"/>
        <v>5-Large C&amp;I</v>
      </c>
      <c r="R2414" s="182"/>
      <c r="U2414" s="182"/>
    </row>
    <row r="2415" spans="1:21" x14ac:dyDescent="0.35">
      <c r="A2415" s="180">
        <v>5</v>
      </c>
      <c r="B2415" s="180" t="s">
        <v>182</v>
      </c>
      <c r="C2415" s="180">
        <v>2020</v>
      </c>
      <c r="D2415" s="180">
        <v>3</v>
      </c>
      <c r="E2415" s="180" t="s">
        <v>246</v>
      </c>
      <c r="F2415" s="181">
        <v>3</v>
      </c>
      <c r="G2415" s="180" t="s">
        <v>190</v>
      </c>
      <c r="H2415" s="180">
        <v>16</v>
      </c>
      <c r="I2415" s="180" t="s">
        <v>282</v>
      </c>
      <c r="J2415" s="180" t="s">
        <v>128</v>
      </c>
      <c r="K2415" s="180" t="s">
        <v>264</v>
      </c>
      <c r="L2415" s="180">
        <v>300</v>
      </c>
      <c r="M2415" s="180" t="s">
        <v>192</v>
      </c>
      <c r="N2415" s="180">
        <v>1</v>
      </c>
      <c r="O2415" s="180">
        <v>2090.66</v>
      </c>
      <c r="P2415" s="180">
        <v>10680</v>
      </c>
      <c r="Q2415" t="str">
        <f t="shared" si="37"/>
        <v>4-Medium C&amp;I</v>
      </c>
      <c r="R2415" s="182"/>
      <c r="U2415" s="182"/>
    </row>
    <row r="2416" spans="1:21" x14ac:dyDescent="0.35">
      <c r="A2416" s="180">
        <v>5</v>
      </c>
      <c r="B2416" s="180" t="s">
        <v>182</v>
      </c>
      <c r="C2416" s="180">
        <v>2020</v>
      </c>
      <c r="D2416" s="180">
        <v>3</v>
      </c>
      <c r="E2416" s="180" t="s">
        <v>246</v>
      </c>
      <c r="F2416" s="181">
        <v>79</v>
      </c>
      <c r="G2416" s="180" t="s">
        <v>213</v>
      </c>
      <c r="H2416" s="180">
        <v>710</v>
      </c>
      <c r="I2416" s="180" t="s">
        <v>221</v>
      </c>
      <c r="J2416" s="180" t="s">
        <v>208</v>
      </c>
      <c r="K2416" s="180" t="s">
        <v>209</v>
      </c>
      <c r="L2416" s="180">
        <v>4579</v>
      </c>
      <c r="M2416" s="180" t="s">
        <v>222</v>
      </c>
      <c r="N2416" s="180">
        <v>1</v>
      </c>
      <c r="O2416" s="180">
        <v>7263.2</v>
      </c>
      <c r="P2416" s="180">
        <v>133208</v>
      </c>
      <c r="Q2416" t="str">
        <f t="shared" si="37"/>
        <v>5-Large C&amp;I</v>
      </c>
      <c r="R2416" s="182"/>
      <c r="U2416" s="182"/>
    </row>
    <row r="2417" spans="1:21" x14ac:dyDescent="0.35">
      <c r="A2417" s="180">
        <v>4</v>
      </c>
      <c r="B2417" s="180" t="s">
        <v>188</v>
      </c>
      <c r="C2417" s="180">
        <v>2020</v>
      </c>
      <c r="D2417" s="180">
        <v>3</v>
      </c>
      <c r="E2417" s="180" t="s">
        <v>246</v>
      </c>
      <c r="F2417" s="181">
        <v>3</v>
      </c>
      <c r="G2417" s="180" t="s">
        <v>190</v>
      </c>
      <c r="H2417" s="180">
        <v>10</v>
      </c>
      <c r="I2417" s="180" t="s">
        <v>252</v>
      </c>
      <c r="J2417" s="180" t="s">
        <v>119</v>
      </c>
      <c r="K2417" s="180" t="s">
        <v>215</v>
      </c>
      <c r="L2417" s="180">
        <v>300</v>
      </c>
      <c r="M2417" s="180" t="s">
        <v>192</v>
      </c>
      <c r="N2417" s="180">
        <v>20</v>
      </c>
      <c r="O2417" s="180">
        <v>2329.42</v>
      </c>
      <c r="P2417" s="180">
        <v>9559</v>
      </c>
      <c r="Q2417" t="str">
        <f t="shared" si="37"/>
        <v>3-Small C&amp;I</v>
      </c>
      <c r="R2417" s="182"/>
      <c r="U2417" s="182"/>
    </row>
    <row r="2418" spans="1:21" x14ac:dyDescent="0.35">
      <c r="A2418" s="180">
        <v>5</v>
      </c>
      <c r="B2418" s="180" t="s">
        <v>182</v>
      </c>
      <c r="C2418" s="180">
        <v>2020</v>
      </c>
      <c r="D2418" s="180">
        <v>3</v>
      </c>
      <c r="E2418" s="180" t="s">
        <v>246</v>
      </c>
      <c r="F2418" s="181">
        <v>3</v>
      </c>
      <c r="G2418" s="180" t="s">
        <v>190</v>
      </c>
      <c r="H2418" s="180">
        <v>310</v>
      </c>
      <c r="I2418" s="180" t="s">
        <v>255</v>
      </c>
      <c r="J2418" s="180" t="s">
        <v>119</v>
      </c>
      <c r="K2418" s="180" t="s">
        <v>215</v>
      </c>
      <c r="L2418" s="180">
        <v>300</v>
      </c>
      <c r="M2418" s="180" t="s">
        <v>192</v>
      </c>
      <c r="N2418" s="180">
        <v>1</v>
      </c>
      <c r="O2418" s="180">
        <v>68.5</v>
      </c>
      <c r="P2418" s="180">
        <v>131</v>
      </c>
      <c r="Q2418" t="str">
        <f t="shared" si="37"/>
        <v>3-Small C&amp;I</v>
      </c>
      <c r="R2418" s="182"/>
      <c r="U2418" s="182"/>
    </row>
    <row r="2419" spans="1:21" x14ac:dyDescent="0.35">
      <c r="A2419" s="180">
        <v>4</v>
      </c>
      <c r="B2419" s="180" t="s">
        <v>188</v>
      </c>
      <c r="C2419" s="180">
        <v>2020</v>
      </c>
      <c r="D2419" s="180">
        <v>3</v>
      </c>
      <c r="E2419" s="180" t="s">
        <v>246</v>
      </c>
      <c r="F2419" s="181">
        <v>5</v>
      </c>
      <c r="G2419" s="180" t="s">
        <v>196</v>
      </c>
      <c r="H2419" s="180">
        <v>950</v>
      </c>
      <c r="I2419" s="180" t="s">
        <v>185</v>
      </c>
      <c r="J2419" s="180" t="s">
        <v>116</v>
      </c>
      <c r="K2419" s="180" t="s">
        <v>186</v>
      </c>
      <c r="L2419" s="180">
        <v>4552</v>
      </c>
      <c r="M2419" s="180" t="s">
        <v>277</v>
      </c>
      <c r="N2419" s="180">
        <v>2</v>
      </c>
      <c r="O2419" s="180">
        <v>47.64</v>
      </c>
      <c r="P2419" s="180">
        <v>276</v>
      </c>
      <c r="Q2419" t="str">
        <f t="shared" si="37"/>
        <v>3-Small C&amp;I</v>
      </c>
      <c r="R2419" s="182"/>
      <c r="U2419" s="182"/>
    </row>
    <row r="2420" spans="1:21" x14ac:dyDescent="0.35">
      <c r="A2420" s="180">
        <v>5</v>
      </c>
      <c r="B2420" s="180" t="s">
        <v>182</v>
      </c>
      <c r="C2420" s="180">
        <v>2020</v>
      </c>
      <c r="D2420" s="180">
        <v>3</v>
      </c>
      <c r="E2420" s="180" t="s">
        <v>246</v>
      </c>
      <c r="F2420" s="181">
        <v>3</v>
      </c>
      <c r="G2420" s="180" t="s">
        <v>190</v>
      </c>
      <c r="H2420" s="180">
        <v>8</v>
      </c>
      <c r="I2420" s="180" t="s">
        <v>249</v>
      </c>
      <c r="J2420" s="180" t="s">
        <v>127</v>
      </c>
      <c r="K2420" s="180" t="s">
        <v>250</v>
      </c>
      <c r="L2420" s="180">
        <v>300</v>
      </c>
      <c r="M2420" s="180" t="s">
        <v>192</v>
      </c>
      <c r="N2420" s="180">
        <v>382</v>
      </c>
      <c r="O2420" s="180">
        <v>22694.67</v>
      </c>
      <c r="P2420" s="180">
        <v>92201</v>
      </c>
      <c r="Q2420" t="str">
        <f t="shared" si="37"/>
        <v>3-Small C&amp;I</v>
      </c>
      <c r="R2420" s="182"/>
      <c r="U2420" s="182"/>
    </row>
    <row r="2421" spans="1:21" x14ac:dyDescent="0.35">
      <c r="A2421" s="180">
        <v>5</v>
      </c>
      <c r="B2421" s="180" t="s">
        <v>182</v>
      </c>
      <c r="C2421" s="180">
        <v>2020</v>
      </c>
      <c r="D2421" s="180">
        <v>3</v>
      </c>
      <c r="E2421" s="180" t="s">
        <v>246</v>
      </c>
      <c r="F2421" s="181">
        <v>6</v>
      </c>
      <c r="G2421" s="180" t="s">
        <v>193</v>
      </c>
      <c r="H2421" s="180">
        <v>613</v>
      </c>
      <c r="I2421" s="180" t="s">
        <v>259</v>
      </c>
      <c r="J2421" s="180" t="s">
        <v>117</v>
      </c>
      <c r="K2421" s="180" t="s">
        <v>225</v>
      </c>
      <c r="L2421" s="180">
        <v>700</v>
      </c>
      <c r="M2421" s="180" t="s">
        <v>194</v>
      </c>
      <c r="N2421" s="180">
        <v>6</v>
      </c>
      <c r="O2421" s="180">
        <v>128.84</v>
      </c>
      <c r="P2421" s="180">
        <v>384</v>
      </c>
      <c r="Q2421" t="str">
        <f t="shared" si="37"/>
        <v>3-Small C&amp;I</v>
      </c>
      <c r="R2421" s="182"/>
      <c r="U2421" s="182"/>
    </row>
    <row r="2422" spans="1:21" x14ac:dyDescent="0.35">
      <c r="A2422" s="180">
        <v>5</v>
      </c>
      <c r="B2422" s="180" t="s">
        <v>182</v>
      </c>
      <c r="C2422" s="180">
        <v>2020</v>
      </c>
      <c r="D2422" s="180">
        <v>3</v>
      </c>
      <c r="E2422" s="180" t="s">
        <v>246</v>
      </c>
      <c r="F2422" s="181">
        <v>3</v>
      </c>
      <c r="G2422" s="180" t="s">
        <v>190</v>
      </c>
      <c r="H2422" s="180">
        <v>621</v>
      </c>
      <c r="I2422" s="180" t="s">
        <v>260</v>
      </c>
      <c r="J2422" s="180" t="s">
        <v>117</v>
      </c>
      <c r="K2422" s="180" t="s">
        <v>225</v>
      </c>
      <c r="L2422" s="180">
        <v>4532</v>
      </c>
      <c r="M2422" s="180" t="s">
        <v>201</v>
      </c>
      <c r="N2422" s="180">
        <v>6</v>
      </c>
      <c r="O2422" s="180">
        <v>534.01</v>
      </c>
      <c r="P2422" s="180">
        <v>5327</v>
      </c>
      <c r="Q2422" t="str">
        <f t="shared" si="37"/>
        <v>3-Small C&amp;I</v>
      </c>
      <c r="R2422" s="182"/>
      <c r="U2422" s="182"/>
    </row>
    <row r="2423" spans="1:21" x14ac:dyDescent="0.35">
      <c r="A2423" s="180">
        <v>4</v>
      </c>
      <c r="B2423" s="180" t="s">
        <v>188</v>
      </c>
      <c r="C2423" s="180">
        <v>2020</v>
      </c>
      <c r="D2423" s="180">
        <v>3</v>
      </c>
      <c r="E2423" s="180" t="s">
        <v>246</v>
      </c>
      <c r="F2423" s="181">
        <v>1</v>
      </c>
      <c r="G2423" s="180" t="s">
        <v>184</v>
      </c>
      <c r="H2423" s="180">
        <v>950</v>
      </c>
      <c r="I2423" s="180" t="s">
        <v>185</v>
      </c>
      <c r="J2423" s="180" t="s">
        <v>116</v>
      </c>
      <c r="K2423" s="180" t="s">
        <v>186</v>
      </c>
      <c r="L2423" s="180">
        <v>4512</v>
      </c>
      <c r="M2423" s="180" t="s">
        <v>187</v>
      </c>
      <c r="N2423" s="180">
        <v>30</v>
      </c>
      <c r="O2423" s="180">
        <v>2040.75</v>
      </c>
      <c r="P2423" s="180">
        <v>17134</v>
      </c>
      <c r="Q2423" t="str">
        <f t="shared" si="37"/>
        <v>3-Small C&amp;I</v>
      </c>
      <c r="R2423" s="182"/>
      <c r="U2423" s="182"/>
    </row>
    <row r="2424" spans="1:21" x14ac:dyDescent="0.35">
      <c r="A2424" s="180">
        <v>5</v>
      </c>
      <c r="B2424" s="180" t="s">
        <v>182</v>
      </c>
      <c r="C2424" s="180">
        <v>2020</v>
      </c>
      <c r="D2424" s="180">
        <v>3</v>
      </c>
      <c r="E2424" s="180" t="s">
        <v>246</v>
      </c>
      <c r="F2424" s="181">
        <v>77</v>
      </c>
      <c r="G2424" s="180" t="s">
        <v>213</v>
      </c>
      <c r="H2424" s="180">
        <v>5</v>
      </c>
      <c r="I2424" s="180" t="s">
        <v>191</v>
      </c>
      <c r="J2424" s="180" t="s">
        <v>116</v>
      </c>
      <c r="K2424" s="180" t="s">
        <v>186</v>
      </c>
      <c r="L2424" s="180">
        <v>1577</v>
      </c>
      <c r="M2424" s="180" t="s">
        <v>234</v>
      </c>
      <c r="N2424" s="180">
        <v>2</v>
      </c>
      <c r="O2424" s="180">
        <v>1460.82</v>
      </c>
      <c r="P2424" s="180">
        <v>6778</v>
      </c>
      <c r="Q2424" t="str">
        <f t="shared" si="37"/>
        <v>3-Small C&amp;I</v>
      </c>
      <c r="R2424" s="182"/>
      <c r="U2424" s="182"/>
    </row>
    <row r="2425" spans="1:21" x14ac:dyDescent="0.35">
      <c r="A2425" s="180">
        <v>5</v>
      </c>
      <c r="B2425" s="180" t="s">
        <v>182</v>
      </c>
      <c r="C2425" s="180">
        <v>2020</v>
      </c>
      <c r="D2425" s="180">
        <v>3</v>
      </c>
      <c r="E2425" s="180" t="s">
        <v>246</v>
      </c>
      <c r="F2425" s="181">
        <v>6</v>
      </c>
      <c r="G2425" s="180" t="s">
        <v>193</v>
      </c>
      <c r="H2425" s="180">
        <v>603</v>
      </c>
      <c r="I2425" s="180" t="s">
        <v>197</v>
      </c>
      <c r="J2425" s="180" t="s">
        <v>126</v>
      </c>
      <c r="K2425" s="180" t="s">
        <v>198</v>
      </c>
      <c r="L2425" s="180">
        <v>700</v>
      </c>
      <c r="M2425" s="180" t="s">
        <v>194</v>
      </c>
      <c r="N2425" s="180">
        <v>648</v>
      </c>
      <c r="O2425" s="180">
        <v>55242.49</v>
      </c>
      <c r="P2425" s="180">
        <v>143689</v>
      </c>
      <c r="Q2425" t="str">
        <f t="shared" si="37"/>
        <v>Street</v>
      </c>
      <c r="R2425" s="182"/>
      <c r="U2425" s="182"/>
    </row>
    <row r="2426" spans="1:21" x14ac:dyDescent="0.35">
      <c r="A2426" s="180">
        <v>5</v>
      </c>
      <c r="B2426" s="180" t="s">
        <v>182</v>
      </c>
      <c r="C2426" s="180">
        <v>2020</v>
      </c>
      <c r="D2426" s="180">
        <v>3</v>
      </c>
      <c r="E2426" s="180" t="s">
        <v>246</v>
      </c>
      <c r="F2426" s="181">
        <v>6</v>
      </c>
      <c r="G2426" s="180" t="s">
        <v>193</v>
      </c>
      <c r="H2426" s="180">
        <v>615</v>
      </c>
      <c r="I2426" s="180" t="s">
        <v>293</v>
      </c>
      <c r="J2426" s="180" t="s">
        <v>124</v>
      </c>
      <c r="K2426" s="180" t="s">
        <v>262</v>
      </c>
      <c r="L2426" s="180">
        <v>4562</v>
      </c>
      <c r="M2426" s="180" t="s">
        <v>212</v>
      </c>
      <c r="N2426" s="180">
        <v>580</v>
      </c>
      <c r="O2426" s="180">
        <v>455761.66</v>
      </c>
      <c r="P2426" s="180">
        <v>903282</v>
      </c>
      <c r="Q2426" t="str">
        <f t="shared" si="37"/>
        <v>Street</v>
      </c>
      <c r="R2426" s="182"/>
      <c r="U2426" s="182"/>
    </row>
    <row r="2427" spans="1:21" x14ac:dyDescent="0.35">
      <c r="A2427" s="180">
        <v>4</v>
      </c>
      <c r="B2427" s="180" t="s">
        <v>188</v>
      </c>
      <c r="C2427" s="180">
        <v>2020</v>
      </c>
      <c r="D2427" s="180">
        <v>3</v>
      </c>
      <c r="E2427" s="180" t="s">
        <v>246</v>
      </c>
      <c r="F2427" s="181">
        <v>1</v>
      </c>
      <c r="G2427" s="180" t="s">
        <v>184</v>
      </c>
      <c r="H2427" s="180">
        <v>1</v>
      </c>
      <c r="I2427" s="180" t="s">
        <v>230</v>
      </c>
      <c r="J2427" s="180" t="s">
        <v>122</v>
      </c>
      <c r="K2427" s="180" t="s">
        <v>231</v>
      </c>
      <c r="L2427" s="180">
        <v>200</v>
      </c>
      <c r="M2427" s="180" t="s">
        <v>211</v>
      </c>
      <c r="N2427" s="180">
        <v>1369</v>
      </c>
      <c r="O2427" s="180">
        <v>249304.07</v>
      </c>
      <c r="P2427" s="180">
        <v>902452</v>
      </c>
      <c r="Q2427" t="str">
        <f t="shared" si="37"/>
        <v>1-Residential</v>
      </c>
      <c r="R2427" s="182"/>
      <c r="U2427" s="182"/>
    </row>
    <row r="2428" spans="1:21" x14ac:dyDescent="0.35">
      <c r="A2428" s="180">
        <v>5</v>
      </c>
      <c r="B2428" s="180" t="s">
        <v>182</v>
      </c>
      <c r="C2428" s="180">
        <v>2020</v>
      </c>
      <c r="D2428" s="180">
        <v>3</v>
      </c>
      <c r="E2428" s="180" t="s">
        <v>246</v>
      </c>
      <c r="F2428" s="181">
        <v>71</v>
      </c>
      <c r="G2428" s="180" t="s">
        <v>213</v>
      </c>
      <c r="H2428" s="180">
        <v>1</v>
      </c>
      <c r="I2428" s="180" t="s">
        <v>230</v>
      </c>
      <c r="J2428" s="180" t="s">
        <v>122</v>
      </c>
      <c r="K2428" s="180" t="s">
        <v>231</v>
      </c>
      <c r="L2428" s="180">
        <v>1571</v>
      </c>
      <c r="M2428" s="180" t="s">
        <v>266</v>
      </c>
      <c r="N2428" s="180">
        <v>1</v>
      </c>
      <c r="O2428" s="180">
        <v>7</v>
      </c>
      <c r="P2428" s="180">
        <v>0</v>
      </c>
      <c r="Q2428" t="str">
        <f t="shared" si="37"/>
        <v>1-Residential</v>
      </c>
      <c r="R2428" s="182"/>
      <c r="U2428" s="182"/>
    </row>
    <row r="2429" spans="1:21" x14ac:dyDescent="0.35">
      <c r="A2429" s="180">
        <v>5</v>
      </c>
      <c r="B2429" s="180" t="s">
        <v>182</v>
      </c>
      <c r="C2429" s="180">
        <v>2020</v>
      </c>
      <c r="D2429" s="180">
        <v>3</v>
      </c>
      <c r="E2429" s="180" t="s">
        <v>246</v>
      </c>
      <c r="F2429" s="181">
        <v>10</v>
      </c>
      <c r="G2429" s="180" t="s">
        <v>239</v>
      </c>
      <c r="H2429" s="180">
        <v>903</v>
      </c>
      <c r="I2429" s="180" t="s">
        <v>240</v>
      </c>
      <c r="J2429" s="180" t="s">
        <v>122</v>
      </c>
      <c r="K2429" s="180" t="s">
        <v>231</v>
      </c>
      <c r="L2429" s="180">
        <v>4513</v>
      </c>
      <c r="M2429" s="180" t="s">
        <v>241</v>
      </c>
      <c r="N2429" s="180">
        <v>33061</v>
      </c>
      <c r="O2429" s="180">
        <v>4302392.9800000004</v>
      </c>
      <c r="P2429" s="180">
        <v>33406114</v>
      </c>
      <c r="Q2429" t="str">
        <f t="shared" si="37"/>
        <v>1-Residential</v>
      </c>
      <c r="R2429" s="182"/>
      <c r="U2429" s="182"/>
    </row>
    <row r="2430" spans="1:21" x14ac:dyDescent="0.35">
      <c r="A2430" s="180">
        <v>5</v>
      </c>
      <c r="B2430" s="180" t="s">
        <v>182</v>
      </c>
      <c r="C2430" s="180">
        <v>2020</v>
      </c>
      <c r="D2430" s="180">
        <v>3</v>
      </c>
      <c r="E2430" s="180" t="s">
        <v>246</v>
      </c>
      <c r="F2430" s="181">
        <v>10</v>
      </c>
      <c r="G2430" s="180" t="s">
        <v>239</v>
      </c>
      <c r="H2430" s="180">
        <v>6</v>
      </c>
      <c r="I2430" s="180" t="s">
        <v>257</v>
      </c>
      <c r="J2430" s="180" t="s">
        <v>123</v>
      </c>
      <c r="K2430" s="180" t="s">
        <v>243</v>
      </c>
      <c r="L2430" s="180">
        <v>207</v>
      </c>
      <c r="M2430" s="180" t="s">
        <v>244</v>
      </c>
      <c r="N2430" s="180">
        <v>5020</v>
      </c>
      <c r="O2430" s="180">
        <v>880122.94</v>
      </c>
      <c r="P2430" s="180">
        <v>5062024</v>
      </c>
      <c r="Q2430" t="str">
        <f t="shared" si="37"/>
        <v>2-Low Income Residential</v>
      </c>
      <c r="R2430" s="182"/>
      <c r="U2430" s="182"/>
    </row>
    <row r="2431" spans="1:21" x14ac:dyDescent="0.35">
      <c r="A2431" s="180">
        <v>5</v>
      </c>
      <c r="B2431" s="180" t="s">
        <v>182</v>
      </c>
      <c r="C2431" s="180">
        <v>2020</v>
      </c>
      <c r="D2431" s="180">
        <v>3</v>
      </c>
      <c r="E2431" s="180" t="s">
        <v>246</v>
      </c>
      <c r="F2431" s="181">
        <v>6</v>
      </c>
      <c r="G2431" s="180" t="s">
        <v>193</v>
      </c>
      <c r="H2431" s="180">
        <v>608</v>
      </c>
      <c r="I2431" s="180" t="s">
        <v>291</v>
      </c>
      <c r="J2431" s="180" t="s">
        <v>279</v>
      </c>
      <c r="K2431" s="180" t="s">
        <v>213</v>
      </c>
      <c r="L2431" s="180">
        <v>700</v>
      </c>
      <c r="M2431" s="180" t="s">
        <v>194</v>
      </c>
      <c r="N2431" s="180">
        <v>58</v>
      </c>
      <c r="O2431" s="180">
        <v>195177.82</v>
      </c>
      <c r="P2431" s="180">
        <v>882548</v>
      </c>
      <c r="Q2431" t="str">
        <f t="shared" si="37"/>
        <v>Street</v>
      </c>
      <c r="R2431" s="182"/>
      <c r="U2431" s="182"/>
    </row>
    <row r="2432" spans="1:21" x14ac:dyDescent="0.35">
      <c r="A2432" s="180">
        <v>4</v>
      </c>
      <c r="B2432" s="180" t="s">
        <v>188</v>
      </c>
      <c r="C2432" s="180">
        <v>2020</v>
      </c>
      <c r="D2432" s="180">
        <v>3</v>
      </c>
      <c r="E2432" s="180" t="s">
        <v>246</v>
      </c>
      <c r="F2432" s="181">
        <v>3</v>
      </c>
      <c r="G2432" s="180" t="s">
        <v>190</v>
      </c>
      <c r="H2432" s="180">
        <v>616</v>
      </c>
      <c r="I2432" s="180" t="s">
        <v>200</v>
      </c>
      <c r="J2432" s="180" t="s">
        <v>126</v>
      </c>
      <c r="K2432" s="180" t="s">
        <v>198</v>
      </c>
      <c r="L2432" s="180">
        <v>4532</v>
      </c>
      <c r="M2432" s="180" t="s">
        <v>201</v>
      </c>
      <c r="N2432" s="180">
        <v>1</v>
      </c>
      <c r="O2432" s="180">
        <v>8.8800000000000008</v>
      </c>
      <c r="P2432" s="180">
        <v>21</v>
      </c>
      <c r="Q2432" t="str">
        <f t="shared" si="37"/>
        <v>Street</v>
      </c>
      <c r="R2432" s="182"/>
      <c r="U2432" s="182"/>
    </row>
    <row r="2433" spans="1:21" x14ac:dyDescent="0.35">
      <c r="A2433" s="180">
        <v>5</v>
      </c>
      <c r="B2433" s="180" t="s">
        <v>182</v>
      </c>
      <c r="C2433" s="180">
        <v>2020</v>
      </c>
      <c r="D2433" s="180">
        <v>3</v>
      </c>
      <c r="E2433" s="180" t="s">
        <v>246</v>
      </c>
      <c r="F2433" s="181">
        <v>6</v>
      </c>
      <c r="G2433" s="180" t="s">
        <v>193</v>
      </c>
      <c r="H2433" s="180">
        <v>601</v>
      </c>
      <c r="I2433" s="180" t="s">
        <v>261</v>
      </c>
      <c r="J2433" s="180" t="s">
        <v>124</v>
      </c>
      <c r="K2433" s="180" t="s">
        <v>262</v>
      </c>
      <c r="L2433" s="180">
        <v>700</v>
      </c>
      <c r="M2433" s="180" t="s">
        <v>194</v>
      </c>
      <c r="N2433" s="180">
        <v>121</v>
      </c>
      <c r="O2433" s="180">
        <v>57828.12</v>
      </c>
      <c r="P2433" s="180">
        <v>94762</v>
      </c>
      <c r="Q2433" t="str">
        <f t="shared" si="37"/>
        <v>Street</v>
      </c>
      <c r="R2433" s="182"/>
      <c r="U2433" s="182"/>
    </row>
    <row r="2434" spans="1:21" x14ac:dyDescent="0.35">
      <c r="A2434" s="180">
        <v>5</v>
      </c>
      <c r="B2434" s="180" t="s">
        <v>182</v>
      </c>
      <c r="C2434" s="180">
        <v>2020</v>
      </c>
      <c r="D2434" s="180">
        <v>3</v>
      </c>
      <c r="E2434" s="180" t="s">
        <v>246</v>
      </c>
      <c r="F2434" s="181">
        <v>5</v>
      </c>
      <c r="G2434" s="180" t="s">
        <v>196</v>
      </c>
      <c r="H2434" s="180">
        <v>700</v>
      </c>
      <c r="I2434" s="180" t="s">
        <v>274</v>
      </c>
      <c r="J2434" s="180" t="s">
        <v>208</v>
      </c>
      <c r="K2434" s="180" t="s">
        <v>209</v>
      </c>
      <c r="L2434" s="180">
        <v>460</v>
      </c>
      <c r="M2434" s="180" t="s">
        <v>199</v>
      </c>
      <c r="N2434" s="180">
        <v>4</v>
      </c>
      <c r="O2434" s="180">
        <v>104625.89</v>
      </c>
      <c r="P2434" s="180">
        <v>602650</v>
      </c>
      <c r="Q2434" t="str">
        <f t="shared" ref="Q2434:Q2497" si="38">VLOOKUP(J2434,S:T,2,FALSE)</f>
        <v>5-Large C&amp;I</v>
      </c>
      <c r="R2434" s="182"/>
      <c r="U2434" s="182"/>
    </row>
    <row r="2435" spans="1:21" x14ac:dyDescent="0.35">
      <c r="A2435" s="180">
        <v>5</v>
      </c>
      <c r="B2435" s="180" t="s">
        <v>182</v>
      </c>
      <c r="C2435" s="180">
        <v>2020</v>
      </c>
      <c r="D2435" s="180">
        <v>3</v>
      </c>
      <c r="E2435" s="180" t="s">
        <v>246</v>
      </c>
      <c r="F2435" s="181">
        <v>5</v>
      </c>
      <c r="G2435" s="180" t="s">
        <v>196</v>
      </c>
      <c r="H2435" s="180">
        <v>701</v>
      </c>
      <c r="I2435" s="180" t="s">
        <v>207</v>
      </c>
      <c r="J2435" s="180" t="s">
        <v>208</v>
      </c>
      <c r="K2435" s="180" t="s">
        <v>209</v>
      </c>
      <c r="L2435" s="180">
        <v>460</v>
      </c>
      <c r="M2435" s="180" t="s">
        <v>199</v>
      </c>
      <c r="N2435" s="180">
        <v>77</v>
      </c>
      <c r="O2435" s="180">
        <v>1250919.96</v>
      </c>
      <c r="P2435" s="180">
        <v>6713664</v>
      </c>
      <c r="Q2435" t="str">
        <f t="shared" si="38"/>
        <v>5-Large C&amp;I</v>
      </c>
      <c r="R2435" s="182"/>
      <c r="U2435" s="182"/>
    </row>
    <row r="2436" spans="1:21" x14ac:dyDescent="0.35">
      <c r="A2436" s="180">
        <v>5</v>
      </c>
      <c r="B2436" s="180" t="s">
        <v>182</v>
      </c>
      <c r="C2436" s="180">
        <v>2020</v>
      </c>
      <c r="D2436" s="180">
        <v>3</v>
      </c>
      <c r="E2436" s="180" t="s">
        <v>246</v>
      </c>
      <c r="F2436" s="181">
        <v>79</v>
      </c>
      <c r="G2436" s="180" t="s">
        <v>213</v>
      </c>
      <c r="H2436" s="180">
        <v>954</v>
      </c>
      <c r="I2436" s="180" t="s">
        <v>238</v>
      </c>
      <c r="J2436" s="180" t="s">
        <v>120</v>
      </c>
      <c r="K2436" s="180" t="s">
        <v>217</v>
      </c>
      <c r="L2436" s="180">
        <v>4579</v>
      </c>
      <c r="M2436" s="180" t="s">
        <v>222</v>
      </c>
      <c r="N2436" s="180">
        <v>5</v>
      </c>
      <c r="O2436" s="180">
        <v>7856.21</v>
      </c>
      <c r="P2436" s="180">
        <v>90400</v>
      </c>
      <c r="Q2436" t="str">
        <f t="shared" si="38"/>
        <v>4-Medium C&amp;I</v>
      </c>
      <c r="R2436" s="182"/>
      <c r="U2436" s="182"/>
    </row>
    <row r="2437" spans="1:21" x14ac:dyDescent="0.35">
      <c r="A2437" s="180">
        <v>5</v>
      </c>
      <c r="B2437" s="180" t="s">
        <v>182</v>
      </c>
      <c r="C2437" s="180">
        <v>2020</v>
      </c>
      <c r="D2437" s="180">
        <v>3</v>
      </c>
      <c r="E2437" s="180" t="s">
        <v>246</v>
      </c>
      <c r="F2437" s="181">
        <v>3</v>
      </c>
      <c r="G2437" s="180" t="s">
        <v>190</v>
      </c>
      <c r="H2437" s="180">
        <v>20</v>
      </c>
      <c r="I2437" s="180" t="s">
        <v>301</v>
      </c>
      <c r="J2437" s="180" t="s">
        <v>129</v>
      </c>
      <c r="K2437" s="180" t="s">
        <v>206</v>
      </c>
      <c r="L2437" s="180">
        <v>300</v>
      </c>
      <c r="M2437" s="180" t="s">
        <v>192</v>
      </c>
      <c r="N2437" s="180">
        <v>74</v>
      </c>
      <c r="O2437" s="180">
        <v>193621.97</v>
      </c>
      <c r="P2437" s="180">
        <v>970117</v>
      </c>
      <c r="Q2437" t="str">
        <f t="shared" si="38"/>
        <v>4-Medium C&amp;I</v>
      </c>
      <c r="R2437" s="182"/>
      <c r="U2437" s="182"/>
    </row>
    <row r="2438" spans="1:21" x14ac:dyDescent="0.35">
      <c r="A2438" s="180">
        <v>4</v>
      </c>
      <c r="B2438" s="180" t="s">
        <v>188</v>
      </c>
      <c r="C2438" s="180">
        <v>2020</v>
      </c>
      <c r="D2438" s="180">
        <v>3</v>
      </c>
      <c r="E2438" s="180" t="s">
        <v>246</v>
      </c>
      <c r="F2438" s="181">
        <v>1</v>
      </c>
      <c r="G2438" s="180" t="s">
        <v>184</v>
      </c>
      <c r="H2438" s="180">
        <v>10</v>
      </c>
      <c r="I2438" s="180" t="s">
        <v>252</v>
      </c>
      <c r="J2438" s="180" t="s">
        <v>119</v>
      </c>
      <c r="K2438" s="180" t="s">
        <v>215</v>
      </c>
      <c r="L2438" s="180">
        <v>200</v>
      </c>
      <c r="M2438" s="180" t="s">
        <v>211</v>
      </c>
      <c r="N2438" s="180">
        <v>3</v>
      </c>
      <c r="O2438" s="180">
        <v>658.61</v>
      </c>
      <c r="P2438" s="180">
        <v>2837</v>
      </c>
      <c r="Q2438" t="str">
        <f t="shared" si="38"/>
        <v>3-Small C&amp;I</v>
      </c>
      <c r="R2438" s="182"/>
      <c r="U2438" s="182"/>
    </row>
    <row r="2439" spans="1:21" x14ac:dyDescent="0.35">
      <c r="A2439" s="180">
        <v>5</v>
      </c>
      <c r="B2439" s="180" t="s">
        <v>182</v>
      </c>
      <c r="C2439" s="180">
        <v>2020</v>
      </c>
      <c r="D2439" s="180">
        <v>3</v>
      </c>
      <c r="E2439" s="180" t="s">
        <v>246</v>
      </c>
      <c r="F2439" s="181">
        <v>1</v>
      </c>
      <c r="G2439" s="180" t="s">
        <v>184</v>
      </c>
      <c r="H2439" s="180">
        <v>15</v>
      </c>
      <c r="I2439" s="180" t="s">
        <v>253</v>
      </c>
      <c r="J2439" s="180" t="s">
        <v>119</v>
      </c>
      <c r="K2439" s="180" t="s">
        <v>215</v>
      </c>
      <c r="L2439" s="180">
        <v>200</v>
      </c>
      <c r="M2439" s="180" t="s">
        <v>211</v>
      </c>
      <c r="N2439" s="180">
        <v>1</v>
      </c>
      <c r="O2439" s="180">
        <v>22.07</v>
      </c>
      <c r="P2439" s="180">
        <v>57</v>
      </c>
      <c r="Q2439" t="str">
        <f t="shared" si="38"/>
        <v>3-Small C&amp;I</v>
      </c>
      <c r="R2439" s="182"/>
      <c r="U2439" s="182"/>
    </row>
    <row r="2440" spans="1:21" x14ac:dyDescent="0.35">
      <c r="A2440" s="180">
        <v>4</v>
      </c>
      <c r="B2440" s="180" t="s">
        <v>188</v>
      </c>
      <c r="C2440" s="180">
        <v>2020</v>
      </c>
      <c r="D2440" s="180">
        <v>3</v>
      </c>
      <c r="E2440" s="180" t="s">
        <v>246</v>
      </c>
      <c r="F2440" s="181">
        <v>3</v>
      </c>
      <c r="G2440" s="180" t="s">
        <v>190</v>
      </c>
      <c r="H2440" s="180">
        <v>15</v>
      </c>
      <c r="I2440" s="180" t="s">
        <v>253</v>
      </c>
      <c r="J2440" s="180" t="s">
        <v>119</v>
      </c>
      <c r="K2440" s="180" t="s">
        <v>215</v>
      </c>
      <c r="L2440" s="180">
        <v>300</v>
      </c>
      <c r="M2440" s="180" t="s">
        <v>192</v>
      </c>
      <c r="N2440" s="180">
        <v>1</v>
      </c>
      <c r="O2440" s="180">
        <v>22.8</v>
      </c>
      <c r="P2440" s="180">
        <v>57</v>
      </c>
      <c r="Q2440" t="str">
        <f t="shared" si="38"/>
        <v>3-Small C&amp;I</v>
      </c>
      <c r="R2440" s="182"/>
      <c r="U2440" s="182"/>
    </row>
    <row r="2441" spans="1:21" x14ac:dyDescent="0.35">
      <c r="A2441" s="180">
        <v>5</v>
      </c>
      <c r="B2441" s="180" t="s">
        <v>182</v>
      </c>
      <c r="C2441" s="180">
        <v>2020</v>
      </c>
      <c r="D2441" s="180">
        <v>3</v>
      </c>
      <c r="E2441" s="180" t="s">
        <v>246</v>
      </c>
      <c r="F2441" s="181">
        <v>1</v>
      </c>
      <c r="G2441" s="180" t="s">
        <v>184</v>
      </c>
      <c r="H2441" s="180">
        <v>10</v>
      </c>
      <c r="I2441" s="180" t="s">
        <v>252</v>
      </c>
      <c r="J2441" s="180" t="s">
        <v>118</v>
      </c>
      <c r="K2441" s="180" t="s">
        <v>237</v>
      </c>
      <c r="L2441" s="180">
        <v>200</v>
      </c>
      <c r="M2441" s="180" t="s">
        <v>211</v>
      </c>
      <c r="N2441" s="180">
        <v>1074</v>
      </c>
      <c r="O2441" s="180">
        <v>88212.56</v>
      </c>
      <c r="P2441" s="180">
        <v>361534</v>
      </c>
      <c r="Q2441" t="str">
        <f t="shared" si="38"/>
        <v>3-Small C&amp;I</v>
      </c>
      <c r="R2441" s="182"/>
      <c r="U2441" s="182"/>
    </row>
    <row r="2442" spans="1:21" x14ac:dyDescent="0.35">
      <c r="A2442" s="180">
        <v>5</v>
      </c>
      <c r="B2442" s="180" t="s">
        <v>182</v>
      </c>
      <c r="C2442" s="180">
        <v>2020</v>
      </c>
      <c r="D2442" s="180">
        <v>3</v>
      </c>
      <c r="E2442" s="180" t="s">
        <v>246</v>
      </c>
      <c r="F2442" s="181">
        <v>3</v>
      </c>
      <c r="G2442" s="180" t="s">
        <v>190</v>
      </c>
      <c r="H2442" s="180">
        <v>13</v>
      </c>
      <c r="I2442" s="180" t="s">
        <v>297</v>
      </c>
      <c r="J2442" s="180" t="s">
        <v>120</v>
      </c>
      <c r="K2442" s="180" t="s">
        <v>217</v>
      </c>
      <c r="L2442" s="180">
        <v>300</v>
      </c>
      <c r="M2442" s="180" t="s">
        <v>192</v>
      </c>
      <c r="N2442" s="180">
        <v>105</v>
      </c>
      <c r="O2442" s="180">
        <v>241901.91</v>
      </c>
      <c r="P2442" s="180">
        <v>1205060</v>
      </c>
      <c r="Q2442" t="str">
        <f t="shared" si="38"/>
        <v>4-Medium C&amp;I</v>
      </c>
      <c r="R2442" s="182"/>
      <c r="U2442" s="182"/>
    </row>
    <row r="2443" spans="1:21" x14ac:dyDescent="0.35">
      <c r="A2443" s="180">
        <v>5</v>
      </c>
      <c r="B2443" s="180" t="s">
        <v>182</v>
      </c>
      <c r="C2443" s="180">
        <v>2020</v>
      </c>
      <c r="D2443" s="180">
        <v>3</v>
      </c>
      <c r="E2443" s="180" t="s">
        <v>246</v>
      </c>
      <c r="F2443" s="181">
        <v>60</v>
      </c>
      <c r="G2443" s="180" t="s">
        <v>213</v>
      </c>
      <c r="H2443" s="180">
        <v>612</v>
      </c>
      <c r="I2443" s="180" t="s">
        <v>224</v>
      </c>
      <c r="J2443" s="180" t="s">
        <v>117</v>
      </c>
      <c r="K2443" s="180" t="s">
        <v>225</v>
      </c>
      <c r="L2443" s="180">
        <v>360</v>
      </c>
      <c r="M2443" s="180" t="s">
        <v>226</v>
      </c>
      <c r="N2443" s="180">
        <v>1</v>
      </c>
      <c r="O2443" s="180">
        <v>9.1</v>
      </c>
      <c r="P2443" s="180">
        <v>9</v>
      </c>
      <c r="Q2443" t="str">
        <f t="shared" si="38"/>
        <v>3-Small C&amp;I</v>
      </c>
      <c r="R2443" s="182"/>
      <c r="U2443" s="182"/>
    </row>
    <row r="2444" spans="1:21" x14ac:dyDescent="0.35">
      <c r="A2444" s="180">
        <v>5</v>
      </c>
      <c r="B2444" s="180" t="s">
        <v>182</v>
      </c>
      <c r="C2444" s="180">
        <v>2020</v>
      </c>
      <c r="D2444" s="180">
        <v>3</v>
      </c>
      <c r="E2444" s="180" t="s">
        <v>246</v>
      </c>
      <c r="F2444" s="181">
        <v>6</v>
      </c>
      <c r="G2444" s="180" t="s">
        <v>193</v>
      </c>
      <c r="H2444" s="180">
        <v>621</v>
      </c>
      <c r="I2444" s="180" t="s">
        <v>260</v>
      </c>
      <c r="J2444" s="180" t="s">
        <v>117</v>
      </c>
      <c r="K2444" s="180" t="s">
        <v>225</v>
      </c>
      <c r="L2444" s="180">
        <v>4562</v>
      </c>
      <c r="M2444" s="180" t="s">
        <v>212</v>
      </c>
      <c r="N2444" s="180">
        <v>9</v>
      </c>
      <c r="O2444" s="180">
        <v>185.83</v>
      </c>
      <c r="P2444" s="180">
        <v>1254</v>
      </c>
      <c r="Q2444" t="str">
        <f t="shared" si="38"/>
        <v>3-Small C&amp;I</v>
      </c>
      <c r="R2444" s="182"/>
      <c r="U2444" s="182"/>
    </row>
    <row r="2445" spans="1:21" x14ac:dyDescent="0.35">
      <c r="A2445" s="180">
        <v>5</v>
      </c>
      <c r="B2445" s="180" t="s">
        <v>182</v>
      </c>
      <c r="C2445" s="180">
        <v>2020</v>
      </c>
      <c r="D2445" s="180">
        <v>3</v>
      </c>
      <c r="E2445" s="180" t="s">
        <v>246</v>
      </c>
      <c r="F2445" s="181">
        <v>79</v>
      </c>
      <c r="G2445" s="180" t="s">
        <v>213</v>
      </c>
      <c r="H2445" s="180">
        <v>5</v>
      </c>
      <c r="I2445" s="180" t="s">
        <v>191</v>
      </c>
      <c r="J2445" s="180" t="s">
        <v>116</v>
      </c>
      <c r="K2445" s="180" t="s">
        <v>186</v>
      </c>
      <c r="L2445" s="180">
        <v>1579</v>
      </c>
      <c r="M2445" s="180" t="s">
        <v>272</v>
      </c>
      <c r="N2445" s="180">
        <v>1</v>
      </c>
      <c r="O2445" s="180">
        <v>9.64</v>
      </c>
      <c r="P2445" s="180">
        <v>0</v>
      </c>
      <c r="Q2445" t="str">
        <f t="shared" si="38"/>
        <v>3-Small C&amp;I</v>
      </c>
      <c r="R2445" s="182"/>
      <c r="U2445" s="182"/>
    </row>
    <row r="2446" spans="1:21" x14ac:dyDescent="0.35">
      <c r="A2446" s="180">
        <v>4</v>
      </c>
      <c r="B2446" s="180" t="s">
        <v>188</v>
      </c>
      <c r="C2446" s="180">
        <v>2020</v>
      </c>
      <c r="D2446" s="180">
        <v>3</v>
      </c>
      <c r="E2446" s="180" t="s">
        <v>246</v>
      </c>
      <c r="F2446" s="181">
        <v>3</v>
      </c>
      <c r="G2446" s="180" t="s">
        <v>190</v>
      </c>
      <c r="H2446" s="180">
        <v>950</v>
      </c>
      <c r="I2446" s="180" t="s">
        <v>185</v>
      </c>
      <c r="J2446" s="180" t="s">
        <v>116</v>
      </c>
      <c r="K2446" s="180" t="s">
        <v>186</v>
      </c>
      <c r="L2446" s="180">
        <v>4532</v>
      </c>
      <c r="M2446" s="180" t="s">
        <v>201</v>
      </c>
      <c r="N2446" s="180">
        <v>1267</v>
      </c>
      <c r="O2446" s="180">
        <v>174784.15</v>
      </c>
      <c r="P2446" s="180">
        <v>1634622</v>
      </c>
      <c r="Q2446" t="str">
        <f t="shared" si="38"/>
        <v>3-Small C&amp;I</v>
      </c>
      <c r="R2446" s="182"/>
      <c r="U2446" s="182"/>
    </row>
    <row r="2447" spans="1:21" x14ac:dyDescent="0.35">
      <c r="A2447" s="180">
        <v>5</v>
      </c>
      <c r="B2447" s="180" t="s">
        <v>182</v>
      </c>
      <c r="C2447" s="180">
        <v>2020</v>
      </c>
      <c r="D2447" s="180">
        <v>3</v>
      </c>
      <c r="E2447" s="180" t="s">
        <v>246</v>
      </c>
      <c r="F2447" s="181">
        <v>1</v>
      </c>
      <c r="G2447" s="180" t="s">
        <v>184</v>
      </c>
      <c r="H2447" s="180">
        <v>1</v>
      </c>
      <c r="I2447" s="180" t="s">
        <v>230</v>
      </c>
      <c r="J2447" s="180" t="s">
        <v>122</v>
      </c>
      <c r="K2447" s="180" t="s">
        <v>231</v>
      </c>
      <c r="L2447" s="180">
        <v>200</v>
      </c>
      <c r="M2447" s="180" t="s">
        <v>211</v>
      </c>
      <c r="N2447" s="180">
        <v>502146</v>
      </c>
      <c r="O2447" s="180">
        <v>67369158.560000002</v>
      </c>
      <c r="P2447" s="180">
        <v>245818261</v>
      </c>
      <c r="Q2447" t="str">
        <f t="shared" si="38"/>
        <v>1-Residential</v>
      </c>
      <c r="R2447" s="182"/>
      <c r="U2447" s="182"/>
    </row>
    <row r="2448" spans="1:21" x14ac:dyDescent="0.35">
      <c r="A2448" s="180">
        <v>5</v>
      </c>
      <c r="B2448" s="180" t="s">
        <v>182</v>
      </c>
      <c r="C2448" s="180">
        <v>2020</v>
      </c>
      <c r="D2448" s="180">
        <v>3</v>
      </c>
      <c r="E2448" s="180" t="s">
        <v>246</v>
      </c>
      <c r="F2448" s="181">
        <v>10</v>
      </c>
      <c r="G2448" s="180" t="s">
        <v>239</v>
      </c>
      <c r="H2448" s="180">
        <v>603</v>
      </c>
      <c r="I2448" s="180" t="s">
        <v>197</v>
      </c>
      <c r="J2448" s="180" t="s">
        <v>126</v>
      </c>
      <c r="K2448" s="180" t="s">
        <v>198</v>
      </c>
      <c r="L2448" s="180">
        <v>207</v>
      </c>
      <c r="M2448" s="180" t="s">
        <v>244</v>
      </c>
      <c r="N2448" s="180">
        <v>27</v>
      </c>
      <c r="O2448" s="180">
        <v>566.96</v>
      </c>
      <c r="P2448" s="180">
        <v>1354</v>
      </c>
      <c r="Q2448" t="str">
        <f t="shared" si="38"/>
        <v>Street</v>
      </c>
      <c r="R2448" s="182"/>
      <c r="U2448" s="182"/>
    </row>
    <row r="2449" spans="1:21" x14ac:dyDescent="0.35">
      <c r="A2449" s="180">
        <v>5</v>
      </c>
      <c r="B2449" s="180" t="s">
        <v>182</v>
      </c>
      <c r="C2449" s="180">
        <v>2020</v>
      </c>
      <c r="D2449" s="180">
        <v>3</v>
      </c>
      <c r="E2449" s="180" t="s">
        <v>246</v>
      </c>
      <c r="F2449" s="181">
        <v>6</v>
      </c>
      <c r="G2449" s="180" t="s">
        <v>193</v>
      </c>
      <c r="H2449" s="180">
        <v>606</v>
      </c>
      <c r="I2449" s="180" t="s">
        <v>280</v>
      </c>
      <c r="J2449" s="180" t="s">
        <v>131</v>
      </c>
      <c r="K2449" s="180" t="s">
        <v>281</v>
      </c>
      <c r="L2449" s="180">
        <v>700</v>
      </c>
      <c r="M2449" s="180" t="s">
        <v>194</v>
      </c>
      <c r="N2449" s="180">
        <v>2</v>
      </c>
      <c r="O2449" s="180">
        <v>759.65</v>
      </c>
      <c r="P2449" s="180">
        <v>1381</v>
      </c>
      <c r="Q2449" t="str">
        <f t="shared" si="38"/>
        <v>Street</v>
      </c>
      <c r="R2449" s="182"/>
      <c r="U2449" s="182"/>
    </row>
    <row r="2450" spans="1:21" x14ac:dyDescent="0.35">
      <c r="A2450" s="180">
        <v>5</v>
      </c>
      <c r="B2450" s="180" t="s">
        <v>182</v>
      </c>
      <c r="C2450" s="180">
        <v>2020</v>
      </c>
      <c r="D2450" s="180">
        <v>3</v>
      </c>
      <c r="E2450" s="180" t="s">
        <v>246</v>
      </c>
      <c r="F2450" s="181">
        <v>6</v>
      </c>
      <c r="G2450" s="180" t="s">
        <v>193</v>
      </c>
      <c r="H2450" s="180">
        <v>607</v>
      </c>
      <c r="I2450" s="180" t="s">
        <v>294</v>
      </c>
      <c r="J2450" s="180" t="s">
        <v>131</v>
      </c>
      <c r="K2450" s="180" t="s">
        <v>281</v>
      </c>
      <c r="L2450" s="180">
        <v>700</v>
      </c>
      <c r="M2450" s="180" t="s">
        <v>194</v>
      </c>
      <c r="N2450" s="180">
        <v>2</v>
      </c>
      <c r="O2450" s="180">
        <v>19171.93</v>
      </c>
      <c r="P2450" s="180">
        <v>44724</v>
      </c>
      <c r="Q2450" t="str">
        <f t="shared" si="38"/>
        <v>Street</v>
      </c>
      <c r="R2450" s="182"/>
      <c r="U2450" s="182"/>
    </row>
    <row r="2451" spans="1:21" x14ac:dyDescent="0.35">
      <c r="A2451" s="180">
        <v>5</v>
      </c>
      <c r="B2451" s="180" t="s">
        <v>182</v>
      </c>
      <c r="C2451" s="180">
        <v>2020</v>
      </c>
      <c r="D2451" s="180">
        <v>3</v>
      </c>
      <c r="E2451" s="180" t="s">
        <v>246</v>
      </c>
      <c r="F2451" s="181">
        <v>1</v>
      </c>
      <c r="G2451" s="180" t="s">
        <v>184</v>
      </c>
      <c r="H2451" s="180">
        <v>602</v>
      </c>
      <c r="I2451" s="180" t="s">
        <v>247</v>
      </c>
      <c r="J2451" s="180" t="s">
        <v>126</v>
      </c>
      <c r="K2451" s="180" t="s">
        <v>198</v>
      </c>
      <c r="L2451" s="180">
        <v>200</v>
      </c>
      <c r="M2451" s="180" t="s">
        <v>211</v>
      </c>
      <c r="N2451" s="180">
        <v>185</v>
      </c>
      <c r="O2451" s="180">
        <v>8262.41</v>
      </c>
      <c r="P2451" s="180">
        <v>18631</v>
      </c>
      <c r="Q2451" t="str">
        <f t="shared" si="38"/>
        <v>Street</v>
      </c>
      <c r="R2451" s="182"/>
      <c r="U2451" s="182"/>
    </row>
    <row r="2452" spans="1:21" x14ac:dyDescent="0.35">
      <c r="A2452" s="180">
        <v>5</v>
      </c>
      <c r="B2452" s="180" t="s">
        <v>182</v>
      </c>
      <c r="C2452" s="180">
        <v>2020</v>
      </c>
      <c r="D2452" s="180">
        <v>3</v>
      </c>
      <c r="E2452" s="180" t="s">
        <v>246</v>
      </c>
      <c r="F2452" s="181">
        <v>1</v>
      </c>
      <c r="G2452" s="180" t="s">
        <v>184</v>
      </c>
      <c r="H2452" s="180">
        <v>2</v>
      </c>
      <c r="I2452" s="180" t="s">
        <v>265</v>
      </c>
      <c r="J2452" s="180" t="s">
        <v>122</v>
      </c>
      <c r="K2452" s="180" t="s">
        <v>231</v>
      </c>
      <c r="L2452" s="180">
        <v>200</v>
      </c>
      <c r="M2452" s="180" t="s">
        <v>211</v>
      </c>
      <c r="N2452" s="180">
        <v>252</v>
      </c>
      <c r="O2452" s="180">
        <v>38147.65</v>
      </c>
      <c r="P2452" s="180">
        <v>136125</v>
      </c>
      <c r="Q2452" t="str">
        <f t="shared" si="38"/>
        <v>1-Residential</v>
      </c>
      <c r="R2452" s="182"/>
      <c r="U2452" s="182"/>
    </row>
    <row r="2453" spans="1:21" x14ac:dyDescent="0.35">
      <c r="A2453" s="180">
        <v>5</v>
      </c>
      <c r="B2453" s="180" t="s">
        <v>182</v>
      </c>
      <c r="C2453" s="180">
        <v>2020</v>
      </c>
      <c r="D2453" s="180">
        <v>3</v>
      </c>
      <c r="E2453" s="180" t="s">
        <v>246</v>
      </c>
      <c r="F2453" s="181">
        <v>10</v>
      </c>
      <c r="G2453" s="180" t="s">
        <v>239</v>
      </c>
      <c r="H2453" s="180">
        <v>1</v>
      </c>
      <c r="I2453" s="180" t="s">
        <v>230</v>
      </c>
      <c r="J2453" s="180" t="s">
        <v>122</v>
      </c>
      <c r="K2453" s="180" t="s">
        <v>231</v>
      </c>
      <c r="L2453" s="180">
        <v>207</v>
      </c>
      <c r="M2453" s="180" t="s">
        <v>244</v>
      </c>
      <c r="N2453" s="180">
        <v>37240</v>
      </c>
      <c r="O2453" s="180">
        <v>8886186.6999999993</v>
      </c>
      <c r="P2453" s="180">
        <v>33025902</v>
      </c>
      <c r="Q2453" t="str">
        <f t="shared" si="38"/>
        <v>1-Residential</v>
      </c>
      <c r="R2453" s="182"/>
      <c r="U2453" s="182"/>
    </row>
    <row r="2454" spans="1:21" x14ac:dyDescent="0.35">
      <c r="A2454" s="180">
        <v>4</v>
      </c>
      <c r="B2454" s="180" t="s">
        <v>188</v>
      </c>
      <c r="C2454" s="180">
        <v>2020</v>
      </c>
      <c r="D2454" s="180">
        <v>3</v>
      </c>
      <c r="E2454" s="180" t="s">
        <v>246</v>
      </c>
      <c r="F2454" s="181">
        <v>10</v>
      </c>
      <c r="G2454" s="180" t="s">
        <v>239</v>
      </c>
      <c r="H2454" s="180">
        <v>1</v>
      </c>
      <c r="I2454" s="180" t="s">
        <v>230</v>
      </c>
      <c r="J2454" s="180" t="s">
        <v>122</v>
      </c>
      <c r="K2454" s="180" t="s">
        <v>231</v>
      </c>
      <c r="L2454" s="180">
        <v>207</v>
      </c>
      <c r="M2454" s="180" t="s">
        <v>244</v>
      </c>
      <c r="N2454" s="180">
        <v>17</v>
      </c>
      <c r="O2454" s="180">
        <v>2655.21</v>
      </c>
      <c r="P2454" s="180">
        <v>9530</v>
      </c>
      <c r="Q2454" t="str">
        <f t="shared" si="38"/>
        <v>1-Residential</v>
      </c>
      <c r="R2454" s="182"/>
      <c r="U2454" s="182"/>
    </row>
    <row r="2455" spans="1:21" x14ac:dyDescent="0.35">
      <c r="A2455" s="180">
        <v>5</v>
      </c>
      <c r="B2455" s="180" t="s">
        <v>182</v>
      </c>
      <c r="C2455" s="180">
        <v>2020</v>
      </c>
      <c r="D2455" s="180">
        <v>3</v>
      </c>
      <c r="E2455" s="180" t="s">
        <v>246</v>
      </c>
      <c r="F2455" s="181">
        <v>6</v>
      </c>
      <c r="G2455" s="180" t="s">
        <v>193</v>
      </c>
      <c r="H2455" s="180">
        <v>616</v>
      </c>
      <c r="I2455" s="180" t="s">
        <v>200</v>
      </c>
      <c r="J2455" s="180" t="s">
        <v>126</v>
      </c>
      <c r="K2455" s="180" t="s">
        <v>198</v>
      </c>
      <c r="L2455" s="180">
        <v>4562</v>
      </c>
      <c r="M2455" s="180" t="s">
        <v>212</v>
      </c>
      <c r="N2455" s="180">
        <v>914</v>
      </c>
      <c r="O2455" s="180">
        <v>66339.679999999993</v>
      </c>
      <c r="P2455" s="180">
        <v>252384</v>
      </c>
      <c r="Q2455" t="str">
        <f t="shared" si="38"/>
        <v>Street</v>
      </c>
      <c r="R2455" s="182"/>
      <c r="U2455" s="182"/>
    </row>
    <row r="2456" spans="1:21" x14ac:dyDescent="0.35">
      <c r="A2456" s="180">
        <v>5</v>
      </c>
      <c r="B2456" s="180" t="s">
        <v>182</v>
      </c>
      <c r="C2456" s="180">
        <v>2020</v>
      </c>
      <c r="D2456" s="180">
        <v>3</v>
      </c>
      <c r="E2456" s="180" t="s">
        <v>246</v>
      </c>
      <c r="F2456" s="181">
        <v>6</v>
      </c>
      <c r="G2456" s="180" t="s">
        <v>193</v>
      </c>
      <c r="H2456" s="180">
        <v>609</v>
      </c>
      <c r="I2456" s="180" t="s">
        <v>299</v>
      </c>
      <c r="J2456" s="180" t="s">
        <v>279</v>
      </c>
      <c r="K2456" s="180" t="s">
        <v>213</v>
      </c>
      <c r="L2456" s="180">
        <v>700</v>
      </c>
      <c r="M2456" s="180" t="s">
        <v>194</v>
      </c>
      <c r="N2456" s="180">
        <v>13</v>
      </c>
      <c r="O2456" s="180">
        <v>9187.01</v>
      </c>
      <c r="P2456" s="180">
        <v>38387</v>
      </c>
      <c r="Q2456" t="str">
        <f t="shared" si="38"/>
        <v>Street</v>
      </c>
      <c r="R2456" s="182"/>
      <c r="U2456" s="182"/>
    </row>
    <row r="2457" spans="1:21" x14ac:dyDescent="0.35">
      <c r="A2457" s="180">
        <v>5</v>
      </c>
      <c r="B2457" s="180" t="s">
        <v>182</v>
      </c>
      <c r="C2457" s="180">
        <v>2020</v>
      </c>
      <c r="D2457" s="180">
        <v>3</v>
      </c>
      <c r="E2457" s="180" t="s">
        <v>246</v>
      </c>
      <c r="F2457" s="181">
        <v>5</v>
      </c>
      <c r="G2457" s="180" t="s">
        <v>196</v>
      </c>
      <c r="H2457" s="180">
        <v>710</v>
      </c>
      <c r="I2457" s="180" t="s">
        <v>221</v>
      </c>
      <c r="J2457" s="180" t="s">
        <v>208</v>
      </c>
      <c r="K2457" s="180" t="s">
        <v>209</v>
      </c>
      <c r="L2457" s="180">
        <v>4552</v>
      </c>
      <c r="M2457" s="180" t="s">
        <v>277</v>
      </c>
      <c r="N2457" s="180">
        <v>638</v>
      </c>
      <c r="O2457" s="180">
        <v>9306290.8699999992</v>
      </c>
      <c r="P2457" s="180">
        <v>158989535</v>
      </c>
      <c r="Q2457" t="str">
        <f t="shared" si="38"/>
        <v>5-Large C&amp;I</v>
      </c>
      <c r="R2457" s="182"/>
      <c r="U2457" s="182"/>
    </row>
    <row r="2458" spans="1:21" x14ac:dyDescent="0.35">
      <c r="A2458" s="180">
        <v>5</v>
      </c>
      <c r="B2458" s="180" t="s">
        <v>182</v>
      </c>
      <c r="C2458" s="180">
        <v>2020</v>
      </c>
      <c r="D2458" s="180">
        <v>3</v>
      </c>
      <c r="E2458" s="180" t="s">
        <v>246</v>
      </c>
      <c r="F2458" s="181">
        <v>1</v>
      </c>
      <c r="G2458" s="180" t="s">
        <v>184</v>
      </c>
      <c r="H2458" s="180">
        <v>953</v>
      </c>
      <c r="I2458" s="180" t="s">
        <v>214</v>
      </c>
      <c r="J2458" s="180" t="s">
        <v>119</v>
      </c>
      <c r="K2458" s="180" t="s">
        <v>215</v>
      </c>
      <c r="L2458" s="180">
        <v>4512</v>
      </c>
      <c r="M2458" s="180" t="s">
        <v>187</v>
      </c>
      <c r="N2458" s="180">
        <v>742</v>
      </c>
      <c r="O2458" s="180">
        <v>28810.73</v>
      </c>
      <c r="P2458" s="180">
        <v>230100</v>
      </c>
      <c r="Q2458" t="str">
        <f t="shared" si="38"/>
        <v>3-Small C&amp;I</v>
      </c>
      <c r="R2458" s="182"/>
      <c r="U2458" s="182"/>
    </row>
    <row r="2459" spans="1:21" x14ac:dyDescent="0.35">
      <c r="A2459" s="180">
        <v>4</v>
      </c>
      <c r="B2459" s="180" t="s">
        <v>188</v>
      </c>
      <c r="C2459" s="180">
        <v>2020</v>
      </c>
      <c r="D2459" s="180">
        <v>3</v>
      </c>
      <c r="E2459" s="180" t="s">
        <v>246</v>
      </c>
      <c r="F2459" s="181">
        <v>3</v>
      </c>
      <c r="G2459" s="180" t="s">
        <v>190</v>
      </c>
      <c r="H2459" s="180">
        <v>953</v>
      </c>
      <c r="I2459" s="180" t="s">
        <v>214</v>
      </c>
      <c r="J2459" s="180" t="s">
        <v>119</v>
      </c>
      <c r="K2459" s="180" t="s">
        <v>215</v>
      </c>
      <c r="L2459" s="180">
        <v>4532</v>
      </c>
      <c r="M2459" s="180" t="s">
        <v>201</v>
      </c>
      <c r="N2459" s="180">
        <v>49</v>
      </c>
      <c r="O2459" s="180">
        <v>3256.42</v>
      </c>
      <c r="P2459" s="180">
        <v>27455</v>
      </c>
      <c r="Q2459" t="str">
        <f t="shared" si="38"/>
        <v>3-Small C&amp;I</v>
      </c>
      <c r="R2459" s="182"/>
      <c r="U2459" s="182"/>
    </row>
    <row r="2460" spans="1:21" x14ac:dyDescent="0.35">
      <c r="A2460" s="180">
        <v>4</v>
      </c>
      <c r="B2460" s="180" t="s">
        <v>188</v>
      </c>
      <c r="C2460" s="180">
        <v>2020</v>
      </c>
      <c r="D2460" s="180">
        <v>3</v>
      </c>
      <c r="E2460" s="180" t="s">
        <v>246</v>
      </c>
      <c r="F2460" s="181">
        <v>3</v>
      </c>
      <c r="G2460" s="180" t="s">
        <v>190</v>
      </c>
      <c r="H2460" s="180">
        <v>954</v>
      </c>
      <c r="I2460" s="180" t="s">
        <v>238</v>
      </c>
      <c r="J2460" s="180" t="s">
        <v>120</v>
      </c>
      <c r="K2460" s="180" t="s">
        <v>217</v>
      </c>
      <c r="L2460" s="180">
        <v>4532</v>
      </c>
      <c r="M2460" s="180" t="s">
        <v>201</v>
      </c>
      <c r="N2460" s="180">
        <v>74</v>
      </c>
      <c r="O2460" s="180">
        <v>103039.51</v>
      </c>
      <c r="P2460" s="180">
        <v>1194829</v>
      </c>
      <c r="Q2460" t="str">
        <f t="shared" si="38"/>
        <v>4-Medium C&amp;I</v>
      </c>
      <c r="R2460" s="182"/>
      <c r="U2460" s="182"/>
    </row>
    <row r="2461" spans="1:21" x14ac:dyDescent="0.35">
      <c r="A2461" s="180">
        <v>5</v>
      </c>
      <c r="B2461" s="180" t="s">
        <v>182</v>
      </c>
      <c r="C2461" s="180">
        <v>2020</v>
      </c>
      <c r="D2461" s="180">
        <v>3</v>
      </c>
      <c r="E2461" s="180" t="s">
        <v>246</v>
      </c>
      <c r="F2461" s="181">
        <v>3</v>
      </c>
      <c r="G2461" s="180" t="s">
        <v>190</v>
      </c>
      <c r="H2461" s="180">
        <v>956</v>
      </c>
      <c r="I2461" s="180" t="s">
        <v>286</v>
      </c>
      <c r="J2461" s="180" t="s">
        <v>120</v>
      </c>
      <c r="K2461" s="180" t="s">
        <v>217</v>
      </c>
      <c r="L2461" s="180">
        <v>4532</v>
      </c>
      <c r="M2461" s="180" t="s">
        <v>201</v>
      </c>
      <c r="N2461" s="180">
        <v>224</v>
      </c>
      <c r="O2461" s="180">
        <v>349949.43</v>
      </c>
      <c r="P2461" s="180">
        <v>4491800</v>
      </c>
      <c r="Q2461" t="str">
        <f t="shared" si="38"/>
        <v>4-Medium C&amp;I</v>
      </c>
      <c r="R2461" s="182"/>
      <c r="U2461" s="182"/>
    </row>
    <row r="2462" spans="1:21" x14ac:dyDescent="0.35">
      <c r="A2462" s="180">
        <v>5</v>
      </c>
      <c r="B2462" s="180" t="s">
        <v>182</v>
      </c>
      <c r="C2462" s="180">
        <v>2020</v>
      </c>
      <c r="D2462" s="180">
        <v>3</v>
      </c>
      <c r="E2462" s="180" t="s">
        <v>246</v>
      </c>
      <c r="F2462" s="181">
        <v>6</v>
      </c>
      <c r="G2462" s="180" t="s">
        <v>193</v>
      </c>
      <c r="H2462" s="180">
        <v>950</v>
      </c>
      <c r="I2462" s="180" t="s">
        <v>185</v>
      </c>
      <c r="J2462" s="180" t="s">
        <v>116</v>
      </c>
      <c r="K2462" s="180" t="s">
        <v>186</v>
      </c>
      <c r="L2462" s="180">
        <v>4562</v>
      </c>
      <c r="M2462" s="180" t="s">
        <v>212</v>
      </c>
      <c r="N2462" s="180">
        <v>30</v>
      </c>
      <c r="O2462" s="180">
        <v>879.88</v>
      </c>
      <c r="P2462" s="180">
        <v>6335</v>
      </c>
      <c r="Q2462" t="str">
        <f t="shared" si="38"/>
        <v>3-Small C&amp;I</v>
      </c>
      <c r="R2462" s="182"/>
      <c r="U2462" s="182"/>
    </row>
    <row r="2463" spans="1:21" x14ac:dyDescent="0.35">
      <c r="A2463" s="180">
        <v>5</v>
      </c>
      <c r="B2463" s="180" t="s">
        <v>182</v>
      </c>
      <c r="C2463" s="180">
        <v>2020</v>
      </c>
      <c r="D2463" s="180">
        <v>3</v>
      </c>
      <c r="E2463" s="180" t="s">
        <v>246</v>
      </c>
      <c r="F2463" s="181">
        <v>1</v>
      </c>
      <c r="G2463" s="180" t="s">
        <v>184</v>
      </c>
      <c r="H2463" s="180">
        <v>603</v>
      </c>
      <c r="I2463" s="180" t="s">
        <v>197</v>
      </c>
      <c r="J2463" s="180" t="s">
        <v>126</v>
      </c>
      <c r="K2463" s="180" t="s">
        <v>198</v>
      </c>
      <c r="L2463" s="180">
        <v>200</v>
      </c>
      <c r="M2463" s="180" t="s">
        <v>211</v>
      </c>
      <c r="N2463" s="180">
        <v>747</v>
      </c>
      <c r="O2463" s="180">
        <v>23653.11</v>
      </c>
      <c r="P2463" s="180">
        <v>53781</v>
      </c>
      <c r="Q2463" t="str">
        <f t="shared" si="38"/>
        <v>Street</v>
      </c>
      <c r="R2463" s="182"/>
      <c r="U2463" s="182"/>
    </row>
    <row r="2464" spans="1:21" x14ac:dyDescent="0.35">
      <c r="A2464" s="180">
        <v>5</v>
      </c>
      <c r="B2464" s="180" t="s">
        <v>182</v>
      </c>
      <c r="C2464" s="180">
        <v>2020</v>
      </c>
      <c r="D2464" s="180">
        <v>3</v>
      </c>
      <c r="E2464" s="180" t="s">
        <v>246</v>
      </c>
      <c r="F2464" s="181">
        <v>1</v>
      </c>
      <c r="G2464" s="180" t="s">
        <v>184</v>
      </c>
      <c r="H2464" s="180">
        <v>5</v>
      </c>
      <c r="I2464" s="180" t="s">
        <v>191</v>
      </c>
      <c r="J2464" s="180" t="s">
        <v>116</v>
      </c>
      <c r="K2464" s="180" t="s">
        <v>186</v>
      </c>
      <c r="L2464" s="180">
        <v>200</v>
      </c>
      <c r="M2464" s="180" t="s">
        <v>211</v>
      </c>
      <c r="N2464" s="180">
        <v>1337</v>
      </c>
      <c r="O2464" s="180">
        <v>-9045.01</v>
      </c>
      <c r="P2464" s="180">
        <v>706504</v>
      </c>
      <c r="Q2464" t="str">
        <f t="shared" si="38"/>
        <v>3-Small C&amp;I</v>
      </c>
      <c r="R2464" s="182"/>
      <c r="U2464" s="182"/>
    </row>
    <row r="2465" spans="1:21" x14ac:dyDescent="0.35">
      <c r="A2465" s="180">
        <v>5</v>
      </c>
      <c r="B2465" s="180" t="s">
        <v>182</v>
      </c>
      <c r="C2465" s="180">
        <v>2020</v>
      </c>
      <c r="D2465" s="180">
        <v>3</v>
      </c>
      <c r="E2465" s="180" t="s">
        <v>246</v>
      </c>
      <c r="F2465" s="181">
        <v>5</v>
      </c>
      <c r="G2465" s="180" t="s">
        <v>196</v>
      </c>
      <c r="H2465" s="180">
        <v>5</v>
      </c>
      <c r="I2465" s="180" t="s">
        <v>191</v>
      </c>
      <c r="J2465" s="180" t="s">
        <v>116</v>
      </c>
      <c r="K2465" s="180" t="s">
        <v>186</v>
      </c>
      <c r="L2465" s="180">
        <v>460</v>
      </c>
      <c r="M2465" s="180" t="s">
        <v>199</v>
      </c>
      <c r="N2465" s="180">
        <v>1005</v>
      </c>
      <c r="O2465" s="180">
        <v>267821.56</v>
      </c>
      <c r="P2465" s="180">
        <v>2023569</v>
      </c>
      <c r="Q2465" t="str">
        <f t="shared" si="38"/>
        <v>3-Small C&amp;I</v>
      </c>
      <c r="R2465" s="182"/>
      <c r="U2465" s="182"/>
    </row>
    <row r="2466" spans="1:21" x14ac:dyDescent="0.35">
      <c r="A2466" s="180">
        <v>4</v>
      </c>
      <c r="B2466" s="180" t="s">
        <v>188</v>
      </c>
      <c r="C2466" s="180">
        <v>2020</v>
      </c>
      <c r="D2466" s="180">
        <v>3</v>
      </c>
      <c r="E2466" s="180" t="s">
        <v>246</v>
      </c>
      <c r="F2466" s="181">
        <v>3</v>
      </c>
      <c r="G2466" s="180" t="s">
        <v>190</v>
      </c>
      <c r="H2466" s="180">
        <v>5</v>
      </c>
      <c r="I2466" s="180" t="s">
        <v>191</v>
      </c>
      <c r="J2466" s="180" t="s">
        <v>116</v>
      </c>
      <c r="K2466" s="180" t="s">
        <v>186</v>
      </c>
      <c r="L2466" s="180">
        <v>300</v>
      </c>
      <c r="M2466" s="180" t="s">
        <v>192</v>
      </c>
      <c r="N2466" s="180">
        <v>163</v>
      </c>
      <c r="O2466" s="180">
        <v>28077.4</v>
      </c>
      <c r="P2466" s="180">
        <v>120796</v>
      </c>
      <c r="Q2466" t="str">
        <f t="shared" si="38"/>
        <v>3-Small C&amp;I</v>
      </c>
      <c r="R2466" s="182"/>
      <c r="U2466" s="182"/>
    </row>
    <row r="2467" spans="1:21" x14ac:dyDescent="0.35">
      <c r="A2467" s="180">
        <v>5</v>
      </c>
      <c r="B2467" s="180" t="s">
        <v>182</v>
      </c>
      <c r="C2467" s="180">
        <v>2020</v>
      </c>
      <c r="D2467" s="180">
        <v>3</v>
      </c>
      <c r="E2467" s="180" t="s">
        <v>246</v>
      </c>
      <c r="F2467" s="181">
        <v>5</v>
      </c>
      <c r="G2467" s="180" t="s">
        <v>196</v>
      </c>
      <c r="H2467" s="180">
        <v>11</v>
      </c>
      <c r="I2467" s="180" t="s">
        <v>284</v>
      </c>
      <c r="J2467" s="180" t="s">
        <v>116</v>
      </c>
      <c r="K2467" s="180" t="s">
        <v>186</v>
      </c>
      <c r="L2467" s="180">
        <v>460</v>
      </c>
      <c r="M2467" s="180" t="s">
        <v>199</v>
      </c>
      <c r="N2467" s="180">
        <v>2</v>
      </c>
      <c r="O2467" s="180">
        <v>125.2</v>
      </c>
      <c r="P2467" s="180">
        <v>491</v>
      </c>
      <c r="Q2467" t="str">
        <f t="shared" si="38"/>
        <v>3-Small C&amp;I</v>
      </c>
      <c r="R2467" s="182"/>
      <c r="U2467" s="182"/>
    </row>
    <row r="2468" spans="1:21" x14ac:dyDescent="0.35">
      <c r="A2468" s="180">
        <v>4</v>
      </c>
      <c r="B2468" s="180" t="s">
        <v>188</v>
      </c>
      <c r="C2468" s="177">
        <v>2020</v>
      </c>
      <c r="D2468" s="180">
        <v>4</v>
      </c>
      <c r="E2468" s="180" t="s">
        <v>233</v>
      </c>
      <c r="F2468" s="181">
        <v>10</v>
      </c>
      <c r="G2468" s="180" t="s">
        <v>239</v>
      </c>
      <c r="H2468" s="180">
        <v>903</v>
      </c>
      <c r="I2468" s="180" t="s">
        <v>240</v>
      </c>
      <c r="J2468" s="180" t="s">
        <v>122</v>
      </c>
      <c r="K2468" s="180" t="s">
        <v>231</v>
      </c>
      <c r="L2468" s="180">
        <v>4513</v>
      </c>
      <c r="M2468" s="180" t="s">
        <v>241</v>
      </c>
      <c r="N2468" s="180">
        <v>159</v>
      </c>
      <c r="O2468" s="180">
        <v>15526.64</v>
      </c>
      <c r="P2468" s="180">
        <v>109680</v>
      </c>
      <c r="Q2468" t="str">
        <f t="shared" si="38"/>
        <v>1-Residential</v>
      </c>
      <c r="R2468" s="182"/>
      <c r="S2468" t="s">
        <v>305</v>
      </c>
      <c r="U2468" s="182"/>
    </row>
    <row r="2469" spans="1:21" x14ac:dyDescent="0.35">
      <c r="A2469" s="180">
        <v>4</v>
      </c>
      <c r="B2469" s="180" t="s">
        <v>188</v>
      </c>
      <c r="C2469" s="177">
        <v>2020</v>
      </c>
      <c r="D2469" s="180">
        <v>4</v>
      </c>
      <c r="E2469" s="180" t="s">
        <v>233</v>
      </c>
      <c r="F2469" s="181">
        <v>3</v>
      </c>
      <c r="G2469" s="180" t="s">
        <v>190</v>
      </c>
      <c r="H2469" s="180">
        <v>903</v>
      </c>
      <c r="I2469" s="180" t="s">
        <v>240</v>
      </c>
      <c r="J2469" s="180" t="s">
        <v>122</v>
      </c>
      <c r="K2469" s="180" t="s">
        <v>231</v>
      </c>
      <c r="L2469" s="180">
        <v>4532</v>
      </c>
      <c r="M2469" s="180" t="s">
        <v>201</v>
      </c>
      <c r="N2469" s="180">
        <v>24</v>
      </c>
      <c r="O2469" s="180">
        <v>1190.75</v>
      </c>
      <c r="P2469" s="180">
        <v>7820</v>
      </c>
      <c r="Q2469" t="str">
        <f t="shared" si="38"/>
        <v>1-Residential</v>
      </c>
      <c r="R2469" s="182"/>
      <c r="S2469" t="s">
        <v>305</v>
      </c>
      <c r="U2469" s="182"/>
    </row>
    <row r="2470" spans="1:21" x14ac:dyDescent="0.35">
      <c r="A2470" s="180">
        <v>5</v>
      </c>
      <c r="B2470" s="180" t="s">
        <v>182</v>
      </c>
      <c r="C2470" s="177">
        <v>2020</v>
      </c>
      <c r="D2470" s="180">
        <v>4</v>
      </c>
      <c r="E2470" s="180" t="s">
        <v>233</v>
      </c>
      <c r="F2470" s="181">
        <v>3</v>
      </c>
      <c r="G2470" s="180" t="s">
        <v>190</v>
      </c>
      <c r="H2470" s="180">
        <v>1</v>
      </c>
      <c r="I2470" s="180" t="s">
        <v>230</v>
      </c>
      <c r="J2470" s="180" t="s">
        <v>122</v>
      </c>
      <c r="K2470" s="180" t="s">
        <v>231</v>
      </c>
      <c r="L2470" s="180">
        <v>300</v>
      </c>
      <c r="M2470" s="180" t="s">
        <v>192</v>
      </c>
      <c r="N2470" s="180">
        <v>1229</v>
      </c>
      <c r="O2470" s="180">
        <v>329023.99</v>
      </c>
      <c r="P2470" s="180">
        <v>1209438</v>
      </c>
      <c r="Q2470" t="str">
        <f t="shared" si="38"/>
        <v>1-Residential</v>
      </c>
      <c r="R2470" s="182"/>
      <c r="S2470" t="s">
        <v>305</v>
      </c>
      <c r="U2470" s="182"/>
    </row>
    <row r="2471" spans="1:21" x14ac:dyDescent="0.35">
      <c r="A2471" s="180">
        <v>5</v>
      </c>
      <c r="B2471" s="180" t="s">
        <v>182</v>
      </c>
      <c r="C2471" s="177">
        <v>2020</v>
      </c>
      <c r="D2471" s="180">
        <v>4</v>
      </c>
      <c r="E2471" s="180" t="s">
        <v>233</v>
      </c>
      <c r="F2471" s="181">
        <v>71</v>
      </c>
      <c r="G2471" s="180" t="s">
        <v>213</v>
      </c>
      <c r="H2471" s="180">
        <v>1</v>
      </c>
      <c r="I2471" s="180" t="s">
        <v>230</v>
      </c>
      <c r="J2471" s="180" t="s">
        <v>122</v>
      </c>
      <c r="K2471" s="180" t="s">
        <v>231</v>
      </c>
      <c r="L2471" s="180">
        <v>1571</v>
      </c>
      <c r="M2471" s="180" t="s">
        <v>266</v>
      </c>
      <c r="N2471" s="180">
        <v>1</v>
      </c>
      <c r="O2471" s="180">
        <v>7</v>
      </c>
      <c r="P2471" s="180">
        <v>0</v>
      </c>
      <c r="Q2471" t="str">
        <f t="shared" si="38"/>
        <v>1-Residential</v>
      </c>
      <c r="R2471" s="182"/>
      <c r="S2471" t="s">
        <v>305</v>
      </c>
      <c r="U2471" s="182"/>
    </row>
    <row r="2472" spans="1:21" x14ac:dyDescent="0.35">
      <c r="A2472" s="180">
        <v>5</v>
      </c>
      <c r="B2472" s="180" t="s">
        <v>182</v>
      </c>
      <c r="C2472" s="177">
        <v>2020</v>
      </c>
      <c r="D2472" s="180">
        <v>4</v>
      </c>
      <c r="E2472" s="180" t="s">
        <v>233</v>
      </c>
      <c r="F2472" s="181">
        <v>3</v>
      </c>
      <c r="G2472" s="180" t="s">
        <v>190</v>
      </c>
      <c r="H2472" s="180">
        <v>710</v>
      </c>
      <c r="I2472" s="180" t="s">
        <v>221</v>
      </c>
      <c r="J2472" s="180" t="s">
        <v>208</v>
      </c>
      <c r="K2472" s="180" t="s">
        <v>209</v>
      </c>
      <c r="L2472" s="180">
        <v>4532</v>
      </c>
      <c r="M2472" s="180" t="s">
        <v>201</v>
      </c>
      <c r="N2472" s="180">
        <v>2030</v>
      </c>
      <c r="O2472" s="180">
        <v>18459456.690000001</v>
      </c>
      <c r="P2472" s="180">
        <v>294841617</v>
      </c>
      <c r="Q2472" t="str">
        <f t="shared" si="38"/>
        <v>5-Large C&amp;I</v>
      </c>
      <c r="R2472" s="182"/>
      <c r="S2472" t="s">
        <v>305</v>
      </c>
      <c r="U2472" s="182"/>
    </row>
    <row r="2473" spans="1:21" x14ac:dyDescent="0.35">
      <c r="A2473" s="180">
        <v>5</v>
      </c>
      <c r="B2473" s="180" t="s">
        <v>182</v>
      </c>
      <c r="C2473" s="177">
        <v>2020</v>
      </c>
      <c r="D2473" s="180">
        <v>4</v>
      </c>
      <c r="E2473" s="180" t="s">
        <v>233</v>
      </c>
      <c r="F2473" s="181">
        <v>6</v>
      </c>
      <c r="G2473" s="180" t="s">
        <v>193</v>
      </c>
      <c r="H2473" s="180">
        <v>615</v>
      </c>
      <c r="I2473" s="180" t="s">
        <v>293</v>
      </c>
      <c r="J2473" s="180" t="s">
        <v>124</v>
      </c>
      <c r="K2473" s="180" t="s">
        <v>262</v>
      </c>
      <c r="L2473" s="180">
        <v>4562</v>
      </c>
      <c r="M2473" s="180" t="s">
        <v>212</v>
      </c>
      <c r="N2473" s="180">
        <v>552</v>
      </c>
      <c r="O2473" s="180">
        <v>618762.59</v>
      </c>
      <c r="P2473" s="180">
        <v>1482562</v>
      </c>
      <c r="Q2473" t="str">
        <f t="shared" si="38"/>
        <v>Street</v>
      </c>
      <c r="R2473" s="182"/>
      <c r="S2473" t="s">
        <v>305</v>
      </c>
      <c r="U2473" s="182"/>
    </row>
    <row r="2474" spans="1:21" x14ac:dyDescent="0.35">
      <c r="A2474" s="180">
        <v>4</v>
      </c>
      <c r="B2474" s="180" t="s">
        <v>188</v>
      </c>
      <c r="C2474" s="177">
        <v>2020</v>
      </c>
      <c r="D2474" s="180">
        <v>4</v>
      </c>
      <c r="E2474" s="180" t="s">
        <v>233</v>
      </c>
      <c r="F2474" s="181">
        <v>6</v>
      </c>
      <c r="G2474" s="180" t="s">
        <v>193</v>
      </c>
      <c r="H2474" s="180">
        <v>624</v>
      </c>
      <c r="I2474" s="180" t="s">
        <v>227</v>
      </c>
      <c r="J2474" s="180" t="s">
        <v>125</v>
      </c>
      <c r="K2474" s="180" t="s">
        <v>228</v>
      </c>
      <c r="L2474" s="180">
        <v>4562</v>
      </c>
      <c r="M2474" s="180" t="s">
        <v>212</v>
      </c>
      <c r="N2474" s="180">
        <v>2</v>
      </c>
      <c r="O2474" s="180">
        <v>1305.72</v>
      </c>
      <c r="P2474" s="180">
        <v>5915</v>
      </c>
      <c r="Q2474" t="str">
        <f t="shared" si="38"/>
        <v>Street</v>
      </c>
      <c r="R2474" s="182"/>
      <c r="S2474" t="s">
        <v>305</v>
      </c>
      <c r="U2474" s="182"/>
    </row>
    <row r="2475" spans="1:21" x14ac:dyDescent="0.35">
      <c r="A2475" s="180">
        <v>5</v>
      </c>
      <c r="B2475" s="180" t="s">
        <v>182</v>
      </c>
      <c r="C2475" s="177">
        <v>2020</v>
      </c>
      <c r="D2475" s="180">
        <v>4</v>
      </c>
      <c r="E2475" s="180" t="s">
        <v>233</v>
      </c>
      <c r="F2475" s="181">
        <v>6</v>
      </c>
      <c r="G2475" s="180" t="s">
        <v>193</v>
      </c>
      <c r="H2475" s="180">
        <v>601</v>
      </c>
      <c r="I2475" s="180" t="s">
        <v>261</v>
      </c>
      <c r="J2475" s="180" t="s">
        <v>124</v>
      </c>
      <c r="K2475" s="180" t="s">
        <v>262</v>
      </c>
      <c r="L2475" s="180">
        <v>700</v>
      </c>
      <c r="M2475" s="180" t="s">
        <v>194</v>
      </c>
      <c r="N2475" s="180">
        <v>120</v>
      </c>
      <c r="O2475" s="180">
        <v>55340.71</v>
      </c>
      <c r="P2475" s="180">
        <v>85787</v>
      </c>
      <c r="Q2475" t="str">
        <f t="shared" si="38"/>
        <v>Street</v>
      </c>
      <c r="R2475" s="182"/>
      <c r="S2475" t="s">
        <v>305</v>
      </c>
      <c r="U2475" s="182"/>
    </row>
    <row r="2476" spans="1:21" x14ac:dyDescent="0.35">
      <c r="A2476" s="180">
        <v>5</v>
      </c>
      <c r="B2476" s="180" t="s">
        <v>182</v>
      </c>
      <c r="C2476" s="177">
        <v>2020</v>
      </c>
      <c r="D2476" s="180">
        <v>4</v>
      </c>
      <c r="E2476" s="180" t="s">
        <v>233</v>
      </c>
      <c r="F2476" s="181">
        <v>5</v>
      </c>
      <c r="G2476" s="180" t="s">
        <v>196</v>
      </c>
      <c r="H2476" s="180">
        <v>603</v>
      </c>
      <c r="I2476" s="180" t="s">
        <v>197</v>
      </c>
      <c r="J2476" s="180" t="s">
        <v>126</v>
      </c>
      <c r="K2476" s="180" t="s">
        <v>198</v>
      </c>
      <c r="L2476" s="180">
        <v>460</v>
      </c>
      <c r="M2476" s="180" t="s">
        <v>199</v>
      </c>
      <c r="N2476" s="180">
        <v>51</v>
      </c>
      <c r="O2476" s="180">
        <v>7293.43</v>
      </c>
      <c r="P2476" s="180">
        <v>19514</v>
      </c>
      <c r="Q2476" t="str">
        <f t="shared" si="38"/>
        <v>Street</v>
      </c>
      <c r="R2476" s="182"/>
      <c r="S2476" t="s">
        <v>305</v>
      </c>
      <c r="U2476" s="182"/>
    </row>
    <row r="2477" spans="1:21" x14ac:dyDescent="0.35">
      <c r="A2477" s="180">
        <v>5</v>
      </c>
      <c r="B2477" s="180" t="s">
        <v>182</v>
      </c>
      <c r="C2477" s="177">
        <v>2020</v>
      </c>
      <c r="D2477" s="180">
        <v>4</v>
      </c>
      <c r="E2477" s="180" t="s">
        <v>233</v>
      </c>
      <c r="F2477" s="181">
        <v>6</v>
      </c>
      <c r="G2477" s="180" t="s">
        <v>193</v>
      </c>
      <c r="H2477" s="180">
        <v>619</v>
      </c>
      <c r="I2477" s="180" t="s">
        <v>278</v>
      </c>
      <c r="J2477" s="180" t="s">
        <v>279</v>
      </c>
      <c r="K2477" s="180" t="s">
        <v>213</v>
      </c>
      <c r="L2477" s="180">
        <v>4562</v>
      </c>
      <c r="M2477" s="180" t="s">
        <v>212</v>
      </c>
      <c r="N2477" s="180">
        <v>402</v>
      </c>
      <c r="O2477" s="180">
        <v>456100.3</v>
      </c>
      <c r="P2477" s="180">
        <v>3683556</v>
      </c>
      <c r="Q2477" t="str">
        <f t="shared" si="38"/>
        <v>Street</v>
      </c>
      <c r="R2477" s="182"/>
      <c r="S2477" t="s">
        <v>305</v>
      </c>
      <c r="U2477" s="182"/>
    </row>
    <row r="2478" spans="1:21" x14ac:dyDescent="0.35">
      <c r="A2478" s="180">
        <v>5</v>
      </c>
      <c r="B2478" s="180" t="s">
        <v>182</v>
      </c>
      <c r="C2478" s="177">
        <v>2020</v>
      </c>
      <c r="D2478" s="180">
        <v>4</v>
      </c>
      <c r="E2478" s="180" t="s">
        <v>233</v>
      </c>
      <c r="F2478" s="181">
        <v>1</v>
      </c>
      <c r="G2478" s="180" t="s">
        <v>184</v>
      </c>
      <c r="H2478" s="180">
        <v>2</v>
      </c>
      <c r="I2478" s="180" t="s">
        <v>265</v>
      </c>
      <c r="J2478" s="180" t="s">
        <v>122</v>
      </c>
      <c r="K2478" s="180" t="s">
        <v>231</v>
      </c>
      <c r="L2478" s="180">
        <v>200</v>
      </c>
      <c r="M2478" s="180" t="s">
        <v>211</v>
      </c>
      <c r="N2478" s="180">
        <v>241</v>
      </c>
      <c r="O2478" s="180">
        <v>29210.03</v>
      </c>
      <c r="P2478" s="180">
        <v>110462</v>
      </c>
      <c r="Q2478" t="str">
        <f t="shared" si="38"/>
        <v>1-Residential</v>
      </c>
      <c r="R2478" s="182"/>
      <c r="S2478" t="s">
        <v>305</v>
      </c>
      <c r="U2478" s="182"/>
    </row>
    <row r="2479" spans="1:21" x14ac:dyDescent="0.35">
      <c r="A2479" s="180">
        <v>5</v>
      </c>
      <c r="B2479" s="180" t="s">
        <v>182</v>
      </c>
      <c r="C2479" s="177">
        <v>2020</v>
      </c>
      <c r="D2479" s="180">
        <v>4</v>
      </c>
      <c r="E2479" s="180" t="s">
        <v>233</v>
      </c>
      <c r="F2479" s="181">
        <v>3</v>
      </c>
      <c r="G2479" s="180" t="s">
        <v>190</v>
      </c>
      <c r="H2479" s="180">
        <v>9</v>
      </c>
      <c r="I2479" s="180" t="s">
        <v>276</v>
      </c>
      <c r="J2479" s="180" t="s">
        <v>118</v>
      </c>
      <c r="K2479" s="180" t="s">
        <v>237</v>
      </c>
      <c r="L2479" s="180">
        <v>300</v>
      </c>
      <c r="M2479" s="180" t="s">
        <v>192</v>
      </c>
      <c r="N2479" s="180">
        <v>315</v>
      </c>
      <c r="O2479" s="180">
        <v>-343408.52</v>
      </c>
      <c r="P2479" s="180">
        <v>507320</v>
      </c>
      <c r="Q2479" t="str">
        <f t="shared" si="38"/>
        <v>3-Small C&amp;I</v>
      </c>
      <c r="R2479" s="182"/>
      <c r="S2479" t="s">
        <v>305</v>
      </c>
      <c r="U2479" s="182"/>
    </row>
    <row r="2480" spans="1:21" x14ac:dyDescent="0.35">
      <c r="A2480" s="180">
        <v>5</v>
      </c>
      <c r="B2480" s="180" t="s">
        <v>182</v>
      </c>
      <c r="C2480" s="177">
        <v>2020</v>
      </c>
      <c r="D2480" s="180">
        <v>4</v>
      </c>
      <c r="E2480" s="180" t="s">
        <v>233</v>
      </c>
      <c r="F2480" s="181">
        <v>5</v>
      </c>
      <c r="G2480" s="180" t="s">
        <v>196</v>
      </c>
      <c r="H2480" s="180">
        <v>954</v>
      </c>
      <c r="I2480" s="180" t="s">
        <v>238</v>
      </c>
      <c r="J2480" s="180" t="s">
        <v>120</v>
      </c>
      <c r="K2480" s="180" t="s">
        <v>217</v>
      </c>
      <c r="L2480" s="180">
        <v>4552</v>
      </c>
      <c r="M2480" s="180" t="s">
        <v>277</v>
      </c>
      <c r="N2480" s="180">
        <v>527</v>
      </c>
      <c r="O2480" s="180">
        <v>1118198.68</v>
      </c>
      <c r="P2480" s="180">
        <v>12050907</v>
      </c>
      <c r="Q2480" t="str">
        <f t="shared" si="38"/>
        <v>4-Medium C&amp;I</v>
      </c>
      <c r="R2480" s="182"/>
      <c r="S2480" t="s">
        <v>305</v>
      </c>
      <c r="U2480" s="182"/>
    </row>
    <row r="2481" spans="1:21" x14ac:dyDescent="0.35">
      <c r="A2481" s="180">
        <v>5</v>
      </c>
      <c r="B2481" s="180" t="s">
        <v>182</v>
      </c>
      <c r="C2481" s="177">
        <v>2020</v>
      </c>
      <c r="D2481" s="180">
        <v>4</v>
      </c>
      <c r="E2481" s="180" t="s">
        <v>233</v>
      </c>
      <c r="F2481" s="181">
        <v>5</v>
      </c>
      <c r="G2481" s="180" t="s">
        <v>196</v>
      </c>
      <c r="H2481" s="180">
        <v>951</v>
      </c>
      <c r="I2481" s="180" t="s">
        <v>251</v>
      </c>
      <c r="J2481" s="180" t="s">
        <v>127</v>
      </c>
      <c r="K2481" s="180" t="s">
        <v>250</v>
      </c>
      <c r="L2481" s="180">
        <v>4552</v>
      </c>
      <c r="M2481" s="180" t="s">
        <v>277</v>
      </c>
      <c r="N2481" s="180">
        <v>1</v>
      </c>
      <c r="O2481" s="180">
        <v>36.78</v>
      </c>
      <c r="P2481" s="180">
        <v>300</v>
      </c>
      <c r="Q2481" t="str">
        <f t="shared" si="38"/>
        <v>3-Small C&amp;I</v>
      </c>
      <c r="R2481" s="182"/>
      <c r="S2481" t="s">
        <v>305</v>
      </c>
      <c r="U2481" s="182"/>
    </row>
    <row r="2482" spans="1:21" x14ac:dyDescent="0.35">
      <c r="A2482" s="180">
        <v>5</v>
      </c>
      <c r="B2482" s="180" t="s">
        <v>182</v>
      </c>
      <c r="C2482" s="177">
        <v>2020</v>
      </c>
      <c r="D2482" s="180">
        <v>4</v>
      </c>
      <c r="E2482" s="180" t="s">
        <v>233</v>
      </c>
      <c r="F2482" s="181">
        <v>3</v>
      </c>
      <c r="G2482" s="180" t="s">
        <v>190</v>
      </c>
      <c r="H2482" s="180">
        <v>12</v>
      </c>
      <c r="I2482" s="180" t="s">
        <v>302</v>
      </c>
      <c r="J2482" s="180" t="s">
        <v>127</v>
      </c>
      <c r="K2482" s="180" t="s">
        <v>250</v>
      </c>
      <c r="L2482" s="180">
        <v>300</v>
      </c>
      <c r="M2482" s="180" t="s">
        <v>192</v>
      </c>
      <c r="N2482" s="180">
        <v>1</v>
      </c>
      <c r="O2482" s="180">
        <v>8.31</v>
      </c>
      <c r="P2482" s="180">
        <v>4</v>
      </c>
      <c r="Q2482" t="str">
        <f t="shared" si="38"/>
        <v>3-Small C&amp;I</v>
      </c>
      <c r="R2482" s="182"/>
      <c r="S2482" t="s">
        <v>305</v>
      </c>
      <c r="U2482" s="182"/>
    </row>
    <row r="2483" spans="1:21" x14ac:dyDescent="0.35">
      <c r="A2483" s="180">
        <v>5</v>
      </c>
      <c r="B2483" s="180" t="s">
        <v>182</v>
      </c>
      <c r="C2483" s="177">
        <v>2020</v>
      </c>
      <c r="D2483" s="180">
        <v>4</v>
      </c>
      <c r="E2483" s="180" t="s">
        <v>233</v>
      </c>
      <c r="F2483" s="181">
        <v>5</v>
      </c>
      <c r="G2483" s="180" t="s">
        <v>196</v>
      </c>
      <c r="H2483" s="180">
        <v>11</v>
      </c>
      <c r="I2483" s="180" t="s">
        <v>284</v>
      </c>
      <c r="J2483" s="180" t="s">
        <v>116</v>
      </c>
      <c r="K2483" s="180" t="s">
        <v>186</v>
      </c>
      <c r="L2483" s="180">
        <v>460</v>
      </c>
      <c r="M2483" s="180" t="s">
        <v>199</v>
      </c>
      <c r="N2483" s="180">
        <v>2</v>
      </c>
      <c r="O2483" s="180">
        <v>149.04</v>
      </c>
      <c r="P2483" s="180">
        <v>645</v>
      </c>
      <c r="Q2483" t="str">
        <f t="shared" si="38"/>
        <v>3-Small C&amp;I</v>
      </c>
      <c r="R2483" s="182"/>
      <c r="S2483" t="s">
        <v>305</v>
      </c>
      <c r="U2483" s="182"/>
    </row>
    <row r="2484" spans="1:21" x14ac:dyDescent="0.35">
      <c r="A2484" s="180">
        <v>4</v>
      </c>
      <c r="B2484" s="180" t="s">
        <v>188</v>
      </c>
      <c r="C2484" s="177">
        <v>2020</v>
      </c>
      <c r="D2484" s="180">
        <v>4</v>
      </c>
      <c r="E2484" s="180" t="s">
        <v>233</v>
      </c>
      <c r="F2484" s="181">
        <v>3</v>
      </c>
      <c r="G2484" s="180" t="s">
        <v>190</v>
      </c>
      <c r="H2484" s="180">
        <v>952</v>
      </c>
      <c r="I2484" s="180" t="s">
        <v>236</v>
      </c>
      <c r="J2484" s="180" t="s">
        <v>118</v>
      </c>
      <c r="K2484" s="180" t="s">
        <v>237</v>
      </c>
      <c r="L2484" s="180">
        <v>4532</v>
      </c>
      <c r="M2484" s="180" t="s">
        <v>201</v>
      </c>
      <c r="N2484" s="180">
        <v>10</v>
      </c>
      <c r="O2484" s="180">
        <v>379.33</v>
      </c>
      <c r="P2484" s="180">
        <v>2632</v>
      </c>
      <c r="Q2484" t="str">
        <f t="shared" si="38"/>
        <v>3-Small C&amp;I</v>
      </c>
      <c r="R2484" s="182"/>
      <c r="S2484" t="s">
        <v>305</v>
      </c>
      <c r="U2484" s="182"/>
    </row>
    <row r="2485" spans="1:21" x14ac:dyDescent="0.35">
      <c r="A2485" s="180">
        <v>4</v>
      </c>
      <c r="B2485" s="180" t="s">
        <v>188</v>
      </c>
      <c r="C2485" s="177">
        <v>2020</v>
      </c>
      <c r="D2485" s="180">
        <v>4</v>
      </c>
      <c r="E2485" s="180" t="s">
        <v>233</v>
      </c>
      <c r="F2485" s="181">
        <v>3</v>
      </c>
      <c r="G2485" s="180" t="s">
        <v>190</v>
      </c>
      <c r="H2485" s="180">
        <v>616</v>
      </c>
      <c r="I2485" s="180" t="s">
        <v>200</v>
      </c>
      <c r="J2485" s="180" t="s">
        <v>126</v>
      </c>
      <c r="K2485" s="180" t="s">
        <v>198</v>
      </c>
      <c r="L2485" s="180">
        <v>4532</v>
      </c>
      <c r="M2485" s="180" t="s">
        <v>201</v>
      </c>
      <c r="N2485" s="180">
        <v>1</v>
      </c>
      <c r="O2485" s="180">
        <v>8.81</v>
      </c>
      <c r="P2485" s="180">
        <v>19</v>
      </c>
      <c r="Q2485" t="str">
        <f t="shared" si="38"/>
        <v>Street</v>
      </c>
      <c r="R2485" s="182"/>
      <c r="S2485" t="s">
        <v>305</v>
      </c>
      <c r="U2485" s="182"/>
    </row>
    <row r="2486" spans="1:21" x14ac:dyDescent="0.35">
      <c r="A2486" s="180">
        <v>5</v>
      </c>
      <c r="B2486" s="180" t="s">
        <v>182</v>
      </c>
      <c r="C2486" s="177">
        <v>2020</v>
      </c>
      <c r="D2486" s="180">
        <v>4</v>
      </c>
      <c r="E2486" s="180" t="s">
        <v>233</v>
      </c>
      <c r="F2486" s="181">
        <v>79</v>
      </c>
      <c r="G2486" s="180" t="s">
        <v>213</v>
      </c>
      <c r="H2486" s="180">
        <v>18</v>
      </c>
      <c r="I2486" s="180" t="s">
        <v>216</v>
      </c>
      <c r="J2486" s="180" t="s">
        <v>120</v>
      </c>
      <c r="K2486" s="180" t="s">
        <v>217</v>
      </c>
      <c r="L2486" s="180">
        <v>1579</v>
      </c>
      <c r="M2486" s="180" t="s">
        <v>272</v>
      </c>
      <c r="N2486" s="180">
        <v>1</v>
      </c>
      <c r="O2486" s="180">
        <v>11723.09</v>
      </c>
      <c r="P2486" s="180">
        <v>66200</v>
      </c>
      <c r="Q2486" t="str">
        <f t="shared" si="38"/>
        <v>4-Medium C&amp;I</v>
      </c>
      <c r="R2486" s="182"/>
      <c r="S2486" t="s">
        <v>305</v>
      </c>
      <c r="U2486" s="182"/>
    </row>
    <row r="2487" spans="1:21" x14ac:dyDescent="0.35">
      <c r="A2487" s="180">
        <v>4</v>
      </c>
      <c r="B2487" s="180" t="s">
        <v>188</v>
      </c>
      <c r="C2487" s="177">
        <v>2020</v>
      </c>
      <c r="D2487" s="180">
        <v>4</v>
      </c>
      <c r="E2487" s="180" t="s">
        <v>233</v>
      </c>
      <c r="F2487" s="181">
        <v>3</v>
      </c>
      <c r="G2487" s="180" t="s">
        <v>190</v>
      </c>
      <c r="H2487" s="180">
        <v>955</v>
      </c>
      <c r="I2487" s="180" t="s">
        <v>283</v>
      </c>
      <c r="J2487" s="180" t="s">
        <v>128</v>
      </c>
      <c r="K2487" s="180" t="s">
        <v>264</v>
      </c>
      <c r="L2487" s="180">
        <v>4532</v>
      </c>
      <c r="M2487" s="180" t="s">
        <v>201</v>
      </c>
      <c r="N2487" s="180">
        <v>1</v>
      </c>
      <c r="O2487" s="180">
        <v>83</v>
      </c>
      <c r="P2487" s="180">
        <v>0</v>
      </c>
      <c r="Q2487" t="str">
        <f t="shared" si="38"/>
        <v>4-Medium C&amp;I</v>
      </c>
      <c r="R2487" s="182"/>
      <c r="S2487" t="s">
        <v>305</v>
      </c>
      <c r="U2487" s="182"/>
    </row>
    <row r="2488" spans="1:21" x14ac:dyDescent="0.35">
      <c r="A2488" s="180">
        <v>4</v>
      </c>
      <c r="B2488" s="180" t="s">
        <v>188</v>
      </c>
      <c r="C2488" s="177">
        <v>2020</v>
      </c>
      <c r="D2488" s="180">
        <v>4</v>
      </c>
      <c r="E2488" s="180" t="s">
        <v>233</v>
      </c>
      <c r="F2488" s="181">
        <v>1</v>
      </c>
      <c r="G2488" s="180" t="s">
        <v>184</v>
      </c>
      <c r="H2488" s="180">
        <v>903</v>
      </c>
      <c r="I2488" s="180" t="s">
        <v>240</v>
      </c>
      <c r="J2488" s="180" t="s">
        <v>122</v>
      </c>
      <c r="K2488" s="180" t="s">
        <v>231</v>
      </c>
      <c r="L2488" s="180">
        <v>4512</v>
      </c>
      <c r="M2488" s="180" t="s">
        <v>187</v>
      </c>
      <c r="N2488" s="180">
        <v>10421</v>
      </c>
      <c r="O2488" s="180">
        <v>969768.51</v>
      </c>
      <c r="P2488" s="180">
        <v>6862400</v>
      </c>
      <c r="Q2488" t="str">
        <f t="shared" si="38"/>
        <v>1-Residential</v>
      </c>
      <c r="R2488" s="182"/>
      <c r="S2488" t="s">
        <v>305</v>
      </c>
      <c r="U2488" s="182"/>
    </row>
    <row r="2489" spans="1:21" x14ac:dyDescent="0.35">
      <c r="A2489" s="180">
        <v>5</v>
      </c>
      <c r="B2489" s="180" t="s">
        <v>182</v>
      </c>
      <c r="C2489" s="177">
        <v>2020</v>
      </c>
      <c r="D2489" s="180">
        <v>4</v>
      </c>
      <c r="E2489" s="180" t="s">
        <v>233</v>
      </c>
      <c r="F2489" s="181">
        <v>1</v>
      </c>
      <c r="G2489" s="180" t="s">
        <v>184</v>
      </c>
      <c r="H2489" s="180">
        <v>6</v>
      </c>
      <c r="I2489" s="180" t="s">
        <v>257</v>
      </c>
      <c r="J2489" s="180" t="s">
        <v>123</v>
      </c>
      <c r="K2489" s="180" t="s">
        <v>243</v>
      </c>
      <c r="L2489" s="180">
        <v>200</v>
      </c>
      <c r="M2489" s="180" t="s">
        <v>211</v>
      </c>
      <c r="N2489" s="180">
        <v>54046</v>
      </c>
      <c r="O2489" s="180">
        <v>5294761.16</v>
      </c>
      <c r="P2489" s="180">
        <v>29376073</v>
      </c>
      <c r="Q2489" t="str">
        <f t="shared" si="38"/>
        <v>2-Low Income Residential</v>
      </c>
      <c r="R2489" s="182"/>
      <c r="S2489" t="s">
        <v>305</v>
      </c>
      <c r="U2489" s="182"/>
    </row>
    <row r="2490" spans="1:21" x14ac:dyDescent="0.35">
      <c r="A2490" s="180">
        <v>5</v>
      </c>
      <c r="B2490" s="180" t="s">
        <v>182</v>
      </c>
      <c r="C2490" s="177">
        <v>2020</v>
      </c>
      <c r="D2490" s="180">
        <v>4</v>
      </c>
      <c r="E2490" s="180" t="s">
        <v>233</v>
      </c>
      <c r="F2490" s="181">
        <v>1</v>
      </c>
      <c r="G2490" s="180" t="s">
        <v>184</v>
      </c>
      <c r="H2490" s="180">
        <v>603</v>
      </c>
      <c r="I2490" s="180" t="s">
        <v>197</v>
      </c>
      <c r="J2490" s="180" t="s">
        <v>126</v>
      </c>
      <c r="K2490" s="180" t="s">
        <v>198</v>
      </c>
      <c r="L2490" s="180">
        <v>200</v>
      </c>
      <c r="M2490" s="180" t="s">
        <v>211</v>
      </c>
      <c r="N2490" s="180">
        <v>727</v>
      </c>
      <c r="O2490" s="180">
        <v>21727.59</v>
      </c>
      <c r="P2490" s="180">
        <v>47341</v>
      </c>
      <c r="Q2490" t="str">
        <f t="shared" si="38"/>
        <v>Street</v>
      </c>
      <c r="R2490" s="182"/>
      <c r="S2490" t="s">
        <v>305</v>
      </c>
      <c r="U2490" s="182"/>
    </row>
    <row r="2491" spans="1:21" x14ac:dyDescent="0.35">
      <c r="A2491" s="180">
        <v>5</v>
      </c>
      <c r="B2491" s="180" t="s">
        <v>182</v>
      </c>
      <c r="C2491" s="177">
        <v>2020</v>
      </c>
      <c r="D2491" s="180">
        <v>4</v>
      </c>
      <c r="E2491" s="180" t="s">
        <v>233</v>
      </c>
      <c r="F2491" s="181">
        <v>10</v>
      </c>
      <c r="G2491" s="180" t="s">
        <v>239</v>
      </c>
      <c r="H2491" s="180">
        <v>603</v>
      </c>
      <c r="I2491" s="180" t="s">
        <v>197</v>
      </c>
      <c r="J2491" s="180" t="s">
        <v>126</v>
      </c>
      <c r="K2491" s="180" t="s">
        <v>198</v>
      </c>
      <c r="L2491" s="180">
        <v>207</v>
      </c>
      <c r="M2491" s="180" t="s">
        <v>244</v>
      </c>
      <c r="N2491" s="180">
        <v>27</v>
      </c>
      <c r="O2491" s="180">
        <v>525.37</v>
      </c>
      <c r="P2491" s="180">
        <v>1200</v>
      </c>
      <c r="Q2491" t="str">
        <f t="shared" si="38"/>
        <v>Street</v>
      </c>
      <c r="R2491" s="182"/>
      <c r="S2491" t="s">
        <v>305</v>
      </c>
      <c r="U2491" s="182"/>
    </row>
    <row r="2492" spans="1:21" x14ac:dyDescent="0.35">
      <c r="A2492" s="180">
        <v>5</v>
      </c>
      <c r="B2492" s="180" t="s">
        <v>182</v>
      </c>
      <c r="C2492" s="177">
        <v>2020</v>
      </c>
      <c r="D2492" s="180">
        <v>4</v>
      </c>
      <c r="E2492" s="180" t="s">
        <v>233</v>
      </c>
      <c r="F2492" s="181">
        <v>6</v>
      </c>
      <c r="G2492" s="180" t="s">
        <v>193</v>
      </c>
      <c r="H2492" s="180">
        <v>608</v>
      </c>
      <c r="I2492" s="180" t="s">
        <v>291</v>
      </c>
      <c r="J2492" s="180" t="s">
        <v>279</v>
      </c>
      <c r="K2492" s="180" t="s">
        <v>213</v>
      </c>
      <c r="L2492" s="180">
        <v>700</v>
      </c>
      <c r="M2492" s="180" t="s">
        <v>194</v>
      </c>
      <c r="N2492" s="180">
        <v>57</v>
      </c>
      <c r="O2492" s="180">
        <v>27200.7</v>
      </c>
      <c r="P2492" s="180">
        <v>103394</v>
      </c>
      <c r="Q2492" t="str">
        <f t="shared" si="38"/>
        <v>Street</v>
      </c>
      <c r="R2492" s="182"/>
      <c r="S2492" t="s">
        <v>305</v>
      </c>
      <c r="U2492" s="182"/>
    </row>
    <row r="2493" spans="1:21" x14ac:dyDescent="0.35">
      <c r="A2493" s="180">
        <v>5</v>
      </c>
      <c r="B2493" s="180" t="s">
        <v>182</v>
      </c>
      <c r="C2493" s="177">
        <v>2020</v>
      </c>
      <c r="D2493" s="180">
        <v>4</v>
      </c>
      <c r="E2493" s="180" t="s">
        <v>233</v>
      </c>
      <c r="F2493" s="181">
        <v>75</v>
      </c>
      <c r="G2493" s="180" t="s">
        <v>213</v>
      </c>
      <c r="H2493" s="180">
        <v>701</v>
      </c>
      <c r="I2493" s="180" t="s">
        <v>207</v>
      </c>
      <c r="J2493" s="180" t="s">
        <v>208</v>
      </c>
      <c r="K2493" s="180" t="s">
        <v>209</v>
      </c>
      <c r="L2493" s="180">
        <v>1575</v>
      </c>
      <c r="M2493" s="180" t="s">
        <v>219</v>
      </c>
      <c r="N2493" s="180">
        <v>1</v>
      </c>
      <c r="O2493" s="180">
        <v>26373.599999999999</v>
      </c>
      <c r="P2493" s="180">
        <v>167300</v>
      </c>
      <c r="Q2493" t="str">
        <f t="shared" si="38"/>
        <v>5-Large C&amp;I</v>
      </c>
      <c r="R2493" s="182"/>
      <c r="S2493" t="s">
        <v>305</v>
      </c>
      <c r="U2493" s="182"/>
    </row>
    <row r="2494" spans="1:21" x14ac:dyDescent="0.35">
      <c r="A2494" s="180">
        <v>4</v>
      </c>
      <c r="B2494" s="180" t="s">
        <v>188</v>
      </c>
      <c r="C2494" s="177">
        <v>2020</v>
      </c>
      <c r="D2494" s="180">
        <v>4</v>
      </c>
      <c r="E2494" s="180" t="s">
        <v>233</v>
      </c>
      <c r="F2494" s="181">
        <v>1</v>
      </c>
      <c r="G2494" s="180" t="s">
        <v>184</v>
      </c>
      <c r="H2494" s="180">
        <v>1</v>
      </c>
      <c r="I2494" s="180" t="s">
        <v>230</v>
      </c>
      <c r="J2494" s="180" t="s">
        <v>122</v>
      </c>
      <c r="K2494" s="180" t="s">
        <v>231</v>
      </c>
      <c r="L2494" s="180">
        <v>200</v>
      </c>
      <c r="M2494" s="180" t="s">
        <v>211</v>
      </c>
      <c r="N2494" s="180">
        <v>1362</v>
      </c>
      <c r="O2494" s="180">
        <v>235585.89</v>
      </c>
      <c r="P2494" s="180">
        <v>839294</v>
      </c>
      <c r="Q2494" t="str">
        <f t="shared" si="38"/>
        <v>1-Residential</v>
      </c>
      <c r="R2494" s="182"/>
      <c r="S2494" t="s">
        <v>305</v>
      </c>
      <c r="U2494" s="182"/>
    </row>
    <row r="2495" spans="1:21" x14ac:dyDescent="0.35">
      <c r="A2495" s="180">
        <v>5</v>
      </c>
      <c r="B2495" s="180" t="s">
        <v>182</v>
      </c>
      <c r="C2495" s="177">
        <v>2020</v>
      </c>
      <c r="D2495" s="180">
        <v>4</v>
      </c>
      <c r="E2495" s="180" t="s">
        <v>233</v>
      </c>
      <c r="F2495" s="181">
        <v>60</v>
      </c>
      <c r="G2495" s="180" t="s">
        <v>213</v>
      </c>
      <c r="H2495" s="180">
        <v>600</v>
      </c>
      <c r="I2495" s="180" t="s">
        <v>267</v>
      </c>
      <c r="J2495" s="180" t="s">
        <v>124</v>
      </c>
      <c r="K2495" s="180" t="s">
        <v>262</v>
      </c>
      <c r="L2495" s="180">
        <v>360</v>
      </c>
      <c r="M2495" s="180" t="s">
        <v>226</v>
      </c>
      <c r="N2495" s="180">
        <v>9</v>
      </c>
      <c r="O2495" s="180">
        <v>4126.7299999999996</v>
      </c>
      <c r="P2495" s="180">
        <v>4564</v>
      </c>
      <c r="Q2495" t="str">
        <f t="shared" si="38"/>
        <v>Street</v>
      </c>
      <c r="R2495" s="182"/>
      <c r="S2495" t="s">
        <v>305</v>
      </c>
      <c r="U2495" s="182"/>
    </row>
    <row r="2496" spans="1:21" x14ac:dyDescent="0.35">
      <c r="A2496" s="180">
        <v>5</v>
      </c>
      <c r="B2496" s="180" t="s">
        <v>182</v>
      </c>
      <c r="C2496" s="177">
        <v>2020</v>
      </c>
      <c r="D2496" s="180">
        <v>4</v>
      </c>
      <c r="E2496" s="180" t="s">
        <v>233</v>
      </c>
      <c r="F2496" s="181">
        <v>6</v>
      </c>
      <c r="G2496" s="180" t="s">
        <v>193</v>
      </c>
      <c r="H2496" s="180">
        <v>600</v>
      </c>
      <c r="I2496" s="180" t="s">
        <v>267</v>
      </c>
      <c r="J2496" s="180" t="s">
        <v>124</v>
      </c>
      <c r="K2496" s="180" t="s">
        <v>262</v>
      </c>
      <c r="L2496" s="180">
        <v>700</v>
      </c>
      <c r="M2496" s="180" t="s">
        <v>194</v>
      </c>
      <c r="N2496" s="180">
        <v>76</v>
      </c>
      <c r="O2496" s="180">
        <v>45323.17</v>
      </c>
      <c r="P2496" s="180">
        <v>53990</v>
      </c>
      <c r="Q2496" t="str">
        <f t="shared" si="38"/>
        <v>Street</v>
      </c>
      <c r="R2496" s="182"/>
      <c r="S2496" t="s">
        <v>305</v>
      </c>
      <c r="U2496" s="182"/>
    </row>
    <row r="2497" spans="1:21" x14ac:dyDescent="0.35">
      <c r="A2497" s="180">
        <v>5</v>
      </c>
      <c r="B2497" s="180" t="s">
        <v>182</v>
      </c>
      <c r="C2497" s="180">
        <v>2020</v>
      </c>
      <c r="D2497" s="180">
        <v>4</v>
      </c>
      <c r="E2497" s="180" t="s">
        <v>233</v>
      </c>
      <c r="F2497" s="181">
        <v>3</v>
      </c>
      <c r="G2497" s="180" t="s">
        <v>190</v>
      </c>
      <c r="H2497" s="180">
        <v>952</v>
      </c>
      <c r="I2497" s="180" t="s">
        <v>236</v>
      </c>
      <c r="J2497" s="180" t="s">
        <v>118</v>
      </c>
      <c r="K2497" s="180" t="s">
        <v>237</v>
      </c>
      <c r="L2497" s="180">
        <v>4532</v>
      </c>
      <c r="M2497" s="180" t="s">
        <v>201</v>
      </c>
      <c r="N2497" s="180">
        <v>442</v>
      </c>
      <c r="O2497" s="180">
        <v>58816.62</v>
      </c>
      <c r="P2497" s="180">
        <v>1482425</v>
      </c>
      <c r="Q2497" t="str">
        <f t="shared" si="38"/>
        <v>3-Small C&amp;I</v>
      </c>
      <c r="R2497" s="182"/>
      <c r="S2497" t="s">
        <v>305</v>
      </c>
      <c r="U2497" s="182"/>
    </row>
    <row r="2498" spans="1:21" x14ac:dyDescent="0.35">
      <c r="A2498" s="180">
        <v>5</v>
      </c>
      <c r="B2498" s="180" t="s">
        <v>182</v>
      </c>
      <c r="C2498" s="180">
        <v>2020</v>
      </c>
      <c r="D2498" s="180">
        <v>4</v>
      </c>
      <c r="E2498" s="180" t="s">
        <v>233</v>
      </c>
      <c r="F2498" s="181">
        <v>75</v>
      </c>
      <c r="G2498" s="180" t="s">
        <v>213</v>
      </c>
      <c r="H2498" s="180">
        <v>950</v>
      </c>
      <c r="I2498" s="180" t="s">
        <v>185</v>
      </c>
      <c r="J2498" s="180" t="s">
        <v>116</v>
      </c>
      <c r="K2498" s="180" t="s">
        <v>186</v>
      </c>
      <c r="L2498" s="180">
        <v>4575</v>
      </c>
      <c r="M2498" s="180" t="s">
        <v>213</v>
      </c>
      <c r="N2498" s="180">
        <v>2</v>
      </c>
      <c r="O2498" s="180">
        <v>955.32</v>
      </c>
      <c r="P2498" s="180">
        <v>9580</v>
      </c>
      <c r="Q2498" t="str">
        <f t="shared" ref="Q2498:Q2561" si="39">VLOOKUP(J2498,S:T,2,FALSE)</f>
        <v>3-Small C&amp;I</v>
      </c>
      <c r="R2498" s="182"/>
      <c r="S2498" t="s">
        <v>305</v>
      </c>
      <c r="U2498" s="182"/>
    </row>
    <row r="2499" spans="1:21" x14ac:dyDescent="0.35">
      <c r="A2499" s="180">
        <v>5</v>
      </c>
      <c r="B2499" s="180" t="s">
        <v>182</v>
      </c>
      <c r="C2499" s="180">
        <v>2020</v>
      </c>
      <c r="D2499" s="180">
        <v>4</v>
      </c>
      <c r="E2499" s="180" t="s">
        <v>233</v>
      </c>
      <c r="F2499" s="181">
        <v>77</v>
      </c>
      <c r="G2499" s="180" t="s">
        <v>213</v>
      </c>
      <c r="H2499" s="180">
        <v>950</v>
      </c>
      <c r="I2499" s="180" t="s">
        <v>185</v>
      </c>
      <c r="J2499" s="180" t="s">
        <v>116</v>
      </c>
      <c r="K2499" s="180" t="s">
        <v>186</v>
      </c>
      <c r="L2499" s="180">
        <v>4577</v>
      </c>
      <c r="M2499" s="180" t="s">
        <v>213</v>
      </c>
      <c r="N2499" s="180">
        <v>1</v>
      </c>
      <c r="O2499" s="180">
        <v>229.16</v>
      </c>
      <c r="P2499" s="180">
        <v>2245</v>
      </c>
      <c r="Q2499" t="str">
        <f t="shared" si="39"/>
        <v>3-Small C&amp;I</v>
      </c>
      <c r="R2499" s="182"/>
      <c r="S2499" t="s">
        <v>305</v>
      </c>
      <c r="U2499" s="182"/>
    </row>
    <row r="2500" spans="1:21" x14ac:dyDescent="0.35">
      <c r="A2500" s="180">
        <v>5</v>
      </c>
      <c r="B2500" s="180" t="s">
        <v>182</v>
      </c>
      <c r="C2500" s="180">
        <v>2020</v>
      </c>
      <c r="D2500" s="180">
        <v>4</v>
      </c>
      <c r="E2500" s="180" t="s">
        <v>233</v>
      </c>
      <c r="F2500" s="181">
        <v>5</v>
      </c>
      <c r="G2500" s="180" t="s">
        <v>196</v>
      </c>
      <c r="H2500" s="180">
        <v>5</v>
      </c>
      <c r="I2500" s="180" t="s">
        <v>191</v>
      </c>
      <c r="J2500" s="180" t="s">
        <v>116</v>
      </c>
      <c r="K2500" s="180" t="s">
        <v>186</v>
      </c>
      <c r="L2500" s="180">
        <v>460</v>
      </c>
      <c r="M2500" s="180" t="s">
        <v>199</v>
      </c>
      <c r="N2500" s="180">
        <v>1005</v>
      </c>
      <c r="O2500" s="180">
        <v>215517.41</v>
      </c>
      <c r="P2500" s="180">
        <v>1774241</v>
      </c>
      <c r="Q2500" t="str">
        <f t="shared" si="39"/>
        <v>3-Small C&amp;I</v>
      </c>
      <c r="R2500" s="182"/>
      <c r="S2500" t="s">
        <v>305</v>
      </c>
      <c r="U2500" s="182"/>
    </row>
    <row r="2501" spans="1:21" x14ac:dyDescent="0.35">
      <c r="A2501" s="180">
        <v>5</v>
      </c>
      <c r="B2501" s="180" t="s">
        <v>182</v>
      </c>
      <c r="C2501" s="180">
        <v>2020</v>
      </c>
      <c r="D2501" s="180">
        <v>4</v>
      </c>
      <c r="E2501" s="180" t="s">
        <v>233</v>
      </c>
      <c r="F2501" s="181">
        <v>72</v>
      </c>
      <c r="G2501" s="180" t="s">
        <v>213</v>
      </c>
      <c r="H2501" s="180">
        <v>5</v>
      </c>
      <c r="I2501" s="180" t="s">
        <v>191</v>
      </c>
      <c r="J2501" s="180" t="s">
        <v>116</v>
      </c>
      <c r="K2501" s="180" t="s">
        <v>186</v>
      </c>
      <c r="L2501" s="180">
        <v>1572</v>
      </c>
      <c r="M2501" s="180" t="s">
        <v>232</v>
      </c>
      <c r="N2501" s="180">
        <v>1</v>
      </c>
      <c r="O2501" s="180">
        <v>3591.56</v>
      </c>
      <c r="P2501" s="180">
        <v>16337</v>
      </c>
      <c r="Q2501" t="str">
        <f t="shared" si="39"/>
        <v>3-Small C&amp;I</v>
      </c>
      <c r="R2501" s="182"/>
      <c r="S2501" t="s">
        <v>305</v>
      </c>
      <c r="U2501" s="182"/>
    </row>
    <row r="2502" spans="1:21" x14ac:dyDescent="0.35">
      <c r="A2502" s="180">
        <v>5</v>
      </c>
      <c r="B2502" s="180" t="s">
        <v>182</v>
      </c>
      <c r="C2502" s="180">
        <v>2020</v>
      </c>
      <c r="D2502" s="180">
        <v>4</v>
      </c>
      <c r="E2502" s="180" t="s">
        <v>233</v>
      </c>
      <c r="F2502" s="181">
        <v>3</v>
      </c>
      <c r="G2502" s="180" t="s">
        <v>190</v>
      </c>
      <c r="H2502" s="180">
        <v>616</v>
      </c>
      <c r="I2502" s="180" t="s">
        <v>200</v>
      </c>
      <c r="J2502" s="180" t="s">
        <v>126</v>
      </c>
      <c r="K2502" s="180" t="s">
        <v>198</v>
      </c>
      <c r="L2502" s="180">
        <v>4532</v>
      </c>
      <c r="M2502" s="180" t="s">
        <v>201</v>
      </c>
      <c r="N2502" s="180">
        <v>3391</v>
      </c>
      <c r="O2502" s="180">
        <v>284192.46999999997</v>
      </c>
      <c r="P2502" s="180">
        <v>1019272</v>
      </c>
      <c r="Q2502" t="str">
        <f t="shared" si="39"/>
        <v>Street</v>
      </c>
      <c r="R2502" s="182"/>
      <c r="S2502" t="s">
        <v>305</v>
      </c>
      <c r="U2502" s="182"/>
    </row>
    <row r="2503" spans="1:21" x14ac:dyDescent="0.35">
      <c r="A2503" s="180">
        <v>4</v>
      </c>
      <c r="B2503" s="180" t="s">
        <v>188</v>
      </c>
      <c r="C2503" s="180">
        <v>2020</v>
      </c>
      <c r="D2503" s="180">
        <v>4</v>
      </c>
      <c r="E2503" s="180" t="s">
        <v>233</v>
      </c>
      <c r="F2503" s="181">
        <v>5</v>
      </c>
      <c r="G2503" s="180" t="s">
        <v>196</v>
      </c>
      <c r="H2503" s="180">
        <v>18</v>
      </c>
      <c r="I2503" s="180" t="s">
        <v>216</v>
      </c>
      <c r="J2503" s="180" t="s">
        <v>120</v>
      </c>
      <c r="K2503" s="180" t="s">
        <v>217</v>
      </c>
      <c r="L2503" s="180">
        <v>460</v>
      </c>
      <c r="M2503" s="180" t="s">
        <v>199</v>
      </c>
      <c r="N2503" s="180">
        <v>1</v>
      </c>
      <c r="O2503" s="180">
        <v>455.76</v>
      </c>
      <c r="P2503" s="180">
        <v>1800</v>
      </c>
      <c r="Q2503" t="str">
        <f t="shared" si="39"/>
        <v>4-Medium C&amp;I</v>
      </c>
      <c r="R2503" s="182"/>
      <c r="S2503" t="s">
        <v>305</v>
      </c>
      <c r="U2503" s="182"/>
    </row>
    <row r="2504" spans="1:21" x14ac:dyDescent="0.35">
      <c r="A2504" s="180">
        <v>5</v>
      </c>
      <c r="B2504" s="180" t="s">
        <v>182</v>
      </c>
      <c r="C2504" s="180">
        <v>2020</v>
      </c>
      <c r="D2504" s="180">
        <v>4</v>
      </c>
      <c r="E2504" s="180" t="s">
        <v>233</v>
      </c>
      <c r="F2504" s="181">
        <v>3</v>
      </c>
      <c r="G2504" s="180" t="s">
        <v>190</v>
      </c>
      <c r="H2504" s="180">
        <v>700</v>
      </c>
      <c r="I2504" s="180" t="s">
        <v>274</v>
      </c>
      <c r="J2504" s="180" t="s">
        <v>208</v>
      </c>
      <c r="K2504" s="180" t="s">
        <v>209</v>
      </c>
      <c r="L2504" s="180">
        <v>300</v>
      </c>
      <c r="M2504" s="180" t="s">
        <v>192</v>
      </c>
      <c r="N2504" s="180">
        <v>3</v>
      </c>
      <c r="O2504" s="180">
        <v>38729.5</v>
      </c>
      <c r="P2504" s="180">
        <v>211360</v>
      </c>
      <c r="Q2504" t="str">
        <f t="shared" si="39"/>
        <v>5-Large C&amp;I</v>
      </c>
      <c r="R2504" s="182"/>
      <c r="S2504" t="s">
        <v>305</v>
      </c>
      <c r="U2504" s="182"/>
    </row>
    <row r="2505" spans="1:21" x14ac:dyDescent="0.35">
      <c r="A2505" s="180">
        <v>5</v>
      </c>
      <c r="B2505" s="180" t="s">
        <v>182</v>
      </c>
      <c r="C2505" s="180">
        <v>2020</v>
      </c>
      <c r="D2505" s="180">
        <v>4</v>
      </c>
      <c r="E2505" s="180" t="s">
        <v>233</v>
      </c>
      <c r="F2505" s="181">
        <v>79</v>
      </c>
      <c r="G2505" s="180" t="s">
        <v>213</v>
      </c>
      <c r="H2505" s="180">
        <v>153</v>
      </c>
      <c r="I2505" s="180" t="s">
        <v>270</v>
      </c>
      <c r="J2505" s="180" t="s">
        <v>271</v>
      </c>
      <c r="K2505" s="180" t="s">
        <v>271</v>
      </c>
      <c r="L2505" s="180">
        <v>1579</v>
      </c>
      <c r="M2505" s="180" t="s">
        <v>272</v>
      </c>
      <c r="N2505" s="180">
        <v>18</v>
      </c>
      <c r="O2505" s="180">
        <v>0</v>
      </c>
      <c r="P2505" s="180">
        <v>4138721</v>
      </c>
      <c r="Q2505" t="str">
        <f t="shared" si="39"/>
        <v>OTHER</v>
      </c>
      <c r="R2505" s="182"/>
      <c r="S2505" t="s">
        <v>305</v>
      </c>
      <c r="U2505" s="182"/>
    </row>
    <row r="2506" spans="1:21" x14ac:dyDescent="0.35">
      <c r="A2506" s="180">
        <v>5</v>
      </c>
      <c r="B2506" s="180" t="s">
        <v>182</v>
      </c>
      <c r="C2506" s="180">
        <v>2020</v>
      </c>
      <c r="D2506" s="180">
        <v>4</v>
      </c>
      <c r="E2506" s="180" t="s">
        <v>233</v>
      </c>
      <c r="F2506" s="181">
        <v>3</v>
      </c>
      <c r="G2506" s="180" t="s">
        <v>190</v>
      </c>
      <c r="H2506" s="180">
        <v>11</v>
      </c>
      <c r="I2506" s="180" t="s">
        <v>284</v>
      </c>
      <c r="J2506" s="180" t="s">
        <v>116</v>
      </c>
      <c r="K2506" s="180" t="s">
        <v>186</v>
      </c>
      <c r="L2506" s="180">
        <v>300</v>
      </c>
      <c r="M2506" s="180" t="s">
        <v>192</v>
      </c>
      <c r="N2506" s="180">
        <v>212</v>
      </c>
      <c r="O2506" s="180">
        <v>53578.43</v>
      </c>
      <c r="P2506" s="180">
        <v>261922</v>
      </c>
      <c r="Q2506" t="str">
        <f t="shared" si="39"/>
        <v>3-Small C&amp;I</v>
      </c>
      <c r="R2506" s="182"/>
      <c r="S2506" t="s">
        <v>305</v>
      </c>
      <c r="U2506" s="182"/>
    </row>
    <row r="2507" spans="1:21" x14ac:dyDescent="0.35">
      <c r="A2507" s="180">
        <v>5</v>
      </c>
      <c r="B2507" s="180" t="s">
        <v>182</v>
      </c>
      <c r="C2507" s="180">
        <v>2020</v>
      </c>
      <c r="D2507" s="180">
        <v>4</v>
      </c>
      <c r="E2507" s="180" t="s">
        <v>233</v>
      </c>
      <c r="F2507" s="181">
        <v>3</v>
      </c>
      <c r="G2507" s="180" t="s">
        <v>190</v>
      </c>
      <c r="H2507" s="180">
        <v>903</v>
      </c>
      <c r="I2507" s="180" t="s">
        <v>240</v>
      </c>
      <c r="J2507" s="180" t="s">
        <v>122</v>
      </c>
      <c r="K2507" s="180" t="s">
        <v>231</v>
      </c>
      <c r="L2507" s="180">
        <v>4532</v>
      </c>
      <c r="M2507" s="180" t="s">
        <v>201</v>
      </c>
      <c r="N2507" s="180">
        <v>1171</v>
      </c>
      <c r="O2507" s="180">
        <v>338263.13</v>
      </c>
      <c r="P2507" s="180">
        <v>2647841</v>
      </c>
      <c r="Q2507" t="str">
        <f t="shared" si="39"/>
        <v>1-Residential</v>
      </c>
      <c r="R2507" s="182"/>
      <c r="S2507" t="s">
        <v>305</v>
      </c>
      <c r="U2507" s="182"/>
    </row>
    <row r="2508" spans="1:21" x14ac:dyDescent="0.35">
      <c r="A2508" s="180">
        <v>5</v>
      </c>
      <c r="B2508" s="180" t="s">
        <v>182</v>
      </c>
      <c r="C2508" s="180">
        <v>2020</v>
      </c>
      <c r="D2508" s="180">
        <v>4</v>
      </c>
      <c r="E2508" s="180" t="s">
        <v>233</v>
      </c>
      <c r="F2508" s="181">
        <v>72</v>
      </c>
      <c r="G2508" s="180" t="s">
        <v>213</v>
      </c>
      <c r="H2508" s="180">
        <v>1</v>
      </c>
      <c r="I2508" s="180" t="s">
        <v>230</v>
      </c>
      <c r="J2508" s="180" t="s">
        <v>122</v>
      </c>
      <c r="K2508" s="180" t="s">
        <v>231</v>
      </c>
      <c r="L2508" s="180">
        <v>1572</v>
      </c>
      <c r="M2508" s="180" t="s">
        <v>232</v>
      </c>
      <c r="N2508" s="180">
        <v>1</v>
      </c>
      <c r="O2508" s="180">
        <v>107.18</v>
      </c>
      <c r="P2508" s="180">
        <v>377</v>
      </c>
      <c r="Q2508" t="str">
        <f t="shared" si="39"/>
        <v>1-Residential</v>
      </c>
      <c r="R2508" s="182"/>
      <c r="S2508" t="s">
        <v>305</v>
      </c>
      <c r="U2508" s="182"/>
    </row>
    <row r="2509" spans="1:21" x14ac:dyDescent="0.35">
      <c r="A2509" s="180">
        <v>5</v>
      </c>
      <c r="B2509" s="180" t="s">
        <v>182</v>
      </c>
      <c r="C2509" s="180">
        <v>2020</v>
      </c>
      <c r="D2509" s="180">
        <v>4</v>
      </c>
      <c r="E2509" s="180" t="s">
        <v>233</v>
      </c>
      <c r="F2509" s="181">
        <v>1</v>
      </c>
      <c r="G2509" s="180" t="s">
        <v>184</v>
      </c>
      <c r="H2509" s="180">
        <v>7</v>
      </c>
      <c r="I2509" s="180" t="s">
        <v>242</v>
      </c>
      <c r="J2509" s="180" t="s">
        <v>123</v>
      </c>
      <c r="K2509" s="180" t="s">
        <v>243</v>
      </c>
      <c r="L2509" s="180">
        <v>200</v>
      </c>
      <c r="M2509" s="180" t="s">
        <v>211</v>
      </c>
      <c r="N2509" s="180">
        <v>73</v>
      </c>
      <c r="O2509" s="180">
        <v>6768.13</v>
      </c>
      <c r="P2509" s="180">
        <v>39546</v>
      </c>
      <c r="Q2509" t="str">
        <f t="shared" si="39"/>
        <v>2-Low Income Residential</v>
      </c>
      <c r="R2509" s="182"/>
      <c r="S2509" t="s">
        <v>305</v>
      </c>
      <c r="U2509" s="182"/>
    </row>
    <row r="2510" spans="1:21" x14ac:dyDescent="0.35">
      <c r="A2510" s="180">
        <v>4</v>
      </c>
      <c r="B2510" s="180" t="s">
        <v>188</v>
      </c>
      <c r="C2510" s="180">
        <v>2020</v>
      </c>
      <c r="D2510" s="180">
        <v>4</v>
      </c>
      <c r="E2510" s="180" t="s">
        <v>233</v>
      </c>
      <c r="F2510" s="181">
        <v>10</v>
      </c>
      <c r="G2510" s="180" t="s">
        <v>239</v>
      </c>
      <c r="H2510" s="180">
        <v>1</v>
      </c>
      <c r="I2510" s="180" t="s">
        <v>230</v>
      </c>
      <c r="J2510" s="180" t="s">
        <v>122</v>
      </c>
      <c r="K2510" s="180" t="s">
        <v>231</v>
      </c>
      <c r="L2510" s="180">
        <v>207</v>
      </c>
      <c r="M2510" s="180" t="s">
        <v>244</v>
      </c>
      <c r="N2510" s="180">
        <v>15</v>
      </c>
      <c r="O2510" s="180">
        <v>3413.97</v>
      </c>
      <c r="P2510" s="180">
        <v>12190</v>
      </c>
      <c r="Q2510" t="str">
        <f t="shared" si="39"/>
        <v>1-Residential</v>
      </c>
      <c r="R2510" s="182"/>
      <c r="S2510" t="s">
        <v>305</v>
      </c>
      <c r="U2510" s="182"/>
    </row>
    <row r="2511" spans="1:21" x14ac:dyDescent="0.35">
      <c r="A2511" s="180">
        <v>5</v>
      </c>
      <c r="B2511" s="180" t="s">
        <v>182</v>
      </c>
      <c r="C2511" s="180">
        <v>2020</v>
      </c>
      <c r="D2511" s="180">
        <v>4</v>
      </c>
      <c r="E2511" s="180" t="s">
        <v>233</v>
      </c>
      <c r="F2511" s="181">
        <v>3</v>
      </c>
      <c r="G2511" s="180" t="s">
        <v>190</v>
      </c>
      <c r="H2511" s="180">
        <v>701</v>
      </c>
      <c r="I2511" s="180" t="s">
        <v>207</v>
      </c>
      <c r="J2511" s="180" t="s">
        <v>208</v>
      </c>
      <c r="K2511" s="180" t="s">
        <v>209</v>
      </c>
      <c r="L2511" s="180">
        <v>300</v>
      </c>
      <c r="M2511" s="180" t="s">
        <v>192</v>
      </c>
      <c r="N2511" s="180">
        <v>165</v>
      </c>
      <c r="O2511" s="180">
        <v>1606821.97</v>
      </c>
      <c r="P2511" s="180">
        <v>9463832</v>
      </c>
      <c r="Q2511" t="str">
        <f t="shared" si="39"/>
        <v>5-Large C&amp;I</v>
      </c>
      <c r="R2511" s="182"/>
      <c r="S2511" t="s">
        <v>305</v>
      </c>
      <c r="U2511" s="182"/>
    </row>
    <row r="2512" spans="1:21" x14ac:dyDescent="0.35">
      <c r="A2512" s="180">
        <v>5</v>
      </c>
      <c r="B2512" s="180" t="s">
        <v>182</v>
      </c>
      <c r="C2512" s="180">
        <v>2020</v>
      </c>
      <c r="D2512" s="180">
        <v>4</v>
      </c>
      <c r="E2512" s="180" t="s">
        <v>233</v>
      </c>
      <c r="F2512" s="181">
        <v>10</v>
      </c>
      <c r="G2512" s="180" t="s">
        <v>239</v>
      </c>
      <c r="H2512" s="180">
        <v>301</v>
      </c>
      <c r="I2512" s="180" t="s">
        <v>248</v>
      </c>
      <c r="J2512" s="180" t="s">
        <v>122</v>
      </c>
      <c r="K2512" s="180" t="s">
        <v>231</v>
      </c>
      <c r="L2512" s="180">
        <v>207</v>
      </c>
      <c r="M2512" s="180" t="s">
        <v>244</v>
      </c>
      <c r="N2512" s="180">
        <v>1</v>
      </c>
      <c r="O2512" s="180">
        <v>193.47</v>
      </c>
      <c r="P2512" s="180">
        <v>815</v>
      </c>
      <c r="Q2512" t="str">
        <f t="shared" si="39"/>
        <v>1-Residential</v>
      </c>
      <c r="R2512" s="182"/>
      <c r="S2512" t="s">
        <v>305</v>
      </c>
      <c r="U2512" s="182"/>
    </row>
    <row r="2513" spans="1:21" x14ac:dyDescent="0.35">
      <c r="A2513" s="180">
        <v>5</v>
      </c>
      <c r="B2513" s="180" t="s">
        <v>182</v>
      </c>
      <c r="C2513" s="180">
        <v>2020</v>
      </c>
      <c r="D2513" s="180">
        <v>4</v>
      </c>
      <c r="E2513" s="180" t="s">
        <v>233</v>
      </c>
      <c r="F2513" s="181">
        <v>3</v>
      </c>
      <c r="G2513" s="180" t="s">
        <v>190</v>
      </c>
      <c r="H2513" s="180">
        <v>18</v>
      </c>
      <c r="I2513" s="180" t="s">
        <v>216</v>
      </c>
      <c r="J2513" s="180" t="s">
        <v>120</v>
      </c>
      <c r="K2513" s="180" t="s">
        <v>217</v>
      </c>
      <c r="L2513" s="180">
        <v>300</v>
      </c>
      <c r="M2513" s="180" t="s">
        <v>192</v>
      </c>
      <c r="N2513" s="180">
        <v>2160</v>
      </c>
      <c r="O2513" s="180">
        <v>5247901.1100000003</v>
      </c>
      <c r="P2513" s="180">
        <v>26934915</v>
      </c>
      <c r="Q2513" t="str">
        <f t="shared" si="39"/>
        <v>4-Medium C&amp;I</v>
      </c>
      <c r="R2513" s="182"/>
      <c r="S2513" t="s">
        <v>305</v>
      </c>
      <c r="U2513" s="182"/>
    </row>
    <row r="2514" spans="1:21" x14ac:dyDescent="0.35">
      <c r="A2514" s="180">
        <v>5</v>
      </c>
      <c r="B2514" s="180" t="s">
        <v>182</v>
      </c>
      <c r="C2514" s="180">
        <v>2020</v>
      </c>
      <c r="D2514" s="180">
        <v>4</v>
      </c>
      <c r="E2514" s="180" t="s">
        <v>233</v>
      </c>
      <c r="F2514" s="181">
        <v>1</v>
      </c>
      <c r="G2514" s="180" t="s">
        <v>184</v>
      </c>
      <c r="H2514" s="180">
        <v>10</v>
      </c>
      <c r="I2514" s="180" t="s">
        <v>252</v>
      </c>
      <c r="J2514" s="180" t="s">
        <v>118</v>
      </c>
      <c r="K2514" s="180" t="s">
        <v>237</v>
      </c>
      <c r="L2514" s="180">
        <v>200</v>
      </c>
      <c r="M2514" s="180" t="s">
        <v>211</v>
      </c>
      <c r="N2514" s="180">
        <v>1060</v>
      </c>
      <c r="O2514" s="180">
        <v>85066.95</v>
      </c>
      <c r="P2514" s="180">
        <v>343807</v>
      </c>
      <c r="Q2514" t="str">
        <f t="shared" si="39"/>
        <v>3-Small C&amp;I</v>
      </c>
      <c r="R2514" s="182"/>
      <c r="S2514" t="s">
        <v>305</v>
      </c>
      <c r="U2514" s="182"/>
    </row>
    <row r="2515" spans="1:21" x14ac:dyDescent="0.35">
      <c r="A2515" s="180">
        <v>5</v>
      </c>
      <c r="B2515" s="180" t="s">
        <v>182</v>
      </c>
      <c r="C2515" s="180">
        <v>2020</v>
      </c>
      <c r="D2515" s="180">
        <v>4</v>
      </c>
      <c r="E2515" s="180" t="s">
        <v>233</v>
      </c>
      <c r="F2515" s="181">
        <v>1</v>
      </c>
      <c r="G2515" s="180" t="s">
        <v>184</v>
      </c>
      <c r="H2515" s="180">
        <v>18</v>
      </c>
      <c r="I2515" s="180" t="s">
        <v>216</v>
      </c>
      <c r="J2515" s="180" t="s">
        <v>120</v>
      </c>
      <c r="K2515" s="180" t="s">
        <v>217</v>
      </c>
      <c r="L2515" s="180">
        <v>200</v>
      </c>
      <c r="M2515" s="180" t="s">
        <v>211</v>
      </c>
      <c r="N2515" s="180">
        <v>1</v>
      </c>
      <c r="O2515" s="180">
        <v>328.27</v>
      </c>
      <c r="P2515" s="180">
        <v>1520</v>
      </c>
      <c r="Q2515" t="str">
        <f t="shared" si="39"/>
        <v>4-Medium C&amp;I</v>
      </c>
      <c r="R2515" s="182"/>
      <c r="S2515" t="s">
        <v>305</v>
      </c>
      <c r="U2515" s="182"/>
    </row>
    <row r="2516" spans="1:21" x14ac:dyDescent="0.35">
      <c r="A2516" s="180">
        <v>5</v>
      </c>
      <c r="B2516" s="180" t="s">
        <v>182</v>
      </c>
      <c r="C2516" s="180">
        <v>2020</v>
      </c>
      <c r="D2516" s="180">
        <v>4</v>
      </c>
      <c r="E2516" s="180" t="s">
        <v>233</v>
      </c>
      <c r="F2516" s="181">
        <v>3</v>
      </c>
      <c r="G2516" s="180" t="s">
        <v>190</v>
      </c>
      <c r="H2516" s="180">
        <v>8</v>
      </c>
      <c r="I2516" s="180" t="s">
        <v>249</v>
      </c>
      <c r="J2516" s="180" t="s">
        <v>127</v>
      </c>
      <c r="K2516" s="180" t="s">
        <v>250</v>
      </c>
      <c r="L2516" s="180">
        <v>300</v>
      </c>
      <c r="M2516" s="180" t="s">
        <v>192</v>
      </c>
      <c r="N2516" s="180">
        <v>375</v>
      </c>
      <c r="O2516" s="180">
        <v>23013.279999999999</v>
      </c>
      <c r="P2516" s="180">
        <v>92527</v>
      </c>
      <c r="Q2516" t="str">
        <f t="shared" si="39"/>
        <v>3-Small C&amp;I</v>
      </c>
      <c r="R2516" s="182"/>
      <c r="S2516" t="s">
        <v>305</v>
      </c>
      <c r="U2516" s="182"/>
    </row>
    <row r="2517" spans="1:21" x14ac:dyDescent="0.35">
      <c r="A2517" s="180">
        <v>5</v>
      </c>
      <c r="B2517" s="180" t="s">
        <v>182</v>
      </c>
      <c r="C2517" s="180">
        <v>2020</v>
      </c>
      <c r="D2517" s="180">
        <v>4</v>
      </c>
      <c r="E2517" s="180" t="s">
        <v>233</v>
      </c>
      <c r="F2517" s="181">
        <v>5</v>
      </c>
      <c r="G2517" s="180" t="s">
        <v>196</v>
      </c>
      <c r="H2517" s="180">
        <v>8</v>
      </c>
      <c r="I2517" s="180" t="s">
        <v>249</v>
      </c>
      <c r="J2517" s="180" t="s">
        <v>127</v>
      </c>
      <c r="K2517" s="180" t="s">
        <v>250</v>
      </c>
      <c r="L2517" s="180">
        <v>460</v>
      </c>
      <c r="M2517" s="180" t="s">
        <v>199</v>
      </c>
      <c r="N2517" s="180">
        <v>1</v>
      </c>
      <c r="O2517" s="180">
        <v>71.5</v>
      </c>
      <c r="P2517" s="180">
        <v>292</v>
      </c>
      <c r="Q2517" t="str">
        <f t="shared" si="39"/>
        <v>3-Small C&amp;I</v>
      </c>
      <c r="R2517" s="182"/>
      <c r="S2517" t="s">
        <v>305</v>
      </c>
      <c r="U2517" s="182"/>
    </row>
    <row r="2518" spans="1:21" x14ac:dyDescent="0.35">
      <c r="A2518" s="180">
        <v>5</v>
      </c>
      <c r="B2518" s="180" t="s">
        <v>182</v>
      </c>
      <c r="C2518" s="180">
        <v>2020</v>
      </c>
      <c r="D2518" s="180">
        <v>4</v>
      </c>
      <c r="E2518" s="180" t="s">
        <v>233</v>
      </c>
      <c r="F2518" s="181">
        <v>1</v>
      </c>
      <c r="G2518" s="180" t="s">
        <v>184</v>
      </c>
      <c r="H2518" s="180">
        <v>950</v>
      </c>
      <c r="I2518" s="180" t="s">
        <v>185</v>
      </c>
      <c r="J2518" s="180" t="s">
        <v>116</v>
      </c>
      <c r="K2518" s="180" t="s">
        <v>186</v>
      </c>
      <c r="L2518" s="180">
        <v>4512</v>
      </c>
      <c r="M2518" s="180" t="s">
        <v>187</v>
      </c>
      <c r="N2518" s="180">
        <v>759</v>
      </c>
      <c r="O2518" s="180">
        <v>43798.63</v>
      </c>
      <c r="P2518" s="180">
        <v>373683</v>
      </c>
      <c r="Q2518" t="str">
        <f t="shared" si="39"/>
        <v>3-Small C&amp;I</v>
      </c>
      <c r="R2518" s="182"/>
      <c r="S2518" t="s">
        <v>305</v>
      </c>
      <c r="U2518" s="182"/>
    </row>
    <row r="2519" spans="1:21" x14ac:dyDescent="0.35">
      <c r="A2519" s="180">
        <v>5</v>
      </c>
      <c r="B2519" s="180" t="s">
        <v>182</v>
      </c>
      <c r="C2519" s="180">
        <v>2020</v>
      </c>
      <c r="D2519" s="180">
        <v>4</v>
      </c>
      <c r="E2519" s="180" t="s">
        <v>233</v>
      </c>
      <c r="F2519" s="181">
        <v>10</v>
      </c>
      <c r="G2519" s="180" t="s">
        <v>239</v>
      </c>
      <c r="H2519" s="180">
        <v>950</v>
      </c>
      <c r="I2519" s="180" t="s">
        <v>185</v>
      </c>
      <c r="J2519" s="180" t="s">
        <v>116</v>
      </c>
      <c r="K2519" s="180" t="s">
        <v>186</v>
      </c>
      <c r="L2519" s="180">
        <v>4513</v>
      </c>
      <c r="M2519" s="180" t="s">
        <v>241</v>
      </c>
      <c r="N2519" s="180">
        <v>10</v>
      </c>
      <c r="O2519" s="180">
        <v>1701.45</v>
      </c>
      <c r="P2519" s="180">
        <v>16312</v>
      </c>
      <c r="Q2519" t="str">
        <f t="shared" si="39"/>
        <v>3-Small C&amp;I</v>
      </c>
      <c r="R2519" s="182"/>
      <c r="S2519" t="s">
        <v>305</v>
      </c>
      <c r="U2519" s="182"/>
    </row>
    <row r="2520" spans="1:21" x14ac:dyDescent="0.35">
      <c r="A2520" s="180">
        <v>4</v>
      </c>
      <c r="B2520" s="180" t="s">
        <v>188</v>
      </c>
      <c r="C2520" s="180">
        <v>2020</v>
      </c>
      <c r="D2520" s="180">
        <v>4</v>
      </c>
      <c r="E2520" s="180" t="s">
        <v>233</v>
      </c>
      <c r="F2520" s="181">
        <v>1</v>
      </c>
      <c r="G2520" s="180" t="s">
        <v>184</v>
      </c>
      <c r="H2520" s="180">
        <v>953</v>
      </c>
      <c r="I2520" s="180" t="s">
        <v>214</v>
      </c>
      <c r="J2520" s="180" t="s">
        <v>119</v>
      </c>
      <c r="K2520" s="180" t="s">
        <v>215</v>
      </c>
      <c r="L2520" s="180">
        <v>4512</v>
      </c>
      <c r="M2520" s="180" t="s">
        <v>187</v>
      </c>
      <c r="N2520" s="180">
        <v>1</v>
      </c>
      <c r="O2520" s="180">
        <v>11.38</v>
      </c>
      <c r="P2520" s="180">
        <v>13</v>
      </c>
      <c r="Q2520" t="str">
        <f t="shared" si="39"/>
        <v>3-Small C&amp;I</v>
      </c>
      <c r="R2520" s="182"/>
      <c r="S2520" t="s">
        <v>305</v>
      </c>
      <c r="U2520" s="182"/>
    </row>
    <row r="2521" spans="1:21" x14ac:dyDescent="0.35">
      <c r="A2521" s="180">
        <v>5</v>
      </c>
      <c r="B2521" s="180" t="s">
        <v>182</v>
      </c>
      <c r="C2521" s="180">
        <v>2020</v>
      </c>
      <c r="D2521" s="180">
        <v>4</v>
      </c>
      <c r="E2521" s="180" t="s">
        <v>233</v>
      </c>
      <c r="F2521" s="181">
        <v>3</v>
      </c>
      <c r="G2521" s="180" t="s">
        <v>190</v>
      </c>
      <c r="H2521" s="180">
        <v>20</v>
      </c>
      <c r="I2521" s="180" t="s">
        <v>301</v>
      </c>
      <c r="J2521" s="180" t="s">
        <v>129</v>
      </c>
      <c r="K2521" s="180" t="s">
        <v>206</v>
      </c>
      <c r="L2521" s="180">
        <v>300</v>
      </c>
      <c r="M2521" s="180" t="s">
        <v>192</v>
      </c>
      <c r="N2521" s="180">
        <v>74</v>
      </c>
      <c r="O2521" s="180">
        <v>163215.46</v>
      </c>
      <c r="P2521" s="180">
        <v>864098</v>
      </c>
      <c r="Q2521" t="str">
        <f t="shared" si="39"/>
        <v>4-Medium C&amp;I</v>
      </c>
      <c r="R2521" s="182"/>
      <c r="S2521" t="s">
        <v>305</v>
      </c>
      <c r="U2521" s="182"/>
    </row>
    <row r="2522" spans="1:21" x14ac:dyDescent="0.35">
      <c r="A2522" s="180">
        <v>5</v>
      </c>
      <c r="B2522" s="180" t="s">
        <v>182</v>
      </c>
      <c r="C2522" s="180">
        <v>2020</v>
      </c>
      <c r="D2522" s="180">
        <v>4</v>
      </c>
      <c r="E2522" s="180" t="s">
        <v>233</v>
      </c>
      <c r="F2522" s="181">
        <v>1</v>
      </c>
      <c r="G2522" s="180" t="s">
        <v>184</v>
      </c>
      <c r="H2522" s="180">
        <v>5</v>
      </c>
      <c r="I2522" s="180" t="s">
        <v>191</v>
      </c>
      <c r="J2522" s="180" t="s">
        <v>116</v>
      </c>
      <c r="K2522" s="180" t="s">
        <v>186</v>
      </c>
      <c r="L2522" s="180">
        <v>200</v>
      </c>
      <c r="M2522" s="180" t="s">
        <v>211</v>
      </c>
      <c r="N2522" s="180">
        <v>1334</v>
      </c>
      <c r="O2522" s="180">
        <v>-71133.38</v>
      </c>
      <c r="P2522" s="180">
        <v>610877</v>
      </c>
      <c r="Q2522" t="str">
        <f t="shared" si="39"/>
        <v>3-Small C&amp;I</v>
      </c>
      <c r="R2522" s="182"/>
      <c r="S2522" t="s">
        <v>305</v>
      </c>
      <c r="U2522" s="182"/>
    </row>
    <row r="2523" spans="1:21" x14ac:dyDescent="0.35">
      <c r="A2523" s="180">
        <v>5</v>
      </c>
      <c r="B2523" s="180" t="s">
        <v>182</v>
      </c>
      <c r="C2523" s="180">
        <v>2020</v>
      </c>
      <c r="D2523" s="180">
        <v>4</v>
      </c>
      <c r="E2523" s="180" t="s">
        <v>233</v>
      </c>
      <c r="F2523" s="181">
        <v>3</v>
      </c>
      <c r="G2523" s="180" t="s">
        <v>190</v>
      </c>
      <c r="H2523" s="180">
        <v>5</v>
      </c>
      <c r="I2523" s="180" t="s">
        <v>191</v>
      </c>
      <c r="J2523" s="180" t="s">
        <v>116</v>
      </c>
      <c r="K2523" s="180" t="s">
        <v>186</v>
      </c>
      <c r="L2523" s="180">
        <v>300</v>
      </c>
      <c r="M2523" s="180" t="s">
        <v>192</v>
      </c>
      <c r="N2523" s="180">
        <v>42751</v>
      </c>
      <c r="O2523" s="180">
        <v>289295.7</v>
      </c>
      <c r="P2523" s="180">
        <v>43373726</v>
      </c>
      <c r="Q2523" t="str">
        <f t="shared" si="39"/>
        <v>3-Small C&amp;I</v>
      </c>
      <c r="R2523" s="182"/>
      <c r="S2523" t="s">
        <v>305</v>
      </c>
      <c r="U2523" s="182"/>
    </row>
    <row r="2524" spans="1:21" x14ac:dyDescent="0.35">
      <c r="A2524" s="180">
        <v>5</v>
      </c>
      <c r="B2524" s="180" t="s">
        <v>182</v>
      </c>
      <c r="C2524" s="180">
        <v>2020</v>
      </c>
      <c r="D2524" s="180">
        <v>4</v>
      </c>
      <c r="E2524" s="180" t="s">
        <v>233</v>
      </c>
      <c r="F2524" s="181">
        <v>6</v>
      </c>
      <c r="G2524" s="180" t="s">
        <v>193</v>
      </c>
      <c r="H2524" s="180">
        <v>627</v>
      </c>
      <c r="I2524" s="180" t="s">
        <v>258</v>
      </c>
      <c r="J2524" s="180" t="s">
        <v>133</v>
      </c>
      <c r="K2524" s="180" t="s">
        <v>213</v>
      </c>
      <c r="L2524" s="180">
        <v>4562</v>
      </c>
      <c r="M2524" s="180" t="s">
        <v>212</v>
      </c>
      <c r="N2524" s="180">
        <v>3</v>
      </c>
      <c r="O2524" s="180">
        <v>943.86</v>
      </c>
      <c r="P2524" s="180">
        <v>213</v>
      </c>
      <c r="Q2524" t="str">
        <f t="shared" si="39"/>
        <v>Street</v>
      </c>
      <c r="R2524" s="182"/>
      <c r="S2524" t="s">
        <v>305</v>
      </c>
      <c r="U2524" s="182"/>
    </row>
    <row r="2525" spans="1:21" x14ac:dyDescent="0.35">
      <c r="A2525" s="180">
        <v>5</v>
      </c>
      <c r="B2525" s="180" t="s">
        <v>182</v>
      </c>
      <c r="C2525" s="180">
        <v>2020</v>
      </c>
      <c r="D2525" s="180">
        <v>4</v>
      </c>
      <c r="E2525" s="180" t="s">
        <v>233</v>
      </c>
      <c r="F2525" s="181">
        <v>10</v>
      </c>
      <c r="G2525" s="180" t="s">
        <v>239</v>
      </c>
      <c r="H2525" s="180">
        <v>903</v>
      </c>
      <c r="I2525" s="180" t="s">
        <v>240</v>
      </c>
      <c r="J2525" s="180" t="s">
        <v>122</v>
      </c>
      <c r="K2525" s="180" t="s">
        <v>231</v>
      </c>
      <c r="L2525" s="180">
        <v>4513</v>
      </c>
      <c r="M2525" s="180" t="s">
        <v>241</v>
      </c>
      <c r="N2525" s="180">
        <v>32988</v>
      </c>
      <c r="O2525" s="180">
        <v>3876547.99</v>
      </c>
      <c r="P2525" s="180">
        <v>29123130</v>
      </c>
      <c r="Q2525" t="str">
        <f t="shared" si="39"/>
        <v>1-Residential</v>
      </c>
      <c r="R2525" s="182"/>
      <c r="S2525" t="s">
        <v>305</v>
      </c>
      <c r="U2525" s="182"/>
    </row>
    <row r="2526" spans="1:21" x14ac:dyDescent="0.35">
      <c r="A2526" s="180">
        <v>5</v>
      </c>
      <c r="B2526" s="180" t="s">
        <v>182</v>
      </c>
      <c r="C2526" s="180">
        <v>2020</v>
      </c>
      <c r="D2526" s="180">
        <v>4</v>
      </c>
      <c r="E2526" s="180" t="s">
        <v>233</v>
      </c>
      <c r="F2526" s="181">
        <v>60</v>
      </c>
      <c r="G2526" s="180" t="s">
        <v>213</v>
      </c>
      <c r="H2526" s="180">
        <v>612</v>
      </c>
      <c r="I2526" s="180" t="s">
        <v>224</v>
      </c>
      <c r="J2526" s="180" t="s">
        <v>117</v>
      </c>
      <c r="K2526" s="180" t="s">
        <v>225</v>
      </c>
      <c r="L2526" s="180">
        <v>360</v>
      </c>
      <c r="M2526" s="180" t="s">
        <v>226</v>
      </c>
      <c r="N2526" s="180">
        <v>1</v>
      </c>
      <c r="O2526" s="180">
        <v>8.8800000000000008</v>
      </c>
      <c r="P2526" s="180">
        <v>8</v>
      </c>
      <c r="Q2526" t="str">
        <f t="shared" si="39"/>
        <v>3-Small C&amp;I</v>
      </c>
      <c r="R2526" s="182"/>
      <c r="S2526" t="s">
        <v>305</v>
      </c>
      <c r="U2526" s="182"/>
    </row>
    <row r="2527" spans="1:21" x14ac:dyDescent="0.35">
      <c r="A2527" s="180">
        <v>5</v>
      </c>
      <c r="B2527" s="180" t="s">
        <v>182</v>
      </c>
      <c r="C2527" s="180">
        <v>2020</v>
      </c>
      <c r="D2527" s="180">
        <v>4</v>
      </c>
      <c r="E2527" s="180" t="s">
        <v>233</v>
      </c>
      <c r="F2527" s="181">
        <v>6</v>
      </c>
      <c r="G2527" s="180" t="s">
        <v>193</v>
      </c>
      <c r="H2527" s="180">
        <v>613</v>
      </c>
      <c r="I2527" s="180" t="s">
        <v>259</v>
      </c>
      <c r="J2527" s="180" t="s">
        <v>117</v>
      </c>
      <c r="K2527" s="180" t="s">
        <v>225</v>
      </c>
      <c r="L2527" s="180">
        <v>700</v>
      </c>
      <c r="M2527" s="180" t="s">
        <v>194</v>
      </c>
      <c r="N2527" s="180">
        <v>6</v>
      </c>
      <c r="O2527" s="180">
        <v>115.94</v>
      </c>
      <c r="P2527" s="180">
        <v>350</v>
      </c>
      <c r="Q2527" t="str">
        <f t="shared" si="39"/>
        <v>3-Small C&amp;I</v>
      </c>
      <c r="R2527" s="182"/>
      <c r="S2527" t="s">
        <v>305</v>
      </c>
      <c r="U2527" s="182"/>
    </row>
    <row r="2528" spans="1:21" x14ac:dyDescent="0.35">
      <c r="A2528" s="180">
        <v>5</v>
      </c>
      <c r="B2528" s="180" t="s">
        <v>182</v>
      </c>
      <c r="C2528" s="180">
        <v>2020</v>
      </c>
      <c r="D2528" s="180">
        <v>4</v>
      </c>
      <c r="E2528" s="180" t="s">
        <v>233</v>
      </c>
      <c r="F2528" s="181">
        <v>6</v>
      </c>
      <c r="G2528" s="180" t="s">
        <v>193</v>
      </c>
      <c r="H2528" s="180">
        <v>606</v>
      </c>
      <c r="I2528" s="180" t="s">
        <v>280</v>
      </c>
      <c r="J2528" s="180" t="s">
        <v>131</v>
      </c>
      <c r="K2528" s="180" t="s">
        <v>281</v>
      </c>
      <c r="L2528" s="180">
        <v>700</v>
      </c>
      <c r="M2528" s="180" t="s">
        <v>194</v>
      </c>
      <c r="N2528" s="180">
        <v>2</v>
      </c>
      <c r="O2528" s="180">
        <v>736.03</v>
      </c>
      <c r="P2528" s="180">
        <v>1232</v>
      </c>
      <c r="Q2528" t="str">
        <f t="shared" si="39"/>
        <v>Street</v>
      </c>
      <c r="R2528" s="182"/>
      <c r="S2528" t="s">
        <v>305</v>
      </c>
      <c r="U2528" s="182"/>
    </row>
    <row r="2529" spans="1:21" x14ac:dyDescent="0.35">
      <c r="A2529" s="180">
        <v>5</v>
      </c>
      <c r="B2529" s="180" t="s">
        <v>182</v>
      </c>
      <c r="C2529" s="180">
        <v>2020</v>
      </c>
      <c r="D2529" s="180">
        <v>4</v>
      </c>
      <c r="E2529" s="180" t="s">
        <v>233</v>
      </c>
      <c r="F2529" s="181">
        <v>6</v>
      </c>
      <c r="G2529" s="180" t="s">
        <v>193</v>
      </c>
      <c r="H2529" s="180">
        <v>607</v>
      </c>
      <c r="I2529" s="180" t="s">
        <v>294</v>
      </c>
      <c r="J2529" s="180" t="s">
        <v>131</v>
      </c>
      <c r="K2529" s="180" t="s">
        <v>281</v>
      </c>
      <c r="L2529" s="180">
        <v>700</v>
      </c>
      <c r="M2529" s="180" t="s">
        <v>194</v>
      </c>
      <c r="N2529" s="180">
        <v>2</v>
      </c>
      <c r="O2529" s="180">
        <v>17808.66</v>
      </c>
      <c r="P2529" s="180">
        <v>39879</v>
      </c>
      <c r="Q2529" t="str">
        <f t="shared" si="39"/>
        <v>Street</v>
      </c>
      <c r="R2529" s="182"/>
      <c r="S2529" t="s">
        <v>305</v>
      </c>
      <c r="U2529" s="182"/>
    </row>
    <row r="2530" spans="1:21" x14ac:dyDescent="0.35">
      <c r="A2530" s="180">
        <v>5</v>
      </c>
      <c r="B2530" s="180" t="s">
        <v>182</v>
      </c>
      <c r="C2530" s="180">
        <v>2020</v>
      </c>
      <c r="D2530" s="180">
        <v>4</v>
      </c>
      <c r="E2530" s="180" t="s">
        <v>233</v>
      </c>
      <c r="F2530" s="181">
        <v>6</v>
      </c>
      <c r="G2530" s="180" t="s">
        <v>193</v>
      </c>
      <c r="H2530" s="180">
        <v>624</v>
      </c>
      <c r="I2530" s="180" t="s">
        <v>227</v>
      </c>
      <c r="J2530" s="180" t="s">
        <v>125</v>
      </c>
      <c r="K2530" s="180" t="s">
        <v>228</v>
      </c>
      <c r="L2530" s="180">
        <v>4562</v>
      </c>
      <c r="M2530" s="180" t="s">
        <v>212</v>
      </c>
      <c r="N2530" s="180">
        <v>13</v>
      </c>
      <c r="O2530" s="180">
        <v>1651.38</v>
      </c>
      <c r="P2530" s="180">
        <v>7513</v>
      </c>
      <c r="Q2530" t="str">
        <f t="shared" si="39"/>
        <v>Street</v>
      </c>
      <c r="R2530" s="182"/>
      <c r="S2530" t="s">
        <v>305</v>
      </c>
      <c r="U2530" s="182"/>
    </row>
    <row r="2531" spans="1:21" x14ac:dyDescent="0.35">
      <c r="A2531" s="180">
        <v>5</v>
      </c>
      <c r="B2531" s="180" t="s">
        <v>182</v>
      </c>
      <c r="C2531" s="180">
        <v>2020</v>
      </c>
      <c r="D2531" s="180">
        <v>4</v>
      </c>
      <c r="E2531" s="180" t="s">
        <v>233</v>
      </c>
      <c r="F2531" s="181">
        <v>10</v>
      </c>
      <c r="G2531" s="180" t="s">
        <v>239</v>
      </c>
      <c r="H2531" s="180">
        <v>905</v>
      </c>
      <c r="I2531" s="180" t="s">
        <v>273</v>
      </c>
      <c r="J2531" s="180" t="s">
        <v>123</v>
      </c>
      <c r="K2531" s="180" t="s">
        <v>243</v>
      </c>
      <c r="L2531" s="180">
        <v>4513</v>
      </c>
      <c r="M2531" s="180" t="s">
        <v>241</v>
      </c>
      <c r="N2531" s="180">
        <v>4868</v>
      </c>
      <c r="O2531" s="180">
        <v>174013.02</v>
      </c>
      <c r="P2531" s="180">
        <v>4334868</v>
      </c>
      <c r="Q2531" t="str">
        <f t="shared" si="39"/>
        <v>2-Low Income Residential</v>
      </c>
      <c r="R2531" s="182"/>
      <c r="S2531" t="s">
        <v>305</v>
      </c>
      <c r="U2531" s="182"/>
    </row>
    <row r="2532" spans="1:21" x14ac:dyDescent="0.35">
      <c r="A2532" s="180">
        <v>5</v>
      </c>
      <c r="B2532" s="180" t="s">
        <v>182</v>
      </c>
      <c r="C2532" s="180">
        <v>2020</v>
      </c>
      <c r="D2532" s="180">
        <v>4</v>
      </c>
      <c r="E2532" s="180" t="s">
        <v>233</v>
      </c>
      <c r="F2532" s="181">
        <v>1</v>
      </c>
      <c r="G2532" s="180" t="s">
        <v>184</v>
      </c>
      <c r="H2532" s="180">
        <v>905</v>
      </c>
      <c r="I2532" s="180" t="s">
        <v>273</v>
      </c>
      <c r="J2532" s="180" t="s">
        <v>123</v>
      </c>
      <c r="K2532" s="180" t="s">
        <v>243</v>
      </c>
      <c r="L2532" s="180">
        <v>4512</v>
      </c>
      <c r="M2532" s="180" t="s">
        <v>187</v>
      </c>
      <c r="N2532" s="180">
        <v>65011</v>
      </c>
      <c r="O2532" s="180">
        <v>1444868.82</v>
      </c>
      <c r="P2532" s="180">
        <v>33690531</v>
      </c>
      <c r="Q2532" t="str">
        <f t="shared" si="39"/>
        <v>2-Low Income Residential</v>
      </c>
      <c r="R2532" s="182"/>
      <c r="S2532" t="s">
        <v>305</v>
      </c>
      <c r="U2532" s="182"/>
    </row>
    <row r="2533" spans="1:21" x14ac:dyDescent="0.35">
      <c r="A2533" s="180">
        <v>5</v>
      </c>
      <c r="B2533" s="180" t="s">
        <v>182</v>
      </c>
      <c r="C2533" s="180">
        <v>2020</v>
      </c>
      <c r="D2533" s="180">
        <v>4</v>
      </c>
      <c r="E2533" s="180" t="s">
        <v>233</v>
      </c>
      <c r="F2533" s="181">
        <v>5</v>
      </c>
      <c r="G2533" s="180" t="s">
        <v>196</v>
      </c>
      <c r="H2533" s="180">
        <v>13</v>
      </c>
      <c r="I2533" s="180" t="s">
        <v>297</v>
      </c>
      <c r="J2533" s="180" t="s">
        <v>120</v>
      </c>
      <c r="K2533" s="180" t="s">
        <v>217</v>
      </c>
      <c r="L2533" s="180">
        <v>460</v>
      </c>
      <c r="M2533" s="180" t="s">
        <v>199</v>
      </c>
      <c r="N2533" s="180">
        <v>7</v>
      </c>
      <c r="O2533" s="180">
        <v>19932.939999999999</v>
      </c>
      <c r="P2533" s="180">
        <v>99300</v>
      </c>
      <c r="Q2533" t="str">
        <f t="shared" si="39"/>
        <v>4-Medium C&amp;I</v>
      </c>
      <c r="R2533" s="182"/>
      <c r="S2533" t="s">
        <v>305</v>
      </c>
      <c r="U2533" s="182"/>
    </row>
    <row r="2534" spans="1:21" x14ac:dyDescent="0.35">
      <c r="A2534" s="180">
        <v>5</v>
      </c>
      <c r="B2534" s="180" t="s">
        <v>182</v>
      </c>
      <c r="C2534" s="180">
        <v>2020</v>
      </c>
      <c r="D2534" s="180">
        <v>4</v>
      </c>
      <c r="E2534" s="180" t="s">
        <v>233</v>
      </c>
      <c r="F2534" s="181">
        <v>5</v>
      </c>
      <c r="G2534" s="180" t="s">
        <v>196</v>
      </c>
      <c r="H2534" s="180">
        <v>950</v>
      </c>
      <c r="I2534" s="180" t="s">
        <v>185</v>
      </c>
      <c r="J2534" s="180" t="s">
        <v>116</v>
      </c>
      <c r="K2534" s="180" t="s">
        <v>186</v>
      </c>
      <c r="L2534" s="180">
        <v>4552</v>
      </c>
      <c r="M2534" s="180" t="s">
        <v>277</v>
      </c>
      <c r="N2534" s="180">
        <v>1359</v>
      </c>
      <c r="O2534" s="180">
        <v>349086.39</v>
      </c>
      <c r="P2534" s="180">
        <v>3439011</v>
      </c>
      <c r="Q2534" t="str">
        <f t="shared" si="39"/>
        <v>3-Small C&amp;I</v>
      </c>
      <c r="R2534" s="182"/>
      <c r="S2534" t="s">
        <v>305</v>
      </c>
      <c r="U2534" s="182"/>
    </row>
    <row r="2535" spans="1:21" x14ac:dyDescent="0.35">
      <c r="A2535" s="180">
        <v>5</v>
      </c>
      <c r="B2535" s="180" t="s">
        <v>182</v>
      </c>
      <c r="C2535" s="180">
        <v>2020</v>
      </c>
      <c r="D2535" s="180">
        <v>4</v>
      </c>
      <c r="E2535" s="180" t="s">
        <v>233</v>
      </c>
      <c r="F2535" s="181">
        <v>79</v>
      </c>
      <c r="G2535" s="180" t="s">
        <v>213</v>
      </c>
      <c r="H2535" s="180">
        <v>950</v>
      </c>
      <c r="I2535" s="180" t="s">
        <v>185</v>
      </c>
      <c r="J2535" s="180" t="s">
        <v>116</v>
      </c>
      <c r="K2535" s="180" t="s">
        <v>186</v>
      </c>
      <c r="L2535" s="180">
        <v>4579</v>
      </c>
      <c r="M2535" s="180" t="s">
        <v>222</v>
      </c>
      <c r="N2535" s="180">
        <v>84</v>
      </c>
      <c r="O2535" s="180">
        <v>10811.25</v>
      </c>
      <c r="P2535" s="180">
        <v>102365</v>
      </c>
      <c r="Q2535" t="str">
        <f t="shared" si="39"/>
        <v>3-Small C&amp;I</v>
      </c>
      <c r="R2535" s="182"/>
      <c r="S2535" t="s">
        <v>305</v>
      </c>
      <c r="U2535" s="182"/>
    </row>
    <row r="2536" spans="1:21" x14ac:dyDescent="0.35">
      <c r="A2536" s="180">
        <v>4</v>
      </c>
      <c r="B2536" s="180" t="s">
        <v>188</v>
      </c>
      <c r="C2536" s="180">
        <v>2020</v>
      </c>
      <c r="D2536" s="180">
        <v>4</v>
      </c>
      <c r="E2536" s="180" t="s">
        <v>233</v>
      </c>
      <c r="F2536" s="181">
        <v>3</v>
      </c>
      <c r="G2536" s="180" t="s">
        <v>190</v>
      </c>
      <c r="H2536" s="180">
        <v>10</v>
      </c>
      <c r="I2536" s="180" t="s">
        <v>252</v>
      </c>
      <c r="J2536" s="180" t="s">
        <v>119</v>
      </c>
      <c r="K2536" s="180" t="s">
        <v>215</v>
      </c>
      <c r="L2536" s="180">
        <v>300</v>
      </c>
      <c r="M2536" s="180" t="s">
        <v>192</v>
      </c>
      <c r="N2536" s="180">
        <v>20</v>
      </c>
      <c r="O2536" s="180">
        <v>1409.21</v>
      </c>
      <c r="P2536" s="180">
        <v>5310</v>
      </c>
      <c r="Q2536" t="str">
        <f t="shared" si="39"/>
        <v>3-Small C&amp;I</v>
      </c>
      <c r="R2536" s="182"/>
      <c r="S2536" t="s">
        <v>305</v>
      </c>
      <c r="U2536" s="182"/>
    </row>
    <row r="2537" spans="1:21" x14ac:dyDescent="0.35">
      <c r="A2537" s="180">
        <v>4</v>
      </c>
      <c r="B2537" s="180" t="s">
        <v>188</v>
      </c>
      <c r="C2537" s="180">
        <v>2020</v>
      </c>
      <c r="D2537" s="180">
        <v>4</v>
      </c>
      <c r="E2537" s="180" t="s">
        <v>233</v>
      </c>
      <c r="F2537" s="181">
        <v>3</v>
      </c>
      <c r="G2537" s="180" t="s">
        <v>190</v>
      </c>
      <c r="H2537" s="180">
        <v>15</v>
      </c>
      <c r="I2537" s="180" t="s">
        <v>253</v>
      </c>
      <c r="J2537" s="180" t="s">
        <v>119</v>
      </c>
      <c r="K2537" s="180" t="s">
        <v>215</v>
      </c>
      <c r="L2537" s="180">
        <v>300</v>
      </c>
      <c r="M2537" s="180" t="s">
        <v>192</v>
      </c>
      <c r="N2537" s="180">
        <v>1</v>
      </c>
      <c r="O2537" s="180">
        <v>10.210000000000001</v>
      </c>
      <c r="P2537" s="180">
        <v>1</v>
      </c>
      <c r="Q2537" t="str">
        <f t="shared" si="39"/>
        <v>3-Small C&amp;I</v>
      </c>
      <c r="R2537" s="182"/>
      <c r="S2537" t="s">
        <v>305</v>
      </c>
      <c r="U2537" s="182"/>
    </row>
    <row r="2538" spans="1:21" x14ac:dyDescent="0.35">
      <c r="A2538" s="180">
        <v>5</v>
      </c>
      <c r="B2538" s="180" t="s">
        <v>182</v>
      </c>
      <c r="C2538" s="180">
        <v>2020</v>
      </c>
      <c r="D2538" s="180">
        <v>4</v>
      </c>
      <c r="E2538" s="180" t="s">
        <v>233</v>
      </c>
      <c r="F2538" s="181">
        <v>77</v>
      </c>
      <c r="G2538" s="180" t="s">
        <v>213</v>
      </c>
      <c r="H2538" s="180">
        <v>18</v>
      </c>
      <c r="I2538" s="180" t="s">
        <v>216</v>
      </c>
      <c r="J2538" s="180" t="s">
        <v>120</v>
      </c>
      <c r="K2538" s="180" t="s">
        <v>217</v>
      </c>
      <c r="L2538" s="180">
        <v>1577</v>
      </c>
      <c r="M2538" s="180" t="s">
        <v>234</v>
      </c>
      <c r="N2538" s="180">
        <v>1</v>
      </c>
      <c r="O2538" s="180">
        <v>1517.22</v>
      </c>
      <c r="P2538" s="180">
        <v>7800</v>
      </c>
      <c r="Q2538" t="str">
        <f t="shared" si="39"/>
        <v>4-Medium C&amp;I</v>
      </c>
      <c r="R2538" s="182"/>
      <c r="S2538" t="s">
        <v>305</v>
      </c>
      <c r="U2538" s="182"/>
    </row>
    <row r="2539" spans="1:21" x14ac:dyDescent="0.35">
      <c r="A2539" s="180">
        <v>4</v>
      </c>
      <c r="B2539" s="180" t="s">
        <v>188</v>
      </c>
      <c r="C2539" s="180">
        <v>2020</v>
      </c>
      <c r="D2539" s="180">
        <v>4</v>
      </c>
      <c r="E2539" s="180" t="s">
        <v>233</v>
      </c>
      <c r="F2539" s="181">
        <v>3</v>
      </c>
      <c r="G2539" s="180" t="s">
        <v>190</v>
      </c>
      <c r="H2539" s="180">
        <v>5</v>
      </c>
      <c r="I2539" s="180" t="s">
        <v>191</v>
      </c>
      <c r="J2539" s="180" t="s">
        <v>116</v>
      </c>
      <c r="K2539" s="180" t="s">
        <v>186</v>
      </c>
      <c r="L2539" s="180">
        <v>300</v>
      </c>
      <c r="M2539" s="180" t="s">
        <v>192</v>
      </c>
      <c r="N2539" s="180">
        <v>171</v>
      </c>
      <c r="O2539" s="180">
        <v>25846.37</v>
      </c>
      <c r="P2539" s="180">
        <v>106015</v>
      </c>
      <c r="Q2539" t="str">
        <f t="shared" si="39"/>
        <v>3-Small C&amp;I</v>
      </c>
      <c r="R2539" s="182"/>
      <c r="S2539" t="s">
        <v>305</v>
      </c>
      <c r="U2539" s="182"/>
    </row>
    <row r="2540" spans="1:21" x14ac:dyDescent="0.35">
      <c r="A2540" s="180">
        <v>5</v>
      </c>
      <c r="B2540" s="180" t="s">
        <v>182</v>
      </c>
      <c r="C2540" s="180">
        <v>2020</v>
      </c>
      <c r="D2540" s="180">
        <v>4</v>
      </c>
      <c r="E2540" s="180" t="s">
        <v>233</v>
      </c>
      <c r="F2540" s="181">
        <v>3</v>
      </c>
      <c r="G2540" s="180" t="s">
        <v>190</v>
      </c>
      <c r="H2540" s="180">
        <v>621</v>
      </c>
      <c r="I2540" s="180" t="s">
        <v>260</v>
      </c>
      <c r="J2540" s="180" t="s">
        <v>117</v>
      </c>
      <c r="K2540" s="180" t="s">
        <v>225</v>
      </c>
      <c r="L2540" s="180">
        <v>4532</v>
      </c>
      <c r="M2540" s="180" t="s">
        <v>201</v>
      </c>
      <c r="N2540" s="180">
        <v>6</v>
      </c>
      <c r="O2540" s="180">
        <v>488.05</v>
      </c>
      <c r="P2540" s="180">
        <v>4553</v>
      </c>
      <c r="Q2540" t="str">
        <f t="shared" si="39"/>
        <v>3-Small C&amp;I</v>
      </c>
      <c r="R2540" s="182"/>
      <c r="S2540" t="s">
        <v>305</v>
      </c>
      <c r="U2540" s="182"/>
    </row>
    <row r="2541" spans="1:21" x14ac:dyDescent="0.35">
      <c r="A2541" s="180">
        <v>5</v>
      </c>
      <c r="B2541" s="180" t="s">
        <v>182</v>
      </c>
      <c r="C2541" s="180">
        <v>2020</v>
      </c>
      <c r="D2541" s="180">
        <v>4</v>
      </c>
      <c r="E2541" s="180" t="s">
        <v>233</v>
      </c>
      <c r="F2541" s="181">
        <v>6</v>
      </c>
      <c r="G2541" s="180" t="s">
        <v>193</v>
      </c>
      <c r="H2541" s="180">
        <v>621</v>
      </c>
      <c r="I2541" s="180" t="s">
        <v>260</v>
      </c>
      <c r="J2541" s="180" t="s">
        <v>117</v>
      </c>
      <c r="K2541" s="180" t="s">
        <v>225</v>
      </c>
      <c r="L2541" s="180">
        <v>4562</v>
      </c>
      <c r="M2541" s="180" t="s">
        <v>212</v>
      </c>
      <c r="N2541" s="180">
        <v>10</v>
      </c>
      <c r="O2541" s="180">
        <v>197.96</v>
      </c>
      <c r="P2541" s="180">
        <v>1259</v>
      </c>
      <c r="Q2541" t="str">
        <f t="shared" si="39"/>
        <v>3-Small C&amp;I</v>
      </c>
      <c r="R2541" s="182"/>
      <c r="S2541" t="s">
        <v>305</v>
      </c>
      <c r="U2541" s="182"/>
    </row>
    <row r="2542" spans="1:21" x14ac:dyDescent="0.35">
      <c r="A2542" s="180">
        <v>5</v>
      </c>
      <c r="B2542" s="180" t="s">
        <v>182</v>
      </c>
      <c r="C2542" s="180">
        <v>2020</v>
      </c>
      <c r="D2542" s="180">
        <v>4</v>
      </c>
      <c r="E2542" s="180" t="s">
        <v>233</v>
      </c>
      <c r="F2542" s="181">
        <v>10</v>
      </c>
      <c r="G2542" s="180" t="s">
        <v>239</v>
      </c>
      <c r="H2542" s="180">
        <v>602</v>
      </c>
      <c r="I2542" s="180" t="s">
        <v>247</v>
      </c>
      <c r="J2542" s="180" t="s">
        <v>126</v>
      </c>
      <c r="K2542" s="180" t="s">
        <v>198</v>
      </c>
      <c r="L2542" s="180">
        <v>207</v>
      </c>
      <c r="M2542" s="180" t="s">
        <v>244</v>
      </c>
      <c r="N2542" s="180">
        <v>2</v>
      </c>
      <c r="O2542" s="180">
        <v>71.12</v>
      </c>
      <c r="P2542" s="180">
        <v>131</v>
      </c>
      <c r="Q2542" t="str">
        <f t="shared" si="39"/>
        <v>Street</v>
      </c>
      <c r="R2542" s="182"/>
      <c r="S2542" t="s">
        <v>305</v>
      </c>
      <c r="U2542" s="182"/>
    </row>
    <row r="2543" spans="1:21" x14ac:dyDescent="0.35">
      <c r="A2543" s="180">
        <v>5</v>
      </c>
      <c r="B2543" s="180" t="s">
        <v>182</v>
      </c>
      <c r="C2543" s="180">
        <v>2020</v>
      </c>
      <c r="D2543" s="180">
        <v>4</v>
      </c>
      <c r="E2543" s="180" t="s">
        <v>233</v>
      </c>
      <c r="F2543" s="181">
        <v>60</v>
      </c>
      <c r="G2543" s="180" t="s">
        <v>213</v>
      </c>
      <c r="H2543" s="180">
        <v>615</v>
      </c>
      <c r="I2543" s="180" t="s">
        <v>293</v>
      </c>
      <c r="J2543" s="180" t="s">
        <v>124</v>
      </c>
      <c r="K2543" s="180" t="s">
        <v>262</v>
      </c>
      <c r="L2543" s="180">
        <v>4563</v>
      </c>
      <c r="M2543" s="180" t="s">
        <v>229</v>
      </c>
      <c r="N2543" s="180">
        <v>39</v>
      </c>
      <c r="O2543" s="180">
        <v>4842.2299999999996</v>
      </c>
      <c r="P2543" s="180">
        <v>9590</v>
      </c>
      <c r="Q2543" t="str">
        <f t="shared" si="39"/>
        <v>Street</v>
      </c>
      <c r="R2543" s="182"/>
      <c r="S2543" t="s">
        <v>305</v>
      </c>
      <c r="U2543" s="182"/>
    </row>
    <row r="2544" spans="1:21" x14ac:dyDescent="0.35">
      <c r="A2544" s="180">
        <v>5</v>
      </c>
      <c r="B2544" s="180" t="s">
        <v>182</v>
      </c>
      <c r="C2544" s="180">
        <v>2020</v>
      </c>
      <c r="D2544" s="180">
        <v>4</v>
      </c>
      <c r="E2544" s="180" t="s">
        <v>233</v>
      </c>
      <c r="F2544" s="181">
        <v>60</v>
      </c>
      <c r="G2544" s="180" t="s">
        <v>213</v>
      </c>
      <c r="H2544" s="180">
        <v>624</v>
      </c>
      <c r="I2544" s="180" t="s">
        <v>227</v>
      </c>
      <c r="J2544" s="180" t="s">
        <v>125</v>
      </c>
      <c r="K2544" s="180" t="s">
        <v>228</v>
      </c>
      <c r="L2544" s="180">
        <v>4563</v>
      </c>
      <c r="M2544" s="180" t="s">
        <v>229</v>
      </c>
      <c r="N2544" s="180">
        <v>2</v>
      </c>
      <c r="O2544" s="180">
        <v>42.86</v>
      </c>
      <c r="P2544" s="180">
        <v>232</v>
      </c>
      <c r="Q2544" t="str">
        <f t="shared" si="39"/>
        <v>Street</v>
      </c>
      <c r="R2544" s="182"/>
      <c r="S2544" t="s">
        <v>305</v>
      </c>
      <c r="U2544" s="182"/>
    </row>
    <row r="2545" spans="1:21" x14ac:dyDescent="0.35">
      <c r="A2545" s="180">
        <v>5</v>
      </c>
      <c r="B2545" s="180" t="s">
        <v>182</v>
      </c>
      <c r="C2545" s="180">
        <v>2020</v>
      </c>
      <c r="D2545" s="180">
        <v>4</v>
      </c>
      <c r="E2545" s="180" t="s">
        <v>233</v>
      </c>
      <c r="F2545" s="181">
        <v>10</v>
      </c>
      <c r="G2545" s="180" t="s">
        <v>239</v>
      </c>
      <c r="H2545" s="180">
        <v>6</v>
      </c>
      <c r="I2545" s="180" t="s">
        <v>257</v>
      </c>
      <c r="J2545" s="180" t="s">
        <v>123</v>
      </c>
      <c r="K2545" s="180" t="s">
        <v>243</v>
      </c>
      <c r="L2545" s="180">
        <v>207</v>
      </c>
      <c r="M2545" s="180" t="s">
        <v>244</v>
      </c>
      <c r="N2545" s="180">
        <v>5098</v>
      </c>
      <c r="O2545" s="180">
        <v>799502.02</v>
      </c>
      <c r="P2545" s="180">
        <v>4513004</v>
      </c>
      <c r="Q2545" t="str">
        <f t="shared" si="39"/>
        <v>2-Low Income Residential</v>
      </c>
      <c r="R2545" s="182"/>
      <c r="S2545" t="s">
        <v>305</v>
      </c>
      <c r="U2545" s="182"/>
    </row>
    <row r="2546" spans="1:21" x14ac:dyDescent="0.35">
      <c r="A2546" s="180">
        <v>4</v>
      </c>
      <c r="B2546" s="180" t="s">
        <v>188</v>
      </c>
      <c r="C2546" s="180">
        <v>2020</v>
      </c>
      <c r="D2546" s="180">
        <v>4</v>
      </c>
      <c r="E2546" s="180" t="s">
        <v>233</v>
      </c>
      <c r="F2546" s="181">
        <v>1</v>
      </c>
      <c r="G2546" s="180" t="s">
        <v>184</v>
      </c>
      <c r="H2546" s="180">
        <v>905</v>
      </c>
      <c r="I2546" s="180" t="s">
        <v>273</v>
      </c>
      <c r="J2546" s="180" t="s">
        <v>123</v>
      </c>
      <c r="K2546" s="180" t="s">
        <v>243</v>
      </c>
      <c r="L2546" s="180">
        <v>4512</v>
      </c>
      <c r="M2546" s="180" t="s">
        <v>187</v>
      </c>
      <c r="N2546" s="180">
        <v>109</v>
      </c>
      <c r="O2546" s="180">
        <v>4985.3900000000003</v>
      </c>
      <c r="P2546" s="180">
        <v>94506</v>
      </c>
      <c r="Q2546" t="str">
        <f t="shared" si="39"/>
        <v>2-Low Income Residential</v>
      </c>
      <c r="R2546" s="182"/>
      <c r="S2546" t="s">
        <v>305</v>
      </c>
      <c r="U2546" s="182"/>
    </row>
    <row r="2547" spans="1:21" x14ac:dyDescent="0.35">
      <c r="A2547" s="180">
        <v>5</v>
      </c>
      <c r="B2547" s="180" t="s">
        <v>182</v>
      </c>
      <c r="C2547" s="180">
        <v>2020</v>
      </c>
      <c r="D2547" s="180">
        <v>4</v>
      </c>
      <c r="E2547" s="180" t="s">
        <v>233</v>
      </c>
      <c r="F2547" s="181">
        <v>10</v>
      </c>
      <c r="G2547" s="180" t="s">
        <v>239</v>
      </c>
      <c r="H2547" s="180">
        <v>1</v>
      </c>
      <c r="I2547" s="180" t="s">
        <v>230</v>
      </c>
      <c r="J2547" s="180" t="s">
        <v>122</v>
      </c>
      <c r="K2547" s="180" t="s">
        <v>231</v>
      </c>
      <c r="L2547" s="180">
        <v>207</v>
      </c>
      <c r="M2547" s="180" t="s">
        <v>244</v>
      </c>
      <c r="N2547" s="180">
        <v>37044</v>
      </c>
      <c r="O2547" s="180">
        <v>7900811.8200000003</v>
      </c>
      <c r="P2547" s="180">
        <v>28872194</v>
      </c>
      <c r="Q2547" t="str">
        <f t="shared" si="39"/>
        <v>1-Residential</v>
      </c>
      <c r="R2547" s="182"/>
      <c r="S2547" t="s">
        <v>305</v>
      </c>
      <c r="U2547" s="182"/>
    </row>
    <row r="2548" spans="1:21" x14ac:dyDescent="0.35">
      <c r="A2548" s="180">
        <v>5</v>
      </c>
      <c r="B2548" s="180" t="s">
        <v>182</v>
      </c>
      <c r="C2548" s="180">
        <v>2020</v>
      </c>
      <c r="D2548" s="180">
        <v>4</v>
      </c>
      <c r="E2548" s="180" t="s">
        <v>233</v>
      </c>
      <c r="F2548" s="181">
        <v>60</v>
      </c>
      <c r="G2548" s="180" t="s">
        <v>213</v>
      </c>
      <c r="H2548" s="180">
        <v>601</v>
      </c>
      <c r="I2548" s="180" t="s">
        <v>261</v>
      </c>
      <c r="J2548" s="180" t="s">
        <v>124</v>
      </c>
      <c r="K2548" s="180" t="s">
        <v>262</v>
      </c>
      <c r="L2548" s="180">
        <v>360</v>
      </c>
      <c r="M2548" s="180" t="s">
        <v>226</v>
      </c>
      <c r="N2548" s="180">
        <v>46</v>
      </c>
      <c r="O2548" s="180">
        <v>1261.17</v>
      </c>
      <c r="P2548" s="180">
        <v>2018</v>
      </c>
      <c r="Q2548" t="str">
        <f t="shared" si="39"/>
        <v>Street</v>
      </c>
      <c r="R2548" s="182"/>
      <c r="S2548" t="s">
        <v>305</v>
      </c>
      <c r="U2548" s="182"/>
    </row>
    <row r="2549" spans="1:21" x14ac:dyDescent="0.35">
      <c r="A2549" s="180">
        <v>5</v>
      </c>
      <c r="B2549" s="180" t="s">
        <v>182</v>
      </c>
      <c r="C2549" s="180">
        <v>2020</v>
      </c>
      <c r="D2549" s="180">
        <v>4</v>
      </c>
      <c r="E2549" s="180" t="s">
        <v>233</v>
      </c>
      <c r="F2549" s="181">
        <v>3</v>
      </c>
      <c r="G2549" s="180" t="s">
        <v>190</v>
      </c>
      <c r="H2549" s="180">
        <v>954</v>
      </c>
      <c r="I2549" s="180" t="s">
        <v>238</v>
      </c>
      <c r="J2549" s="180" t="s">
        <v>120</v>
      </c>
      <c r="K2549" s="180" t="s">
        <v>217</v>
      </c>
      <c r="L2549" s="180">
        <v>4532</v>
      </c>
      <c r="M2549" s="180" t="s">
        <v>201</v>
      </c>
      <c r="N2549" s="180">
        <v>8039</v>
      </c>
      <c r="O2549" s="180">
        <v>11351076.75</v>
      </c>
      <c r="P2549" s="180">
        <v>134938235</v>
      </c>
      <c r="Q2549" t="str">
        <f t="shared" si="39"/>
        <v>4-Medium C&amp;I</v>
      </c>
      <c r="R2549" s="182"/>
      <c r="S2549" t="s">
        <v>305</v>
      </c>
      <c r="U2549" s="182"/>
    </row>
    <row r="2550" spans="1:21" x14ac:dyDescent="0.35">
      <c r="A2550" s="180">
        <v>4</v>
      </c>
      <c r="B2550" s="180" t="s">
        <v>188</v>
      </c>
      <c r="C2550" s="180">
        <v>2020</v>
      </c>
      <c r="D2550" s="180">
        <v>4</v>
      </c>
      <c r="E2550" s="180" t="s">
        <v>233</v>
      </c>
      <c r="F2550" s="181">
        <v>3</v>
      </c>
      <c r="G2550" s="180" t="s">
        <v>190</v>
      </c>
      <c r="H2550" s="180">
        <v>953</v>
      </c>
      <c r="I2550" s="180" t="s">
        <v>214</v>
      </c>
      <c r="J2550" s="180" t="s">
        <v>119</v>
      </c>
      <c r="K2550" s="180" t="s">
        <v>215</v>
      </c>
      <c r="L2550" s="180">
        <v>4532</v>
      </c>
      <c r="M2550" s="180" t="s">
        <v>201</v>
      </c>
      <c r="N2550" s="180">
        <v>49</v>
      </c>
      <c r="O2550" s="180">
        <v>3000.3</v>
      </c>
      <c r="P2550" s="180">
        <v>23669</v>
      </c>
      <c r="Q2550" t="str">
        <f t="shared" si="39"/>
        <v>3-Small C&amp;I</v>
      </c>
      <c r="R2550" s="182"/>
      <c r="S2550" t="s">
        <v>305</v>
      </c>
      <c r="U2550" s="182"/>
    </row>
    <row r="2551" spans="1:21" x14ac:dyDescent="0.35">
      <c r="A2551" s="180">
        <v>5</v>
      </c>
      <c r="B2551" s="180" t="s">
        <v>182</v>
      </c>
      <c r="C2551" s="180">
        <v>2020</v>
      </c>
      <c r="D2551" s="180">
        <v>4</v>
      </c>
      <c r="E2551" s="180" t="s">
        <v>233</v>
      </c>
      <c r="F2551" s="181">
        <v>77</v>
      </c>
      <c r="G2551" s="180" t="s">
        <v>213</v>
      </c>
      <c r="H2551" s="180">
        <v>5</v>
      </c>
      <c r="I2551" s="180" t="s">
        <v>191</v>
      </c>
      <c r="J2551" s="180" t="s">
        <v>116</v>
      </c>
      <c r="K2551" s="180" t="s">
        <v>186</v>
      </c>
      <c r="L2551" s="180">
        <v>1577</v>
      </c>
      <c r="M2551" s="180" t="s">
        <v>234</v>
      </c>
      <c r="N2551" s="180">
        <v>2</v>
      </c>
      <c r="O2551" s="180">
        <v>1141.6099999999999</v>
      </c>
      <c r="P2551" s="180">
        <v>5116</v>
      </c>
      <c r="Q2551" t="str">
        <f t="shared" si="39"/>
        <v>3-Small C&amp;I</v>
      </c>
      <c r="R2551" s="182"/>
      <c r="S2551" t="s">
        <v>305</v>
      </c>
      <c r="U2551" s="182"/>
    </row>
    <row r="2552" spans="1:21" x14ac:dyDescent="0.35">
      <c r="A2552" s="180">
        <v>4</v>
      </c>
      <c r="B2552" s="180" t="s">
        <v>188</v>
      </c>
      <c r="C2552" s="180">
        <v>2020</v>
      </c>
      <c r="D2552" s="180">
        <v>4</v>
      </c>
      <c r="E2552" s="180" t="s">
        <v>233</v>
      </c>
      <c r="F2552" s="181">
        <v>1</v>
      </c>
      <c r="G2552" s="180" t="s">
        <v>184</v>
      </c>
      <c r="H2552" s="180">
        <v>950</v>
      </c>
      <c r="I2552" s="180" t="s">
        <v>185</v>
      </c>
      <c r="J2552" s="180" t="s">
        <v>116</v>
      </c>
      <c r="K2552" s="180" t="s">
        <v>186</v>
      </c>
      <c r="L2552" s="180">
        <v>4512</v>
      </c>
      <c r="M2552" s="180" t="s">
        <v>187</v>
      </c>
      <c r="N2552" s="180">
        <v>32</v>
      </c>
      <c r="O2552" s="180">
        <v>1535</v>
      </c>
      <c r="P2552" s="180">
        <v>17013</v>
      </c>
      <c r="Q2552" t="str">
        <f t="shared" si="39"/>
        <v>3-Small C&amp;I</v>
      </c>
      <c r="R2552" s="182"/>
      <c r="S2552" t="s">
        <v>305</v>
      </c>
      <c r="U2552" s="182"/>
    </row>
    <row r="2553" spans="1:21" x14ac:dyDescent="0.35">
      <c r="A2553" s="180">
        <v>5</v>
      </c>
      <c r="B2553" s="180" t="s">
        <v>182</v>
      </c>
      <c r="C2553" s="180">
        <v>2020</v>
      </c>
      <c r="D2553" s="180">
        <v>4</v>
      </c>
      <c r="E2553" s="180" t="s">
        <v>233</v>
      </c>
      <c r="F2553" s="181">
        <v>3</v>
      </c>
      <c r="G2553" s="180" t="s">
        <v>190</v>
      </c>
      <c r="H2553" s="180">
        <v>15</v>
      </c>
      <c r="I2553" s="180" t="s">
        <v>253</v>
      </c>
      <c r="J2553" s="180" t="s">
        <v>119</v>
      </c>
      <c r="K2553" s="180" t="s">
        <v>215</v>
      </c>
      <c r="L2553" s="180">
        <v>300</v>
      </c>
      <c r="M2553" s="180" t="s">
        <v>192</v>
      </c>
      <c r="N2553" s="180">
        <v>95</v>
      </c>
      <c r="O2553" s="180">
        <v>5190.62</v>
      </c>
      <c r="P2553" s="180">
        <v>20710</v>
      </c>
      <c r="Q2553" t="str">
        <f t="shared" si="39"/>
        <v>3-Small C&amp;I</v>
      </c>
      <c r="R2553" s="182"/>
      <c r="S2553" t="s">
        <v>305</v>
      </c>
      <c r="U2553" s="182"/>
    </row>
    <row r="2554" spans="1:21" x14ac:dyDescent="0.35">
      <c r="A2554" s="180">
        <v>5</v>
      </c>
      <c r="B2554" s="180" t="s">
        <v>182</v>
      </c>
      <c r="C2554" s="180">
        <v>2020</v>
      </c>
      <c r="D2554" s="180">
        <v>4</v>
      </c>
      <c r="E2554" s="180" t="s">
        <v>233</v>
      </c>
      <c r="F2554" s="181">
        <v>5</v>
      </c>
      <c r="G2554" s="180" t="s">
        <v>196</v>
      </c>
      <c r="H2554" s="180">
        <v>616</v>
      </c>
      <c r="I2554" s="180" t="s">
        <v>200</v>
      </c>
      <c r="J2554" s="180" t="s">
        <v>126</v>
      </c>
      <c r="K2554" s="180" t="s">
        <v>198</v>
      </c>
      <c r="L2554" s="180">
        <v>4552</v>
      </c>
      <c r="M2554" s="180" t="s">
        <v>277</v>
      </c>
      <c r="N2554" s="180">
        <v>107</v>
      </c>
      <c r="O2554" s="180">
        <v>15009.59</v>
      </c>
      <c r="P2554" s="180">
        <v>54700</v>
      </c>
      <c r="Q2554" t="str">
        <f t="shared" si="39"/>
        <v>Street</v>
      </c>
      <c r="R2554" s="182"/>
      <c r="S2554" t="s">
        <v>305</v>
      </c>
      <c r="U2554" s="182"/>
    </row>
    <row r="2555" spans="1:21" x14ac:dyDescent="0.35">
      <c r="A2555" s="180">
        <v>5</v>
      </c>
      <c r="B2555" s="180" t="s">
        <v>182</v>
      </c>
      <c r="C2555" s="180">
        <v>2020</v>
      </c>
      <c r="D2555" s="180">
        <v>4</v>
      </c>
      <c r="E2555" s="180" t="s">
        <v>233</v>
      </c>
      <c r="F2555" s="181">
        <v>75</v>
      </c>
      <c r="G2555" s="180" t="s">
        <v>213</v>
      </c>
      <c r="H2555" s="180">
        <v>18</v>
      </c>
      <c r="I2555" s="180" t="s">
        <v>216</v>
      </c>
      <c r="J2555" s="180" t="s">
        <v>120</v>
      </c>
      <c r="K2555" s="180" t="s">
        <v>217</v>
      </c>
      <c r="L2555" s="180">
        <v>1575</v>
      </c>
      <c r="M2555" s="180" t="s">
        <v>219</v>
      </c>
      <c r="N2555" s="180">
        <v>2</v>
      </c>
      <c r="O2555" s="180">
        <v>7841.07</v>
      </c>
      <c r="P2555" s="180">
        <v>41160</v>
      </c>
      <c r="Q2555" t="str">
        <f t="shared" si="39"/>
        <v>4-Medium C&amp;I</v>
      </c>
      <c r="R2555" s="182"/>
      <c r="S2555" t="s">
        <v>305</v>
      </c>
      <c r="U2555" s="182"/>
    </row>
    <row r="2556" spans="1:21" x14ac:dyDescent="0.35">
      <c r="A2556" s="180">
        <v>5</v>
      </c>
      <c r="B2556" s="180" t="s">
        <v>182</v>
      </c>
      <c r="C2556" s="180">
        <v>2020</v>
      </c>
      <c r="D2556" s="180">
        <v>4</v>
      </c>
      <c r="E2556" s="180" t="s">
        <v>233</v>
      </c>
      <c r="F2556" s="181">
        <v>79</v>
      </c>
      <c r="G2556" s="180" t="s">
        <v>213</v>
      </c>
      <c r="H2556" s="180">
        <v>954</v>
      </c>
      <c r="I2556" s="180" t="s">
        <v>238</v>
      </c>
      <c r="J2556" s="180" t="s">
        <v>120</v>
      </c>
      <c r="K2556" s="180" t="s">
        <v>217</v>
      </c>
      <c r="L2556" s="180">
        <v>4579</v>
      </c>
      <c r="M2556" s="180" t="s">
        <v>222</v>
      </c>
      <c r="N2556" s="180">
        <v>5</v>
      </c>
      <c r="O2556" s="180">
        <v>6776.5</v>
      </c>
      <c r="P2556" s="180">
        <v>66960</v>
      </c>
      <c r="Q2556" t="str">
        <f t="shared" si="39"/>
        <v>4-Medium C&amp;I</v>
      </c>
      <c r="R2556" s="182"/>
      <c r="S2556" t="s">
        <v>305</v>
      </c>
      <c r="U2556" s="182"/>
    </row>
    <row r="2557" spans="1:21" x14ac:dyDescent="0.35">
      <c r="A2557" s="180">
        <v>5</v>
      </c>
      <c r="B2557" s="180" t="s">
        <v>182</v>
      </c>
      <c r="C2557" s="180">
        <v>2020</v>
      </c>
      <c r="D2557" s="180">
        <v>4</v>
      </c>
      <c r="E2557" s="180" t="s">
        <v>233</v>
      </c>
      <c r="F2557" s="181">
        <v>5</v>
      </c>
      <c r="G2557" s="180" t="s">
        <v>196</v>
      </c>
      <c r="H2557" s="180">
        <v>710</v>
      </c>
      <c r="I2557" s="180" t="s">
        <v>221</v>
      </c>
      <c r="J2557" s="180" t="s">
        <v>208</v>
      </c>
      <c r="K2557" s="180" t="s">
        <v>209</v>
      </c>
      <c r="L2557" s="180">
        <v>4552</v>
      </c>
      <c r="M2557" s="180" t="s">
        <v>277</v>
      </c>
      <c r="N2557" s="180">
        <v>660</v>
      </c>
      <c r="O2557" s="180">
        <v>10461590.050000001</v>
      </c>
      <c r="P2557" s="180">
        <v>171728132</v>
      </c>
      <c r="Q2557" t="str">
        <f t="shared" si="39"/>
        <v>5-Large C&amp;I</v>
      </c>
      <c r="R2557" s="182"/>
      <c r="S2557" t="s">
        <v>305</v>
      </c>
      <c r="U2557" s="182"/>
    </row>
    <row r="2558" spans="1:21" x14ac:dyDescent="0.35">
      <c r="A2558" s="180">
        <v>5</v>
      </c>
      <c r="B2558" s="180" t="s">
        <v>182</v>
      </c>
      <c r="C2558" s="180">
        <v>2020</v>
      </c>
      <c r="D2558" s="180">
        <v>4</v>
      </c>
      <c r="E2558" s="180" t="s">
        <v>233</v>
      </c>
      <c r="F2558" s="181">
        <v>1</v>
      </c>
      <c r="G2558" s="180" t="s">
        <v>184</v>
      </c>
      <c r="H2558" s="180">
        <v>602</v>
      </c>
      <c r="I2558" s="180" t="s">
        <v>247</v>
      </c>
      <c r="J2558" s="180" t="s">
        <v>126</v>
      </c>
      <c r="K2558" s="180" t="s">
        <v>198</v>
      </c>
      <c r="L2558" s="180">
        <v>200</v>
      </c>
      <c r="M2558" s="180" t="s">
        <v>211</v>
      </c>
      <c r="N2558" s="180">
        <v>182</v>
      </c>
      <c r="O2558" s="180">
        <v>7649.18</v>
      </c>
      <c r="P2558" s="180">
        <v>15906</v>
      </c>
      <c r="Q2558" t="str">
        <f t="shared" si="39"/>
        <v>Street</v>
      </c>
      <c r="R2558" s="182"/>
      <c r="S2558" t="s">
        <v>305</v>
      </c>
      <c r="U2558" s="182"/>
    </row>
    <row r="2559" spans="1:21" x14ac:dyDescent="0.35">
      <c r="A2559" s="180">
        <v>5</v>
      </c>
      <c r="B2559" s="180" t="s">
        <v>182</v>
      </c>
      <c r="C2559" s="180">
        <v>2020</v>
      </c>
      <c r="D2559" s="180">
        <v>4</v>
      </c>
      <c r="E2559" s="180" t="s">
        <v>233</v>
      </c>
      <c r="F2559" s="181">
        <v>6</v>
      </c>
      <c r="G2559" s="180" t="s">
        <v>193</v>
      </c>
      <c r="H2559" s="180">
        <v>612</v>
      </c>
      <c r="I2559" s="180" t="s">
        <v>224</v>
      </c>
      <c r="J2559" s="180" t="s">
        <v>117</v>
      </c>
      <c r="K2559" s="180" t="s">
        <v>225</v>
      </c>
      <c r="L2559" s="180">
        <v>700</v>
      </c>
      <c r="M2559" s="180" t="s">
        <v>194</v>
      </c>
      <c r="N2559" s="180">
        <v>2</v>
      </c>
      <c r="O2559" s="180">
        <v>66.52</v>
      </c>
      <c r="P2559" s="180">
        <v>235</v>
      </c>
      <c r="Q2559" t="str">
        <f t="shared" si="39"/>
        <v>3-Small C&amp;I</v>
      </c>
      <c r="R2559" s="182"/>
      <c r="S2559" t="s">
        <v>305</v>
      </c>
      <c r="U2559" s="182"/>
    </row>
    <row r="2560" spans="1:21" x14ac:dyDescent="0.35">
      <c r="A2560" s="180">
        <v>4</v>
      </c>
      <c r="B2560" s="180" t="s">
        <v>188</v>
      </c>
      <c r="C2560" s="180">
        <v>2020</v>
      </c>
      <c r="D2560" s="180">
        <v>4</v>
      </c>
      <c r="E2560" s="180" t="s">
        <v>233</v>
      </c>
      <c r="F2560" s="181">
        <v>6</v>
      </c>
      <c r="G2560" s="180" t="s">
        <v>193</v>
      </c>
      <c r="H2560" s="180">
        <v>615</v>
      </c>
      <c r="I2560" s="180" t="s">
        <v>293</v>
      </c>
      <c r="J2560" s="180" t="s">
        <v>124</v>
      </c>
      <c r="K2560" s="180" t="s">
        <v>262</v>
      </c>
      <c r="L2560" s="180">
        <v>4562</v>
      </c>
      <c r="M2560" s="180" t="s">
        <v>212</v>
      </c>
      <c r="N2560" s="180">
        <v>1</v>
      </c>
      <c r="O2560" s="180">
        <v>5942.01</v>
      </c>
      <c r="P2560" s="180">
        <v>14071</v>
      </c>
      <c r="Q2560" t="str">
        <f t="shared" si="39"/>
        <v>Street</v>
      </c>
      <c r="R2560" s="182"/>
      <c r="S2560" t="s">
        <v>305</v>
      </c>
      <c r="U2560" s="182"/>
    </row>
    <row r="2561" spans="1:21" x14ac:dyDescent="0.35">
      <c r="A2561" s="180">
        <v>4</v>
      </c>
      <c r="B2561" s="180" t="s">
        <v>188</v>
      </c>
      <c r="C2561" s="180">
        <v>2020</v>
      </c>
      <c r="D2561" s="180">
        <v>4</v>
      </c>
      <c r="E2561" s="180" t="s">
        <v>233</v>
      </c>
      <c r="F2561" s="181">
        <v>60</v>
      </c>
      <c r="G2561" s="180" t="s">
        <v>213</v>
      </c>
      <c r="H2561" s="180">
        <v>615</v>
      </c>
      <c r="I2561" s="180" t="s">
        <v>293</v>
      </c>
      <c r="J2561" s="180" t="s">
        <v>124</v>
      </c>
      <c r="K2561" s="180" t="s">
        <v>262</v>
      </c>
      <c r="L2561" s="180">
        <v>4563</v>
      </c>
      <c r="M2561" s="180" t="s">
        <v>229</v>
      </c>
      <c r="N2561" s="180">
        <v>1</v>
      </c>
      <c r="O2561" s="180">
        <v>11.27</v>
      </c>
      <c r="P2561" s="180">
        <v>27</v>
      </c>
      <c r="Q2561" t="str">
        <f t="shared" si="39"/>
        <v>Street</v>
      </c>
      <c r="R2561" s="182"/>
      <c r="S2561" t="s">
        <v>305</v>
      </c>
      <c r="U2561" s="182"/>
    </row>
    <row r="2562" spans="1:21" x14ac:dyDescent="0.35">
      <c r="A2562" s="180">
        <v>5</v>
      </c>
      <c r="B2562" s="180" t="s">
        <v>182</v>
      </c>
      <c r="C2562" s="180">
        <v>2020</v>
      </c>
      <c r="D2562" s="180">
        <v>4</v>
      </c>
      <c r="E2562" s="180" t="s">
        <v>233</v>
      </c>
      <c r="F2562" s="181">
        <v>6</v>
      </c>
      <c r="G2562" s="180" t="s">
        <v>193</v>
      </c>
      <c r="H2562" s="180">
        <v>617</v>
      </c>
      <c r="I2562" s="180" t="s">
        <v>288</v>
      </c>
      <c r="J2562" s="180" t="s">
        <v>289</v>
      </c>
      <c r="K2562" s="180" t="s">
        <v>290</v>
      </c>
      <c r="L2562" s="180">
        <v>4562</v>
      </c>
      <c r="M2562" s="180" t="s">
        <v>212</v>
      </c>
      <c r="N2562" s="180">
        <v>7</v>
      </c>
      <c r="O2562" s="180">
        <v>12277.31</v>
      </c>
      <c r="P2562" s="180">
        <v>47942</v>
      </c>
      <c r="Q2562" t="str">
        <f t="shared" ref="Q2562:Q2625" si="40">VLOOKUP(J2562,S:T,2,FALSE)</f>
        <v>Street</v>
      </c>
      <c r="R2562" s="182"/>
      <c r="S2562" t="s">
        <v>305</v>
      </c>
      <c r="U2562" s="182"/>
    </row>
    <row r="2563" spans="1:21" x14ac:dyDescent="0.35">
      <c r="A2563" s="180">
        <v>5</v>
      </c>
      <c r="B2563" s="180" t="s">
        <v>182</v>
      </c>
      <c r="C2563" s="180">
        <v>2020</v>
      </c>
      <c r="D2563" s="180">
        <v>4</v>
      </c>
      <c r="E2563" s="180" t="s">
        <v>233</v>
      </c>
      <c r="F2563" s="181">
        <v>6</v>
      </c>
      <c r="G2563" s="180" t="s">
        <v>193</v>
      </c>
      <c r="H2563" s="180">
        <v>618</v>
      </c>
      <c r="I2563" s="180" t="s">
        <v>295</v>
      </c>
      <c r="J2563" s="180" t="s">
        <v>131</v>
      </c>
      <c r="K2563" s="180" t="s">
        <v>281</v>
      </c>
      <c r="L2563" s="180">
        <v>4562</v>
      </c>
      <c r="M2563" s="180" t="s">
        <v>212</v>
      </c>
      <c r="N2563" s="180">
        <v>7</v>
      </c>
      <c r="O2563" s="180">
        <v>2140.34</v>
      </c>
      <c r="P2563" s="180">
        <v>6357</v>
      </c>
      <c r="Q2563" t="str">
        <f t="shared" si="40"/>
        <v>Street</v>
      </c>
      <c r="R2563" s="182"/>
      <c r="S2563" t="s">
        <v>305</v>
      </c>
      <c r="U2563" s="182"/>
    </row>
    <row r="2564" spans="1:21" x14ac:dyDescent="0.35">
      <c r="A2564" s="180">
        <v>5</v>
      </c>
      <c r="B2564" s="180" t="s">
        <v>182</v>
      </c>
      <c r="C2564" s="180">
        <v>2020</v>
      </c>
      <c r="D2564" s="180">
        <v>4</v>
      </c>
      <c r="E2564" s="180" t="s">
        <v>233</v>
      </c>
      <c r="F2564" s="181">
        <v>6</v>
      </c>
      <c r="G2564" s="180" t="s">
        <v>193</v>
      </c>
      <c r="H2564" s="180">
        <v>623</v>
      </c>
      <c r="I2564" s="180" t="s">
        <v>296</v>
      </c>
      <c r="J2564" s="180" t="s">
        <v>125</v>
      </c>
      <c r="K2564" s="180" t="s">
        <v>228</v>
      </c>
      <c r="L2564" s="180">
        <v>700</v>
      </c>
      <c r="M2564" s="180" t="s">
        <v>194</v>
      </c>
      <c r="N2564" s="180">
        <v>1</v>
      </c>
      <c r="O2564" s="180">
        <v>1489.68</v>
      </c>
      <c r="P2564" s="180">
        <v>5272</v>
      </c>
      <c r="Q2564" t="str">
        <f t="shared" si="40"/>
        <v>Street</v>
      </c>
      <c r="R2564" s="182"/>
      <c r="S2564" t="s">
        <v>305</v>
      </c>
      <c r="U2564" s="182"/>
    </row>
    <row r="2565" spans="1:21" x14ac:dyDescent="0.35">
      <c r="A2565" s="180">
        <v>4</v>
      </c>
      <c r="B2565" s="180" t="s">
        <v>188</v>
      </c>
      <c r="C2565" s="180">
        <v>2020</v>
      </c>
      <c r="D2565" s="180">
        <v>4</v>
      </c>
      <c r="E2565" s="180" t="s">
        <v>233</v>
      </c>
      <c r="F2565" s="181">
        <v>60</v>
      </c>
      <c r="G2565" s="180" t="s">
        <v>213</v>
      </c>
      <c r="H2565" s="180">
        <v>624</v>
      </c>
      <c r="I2565" s="180" t="s">
        <v>227</v>
      </c>
      <c r="J2565" s="180" t="s">
        <v>125</v>
      </c>
      <c r="K2565" s="180" t="s">
        <v>228</v>
      </c>
      <c r="L2565" s="180">
        <v>4563</v>
      </c>
      <c r="M2565" s="180" t="s">
        <v>229</v>
      </c>
      <c r="N2565" s="180">
        <v>2</v>
      </c>
      <c r="O2565" s="180">
        <v>28.67</v>
      </c>
      <c r="P2565" s="180">
        <v>121</v>
      </c>
      <c r="Q2565" t="str">
        <f t="shared" si="40"/>
        <v>Street</v>
      </c>
      <c r="R2565" s="182"/>
      <c r="S2565" t="s">
        <v>305</v>
      </c>
      <c r="U2565" s="182"/>
    </row>
    <row r="2566" spans="1:21" x14ac:dyDescent="0.35">
      <c r="A2566" s="180">
        <v>5</v>
      </c>
      <c r="B2566" s="180" t="s">
        <v>182</v>
      </c>
      <c r="C2566" s="180">
        <v>2020</v>
      </c>
      <c r="D2566" s="180">
        <v>4</v>
      </c>
      <c r="E2566" s="180" t="s">
        <v>233</v>
      </c>
      <c r="F2566" s="181">
        <v>6</v>
      </c>
      <c r="G2566" s="180" t="s">
        <v>193</v>
      </c>
      <c r="H2566" s="180">
        <v>616</v>
      </c>
      <c r="I2566" s="180" t="s">
        <v>200</v>
      </c>
      <c r="J2566" s="180" t="s">
        <v>126</v>
      </c>
      <c r="K2566" s="180" t="s">
        <v>198</v>
      </c>
      <c r="L2566" s="180">
        <v>4562</v>
      </c>
      <c r="M2566" s="180" t="s">
        <v>212</v>
      </c>
      <c r="N2566" s="180">
        <v>919</v>
      </c>
      <c r="O2566" s="180">
        <v>66902.73</v>
      </c>
      <c r="P2566" s="180">
        <v>229608</v>
      </c>
      <c r="Q2566" t="str">
        <f t="shared" si="40"/>
        <v>Street</v>
      </c>
      <c r="R2566" s="182"/>
      <c r="S2566" t="s">
        <v>305</v>
      </c>
      <c r="U2566" s="182"/>
    </row>
    <row r="2567" spans="1:21" x14ac:dyDescent="0.35">
      <c r="A2567" s="180">
        <v>4</v>
      </c>
      <c r="B2567" s="180" t="s">
        <v>188</v>
      </c>
      <c r="C2567" s="180">
        <v>2020</v>
      </c>
      <c r="D2567" s="180">
        <v>4</v>
      </c>
      <c r="E2567" s="180" t="s">
        <v>233</v>
      </c>
      <c r="F2567" s="181">
        <v>3</v>
      </c>
      <c r="G2567" s="180" t="s">
        <v>190</v>
      </c>
      <c r="H2567" s="180">
        <v>701</v>
      </c>
      <c r="I2567" s="180" t="s">
        <v>207</v>
      </c>
      <c r="J2567" s="180" t="s">
        <v>208</v>
      </c>
      <c r="K2567" s="180" t="s">
        <v>209</v>
      </c>
      <c r="L2567" s="180">
        <v>300</v>
      </c>
      <c r="M2567" s="180" t="s">
        <v>192</v>
      </c>
      <c r="N2567" s="180">
        <v>2</v>
      </c>
      <c r="O2567" s="180">
        <v>41887.300000000003</v>
      </c>
      <c r="P2567" s="180">
        <v>132300</v>
      </c>
      <c r="Q2567" t="str">
        <f t="shared" si="40"/>
        <v>5-Large C&amp;I</v>
      </c>
      <c r="R2567" s="182"/>
      <c r="S2567" t="s">
        <v>305</v>
      </c>
      <c r="U2567" s="182"/>
    </row>
    <row r="2568" spans="1:21" x14ac:dyDescent="0.35">
      <c r="A2568" s="180">
        <v>5</v>
      </c>
      <c r="B2568" s="180" t="s">
        <v>182</v>
      </c>
      <c r="C2568" s="180">
        <v>2020</v>
      </c>
      <c r="D2568" s="180">
        <v>4</v>
      </c>
      <c r="E2568" s="180" t="s">
        <v>233</v>
      </c>
      <c r="F2568" s="181">
        <v>10</v>
      </c>
      <c r="G2568" s="180" t="s">
        <v>239</v>
      </c>
      <c r="H2568" s="180">
        <v>7</v>
      </c>
      <c r="I2568" s="180" t="s">
        <v>242</v>
      </c>
      <c r="J2568" s="180" t="s">
        <v>123</v>
      </c>
      <c r="K2568" s="180" t="s">
        <v>243</v>
      </c>
      <c r="L2568" s="180">
        <v>207</v>
      </c>
      <c r="M2568" s="180" t="s">
        <v>244</v>
      </c>
      <c r="N2568" s="180">
        <v>8</v>
      </c>
      <c r="O2568" s="180">
        <v>1083.1300000000001</v>
      </c>
      <c r="P2568" s="180">
        <v>6412</v>
      </c>
      <c r="Q2568" t="str">
        <f t="shared" si="40"/>
        <v>2-Low Income Residential</v>
      </c>
      <c r="R2568" s="182"/>
      <c r="S2568" t="s">
        <v>305</v>
      </c>
      <c r="U2568" s="182"/>
    </row>
    <row r="2569" spans="1:21" x14ac:dyDescent="0.35">
      <c r="A2569" s="180">
        <v>4</v>
      </c>
      <c r="B2569" s="180" t="s">
        <v>188</v>
      </c>
      <c r="C2569" s="180">
        <v>2020</v>
      </c>
      <c r="D2569" s="180">
        <v>4</v>
      </c>
      <c r="E2569" s="180" t="s">
        <v>233</v>
      </c>
      <c r="F2569" s="181">
        <v>1</v>
      </c>
      <c r="G2569" s="180" t="s">
        <v>184</v>
      </c>
      <c r="H2569" s="180">
        <v>6</v>
      </c>
      <c r="I2569" s="180" t="s">
        <v>257</v>
      </c>
      <c r="J2569" s="180" t="s">
        <v>123</v>
      </c>
      <c r="K2569" s="180" t="s">
        <v>243</v>
      </c>
      <c r="L2569" s="180">
        <v>200</v>
      </c>
      <c r="M2569" s="180" t="s">
        <v>211</v>
      </c>
      <c r="N2569" s="180">
        <v>25</v>
      </c>
      <c r="O2569" s="180">
        <v>3325.32</v>
      </c>
      <c r="P2569" s="180">
        <v>18420</v>
      </c>
      <c r="Q2569" t="str">
        <f t="shared" si="40"/>
        <v>2-Low Income Residential</v>
      </c>
      <c r="R2569" s="182"/>
      <c r="S2569" t="s">
        <v>305</v>
      </c>
      <c r="U2569" s="182"/>
    </row>
    <row r="2570" spans="1:21" x14ac:dyDescent="0.35">
      <c r="A2570" s="180">
        <v>5</v>
      </c>
      <c r="B2570" s="180" t="s">
        <v>182</v>
      </c>
      <c r="C2570" s="180">
        <v>2020</v>
      </c>
      <c r="D2570" s="180">
        <v>4</v>
      </c>
      <c r="E2570" s="180" t="s">
        <v>233</v>
      </c>
      <c r="F2570" s="181">
        <v>5</v>
      </c>
      <c r="G2570" s="180" t="s">
        <v>196</v>
      </c>
      <c r="H2570" s="180">
        <v>18</v>
      </c>
      <c r="I2570" s="180" t="s">
        <v>216</v>
      </c>
      <c r="J2570" s="180" t="s">
        <v>120</v>
      </c>
      <c r="K2570" s="180" t="s">
        <v>217</v>
      </c>
      <c r="L2570" s="180">
        <v>460</v>
      </c>
      <c r="M2570" s="180" t="s">
        <v>199</v>
      </c>
      <c r="N2570" s="180">
        <v>189</v>
      </c>
      <c r="O2570" s="180">
        <v>625272.14</v>
      </c>
      <c r="P2570" s="180">
        <v>3109925</v>
      </c>
      <c r="Q2570" t="str">
        <f t="shared" si="40"/>
        <v>4-Medium C&amp;I</v>
      </c>
      <c r="R2570" s="182"/>
      <c r="S2570" t="s">
        <v>305</v>
      </c>
      <c r="U2570" s="182"/>
    </row>
    <row r="2571" spans="1:21" x14ac:dyDescent="0.35">
      <c r="A2571" s="180">
        <v>4</v>
      </c>
      <c r="B2571" s="180" t="s">
        <v>188</v>
      </c>
      <c r="C2571" s="180">
        <v>2020</v>
      </c>
      <c r="D2571" s="180">
        <v>4</v>
      </c>
      <c r="E2571" s="180" t="s">
        <v>233</v>
      </c>
      <c r="F2571" s="181">
        <v>3</v>
      </c>
      <c r="G2571" s="180" t="s">
        <v>190</v>
      </c>
      <c r="H2571" s="180">
        <v>954</v>
      </c>
      <c r="I2571" s="180" t="s">
        <v>238</v>
      </c>
      <c r="J2571" s="180" t="s">
        <v>120</v>
      </c>
      <c r="K2571" s="180" t="s">
        <v>217</v>
      </c>
      <c r="L2571" s="180">
        <v>4532</v>
      </c>
      <c r="M2571" s="180" t="s">
        <v>201</v>
      </c>
      <c r="N2571" s="180">
        <v>74</v>
      </c>
      <c r="O2571" s="180">
        <v>110667.95</v>
      </c>
      <c r="P2571" s="180">
        <v>1161264</v>
      </c>
      <c r="Q2571" t="str">
        <f t="shared" si="40"/>
        <v>4-Medium C&amp;I</v>
      </c>
      <c r="R2571" s="182"/>
      <c r="S2571" t="s">
        <v>305</v>
      </c>
      <c r="U2571" s="182"/>
    </row>
    <row r="2572" spans="1:21" x14ac:dyDescent="0.35">
      <c r="A2572" s="180">
        <v>5</v>
      </c>
      <c r="B2572" s="180" t="s">
        <v>182</v>
      </c>
      <c r="C2572" s="180">
        <v>2020</v>
      </c>
      <c r="D2572" s="180">
        <v>4</v>
      </c>
      <c r="E2572" s="180" t="s">
        <v>233</v>
      </c>
      <c r="F2572" s="181">
        <v>3</v>
      </c>
      <c r="G2572" s="180" t="s">
        <v>190</v>
      </c>
      <c r="H2572" s="180">
        <v>10</v>
      </c>
      <c r="I2572" s="180" t="s">
        <v>252</v>
      </c>
      <c r="J2572" s="180" t="s">
        <v>118</v>
      </c>
      <c r="K2572" s="180" t="s">
        <v>237</v>
      </c>
      <c r="L2572" s="180">
        <v>300</v>
      </c>
      <c r="M2572" s="180" t="s">
        <v>192</v>
      </c>
      <c r="N2572" s="180">
        <v>19916</v>
      </c>
      <c r="O2572" s="180">
        <v>1358928.53</v>
      </c>
      <c r="P2572" s="180">
        <v>6940721</v>
      </c>
      <c r="Q2572" t="str">
        <f t="shared" si="40"/>
        <v>3-Small C&amp;I</v>
      </c>
      <c r="R2572" s="182"/>
      <c r="S2572" t="s">
        <v>305</v>
      </c>
      <c r="U2572" s="182"/>
    </row>
    <row r="2573" spans="1:21" x14ac:dyDescent="0.35">
      <c r="A2573" s="180">
        <v>4</v>
      </c>
      <c r="B2573" s="180" t="s">
        <v>188</v>
      </c>
      <c r="C2573" s="180">
        <v>2020</v>
      </c>
      <c r="D2573" s="180">
        <v>4</v>
      </c>
      <c r="E2573" s="180" t="s">
        <v>233</v>
      </c>
      <c r="F2573" s="181">
        <v>3</v>
      </c>
      <c r="G2573" s="180" t="s">
        <v>190</v>
      </c>
      <c r="H2573" s="180">
        <v>9</v>
      </c>
      <c r="I2573" s="180" t="s">
        <v>276</v>
      </c>
      <c r="J2573" s="180" t="s">
        <v>118</v>
      </c>
      <c r="K2573" s="180" t="s">
        <v>237</v>
      </c>
      <c r="L2573" s="180">
        <v>300</v>
      </c>
      <c r="M2573" s="180" t="s">
        <v>192</v>
      </c>
      <c r="N2573" s="180">
        <v>2</v>
      </c>
      <c r="O2573" s="180">
        <v>255.1</v>
      </c>
      <c r="P2573" s="180">
        <v>1035</v>
      </c>
      <c r="Q2573" t="str">
        <f t="shared" si="40"/>
        <v>3-Small C&amp;I</v>
      </c>
      <c r="R2573" s="182"/>
      <c r="S2573" t="s">
        <v>305</v>
      </c>
      <c r="U2573" s="182"/>
    </row>
    <row r="2574" spans="1:21" x14ac:dyDescent="0.35">
      <c r="A2574" s="180">
        <v>5</v>
      </c>
      <c r="B2574" s="180" t="s">
        <v>182</v>
      </c>
      <c r="C2574" s="180">
        <v>2020</v>
      </c>
      <c r="D2574" s="180">
        <v>4</v>
      </c>
      <c r="E2574" s="180" t="s">
        <v>233</v>
      </c>
      <c r="F2574" s="181">
        <v>3</v>
      </c>
      <c r="G2574" s="180" t="s">
        <v>190</v>
      </c>
      <c r="H2574" s="180">
        <v>951</v>
      </c>
      <c r="I2574" s="180" t="s">
        <v>251</v>
      </c>
      <c r="J2574" s="180" t="s">
        <v>127</v>
      </c>
      <c r="K2574" s="180" t="s">
        <v>250</v>
      </c>
      <c r="L2574" s="180">
        <v>4532</v>
      </c>
      <c r="M2574" s="180" t="s">
        <v>201</v>
      </c>
      <c r="N2574" s="180">
        <v>1229</v>
      </c>
      <c r="O2574" s="180">
        <v>49749.61</v>
      </c>
      <c r="P2574" s="180">
        <v>417757</v>
      </c>
      <c r="Q2574" t="str">
        <f t="shared" si="40"/>
        <v>3-Small C&amp;I</v>
      </c>
      <c r="R2574" s="182"/>
      <c r="S2574" t="s">
        <v>305</v>
      </c>
      <c r="U2574" s="182"/>
    </row>
    <row r="2575" spans="1:21" x14ac:dyDescent="0.35">
      <c r="A2575" s="180">
        <v>4</v>
      </c>
      <c r="B2575" s="180" t="s">
        <v>188</v>
      </c>
      <c r="C2575" s="180">
        <v>2020</v>
      </c>
      <c r="D2575" s="180">
        <v>4</v>
      </c>
      <c r="E2575" s="180" t="s">
        <v>233</v>
      </c>
      <c r="F2575" s="181">
        <v>3</v>
      </c>
      <c r="G2575" s="180" t="s">
        <v>190</v>
      </c>
      <c r="H2575" s="180">
        <v>951</v>
      </c>
      <c r="I2575" s="180" t="s">
        <v>251</v>
      </c>
      <c r="J2575" s="180" t="s">
        <v>127</v>
      </c>
      <c r="K2575" s="180" t="s">
        <v>250</v>
      </c>
      <c r="L2575" s="180">
        <v>4532</v>
      </c>
      <c r="M2575" s="180" t="s">
        <v>201</v>
      </c>
      <c r="N2575" s="180">
        <v>6</v>
      </c>
      <c r="O2575" s="180">
        <v>187.95</v>
      </c>
      <c r="P2575" s="180">
        <v>1366</v>
      </c>
      <c r="Q2575" t="str">
        <f t="shared" si="40"/>
        <v>3-Small C&amp;I</v>
      </c>
      <c r="R2575" s="182"/>
      <c r="S2575" t="s">
        <v>305</v>
      </c>
      <c r="U2575" s="182"/>
    </row>
    <row r="2576" spans="1:21" x14ac:dyDescent="0.35">
      <c r="A2576" s="180">
        <v>4</v>
      </c>
      <c r="B2576" s="180" t="s">
        <v>188</v>
      </c>
      <c r="C2576" s="180">
        <v>2020</v>
      </c>
      <c r="D2576" s="180">
        <v>4</v>
      </c>
      <c r="E2576" s="180" t="s">
        <v>233</v>
      </c>
      <c r="F2576" s="181">
        <v>5</v>
      </c>
      <c r="G2576" s="180" t="s">
        <v>196</v>
      </c>
      <c r="H2576" s="180">
        <v>950</v>
      </c>
      <c r="I2576" s="180" t="s">
        <v>185</v>
      </c>
      <c r="J2576" s="180" t="s">
        <v>116</v>
      </c>
      <c r="K2576" s="180" t="s">
        <v>186</v>
      </c>
      <c r="L2576" s="180">
        <v>4552</v>
      </c>
      <c r="M2576" s="180" t="s">
        <v>277</v>
      </c>
      <c r="N2576" s="180">
        <v>2</v>
      </c>
      <c r="O2576" s="180">
        <v>34.25</v>
      </c>
      <c r="P2576" s="180">
        <v>153</v>
      </c>
      <c r="Q2576" t="str">
        <f t="shared" si="40"/>
        <v>3-Small C&amp;I</v>
      </c>
      <c r="R2576" s="182"/>
      <c r="S2576" t="s">
        <v>305</v>
      </c>
      <c r="U2576" s="182"/>
    </row>
    <row r="2577" spans="1:21" x14ac:dyDescent="0.35">
      <c r="A2577" s="180">
        <v>5</v>
      </c>
      <c r="B2577" s="180" t="s">
        <v>182</v>
      </c>
      <c r="C2577" s="180">
        <v>2020</v>
      </c>
      <c r="D2577" s="180">
        <v>4</v>
      </c>
      <c r="E2577" s="180" t="s">
        <v>233</v>
      </c>
      <c r="F2577" s="181">
        <v>6</v>
      </c>
      <c r="G2577" s="180" t="s">
        <v>193</v>
      </c>
      <c r="H2577" s="180">
        <v>950</v>
      </c>
      <c r="I2577" s="180" t="s">
        <v>185</v>
      </c>
      <c r="J2577" s="180" t="s">
        <v>116</v>
      </c>
      <c r="K2577" s="180" t="s">
        <v>186</v>
      </c>
      <c r="L2577" s="180">
        <v>4562</v>
      </c>
      <c r="M2577" s="180" t="s">
        <v>212</v>
      </c>
      <c r="N2577" s="180">
        <v>30</v>
      </c>
      <c r="O2577" s="180">
        <v>874.44</v>
      </c>
      <c r="P2577" s="180">
        <v>5963</v>
      </c>
      <c r="Q2577" t="str">
        <f t="shared" si="40"/>
        <v>3-Small C&amp;I</v>
      </c>
      <c r="R2577" s="182"/>
      <c r="S2577" t="s">
        <v>305</v>
      </c>
      <c r="U2577" s="182"/>
    </row>
    <row r="2578" spans="1:21" x14ac:dyDescent="0.35">
      <c r="A2578" s="180">
        <v>5</v>
      </c>
      <c r="B2578" s="180" t="s">
        <v>182</v>
      </c>
      <c r="C2578" s="180">
        <v>2020</v>
      </c>
      <c r="D2578" s="180">
        <v>4</v>
      </c>
      <c r="E2578" s="180" t="s">
        <v>233</v>
      </c>
      <c r="F2578" s="181">
        <v>79</v>
      </c>
      <c r="G2578" s="180" t="s">
        <v>213</v>
      </c>
      <c r="H2578" s="180">
        <v>5</v>
      </c>
      <c r="I2578" s="180" t="s">
        <v>191</v>
      </c>
      <c r="J2578" s="180" t="s">
        <v>116</v>
      </c>
      <c r="K2578" s="180" t="s">
        <v>186</v>
      </c>
      <c r="L2578" s="180">
        <v>1579</v>
      </c>
      <c r="M2578" s="180" t="s">
        <v>272</v>
      </c>
      <c r="N2578" s="180">
        <v>1</v>
      </c>
      <c r="O2578" s="180">
        <v>9.64</v>
      </c>
      <c r="P2578" s="180">
        <v>0</v>
      </c>
      <c r="Q2578" t="str">
        <f t="shared" si="40"/>
        <v>3-Small C&amp;I</v>
      </c>
      <c r="R2578" s="182"/>
      <c r="S2578" t="s">
        <v>305</v>
      </c>
      <c r="U2578" s="182"/>
    </row>
    <row r="2579" spans="1:21" x14ac:dyDescent="0.35">
      <c r="A2579" s="180">
        <v>5</v>
      </c>
      <c r="B2579" s="180" t="s">
        <v>182</v>
      </c>
      <c r="C2579" s="180">
        <v>2020</v>
      </c>
      <c r="D2579" s="180">
        <v>4</v>
      </c>
      <c r="E2579" s="180" t="s">
        <v>233</v>
      </c>
      <c r="F2579" s="181">
        <v>6</v>
      </c>
      <c r="G2579" s="180" t="s">
        <v>193</v>
      </c>
      <c r="H2579" s="180">
        <v>603</v>
      </c>
      <c r="I2579" s="180" t="s">
        <v>197</v>
      </c>
      <c r="J2579" s="180" t="s">
        <v>126</v>
      </c>
      <c r="K2579" s="180" t="s">
        <v>198</v>
      </c>
      <c r="L2579" s="180">
        <v>700</v>
      </c>
      <c r="M2579" s="180" t="s">
        <v>194</v>
      </c>
      <c r="N2579" s="180">
        <v>628</v>
      </c>
      <c r="O2579" s="180">
        <v>49787.3</v>
      </c>
      <c r="P2579" s="180">
        <v>125675</v>
      </c>
      <c r="Q2579" t="str">
        <f t="shared" si="40"/>
        <v>Street</v>
      </c>
      <c r="R2579" s="182"/>
      <c r="S2579" t="s">
        <v>305</v>
      </c>
      <c r="U2579" s="182"/>
    </row>
    <row r="2580" spans="1:21" x14ac:dyDescent="0.35">
      <c r="A2580" s="180">
        <v>4</v>
      </c>
      <c r="B2580" s="180" t="s">
        <v>188</v>
      </c>
      <c r="C2580" s="180">
        <v>2020</v>
      </c>
      <c r="D2580" s="180">
        <v>4</v>
      </c>
      <c r="E2580" s="180" t="s">
        <v>233</v>
      </c>
      <c r="F2580" s="181">
        <v>1</v>
      </c>
      <c r="G2580" s="180" t="s">
        <v>184</v>
      </c>
      <c r="H2580" s="180">
        <v>5</v>
      </c>
      <c r="I2580" s="180" t="s">
        <v>191</v>
      </c>
      <c r="J2580" s="180" t="s">
        <v>116</v>
      </c>
      <c r="K2580" s="180" t="s">
        <v>186</v>
      </c>
      <c r="L2580" s="180">
        <v>200</v>
      </c>
      <c r="M2580" s="180" t="s">
        <v>211</v>
      </c>
      <c r="N2580" s="180">
        <v>12</v>
      </c>
      <c r="O2580" s="180">
        <v>1068.77</v>
      </c>
      <c r="P2580" s="180">
        <v>4117</v>
      </c>
      <c r="Q2580" t="str">
        <f t="shared" si="40"/>
        <v>3-Small C&amp;I</v>
      </c>
      <c r="R2580" s="182"/>
      <c r="S2580" t="s">
        <v>305</v>
      </c>
      <c r="U2580" s="182"/>
    </row>
    <row r="2581" spans="1:21" x14ac:dyDescent="0.35">
      <c r="A2581" s="180">
        <v>5</v>
      </c>
      <c r="B2581" s="180" t="s">
        <v>182</v>
      </c>
      <c r="C2581" s="180">
        <v>2020</v>
      </c>
      <c r="D2581" s="180">
        <v>4</v>
      </c>
      <c r="E2581" s="180" t="s">
        <v>233</v>
      </c>
      <c r="F2581" s="181">
        <v>1</v>
      </c>
      <c r="G2581" s="180" t="s">
        <v>184</v>
      </c>
      <c r="H2581" s="180">
        <v>11</v>
      </c>
      <c r="I2581" s="180" t="s">
        <v>284</v>
      </c>
      <c r="J2581" s="180" t="s">
        <v>116</v>
      </c>
      <c r="K2581" s="180" t="s">
        <v>186</v>
      </c>
      <c r="L2581" s="180">
        <v>200</v>
      </c>
      <c r="M2581" s="180" t="s">
        <v>211</v>
      </c>
      <c r="N2581" s="180">
        <v>10</v>
      </c>
      <c r="O2581" s="180">
        <v>-19806.75</v>
      </c>
      <c r="P2581" s="180">
        <v>47189</v>
      </c>
      <c r="Q2581" t="str">
        <f t="shared" si="40"/>
        <v>3-Small C&amp;I</v>
      </c>
      <c r="R2581" s="182"/>
      <c r="S2581" t="s">
        <v>305</v>
      </c>
      <c r="U2581" s="182"/>
    </row>
    <row r="2582" spans="1:21" x14ac:dyDescent="0.35">
      <c r="A2582" s="180">
        <v>5</v>
      </c>
      <c r="B2582" s="180" t="s">
        <v>182</v>
      </c>
      <c r="C2582" s="180">
        <v>2020</v>
      </c>
      <c r="D2582" s="180">
        <v>4</v>
      </c>
      <c r="E2582" s="180" t="s">
        <v>233</v>
      </c>
      <c r="F2582" s="181">
        <v>6</v>
      </c>
      <c r="G2582" s="180" t="s">
        <v>193</v>
      </c>
      <c r="H2582" s="180">
        <v>625</v>
      </c>
      <c r="I2582" s="180" t="s">
        <v>287</v>
      </c>
      <c r="J2582" s="180" t="s">
        <v>133</v>
      </c>
      <c r="K2582" s="180" t="s">
        <v>213</v>
      </c>
      <c r="L2582" s="180">
        <v>700</v>
      </c>
      <c r="M2582" s="180" t="s">
        <v>194</v>
      </c>
      <c r="N2582" s="180">
        <v>1</v>
      </c>
      <c r="O2582" s="180">
        <v>19.34</v>
      </c>
      <c r="P2582" s="180">
        <v>19</v>
      </c>
      <c r="Q2582" t="str">
        <f t="shared" si="40"/>
        <v>Street</v>
      </c>
      <c r="R2582" s="182"/>
      <c r="S2582" t="s">
        <v>305</v>
      </c>
      <c r="U2582" s="182"/>
    </row>
    <row r="2583" spans="1:21" x14ac:dyDescent="0.35">
      <c r="A2583" s="180">
        <v>4</v>
      </c>
      <c r="B2583" s="180" t="s">
        <v>188</v>
      </c>
      <c r="C2583" s="180">
        <v>2020</v>
      </c>
      <c r="D2583" s="180">
        <v>4</v>
      </c>
      <c r="E2583" s="180" t="s">
        <v>233</v>
      </c>
      <c r="F2583" s="181">
        <v>3</v>
      </c>
      <c r="G2583" s="180" t="s">
        <v>190</v>
      </c>
      <c r="H2583" s="180">
        <v>1</v>
      </c>
      <c r="I2583" s="180" t="s">
        <v>230</v>
      </c>
      <c r="J2583" s="180" t="s">
        <v>122</v>
      </c>
      <c r="K2583" s="180" t="s">
        <v>231</v>
      </c>
      <c r="L2583" s="180">
        <v>300</v>
      </c>
      <c r="M2583" s="180" t="s">
        <v>192</v>
      </c>
      <c r="N2583" s="180">
        <v>20</v>
      </c>
      <c r="O2583" s="180">
        <v>1673.12</v>
      </c>
      <c r="P2583" s="180">
        <v>5666</v>
      </c>
      <c r="Q2583" t="str">
        <f t="shared" si="40"/>
        <v>1-Residential</v>
      </c>
      <c r="R2583" s="182"/>
      <c r="S2583" t="s">
        <v>305</v>
      </c>
      <c r="U2583" s="182"/>
    </row>
    <row r="2584" spans="1:21" x14ac:dyDescent="0.35">
      <c r="A2584" s="180">
        <v>5</v>
      </c>
      <c r="B2584" s="180" t="s">
        <v>182</v>
      </c>
      <c r="C2584" s="180">
        <v>2020</v>
      </c>
      <c r="D2584" s="180">
        <v>4</v>
      </c>
      <c r="E2584" s="180" t="s">
        <v>233</v>
      </c>
      <c r="F2584" s="181">
        <v>3</v>
      </c>
      <c r="G2584" s="180" t="s">
        <v>190</v>
      </c>
      <c r="H2584" s="180">
        <v>2</v>
      </c>
      <c r="I2584" s="180" t="s">
        <v>265</v>
      </c>
      <c r="J2584" s="180" t="s">
        <v>122</v>
      </c>
      <c r="K2584" s="180" t="s">
        <v>231</v>
      </c>
      <c r="L2584" s="180">
        <v>300</v>
      </c>
      <c r="M2584" s="180" t="s">
        <v>192</v>
      </c>
      <c r="N2584" s="180">
        <v>2</v>
      </c>
      <c r="O2584" s="180">
        <v>151.96</v>
      </c>
      <c r="P2584" s="180">
        <v>515</v>
      </c>
      <c r="Q2584" t="str">
        <f t="shared" si="40"/>
        <v>1-Residential</v>
      </c>
      <c r="R2584" s="182"/>
      <c r="S2584" t="s">
        <v>305</v>
      </c>
      <c r="U2584" s="182"/>
    </row>
    <row r="2585" spans="1:21" x14ac:dyDescent="0.35">
      <c r="A2585" s="180">
        <v>5</v>
      </c>
      <c r="B2585" s="180" t="s">
        <v>182</v>
      </c>
      <c r="C2585" s="180">
        <v>2020</v>
      </c>
      <c r="D2585" s="180">
        <v>4</v>
      </c>
      <c r="E2585" s="180" t="s">
        <v>233</v>
      </c>
      <c r="F2585" s="181">
        <v>3</v>
      </c>
      <c r="G2585" s="180" t="s">
        <v>190</v>
      </c>
      <c r="H2585" s="180">
        <v>603</v>
      </c>
      <c r="I2585" s="180" t="s">
        <v>197</v>
      </c>
      <c r="J2585" s="180" t="s">
        <v>126</v>
      </c>
      <c r="K2585" s="180" t="s">
        <v>198</v>
      </c>
      <c r="L2585" s="180">
        <v>300</v>
      </c>
      <c r="M2585" s="180" t="s">
        <v>192</v>
      </c>
      <c r="N2585" s="180">
        <v>1818</v>
      </c>
      <c r="O2585" s="180">
        <v>168299.73</v>
      </c>
      <c r="P2585" s="180">
        <v>445315</v>
      </c>
      <c r="Q2585" t="str">
        <f t="shared" si="40"/>
        <v>Street</v>
      </c>
      <c r="R2585" s="182"/>
      <c r="S2585" t="s">
        <v>305</v>
      </c>
      <c r="U2585" s="182"/>
    </row>
    <row r="2586" spans="1:21" x14ac:dyDescent="0.35">
      <c r="A2586" s="180">
        <v>4</v>
      </c>
      <c r="B2586" s="180" t="s">
        <v>188</v>
      </c>
      <c r="C2586" s="180">
        <v>2020</v>
      </c>
      <c r="D2586" s="180">
        <v>4</v>
      </c>
      <c r="E2586" s="180" t="s">
        <v>233</v>
      </c>
      <c r="F2586" s="181">
        <v>3</v>
      </c>
      <c r="G2586" s="180" t="s">
        <v>190</v>
      </c>
      <c r="H2586" s="180">
        <v>710</v>
      </c>
      <c r="I2586" s="180" t="s">
        <v>221</v>
      </c>
      <c r="J2586" s="180" t="s">
        <v>208</v>
      </c>
      <c r="K2586" s="180" t="s">
        <v>209</v>
      </c>
      <c r="L2586" s="180">
        <v>4532</v>
      </c>
      <c r="M2586" s="180" t="s">
        <v>201</v>
      </c>
      <c r="N2586" s="180">
        <v>10</v>
      </c>
      <c r="O2586" s="180">
        <v>162018.45000000001</v>
      </c>
      <c r="P2586" s="180">
        <v>1868793</v>
      </c>
      <c r="Q2586" t="str">
        <f t="shared" si="40"/>
        <v>5-Large C&amp;I</v>
      </c>
      <c r="R2586" s="182"/>
      <c r="S2586" t="s">
        <v>305</v>
      </c>
      <c r="U2586" s="182"/>
    </row>
    <row r="2587" spans="1:21" x14ac:dyDescent="0.35">
      <c r="A2587" s="180">
        <v>4</v>
      </c>
      <c r="B2587" s="180" t="s">
        <v>188</v>
      </c>
      <c r="C2587" s="180">
        <v>2020</v>
      </c>
      <c r="D2587" s="180">
        <v>4</v>
      </c>
      <c r="E2587" s="180" t="s">
        <v>233</v>
      </c>
      <c r="F2587" s="181">
        <v>3</v>
      </c>
      <c r="G2587" s="180" t="s">
        <v>190</v>
      </c>
      <c r="H2587" s="180">
        <v>621</v>
      </c>
      <c r="I2587" s="180" t="s">
        <v>260</v>
      </c>
      <c r="J2587" s="180" t="s">
        <v>117</v>
      </c>
      <c r="K2587" s="180" t="s">
        <v>225</v>
      </c>
      <c r="L2587" s="180">
        <v>4532</v>
      </c>
      <c r="M2587" s="180" t="s">
        <v>201</v>
      </c>
      <c r="N2587" s="180">
        <v>8</v>
      </c>
      <c r="O2587" s="180">
        <v>188.63</v>
      </c>
      <c r="P2587" s="180">
        <v>1221</v>
      </c>
      <c r="Q2587" t="str">
        <f t="shared" si="40"/>
        <v>3-Small C&amp;I</v>
      </c>
      <c r="R2587" s="182"/>
      <c r="S2587" t="s">
        <v>305</v>
      </c>
      <c r="U2587" s="182"/>
    </row>
    <row r="2588" spans="1:21" x14ac:dyDescent="0.35">
      <c r="A2588" s="180">
        <v>5</v>
      </c>
      <c r="B2588" s="180" t="s">
        <v>182</v>
      </c>
      <c r="C2588" s="180">
        <v>2020</v>
      </c>
      <c r="D2588" s="180">
        <v>4</v>
      </c>
      <c r="E2588" s="180" t="s">
        <v>233</v>
      </c>
      <c r="F2588" s="181">
        <v>60</v>
      </c>
      <c r="G2588" s="180" t="s">
        <v>213</v>
      </c>
      <c r="H2588" s="180">
        <v>623</v>
      </c>
      <c r="I2588" s="180" t="s">
        <v>296</v>
      </c>
      <c r="J2588" s="180" t="s">
        <v>125</v>
      </c>
      <c r="K2588" s="180" t="s">
        <v>228</v>
      </c>
      <c r="L2588" s="180">
        <v>360</v>
      </c>
      <c r="M2588" s="180" t="s">
        <v>226</v>
      </c>
      <c r="N2588" s="180">
        <v>3</v>
      </c>
      <c r="O2588" s="180">
        <v>57.96</v>
      </c>
      <c r="P2588" s="180">
        <v>171</v>
      </c>
      <c r="Q2588" t="str">
        <f t="shared" si="40"/>
        <v>Street</v>
      </c>
      <c r="R2588" s="182"/>
      <c r="S2588" t="s">
        <v>305</v>
      </c>
      <c r="U2588" s="182"/>
    </row>
    <row r="2589" spans="1:21" x14ac:dyDescent="0.35">
      <c r="A2589" s="180">
        <v>5</v>
      </c>
      <c r="B2589" s="180" t="s">
        <v>182</v>
      </c>
      <c r="C2589" s="180">
        <v>2020</v>
      </c>
      <c r="D2589" s="180">
        <v>4</v>
      </c>
      <c r="E2589" s="180" t="s">
        <v>233</v>
      </c>
      <c r="F2589" s="181">
        <v>5</v>
      </c>
      <c r="G2589" s="180" t="s">
        <v>196</v>
      </c>
      <c r="H2589" s="180">
        <v>602</v>
      </c>
      <c r="I2589" s="180" t="s">
        <v>247</v>
      </c>
      <c r="J2589" s="180" t="s">
        <v>126</v>
      </c>
      <c r="K2589" s="180" t="s">
        <v>198</v>
      </c>
      <c r="L2589" s="180">
        <v>460</v>
      </c>
      <c r="M2589" s="180" t="s">
        <v>199</v>
      </c>
      <c r="N2589" s="180">
        <v>29</v>
      </c>
      <c r="O2589" s="180">
        <v>4333.62</v>
      </c>
      <c r="P2589" s="180">
        <v>11182</v>
      </c>
      <c r="Q2589" t="str">
        <f t="shared" si="40"/>
        <v>Street</v>
      </c>
      <c r="R2589" s="182"/>
      <c r="S2589" t="s">
        <v>305</v>
      </c>
      <c r="U2589" s="182"/>
    </row>
    <row r="2590" spans="1:21" x14ac:dyDescent="0.35">
      <c r="A2590" s="180">
        <v>4</v>
      </c>
      <c r="B2590" s="180" t="s">
        <v>188</v>
      </c>
      <c r="C2590" s="180">
        <v>2020</v>
      </c>
      <c r="D2590" s="180">
        <v>4</v>
      </c>
      <c r="E2590" s="180" t="s">
        <v>233</v>
      </c>
      <c r="F2590" s="181">
        <v>10</v>
      </c>
      <c r="G2590" s="180" t="s">
        <v>239</v>
      </c>
      <c r="H2590" s="180">
        <v>905</v>
      </c>
      <c r="I2590" s="180" t="s">
        <v>273</v>
      </c>
      <c r="J2590" s="180" t="s">
        <v>123</v>
      </c>
      <c r="K2590" s="180" t="s">
        <v>243</v>
      </c>
      <c r="L2590" s="180">
        <v>4513</v>
      </c>
      <c r="M2590" s="180" t="s">
        <v>241</v>
      </c>
      <c r="N2590" s="180">
        <v>5</v>
      </c>
      <c r="O2590" s="180">
        <v>303.29000000000002</v>
      </c>
      <c r="P2590" s="180">
        <v>5533</v>
      </c>
      <c r="Q2590" t="str">
        <f t="shared" si="40"/>
        <v>2-Low Income Residential</v>
      </c>
      <c r="R2590" s="182"/>
      <c r="S2590" t="s">
        <v>305</v>
      </c>
      <c r="U2590" s="182"/>
    </row>
    <row r="2591" spans="1:21" x14ac:dyDescent="0.35">
      <c r="A2591" s="180">
        <v>4</v>
      </c>
      <c r="B2591" s="180" t="s">
        <v>188</v>
      </c>
      <c r="C2591" s="180">
        <v>2020</v>
      </c>
      <c r="D2591" s="180">
        <v>4</v>
      </c>
      <c r="E2591" s="180" t="s">
        <v>233</v>
      </c>
      <c r="F2591" s="181">
        <v>5</v>
      </c>
      <c r="G2591" s="180" t="s">
        <v>196</v>
      </c>
      <c r="H2591" s="180">
        <v>710</v>
      </c>
      <c r="I2591" s="180" t="s">
        <v>221</v>
      </c>
      <c r="J2591" s="180" t="s">
        <v>208</v>
      </c>
      <c r="K2591" s="180" t="s">
        <v>209</v>
      </c>
      <c r="L2591" s="180">
        <v>4552</v>
      </c>
      <c r="M2591" s="180" t="s">
        <v>277</v>
      </c>
      <c r="N2591" s="180">
        <v>1</v>
      </c>
      <c r="O2591" s="180">
        <v>-1765.47</v>
      </c>
      <c r="P2591" s="180">
        <v>0</v>
      </c>
      <c r="Q2591" t="str">
        <f t="shared" si="40"/>
        <v>5-Large C&amp;I</v>
      </c>
      <c r="R2591" s="182"/>
      <c r="S2591" t="s">
        <v>305</v>
      </c>
      <c r="U2591" s="182"/>
    </row>
    <row r="2592" spans="1:21" x14ac:dyDescent="0.35">
      <c r="A2592" s="180">
        <v>5</v>
      </c>
      <c r="B2592" s="180" t="s">
        <v>182</v>
      </c>
      <c r="C2592" s="180">
        <v>2020</v>
      </c>
      <c r="D2592" s="180">
        <v>4</v>
      </c>
      <c r="E2592" s="180" t="s">
        <v>233</v>
      </c>
      <c r="F2592" s="181">
        <v>10</v>
      </c>
      <c r="G2592" s="180" t="s">
        <v>239</v>
      </c>
      <c r="H2592" s="180">
        <v>2</v>
      </c>
      <c r="I2592" s="180" t="s">
        <v>265</v>
      </c>
      <c r="J2592" s="180" t="s">
        <v>122</v>
      </c>
      <c r="K2592" s="180" t="s">
        <v>231</v>
      </c>
      <c r="L2592" s="180">
        <v>207</v>
      </c>
      <c r="M2592" s="180" t="s">
        <v>244</v>
      </c>
      <c r="N2592" s="180">
        <v>24</v>
      </c>
      <c r="O2592" s="180">
        <v>5771.21</v>
      </c>
      <c r="P2592" s="180">
        <v>22281</v>
      </c>
      <c r="Q2592" t="str">
        <f t="shared" si="40"/>
        <v>1-Residential</v>
      </c>
      <c r="R2592" s="182"/>
      <c r="S2592" t="s">
        <v>305</v>
      </c>
      <c r="U2592" s="182"/>
    </row>
    <row r="2593" spans="1:21" x14ac:dyDescent="0.35">
      <c r="A2593" s="180">
        <v>5</v>
      </c>
      <c r="B2593" s="180" t="s">
        <v>182</v>
      </c>
      <c r="C2593" s="180">
        <v>2020</v>
      </c>
      <c r="D2593" s="180">
        <v>4</v>
      </c>
      <c r="E2593" s="180" t="s">
        <v>233</v>
      </c>
      <c r="F2593" s="181">
        <v>5</v>
      </c>
      <c r="G2593" s="180" t="s">
        <v>196</v>
      </c>
      <c r="H2593" s="180">
        <v>700</v>
      </c>
      <c r="I2593" s="180" t="s">
        <v>274</v>
      </c>
      <c r="J2593" s="180" t="s">
        <v>208</v>
      </c>
      <c r="K2593" s="180" t="s">
        <v>209</v>
      </c>
      <c r="L2593" s="180">
        <v>460</v>
      </c>
      <c r="M2593" s="180" t="s">
        <v>199</v>
      </c>
      <c r="N2593" s="180">
        <v>4</v>
      </c>
      <c r="O2593" s="180">
        <v>103166.29</v>
      </c>
      <c r="P2593" s="180">
        <v>590500</v>
      </c>
      <c r="Q2593" t="str">
        <f t="shared" si="40"/>
        <v>5-Large C&amp;I</v>
      </c>
      <c r="R2593" s="182"/>
      <c r="S2593" t="s">
        <v>305</v>
      </c>
      <c r="U2593" s="182"/>
    </row>
    <row r="2594" spans="1:21" x14ac:dyDescent="0.35">
      <c r="A2594" s="180">
        <v>5</v>
      </c>
      <c r="B2594" s="180" t="s">
        <v>182</v>
      </c>
      <c r="C2594" s="180">
        <v>2020</v>
      </c>
      <c r="D2594" s="180">
        <v>4</v>
      </c>
      <c r="E2594" s="180" t="s">
        <v>233</v>
      </c>
      <c r="F2594" s="181">
        <v>5</v>
      </c>
      <c r="G2594" s="180" t="s">
        <v>196</v>
      </c>
      <c r="H2594" s="180">
        <v>701</v>
      </c>
      <c r="I2594" s="180" t="s">
        <v>207</v>
      </c>
      <c r="J2594" s="180" t="s">
        <v>208</v>
      </c>
      <c r="K2594" s="180" t="s">
        <v>209</v>
      </c>
      <c r="L2594" s="180">
        <v>460</v>
      </c>
      <c r="M2594" s="180" t="s">
        <v>199</v>
      </c>
      <c r="N2594" s="180">
        <v>75</v>
      </c>
      <c r="O2594" s="180">
        <v>1127603.1200000001</v>
      </c>
      <c r="P2594" s="180">
        <v>6280024</v>
      </c>
      <c r="Q2594" t="str">
        <f t="shared" si="40"/>
        <v>5-Large C&amp;I</v>
      </c>
      <c r="R2594" s="182"/>
      <c r="S2594" t="s">
        <v>305</v>
      </c>
      <c r="U2594" s="182"/>
    </row>
    <row r="2595" spans="1:21" x14ac:dyDescent="0.35">
      <c r="A2595" s="180">
        <v>5</v>
      </c>
      <c r="B2595" s="180" t="s">
        <v>182</v>
      </c>
      <c r="C2595" s="180">
        <v>2020</v>
      </c>
      <c r="D2595" s="180">
        <v>4</v>
      </c>
      <c r="E2595" s="180" t="s">
        <v>233</v>
      </c>
      <c r="F2595" s="181">
        <v>3</v>
      </c>
      <c r="G2595" s="180" t="s">
        <v>190</v>
      </c>
      <c r="H2595" s="180">
        <v>950</v>
      </c>
      <c r="I2595" s="180" t="s">
        <v>185</v>
      </c>
      <c r="J2595" s="180" t="s">
        <v>116</v>
      </c>
      <c r="K2595" s="180" t="s">
        <v>186</v>
      </c>
      <c r="L2595" s="180">
        <v>4532</v>
      </c>
      <c r="M2595" s="180" t="s">
        <v>201</v>
      </c>
      <c r="N2595" s="180">
        <v>60908</v>
      </c>
      <c r="O2595" s="180">
        <v>3397339.58</v>
      </c>
      <c r="P2595" s="180">
        <v>82235844</v>
      </c>
      <c r="Q2595" t="str">
        <f t="shared" si="40"/>
        <v>3-Small C&amp;I</v>
      </c>
      <c r="R2595" s="182"/>
      <c r="S2595" t="s">
        <v>305</v>
      </c>
      <c r="U2595" s="182"/>
    </row>
    <row r="2596" spans="1:21" x14ac:dyDescent="0.35">
      <c r="A2596" s="180">
        <v>5</v>
      </c>
      <c r="B2596" s="180" t="s">
        <v>182</v>
      </c>
      <c r="C2596" s="180">
        <v>2020</v>
      </c>
      <c r="D2596" s="180">
        <v>4</v>
      </c>
      <c r="E2596" s="180" t="s">
        <v>233</v>
      </c>
      <c r="F2596" s="181">
        <v>75</v>
      </c>
      <c r="G2596" s="180" t="s">
        <v>213</v>
      </c>
      <c r="H2596" s="180">
        <v>5</v>
      </c>
      <c r="I2596" s="180" t="s">
        <v>191</v>
      </c>
      <c r="J2596" s="180" t="s">
        <v>116</v>
      </c>
      <c r="K2596" s="180" t="s">
        <v>186</v>
      </c>
      <c r="L2596" s="180">
        <v>1575</v>
      </c>
      <c r="M2596" s="180" t="s">
        <v>219</v>
      </c>
      <c r="N2596" s="180">
        <v>5</v>
      </c>
      <c r="O2596" s="180">
        <v>2229.1799999999998</v>
      </c>
      <c r="P2596" s="180">
        <v>9940</v>
      </c>
      <c r="Q2596" t="str">
        <f t="shared" si="40"/>
        <v>3-Small C&amp;I</v>
      </c>
      <c r="R2596" s="182"/>
      <c r="S2596" t="s">
        <v>305</v>
      </c>
      <c r="U2596" s="182"/>
    </row>
    <row r="2597" spans="1:21" x14ac:dyDescent="0.35">
      <c r="A2597" s="180">
        <v>4</v>
      </c>
      <c r="B2597" s="180" t="s">
        <v>188</v>
      </c>
      <c r="C2597" s="180">
        <v>2020</v>
      </c>
      <c r="D2597" s="180">
        <v>4</v>
      </c>
      <c r="E2597" s="180" t="s">
        <v>233</v>
      </c>
      <c r="F2597" s="181">
        <v>1</v>
      </c>
      <c r="G2597" s="180" t="s">
        <v>184</v>
      </c>
      <c r="H2597" s="180">
        <v>10</v>
      </c>
      <c r="I2597" s="180" t="s">
        <v>252</v>
      </c>
      <c r="J2597" s="180" t="s">
        <v>119</v>
      </c>
      <c r="K2597" s="180" t="s">
        <v>215</v>
      </c>
      <c r="L2597" s="180">
        <v>200</v>
      </c>
      <c r="M2597" s="180" t="s">
        <v>211</v>
      </c>
      <c r="N2597" s="180">
        <v>3</v>
      </c>
      <c r="O2597" s="180">
        <v>572.79999999999995</v>
      </c>
      <c r="P2597" s="180">
        <v>2378</v>
      </c>
      <c r="Q2597" t="str">
        <f t="shared" si="40"/>
        <v>3-Small C&amp;I</v>
      </c>
      <c r="R2597" s="182"/>
      <c r="S2597" t="s">
        <v>305</v>
      </c>
      <c r="U2597" s="182"/>
    </row>
    <row r="2598" spans="1:21" x14ac:dyDescent="0.35">
      <c r="A2598" s="180">
        <v>5</v>
      </c>
      <c r="B2598" s="180" t="s">
        <v>182</v>
      </c>
      <c r="C2598" s="180">
        <v>2020</v>
      </c>
      <c r="D2598" s="180">
        <v>4</v>
      </c>
      <c r="E2598" s="180" t="s">
        <v>233</v>
      </c>
      <c r="F2598" s="181">
        <v>10</v>
      </c>
      <c r="G2598" s="180" t="s">
        <v>239</v>
      </c>
      <c r="H2598" s="180">
        <v>616</v>
      </c>
      <c r="I2598" s="180" t="s">
        <v>200</v>
      </c>
      <c r="J2598" s="180" t="s">
        <v>126</v>
      </c>
      <c r="K2598" s="180" t="s">
        <v>198</v>
      </c>
      <c r="L2598" s="180">
        <v>4513</v>
      </c>
      <c r="M2598" s="180" t="s">
        <v>241</v>
      </c>
      <c r="N2598" s="180">
        <v>3</v>
      </c>
      <c r="O2598" s="180">
        <v>88.89</v>
      </c>
      <c r="P2598" s="180">
        <v>337</v>
      </c>
      <c r="Q2598" t="str">
        <f t="shared" si="40"/>
        <v>Street</v>
      </c>
      <c r="R2598" s="182"/>
      <c r="S2598" t="s">
        <v>305</v>
      </c>
      <c r="U2598" s="182"/>
    </row>
    <row r="2599" spans="1:21" x14ac:dyDescent="0.35">
      <c r="A2599" s="180">
        <v>4</v>
      </c>
      <c r="B2599" s="180" t="s">
        <v>188</v>
      </c>
      <c r="C2599" s="180">
        <v>2020</v>
      </c>
      <c r="D2599" s="180">
        <v>4</v>
      </c>
      <c r="E2599" s="180" t="s">
        <v>233</v>
      </c>
      <c r="F2599" s="181">
        <v>1</v>
      </c>
      <c r="G2599" s="180" t="s">
        <v>184</v>
      </c>
      <c r="H2599" s="180">
        <v>2</v>
      </c>
      <c r="I2599" s="180" t="s">
        <v>265</v>
      </c>
      <c r="J2599" s="180" t="s">
        <v>122</v>
      </c>
      <c r="K2599" s="180" t="s">
        <v>231</v>
      </c>
      <c r="L2599" s="180">
        <v>200</v>
      </c>
      <c r="M2599" s="180" t="s">
        <v>211</v>
      </c>
      <c r="N2599" s="180">
        <v>1</v>
      </c>
      <c r="O2599" s="180">
        <v>844.99</v>
      </c>
      <c r="P2599" s="180">
        <v>3322</v>
      </c>
      <c r="Q2599" t="str">
        <f t="shared" si="40"/>
        <v>1-Residential</v>
      </c>
      <c r="R2599" s="182"/>
      <c r="S2599" t="s">
        <v>305</v>
      </c>
      <c r="U2599" s="182"/>
    </row>
    <row r="2600" spans="1:21" x14ac:dyDescent="0.35">
      <c r="A2600" s="180">
        <v>5</v>
      </c>
      <c r="B2600" s="180" t="s">
        <v>182</v>
      </c>
      <c r="C2600" s="180">
        <v>2020</v>
      </c>
      <c r="D2600" s="180">
        <v>4</v>
      </c>
      <c r="E2600" s="180" t="s">
        <v>233</v>
      </c>
      <c r="F2600" s="181">
        <v>1</v>
      </c>
      <c r="G2600" s="180" t="s">
        <v>184</v>
      </c>
      <c r="H2600" s="180">
        <v>301</v>
      </c>
      <c r="I2600" s="180" t="s">
        <v>248</v>
      </c>
      <c r="J2600" s="180" t="s">
        <v>122</v>
      </c>
      <c r="K2600" s="180" t="s">
        <v>231</v>
      </c>
      <c r="L2600" s="180">
        <v>200</v>
      </c>
      <c r="M2600" s="180" t="s">
        <v>211</v>
      </c>
      <c r="N2600" s="180">
        <v>2</v>
      </c>
      <c r="O2600" s="180">
        <v>32.979999999999997</v>
      </c>
      <c r="P2600" s="180">
        <v>130</v>
      </c>
      <c r="Q2600" t="str">
        <f t="shared" si="40"/>
        <v>1-Residential</v>
      </c>
      <c r="R2600" s="182"/>
      <c r="S2600" t="s">
        <v>305</v>
      </c>
      <c r="U2600" s="182"/>
    </row>
    <row r="2601" spans="1:21" x14ac:dyDescent="0.35">
      <c r="A2601" s="180">
        <v>5</v>
      </c>
      <c r="B2601" s="180" t="s">
        <v>182</v>
      </c>
      <c r="C2601" s="180">
        <v>2020</v>
      </c>
      <c r="D2601" s="180">
        <v>4</v>
      </c>
      <c r="E2601" s="180" t="s">
        <v>233</v>
      </c>
      <c r="F2601" s="181">
        <v>75</v>
      </c>
      <c r="G2601" s="180" t="s">
        <v>213</v>
      </c>
      <c r="H2601" s="180">
        <v>13</v>
      </c>
      <c r="I2601" s="180" t="s">
        <v>297</v>
      </c>
      <c r="J2601" s="180" t="s">
        <v>120</v>
      </c>
      <c r="K2601" s="180" t="s">
        <v>217</v>
      </c>
      <c r="L2601" s="180">
        <v>1575</v>
      </c>
      <c r="M2601" s="180" t="s">
        <v>219</v>
      </c>
      <c r="N2601" s="180">
        <v>1</v>
      </c>
      <c r="O2601" s="180">
        <v>981.69</v>
      </c>
      <c r="P2601" s="180">
        <v>4690</v>
      </c>
      <c r="Q2601" t="str">
        <f t="shared" si="40"/>
        <v>4-Medium C&amp;I</v>
      </c>
      <c r="R2601" s="182"/>
      <c r="S2601" t="s">
        <v>305</v>
      </c>
      <c r="U2601" s="182"/>
    </row>
    <row r="2602" spans="1:21" x14ac:dyDescent="0.35">
      <c r="A2602" s="180">
        <v>5</v>
      </c>
      <c r="B2602" s="180" t="s">
        <v>182</v>
      </c>
      <c r="C2602" s="180">
        <v>2020</v>
      </c>
      <c r="D2602" s="180">
        <v>4</v>
      </c>
      <c r="E2602" s="180" t="s">
        <v>233</v>
      </c>
      <c r="F2602" s="181">
        <v>3</v>
      </c>
      <c r="G2602" s="180" t="s">
        <v>190</v>
      </c>
      <c r="H2602" s="180">
        <v>16</v>
      </c>
      <c r="I2602" s="180" t="s">
        <v>282</v>
      </c>
      <c r="J2602" s="180" t="s">
        <v>128</v>
      </c>
      <c r="K2602" s="180" t="s">
        <v>264</v>
      </c>
      <c r="L2602" s="180">
        <v>300</v>
      </c>
      <c r="M2602" s="180" t="s">
        <v>192</v>
      </c>
      <c r="N2602" s="180">
        <v>1</v>
      </c>
      <c r="O2602" s="180">
        <v>2152.1799999999998</v>
      </c>
      <c r="P2602" s="180">
        <v>10800</v>
      </c>
      <c r="Q2602" t="str">
        <f t="shared" si="40"/>
        <v>4-Medium C&amp;I</v>
      </c>
      <c r="R2602" s="182"/>
      <c r="S2602" t="s">
        <v>305</v>
      </c>
      <c r="U2602" s="182"/>
    </row>
    <row r="2603" spans="1:21" x14ac:dyDescent="0.35">
      <c r="A2603" s="180">
        <v>5</v>
      </c>
      <c r="B2603" s="180" t="s">
        <v>182</v>
      </c>
      <c r="C2603" s="180">
        <v>2020</v>
      </c>
      <c r="D2603" s="180">
        <v>4</v>
      </c>
      <c r="E2603" s="180" t="s">
        <v>233</v>
      </c>
      <c r="F2603" s="181">
        <v>3</v>
      </c>
      <c r="G2603" s="180" t="s">
        <v>190</v>
      </c>
      <c r="H2603" s="180">
        <v>17</v>
      </c>
      <c r="I2603" s="180" t="s">
        <v>205</v>
      </c>
      <c r="J2603" s="180" t="s">
        <v>129</v>
      </c>
      <c r="K2603" s="180" t="s">
        <v>206</v>
      </c>
      <c r="L2603" s="180">
        <v>300</v>
      </c>
      <c r="M2603" s="180" t="s">
        <v>192</v>
      </c>
      <c r="N2603" s="180">
        <v>2</v>
      </c>
      <c r="O2603" s="180">
        <v>2441.9699999999998</v>
      </c>
      <c r="P2603" s="180">
        <v>11720</v>
      </c>
      <c r="Q2603" t="str">
        <f t="shared" si="40"/>
        <v>4-Medium C&amp;I</v>
      </c>
      <c r="R2603" s="182"/>
      <c r="S2603" t="s">
        <v>305</v>
      </c>
      <c r="U2603" s="182"/>
    </row>
    <row r="2604" spans="1:21" x14ac:dyDescent="0.35">
      <c r="A2604" s="180">
        <v>5</v>
      </c>
      <c r="B2604" s="180" t="s">
        <v>182</v>
      </c>
      <c r="C2604" s="180">
        <v>2020</v>
      </c>
      <c r="D2604" s="180">
        <v>4</v>
      </c>
      <c r="E2604" s="180" t="s">
        <v>233</v>
      </c>
      <c r="F2604" s="181">
        <v>6</v>
      </c>
      <c r="G2604" s="180" t="s">
        <v>193</v>
      </c>
      <c r="H2604" s="180">
        <v>626</v>
      </c>
      <c r="I2604" s="180" t="s">
        <v>269</v>
      </c>
      <c r="J2604" s="180" t="s">
        <v>133</v>
      </c>
      <c r="K2604" s="180" t="s">
        <v>213</v>
      </c>
      <c r="L2604" s="180">
        <v>700</v>
      </c>
      <c r="M2604" s="180" t="s">
        <v>194</v>
      </c>
      <c r="N2604" s="180">
        <v>4</v>
      </c>
      <c r="O2604" s="180">
        <v>2163.3200000000002</v>
      </c>
      <c r="P2604" s="180">
        <v>577</v>
      </c>
      <c r="Q2604" t="str">
        <f t="shared" si="40"/>
        <v>Street</v>
      </c>
      <c r="R2604" s="182"/>
      <c r="S2604" t="s">
        <v>305</v>
      </c>
      <c r="U2604" s="182"/>
    </row>
    <row r="2605" spans="1:21" x14ac:dyDescent="0.35">
      <c r="A2605" s="180">
        <v>5</v>
      </c>
      <c r="B2605" s="180" t="s">
        <v>182</v>
      </c>
      <c r="C2605" s="180">
        <v>2020</v>
      </c>
      <c r="D2605" s="180">
        <v>4</v>
      </c>
      <c r="E2605" s="180" t="s">
        <v>233</v>
      </c>
      <c r="F2605" s="181">
        <v>1</v>
      </c>
      <c r="G2605" s="180" t="s">
        <v>184</v>
      </c>
      <c r="H2605" s="180">
        <v>903</v>
      </c>
      <c r="I2605" s="180" t="s">
        <v>240</v>
      </c>
      <c r="J2605" s="180" t="s">
        <v>122</v>
      </c>
      <c r="K2605" s="180" t="s">
        <v>231</v>
      </c>
      <c r="L2605" s="180">
        <v>4512</v>
      </c>
      <c r="M2605" s="180" t="s">
        <v>187</v>
      </c>
      <c r="N2605" s="180">
        <v>461112</v>
      </c>
      <c r="O2605" s="180">
        <v>33441796.609999999</v>
      </c>
      <c r="P2605" s="180">
        <v>244277591</v>
      </c>
      <c r="Q2605" t="str">
        <f t="shared" si="40"/>
        <v>1-Residential</v>
      </c>
      <c r="R2605" s="182"/>
      <c r="S2605" t="s">
        <v>305</v>
      </c>
      <c r="U2605" s="182"/>
    </row>
    <row r="2606" spans="1:21" x14ac:dyDescent="0.35">
      <c r="A2606" s="180">
        <v>5</v>
      </c>
      <c r="B2606" s="180" t="s">
        <v>182</v>
      </c>
      <c r="C2606" s="180">
        <v>2020</v>
      </c>
      <c r="D2606" s="180">
        <v>4</v>
      </c>
      <c r="E2606" s="180" t="s">
        <v>233</v>
      </c>
      <c r="F2606" s="181">
        <v>3</v>
      </c>
      <c r="G2606" s="180" t="s">
        <v>190</v>
      </c>
      <c r="H2606" s="180">
        <v>602</v>
      </c>
      <c r="I2606" s="180" t="s">
        <v>247</v>
      </c>
      <c r="J2606" s="180" t="s">
        <v>126</v>
      </c>
      <c r="K2606" s="180" t="s">
        <v>198</v>
      </c>
      <c r="L2606" s="180">
        <v>300</v>
      </c>
      <c r="M2606" s="180" t="s">
        <v>192</v>
      </c>
      <c r="N2606" s="180">
        <v>914</v>
      </c>
      <c r="O2606" s="180">
        <v>103911.79</v>
      </c>
      <c r="P2606" s="180">
        <v>256118</v>
      </c>
      <c r="Q2606" t="str">
        <f t="shared" si="40"/>
        <v>Street</v>
      </c>
      <c r="R2606" s="182"/>
      <c r="S2606" t="s">
        <v>305</v>
      </c>
      <c r="U2606" s="182"/>
    </row>
    <row r="2607" spans="1:21" x14ac:dyDescent="0.35">
      <c r="A2607" s="180">
        <v>5</v>
      </c>
      <c r="B2607" s="180" t="s">
        <v>182</v>
      </c>
      <c r="C2607" s="180">
        <v>2020</v>
      </c>
      <c r="D2607" s="180">
        <v>4</v>
      </c>
      <c r="E2607" s="180" t="s">
        <v>233</v>
      </c>
      <c r="F2607" s="181">
        <v>6</v>
      </c>
      <c r="G2607" s="180" t="s">
        <v>193</v>
      </c>
      <c r="H2607" s="180">
        <v>602</v>
      </c>
      <c r="I2607" s="180" t="s">
        <v>247</v>
      </c>
      <c r="J2607" s="180" t="s">
        <v>126</v>
      </c>
      <c r="K2607" s="180" t="s">
        <v>198</v>
      </c>
      <c r="L2607" s="180">
        <v>700</v>
      </c>
      <c r="M2607" s="180" t="s">
        <v>194</v>
      </c>
      <c r="N2607" s="180">
        <v>321</v>
      </c>
      <c r="O2607" s="180">
        <v>30050</v>
      </c>
      <c r="P2607" s="180">
        <v>73268</v>
      </c>
      <c r="Q2607" t="str">
        <f t="shared" si="40"/>
        <v>Street</v>
      </c>
      <c r="R2607" s="182"/>
      <c r="S2607" t="s">
        <v>305</v>
      </c>
      <c r="U2607" s="182"/>
    </row>
    <row r="2608" spans="1:21" x14ac:dyDescent="0.35">
      <c r="A2608" s="180">
        <v>5</v>
      </c>
      <c r="B2608" s="180" t="s">
        <v>182</v>
      </c>
      <c r="C2608" s="180">
        <v>2020</v>
      </c>
      <c r="D2608" s="180">
        <v>4</v>
      </c>
      <c r="E2608" s="180" t="s">
        <v>233</v>
      </c>
      <c r="F2608" s="181">
        <v>6</v>
      </c>
      <c r="G2608" s="180" t="s">
        <v>193</v>
      </c>
      <c r="H2608" s="180">
        <v>609</v>
      </c>
      <c r="I2608" s="180" t="s">
        <v>299</v>
      </c>
      <c r="J2608" s="180" t="s">
        <v>279</v>
      </c>
      <c r="K2608" s="180" t="s">
        <v>213</v>
      </c>
      <c r="L2608" s="180">
        <v>700</v>
      </c>
      <c r="M2608" s="180" t="s">
        <v>194</v>
      </c>
      <c r="N2608" s="180">
        <v>14</v>
      </c>
      <c r="O2608" s="180">
        <v>7149.78</v>
      </c>
      <c r="P2608" s="180">
        <v>30570</v>
      </c>
      <c r="Q2608" t="str">
        <f t="shared" si="40"/>
        <v>Street</v>
      </c>
      <c r="R2608" s="182"/>
      <c r="S2608" t="s">
        <v>305</v>
      </c>
      <c r="U2608" s="182"/>
    </row>
    <row r="2609" spans="1:21" x14ac:dyDescent="0.35">
      <c r="A2609" s="180">
        <v>5</v>
      </c>
      <c r="B2609" s="180" t="s">
        <v>182</v>
      </c>
      <c r="C2609" s="180">
        <v>2020</v>
      </c>
      <c r="D2609" s="180">
        <v>4</v>
      </c>
      <c r="E2609" s="180" t="s">
        <v>233</v>
      </c>
      <c r="F2609" s="181">
        <v>1</v>
      </c>
      <c r="G2609" s="180" t="s">
        <v>184</v>
      </c>
      <c r="H2609" s="180">
        <v>1</v>
      </c>
      <c r="I2609" s="180" t="s">
        <v>230</v>
      </c>
      <c r="J2609" s="180" t="s">
        <v>122</v>
      </c>
      <c r="K2609" s="180" t="s">
        <v>231</v>
      </c>
      <c r="L2609" s="180">
        <v>200</v>
      </c>
      <c r="M2609" s="180" t="s">
        <v>211</v>
      </c>
      <c r="N2609" s="180">
        <v>500596</v>
      </c>
      <c r="O2609" s="180">
        <v>70142828.640000001</v>
      </c>
      <c r="P2609" s="180">
        <v>252939055</v>
      </c>
      <c r="Q2609" t="str">
        <f t="shared" si="40"/>
        <v>1-Residential</v>
      </c>
      <c r="R2609" s="182"/>
      <c r="S2609" t="s">
        <v>305</v>
      </c>
      <c r="U2609" s="182"/>
    </row>
    <row r="2610" spans="1:21" x14ac:dyDescent="0.35">
      <c r="A2610" s="180">
        <v>4</v>
      </c>
      <c r="B2610" s="180" t="s">
        <v>188</v>
      </c>
      <c r="C2610" s="180">
        <v>2020</v>
      </c>
      <c r="D2610" s="180">
        <v>4</v>
      </c>
      <c r="E2610" s="180" t="s">
        <v>233</v>
      </c>
      <c r="F2610" s="181">
        <v>3</v>
      </c>
      <c r="G2610" s="180" t="s">
        <v>190</v>
      </c>
      <c r="H2610" s="180">
        <v>18</v>
      </c>
      <c r="I2610" s="180" t="s">
        <v>216</v>
      </c>
      <c r="J2610" s="180" t="s">
        <v>120</v>
      </c>
      <c r="K2610" s="180" t="s">
        <v>217</v>
      </c>
      <c r="L2610" s="180">
        <v>300</v>
      </c>
      <c r="M2610" s="180" t="s">
        <v>192</v>
      </c>
      <c r="N2610" s="180">
        <v>3</v>
      </c>
      <c r="O2610" s="180">
        <v>1383.6</v>
      </c>
      <c r="P2610" s="180">
        <v>6091</v>
      </c>
      <c r="Q2610" t="str">
        <f t="shared" si="40"/>
        <v>4-Medium C&amp;I</v>
      </c>
      <c r="R2610" s="182"/>
      <c r="S2610" t="s">
        <v>305</v>
      </c>
      <c r="U2610" s="182"/>
    </row>
    <row r="2611" spans="1:21" x14ac:dyDescent="0.35">
      <c r="A2611" s="180">
        <v>5</v>
      </c>
      <c r="B2611" s="180" t="s">
        <v>182</v>
      </c>
      <c r="C2611" s="180">
        <v>2020</v>
      </c>
      <c r="D2611" s="180">
        <v>4</v>
      </c>
      <c r="E2611" s="180" t="s">
        <v>233</v>
      </c>
      <c r="F2611" s="181">
        <v>3</v>
      </c>
      <c r="G2611" s="180" t="s">
        <v>190</v>
      </c>
      <c r="H2611" s="180">
        <v>955</v>
      </c>
      <c r="I2611" s="180" t="s">
        <v>283</v>
      </c>
      <c r="J2611" s="180" t="s">
        <v>120</v>
      </c>
      <c r="K2611" s="180" t="s">
        <v>217</v>
      </c>
      <c r="L2611" s="180">
        <v>4532</v>
      </c>
      <c r="M2611" s="180" t="s">
        <v>201</v>
      </c>
      <c r="N2611" s="180">
        <v>361</v>
      </c>
      <c r="O2611" s="180">
        <v>633501</v>
      </c>
      <c r="P2611" s="180">
        <v>7877360</v>
      </c>
      <c r="Q2611" t="str">
        <f t="shared" si="40"/>
        <v>4-Medium C&amp;I</v>
      </c>
      <c r="R2611" s="182"/>
      <c r="S2611" t="s">
        <v>305</v>
      </c>
      <c r="U2611" s="182"/>
    </row>
    <row r="2612" spans="1:21" x14ac:dyDescent="0.35">
      <c r="A2612" s="180">
        <v>5</v>
      </c>
      <c r="B2612" s="180" t="s">
        <v>182</v>
      </c>
      <c r="C2612" s="180">
        <v>2020</v>
      </c>
      <c r="D2612" s="180">
        <v>4</v>
      </c>
      <c r="E2612" s="180" t="s">
        <v>233</v>
      </c>
      <c r="F2612" s="181">
        <v>3</v>
      </c>
      <c r="G2612" s="180" t="s">
        <v>190</v>
      </c>
      <c r="H2612" s="180">
        <v>956</v>
      </c>
      <c r="I2612" s="180" t="s">
        <v>286</v>
      </c>
      <c r="J2612" s="180" t="s">
        <v>120</v>
      </c>
      <c r="K2612" s="180" t="s">
        <v>217</v>
      </c>
      <c r="L2612" s="180">
        <v>4532</v>
      </c>
      <c r="M2612" s="180" t="s">
        <v>201</v>
      </c>
      <c r="N2612" s="180">
        <v>223</v>
      </c>
      <c r="O2612" s="180">
        <v>340329.08</v>
      </c>
      <c r="P2612" s="180">
        <v>4204211</v>
      </c>
      <c r="Q2612" t="str">
        <f t="shared" si="40"/>
        <v>4-Medium C&amp;I</v>
      </c>
      <c r="R2612" s="182"/>
      <c r="S2612" t="s">
        <v>305</v>
      </c>
      <c r="U2612" s="182"/>
    </row>
    <row r="2613" spans="1:21" x14ac:dyDescent="0.35">
      <c r="A2613" s="180">
        <v>5</v>
      </c>
      <c r="B2613" s="180" t="s">
        <v>182</v>
      </c>
      <c r="C2613" s="180">
        <v>2020</v>
      </c>
      <c r="D2613" s="180">
        <v>4</v>
      </c>
      <c r="E2613" s="180" t="s">
        <v>233</v>
      </c>
      <c r="F2613" s="181">
        <v>3</v>
      </c>
      <c r="G2613" s="180" t="s">
        <v>190</v>
      </c>
      <c r="H2613" s="180">
        <v>13</v>
      </c>
      <c r="I2613" s="180" t="s">
        <v>297</v>
      </c>
      <c r="J2613" s="180" t="s">
        <v>120</v>
      </c>
      <c r="K2613" s="180" t="s">
        <v>217</v>
      </c>
      <c r="L2613" s="180">
        <v>300</v>
      </c>
      <c r="M2613" s="180" t="s">
        <v>192</v>
      </c>
      <c r="N2613" s="180">
        <v>102</v>
      </c>
      <c r="O2613" s="180">
        <v>238258.78</v>
      </c>
      <c r="P2613" s="180">
        <v>1161828</v>
      </c>
      <c r="Q2613" t="str">
        <f t="shared" si="40"/>
        <v>4-Medium C&amp;I</v>
      </c>
      <c r="R2613" s="182"/>
      <c r="S2613" t="s">
        <v>305</v>
      </c>
      <c r="U2613" s="182"/>
    </row>
    <row r="2614" spans="1:21" x14ac:dyDescent="0.35">
      <c r="A2614" s="180">
        <v>5</v>
      </c>
      <c r="B2614" s="180" t="s">
        <v>182</v>
      </c>
      <c r="C2614" s="180">
        <v>2020</v>
      </c>
      <c r="D2614" s="180">
        <v>4</v>
      </c>
      <c r="E2614" s="180" t="s">
        <v>233</v>
      </c>
      <c r="F2614" s="181">
        <v>79</v>
      </c>
      <c r="G2614" s="180" t="s">
        <v>213</v>
      </c>
      <c r="H2614" s="180">
        <v>951</v>
      </c>
      <c r="I2614" s="180" t="s">
        <v>251</v>
      </c>
      <c r="J2614" s="180" t="s">
        <v>127</v>
      </c>
      <c r="K2614" s="180" t="s">
        <v>250</v>
      </c>
      <c r="L2614" s="180">
        <v>4579</v>
      </c>
      <c r="M2614" s="180" t="s">
        <v>222</v>
      </c>
      <c r="N2614" s="180">
        <v>7</v>
      </c>
      <c r="O2614" s="180">
        <v>328.03</v>
      </c>
      <c r="P2614" s="180">
        <v>2844</v>
      </c>
      <c r="Q2614" t="str">
        <f t="shared" si="40"/>
        <v>3-Small C&amp;I</v>
      </c>
      <c r="R2614" s="182"/>
      <c r="S2614" t="s">
        <v>305</v>
      </c>
      <c r="U2614" s="182"/>
    </row>
    <row r="2615" spans="1:21" x14ac:dyDescent="0.35">
      <c r="A2615" s="180">
        <v>4</v>
      </c>
      <c r="B2615" s="180" t="s">
        <v>188</v>
      </c>
      <c r="C2615" s="180">
        <v>2020</v>
      </c>
      <c r="D2615" s="180">
        <v>4</v>
      </c>
      <c r="E2615" s="180" t="s">
        <v>233</v>
      </c>
      <c r="F2615" s="181">
        <v>3</v>
      </c>
      <c r="G2615" s="180" t="s">
        <v>190</v>
      </c>
      <c r="H2615" s="180">
        <v>950</v>
      </c>
      <c r="I2615" s="180" t="s">
        <v>185</v>
      </c>
      <c r="J2615" s="180" t="s">
        <v>116</v>
      </c>
      <c r="K2615" s="180" t="s">
        <v>186</v>
      </c>
      <c r="L2615" s="180">
        <v>4532</v>
      </c>
      <c r="M2615" s="180" t="s">
        <v>201</v>
      </c>
      <c r="N2615" s="180">
        <v>1260</v>
      </c>
      <c r="O2615" s="180">
        <v>155112.85999999999</v>
      </c>
      <c r="P2615" s="180">
        <v>1371110</v>
      </c>
      <c r="Q2615" t="str">
        <f t="shared" si="40"/>
        <v>3-Small C&amp;I</v>
      </c>
      <c r="R2615" s="182"/>
      <c r="S2615" t="s">
        <v>305</v>
      </c>
      <c r="U2615" s="182"/>
    </row>
    <row r="2616" spans="1:21" x14ac:dyDescent="0.35">
      <c r="A2616" s="180">
        <v>5</v>
      </c>
      <c r="B2616" s="180" t="s">
        <v>182</v>
      </c>
      <c r="C2616" s="180">
        <v>2020</v>
      </c>
      <c r="D2616" s="180">
        <v>4</v>
      </c>
      <c r="E2616" s="180" t="s">
        <v>233</v>
      </c>
      <c r="F2616" s="181">
        <v>3</v>
      </c>
      <c r="G2616" s="180" t="s">
        <v>190</v>
      </c>
      <c r="H2616" s="180">
        <v>953</v>
      </c>
      <c r="I2616" s="180" t="s">
        <v>214</v>
      </c>
      <c r="J2616" s="180" t="s">
        <v>119</v>
      </c>
      <c r="K2616" s="180" t="s">
        <v>215</v>
      </c>
      <c r="L2616" s="180">
        <v>4532</v>
      </c>
      <c r="M2616" s="180" t="s">
        <v>201</v>
      </c>
      <c r="N2616" s="180">
        <v>19477</v>
      </c>
      <c r="O2616" s="180">
        <v>927432.32</v>
      </c>
      <c r="P2616" s="180">
        <v>9291034</v>
      </c>
      <c r="Q2616" t="str">
        <f t="shared" si="40"/>
        <v>3-Small C&amp;I</v>
      </c>
      <c r="R2616" s="182"/>
      <c r="S2616" t="s">
        <v>305</v>
      </c>
      <c r="U2616" s="182"/>
    </row>
    <row r="2617" spans="1:21" x14ac:dyDescent="0.35">
      <c r="A2617" s="180">
        <v>5</v>
      </c>
      <c r="B2617" s="180" t="s">
        <v>182</v>
      </c>
      <c r="C2617" s="180">
        <v>2020</v>
      </c>
      <c r="D2617" s="180">
        <v>4</v>
      </c>
      <c r="E2617" s="180" t="s">
        <v>233</v>
      </c>
      <c r="F2617" s="181">
        <v>6</v>
      </c>
      <c r="G2617" s="180" t="s">
        <v>193</v>
      </c>
      <c r="H2617" s="180">
        <v>5</v>
      </c>
      <c r="I2617" s="180" t="s">
        <v>191</v>
      </c>
      <c r="J2617" s="180" t="s">
        <v>116</v>
      </c>
      <c r="K2617" s="180" t="s">
        <v>186</v>
      </c>
      <c r="L2617" s="180">
        <v>700</v>
      </c>
      <c r="M2617" s="180" t="s">
        <v>194</v>
      </c>
      <c r="N2617" s="180">
        <v>6</v>
      </c>
      <c r="O2617" s="180">
        <v>509.51</v>
      </c>
      <c r="P2617" s="180">
        <v>2052</v>
      </c>
      <c r="Q2617" t="str">
        <f t="shared" si="40"/>
        <v>3-Small C&amp;I</v>
      </c>
      <c r="R2617" s="182"/>
      <c r="S2617" t="s">
        <v>305</v>
      </c>
      <c r="U2617" s="182"/>
    </row>
    <row r="2618" spans="1:21" x14ac:dyDescent="0.35">
      <c r="A2618" s="180">
        <v>5</v>
      </c>
      <c r="B2618" s="180" t="s">
        <v>182</v>
      </c>
      <c r="C2618" s="180">
        <v>2020</v>
      </c>
      <c r="D2618" s="180">
        <v>4</v>
      </c>
      <c r="E2618" s="180" t="s">
        <v>233</v>
      </c>
      <c r="F2618" s="181">
        <v>1</v>
      </c>
      <c r="G2618" s="180" t="s">
        <v>184</v>
      </c>
      <c r="H2618" s="180">
        <v>953</v>
      </c>
      <c r="I2618" s="180" t="s">
        <v>214</v>
      </c>
      <c r="J2618" s="180" t="s">
        <v>119</v>
      </c>
      <c r="K2618" s="180" t="s">
        <v>215</v>
      </c>
      <c r="L2618" s="180">
        <v>4512</v>
      </c>
      <c r="M2618" s="180" t="s">
        <v>187</v>
      </c>
      <c r="N2618" s="180">
        <v>746</v>
      </c>
      <c r="O2618" s="180">
        <v>29495.78</v>
      </c>
      <c r="P2618" s="180">
        <v>229123</v>
      </c>
      <c r="Q2618" t="str">
        <f t="shared" si="40"/>
        <v>3-Small C&amp;I</v>
      </c>
      <c r="R2618" s="182"/>
      <c r="S2618" t="s">
        <v>305</v>
      </c>
      <c r="U2618" s="182"/>
    </row>
    <row r="2619" spans="1:21" x14ac:dyDescent="0.35">
      <c r="A2619" s="180">
        <v>5</v>
      </c>
      <c r="B2619" s="180" t="s">
        <v>182</v>
      </c>
      <c r="C2619" s="180">
        <v>2020</v>
      </c>
      <c r="D2619" s="180">
        <v>4</v>
      </c>
      <c r="E2619" s="180" t="s">
        <v>233</v>
      </c>
      <c r="F2619" s="181">
        <v>1</v>
      </c>
      <c r="G2619" s="180" t="s">
        <v>184</v>
      </c>
      <c r="H2619" s="180">
        <v>616</v>
      </c>
      <c r="I2619" s="180" t="s">
        <v>200</v>
      </c>
      <c r="J2619" s="180" t="s">
        <v>126</v>
      </c>
      <c r="K2619" s="180" t="s">
        <v>198</v>
      </c>
      <c r="L2619" s="180">
        <v>4512</v>
      </c>
      <c r="M2619" s="180" t="s">
        <v>187</v>
      </c>
      <c r="N2619" s="180">
        <v>617</v>
      </c>
      <c r="O2619" s="180">
        <v>22288.62</v>
      </c>
      <c r="P2619" s="180">
        <v>62907</v>
      </c>
      <c r="Q2619" t="str">
        <f t="shared" si="40"/>
        <v>Street</v>
      </c>
      <c r="R2619" s="182"/>
      <c r="S2619" t="s">
        <v>305</v>
      </c>
      <c r="U2619" s="182"/>
    </row>
    <row r="2620" spans="1:21" x14ac:dyDescent="0.35">
      <c r="A2620" s="180">
        <v>5</v>
      </c>
      <c r="B2620" s="180" t="s">
        <v>182</v>
      </c>
      <c r="C2620" s="180">
        <v>2020</v>
      </c>
      <c r="D2620" s="180">
        <v>4</v>
      </c>
      <c r="E2620" s="180" t="s">
        <v>233</v>
      </c>
      <c r="F2620" s="181">
        <v>3</v>
      </c>
      <c r="G2620" s="180" t="s">
        <v>190</v>
      </c>
      <c r="H2620" s="180">
        <v>19</v>
      </c>
      <c r="I2620" s="180" t="s">
        <v>263</v>
      </c>
      <c r="J2620" s="180" t="s">
        <v>128</v>
      </c>
      <c r="K2620" s="180" t="s">
        <v>264</v>
      </c>
      <c r="L2620" s="180">
        <v>300</v>
      </c>
      <c r="M2620" s="180" t="s">
        <v>192</v>
      </c>
      <c r="N2620" s="180">
        <v>46</v>
      </c>
      <c r="O2620" s="180">
        <v>171507.41</v>
      </c>
      <c r="P2620" s="180">
        <v>908987</v>
      </c>
      <c r="Q2620" t="str">
        <f t="shared" si="40"/>
        <v>4-Medium C&amp;I</v>
      </c>
      <c r="R2620" s="182"/>
      <c r="S2620" t="s">
        <v>305</v>
      </c>
      <c r="U2620" s="182"/>
    </row>
    <row r="2621" spans="1:21" x14ac:dyDescent="0.35">
      <c r="A2621" s="180">
        <v>5</v>
      </c>
      <c r="B2621" s="180" t="s">
        <v>182</v>
      </c>
      <c r="C2621" s="180">
        <v>2020</v>
      </c>
      <c r="D2621" s="180">
        <v>4</v>
      </c>
      <c r="E2621" s="180" t="s">
        <v>233</v>
      </c>
      <c r="F2621" s="181">
        <v>10</v>
      </c>
      <c r="G2621" s="180" t="s">
        <v>239</v>
      </c>
      <c r="H2621" s="180">
        <v>5</v>
      </c>
      <c r="I2621" s="180" t="s">
        <v>191</v>
      </c>
      <c r="J2621" s="180" t="s">
        <v>116</v>
      </c>
      <c r="K2621" s="180" t="s">
        <v>186</v>
      </c>
      <c r="L2621" s="180">
        <v>207</v>
      </c>
      <c r="M2621" s="180" t="s">
        <v>244</v>
      </c>
      <c r="N2621" s="180">
        <v>17</v>
      </c>
      <c r="O2621" s="180">
        <v>3451.21</v>
      </c>
      <c r="P2621" s="180">
        <v>14982</v>
      </c>
      <c r="Q2621" t="str">
        <f t="shared" si="40"/>
        <v>3-Small C&amp;I</v>
      </c>
      <c r="R2621" s="182"/>
      <c r="S2621" t="s">
        <v>305</v>
      </c>
      <c r="U2621" s="182"/>
    </row>
    <row r="2622" spans="1:21" x14ac:dyDescent="0.35">
      <c r="A2622" s="180">
        <v>5</v>
      </c>
      <c r="B2622" s="180" t="s">
        <v>182</v>
      </c>
      <c r="C2622" s="180">
        <v>2020</v>
      </c>
      <c r="D2622" s="180">
        <v>5</v>
      </c>
      <c r="E2622" s="180" t="s">
        <v>223</v>
      </c>
      <c r="F2622" s="181">
        <v>10</v>
      </c>
      <c r="G2622" s="180" t="s">
        <v>239</v>
      </c>
      <c r="H2622" s="180">
        <v>6</v>
      </c>
      <c r="I2622" s="180" t="s">
        <v>257</v>
      </c>
      <c r="J2622" s="180" t="s">
        <v>123</v>
      </c>
      <c r="K2622" s="180" t="s">
        <v>243</v>
      </c>
      <c r="L2622" s="180">
        <v>207</v>
      </c>
      <c r="M2622" s="180" t="s">
        <v>244</v>
      </c>
      <c r="N2622" s="180">
        <v>5215</v>
      </c>
      <c r="O2622" s="180">
        <v>597941.38</v>
      </c>
      <c r="P2622" s="180">
        <v>3582960</v>
      </c>
      <c r="Q2622" t="str">
        <f t="shared" si="40"/>
        <v>2-Low Income Residential</v>
      </c>
      <c r="R2622" s="182"/>
      <c r="S2622" t="s">
        <v>305</v>
      </c>
      <c r="U2622" s="182"/>
    </row>
    <row r="2623" spans="1:21" x14ac:dyDescent="0.35">
      <c r="A2623" s="180">
        <v>5</v>
      </c>
      <c r="B2623" s="180" t="s">
        <v>182</v>
      </c>
      <c r="C2623" s="180">
        <v>2020</v>
      </c>
      <c r="D2623" s="180">
        <v>5</v>
      </c>
      <c r="E2623" s="180" t="s">
        <v>223</v>
      </c>
      <c r="F2623" s="181">
        <v>5</v>
      </c>
      <c r="G2623" s="180" t="s">
        <v>196</v>
      </c>
      <c r="H2623" s="180">
        <v>602</v>
      </c>
      <c r="I2623" s="180" t="s">
        <v>247</v>
      </c>
      <c r="J2623" s="180" t="s">
        <v>126</v>
      </c>
      <c r="K2623" s="180" t="s">
        <v>198</v>
      </c>
      <c r="L2623" s="180">
        <v>460</v>
      </c>
      <c r="M2623" s="180" t="s">
        <v>199</v>
      </c>
      <c r="N2623" s="180">
        <v>27</v>
      </c>
      <c r="O2623" s="180">
        <v>3162.77</v>
      </c>
      <c r="P2623" s="180">
        <v>8252</v>
      </c>
      <c r="Q2623" t="str">
        <f t="shared" si="40"/>
        <v>Street</v>
      </c>
      <c r="R2623" s="182"/>
      <c r="S2623" t="s">
        <v>305</v>
      </c>
      <c r="U2623" s="182"/>
    </row>
    <row r="2624" spans="1:21" x14ac:dyDescent="0.35">
      <c r="A2624" s="180">
        <v>4</v>
      </c>
      <c r="B2624" s="180" t="s">
        <v>188</v>
      </c>
      <c r="C2624" s="180">
        <v>2020</v>
      </c>
      <c r="D2624" s="180">
        <v>5</v>
      </c>
      <c r="E2624" s="180" t="s">
        <v>223</v>
      </c>
      <c r="F2624" s="181">
        <v>6</v>
      </c>
      <c r="G2624" s="180" t="s">
        <v>193</v>
      </c>
      <c r="H2624" s="180">
        <v>615</v>
      </c>
      <c r="I2624" s="180" t="s">
        <v>293</v>
      </c>
      <c r="J2624" s="180" t="s">
        <v>124</v>
      </c>
      <c r="K2624" s="180" t="s">
        <v>262</v>
      </c>
      <c r="L2624" s="180">
        <v>4562</v>
      </c>
      <c r="M2624" s="180" t="s">
        <v>212</v>
      </c>
      <c r="N2624" s="180">
        <v>1</v>
      </c>
      <c r="O2624" s="180">
        <v>5414.86</v>
      </c>
      <c r="P2624" s="180">
        <v>11546</v>
      </c>
      <c r="Q2624" t="str">
        <f t="shared" si="40"/>
        <v>Street</v>
      </c>
      <c r="R2624" s="182"/>
      <c r="S2624" t="s">
        <v>305</v>
      </c>
      <c r="U2624" s="182"/>
    </row>
    <row r="2625" spans="1:21" x14ac:dyDescent="0.35">
      <c r="A2625" s="180">
        <v>5</v>
      </c>
      <c r="B2625" s="180" t="s">
        <v>182</v>
      </c>
      <c r="C2625" s="180">
        <v>2020</v>
      </c>
      <c r="D2625" s="180">
        <v>5</v>
      </c>
      <c r="E2625" s="180" t="s">
        <v>223</v>
      </c>
      <c r="F2625" s="181">
        <v>6</v>
      </c>
      <c r="G2625" s="180" t="s">
        <v>193</v>
      </c>
      <c r="H2625" s="180">
        <v>606</v>
      </c>
      <c r="I2625" s="180" t="s">
        <v>280</v>
      </c>
      <c r="J2625" s="180" t="s">
        <v>131</v>
      </c>
      <c r="K2625" s="180" t="s">
        <v>281</v>
      </c>
      <c r="L2625" s="180">
        <v>700</v>
      </c>
      <c r="M2625" s="180" t="s">
        <v>194</v>
      </c>
      <c r="N2625" s="180">
        <v>2</v>
      </c>
      <c r="O2625" s="180">
        <v>629.29</v>
      </c>
      <c r="P2625" s="180">
        <v>1011</v>
      </c>
      <c r="Q2625" t="str">
        <f t="shared" si="40"/>
        <v>Street</v>
      </c>
      <c r="R2625" s="182"/>
      <c r="S2625" t="s">
        <v>305</v>
      </c>
      <c r="U2625" s="182"/>
    </row>
    <row r="2626" spans="1:21" x14ac:dyDescent="0.35">
      <c r="A2626" s="180">
        <v>5</v>
      </c>
      <c r="B2626" s="180" t="s">
        <v>182</v>
      </c>
      <c r="C2626" s="180">
        <v>2020</v>
      </c>
      <c r="D2626" s="180">
        <v>5</v>
      </c>
      <c r="E2626" s="180" t="s">
        <v>223</v>
      </c>
      <c r="F2626" s="181">
        <v>5</v>
      </c>
      <c r="G2626" s="180" t="s">
        <v>196</v>
      </c>
      <c r="H2626" s="180">
        <v>701</v>
      </c>
      <c r="I2626" s="180" t="s">
        <v>207</v>
      </c>
      <c r="J2626" s="180" t="s">
        <v>208</v>
      </c>
      <c r="K2626" s="180" t="s">
        <v>209</v>
      </c>
      <c r="L2626" s="180">
        <v>460</v>
      </c>
      <c r="M2626" s="180" t="s">
        <v>199</v>
      </c>
      <c r="N2626" s="180">
        <v>80</v>
      </c>
      <c r="O2626" s="180">
        <v>1037491.71</v>
      </c>
      <c r="P2626" s="180">
        <v>6226831</v>
      </c>
      <c r="Q2626" t="str">
        <f t="shared" ref="Q2626:Q2689" si="41">VLOOKUP(J2626,S:T,2,FALSE)</f>
        <v>5-Large C&amp;I</v>
      </c>
      <c r="R2626" s="182"/>
      <c r="S2626" t="s">
        <v>305</v>
      </c>
      <c r="U2626" s="182"/>
    </row>
    <row r="2627" spans="1:21" x14ac:dyDescent="0.35">
      <c r="A2627" s="180">
        <v>5</v>
      </c>
      <c r="B2627" s="180" t="s">
        <v>182</v>
      </c>
      <c r="C2627" s="180">
        <v>2020</v>
      </c>
      <c r="D2627" s="180">
        <v>5</v>
      </c>
      <c r="E2627" s="180" t="s">
        <v>223</v>
      </c>
      <c r="F2627" s="181">
        <v>60</v>
      </c>
      <c r="G2627" s="180" t="s">
        <v>213</v>
      </c>
      <c r="H2627" s="180">
        <v>600</v>
      </c>
      <c r="I2627" s="180" t="s">
        <v>267</v>
      </c>
      <c r="J2627" s="180" t="s">
        <v>124</v>
      </c>
      <c r="K2627" s="180" t="s">
        <v>262</v>
      </c>
      <c r="L2627" s="180">
        <v>360</v>
      </c>
      <c r="M2627" s="180" t="s">
        <v>226</v>
      </c>
      <c r="N2627" s="180">
        <v>9</v>
      </c>
      <c r="O2627" s="180">
        <v>3638.12</v>
      </c>
      <c r="P2627" s="180">
        <v>3746</v>
      </c>
      <c r="Q2627" t="str">
        <f t="shared" si="41"/>
        <v>Street</v>
      </c>
      <c r="R2627" s="182"/>
      <c r="S2627" t="s">
        <v>305</v>
      </c>
      <c r="U2627" s="182"/>
    </row>
    <row r="2628" spans="1:21" x14ac:dyDescent="0.35">
      <c r="A2628" s="180">
        <v>5</v>
      </c>
      <c r="B2628" s="180" t="s">
        <v>182</v>
      </c>
      <c r="C2628" s="180">
        <v>2020</v>
      </c>
      <c r="D2628" s="180">
        <v>5</v>
      </c>
      <c r="E2628" s="180" t="s">
        <v>223</v>
      </c>
      <c r="F2628" s="181">
        <v>3</v>
      </c>
      <c r="G2628" s="180" t="s">
        <v>190</v>
      </c>
      <c r="H2628" s="180">
        <v>1</v>
      </c>
      <c r="I2628" s="180" t="s">
        <v>230</v>
      </c>
      <c r="J2628" s="180" t="s">
        <v>122</v>
      </c>
      <c r="K2628" s="180" t="s">
        <v>231</v>
      </c>
      <c r="L2628" s="180">
        <v>300</v>
      </c>
      <c r="M2628" s="180" t="s">
        <v>192</v>
      </c>
      <c r="N2628" s="180">
        <v>1200</v>
      </c>
      <c r="O2628" s="180">
        <v>232708.8</v>
      </c>
      <c r="P2628" s="180">
        <v>900691</v>
      </c>
      <c r="Q2628" t="str">
        <f t="shared" si="41"/>
        <v>1-Residential</v>
      </c>
      <c r="R2628" s="182"/>
      <c r="S2628" t="s">
        <v>305</v>
      </c>
      <c r="U2628" s="182"/>
    </row>
    <row r="2629" spans="1:21" x14ac:dyDescent="0.35">
      <c r="A2629" s="180">
        <v>5</v>
      </c>
      <c r="B2629" s="180" t="s">
        <v>182</v>
      </c>
      <c r="C2629" s="180">
        <v>2020</v>
      </c>
      <c r="D2629" s="180">
        <v>5</v>
      </c>
      <c r="E2629" s="180" t="s">
        <v>223</v>
      </c>
      <c r="F2629" s="181">
        <v>79</v>
      </c>
      <c r="G2629" s="180" t="s">
        <v>213</v>
      </c>
      <c r="H2629" s="180">
        <v>710</v>
      </c>
      <c r="I2629" s="180" t="s">
        <v>221</v>
      </c>
      <c r="J2629" s="180" t="s">
        <v>208</v>
      </c>
      <c r="K2629" s="180" t="s">
        <v>209</v>
      </c>
      <c r="L2629" s="180">
        <v>4579</v>
      </c>
      <c r="M2629" s="180" t="s">
        <v>222</v>
      </c>
      <c r="N2629" s="180">
        <v>1</v>
      </c>
      <c r="O2629" s="180">
        <v>2994.97</v>
      </c>
      <c r="P2629" s="180">
        <v>49962</v>
      </c>
      <c r="Q2629" t="str">
        <f t="shared" si="41"/>
        <v>5-Large C&amp;I</v>
      </c>
      <c r="R2629" s="182"/>
      <c r="S2629" t="s">
        <v>305</v>
      </c>
      <c r="U2629" s="182"/>
    </row>
    <row r="2630" spans="1:21" x14ac:dyDescent="0.35">
      <c r="A2630" s="180">
        <v>5</v>
      </c>
      <c r="B2630" s="180" t="s">
        <v>182</v>
      </c>
      <c r="C2630" s="180">
        <v>2020</v>
      </c>
      <c r="D2630" s="180">
        <v>5</v>
      </c>
      <c r="E2630" s="180" t="s">
        <v>223</v>
      </c>
      <c r="F2630" s="181">
        <v>3</v>
      </c>
      <c r="G2630" s="180" t="s">
        <v>190</v>
      </c>
      <c r="H2630" s="180">
        <v>954</v>
      </c>
      <c r="I2630" s="180" t="s">
        <v>238</v>
      </c>
      <c r="J2630" s="180" t="s">
        <v>120</v>
      </c>
      <c r="K2630" s="180" t="s">
        <v>217</v>
      </c>
      <c r="L2630" s="180">
        <v>4532</v>
      </c>
      <c r="M2630" s="180" t="s">
        <v>201</v>
      </c>
      <c r="N2630" s="180">
        <v>8091</v>
      </c>
      <c r="O2630" s="180">
        <v>10423806.26</v>
      </c>
      <c r="P2630" s="180">
        <v>120186138</v>
      </c>
      <c r="Q2630" t="str">
        <f t="shared" si="41"/>
        <v>4-Medium C&amp;I</v>
      </c>
      <c r="R2630" s="182"/>
      <c r="S2630" t="s">
        <v>305</v>
      </c>
      <c r="U2630" s="182"/>
    </row>
    <row r="2631" spans="1:21" x14ac:dyDescent="0.35">
      <c r="A2631" s="180">
        <v>5</v>
      </c>
      <c r="B2631" s="180" t="s">
        <v>182</v>
      </c>
      <c r="C2631" s="180">
        <v>2020</v>
      </c>
      <c r="D2631" s="180">
        <v>5</v>
      </c>
      <c r="E2631" s="180" t="s">
        <v>223</v>
      </c>
      <c r="F2631" s="181">
        <v>3</v>
      </c>
      <c r="G2631" s="180" t="s">
        <v>190</v>
      </c>
      <c r="H2631" s="180">
        <v>10</v>
      </c>
      <c r="I2631" s="180" t="s">
        <v>252</v>
      </c>
      <c r="J2631" s="180" t="s">
        <v>118</v>
      </c>
      <c r="K2631" s="180" t="s">
        <v>237</v>
      </c>
      <c r="L2631" s="180">
        <v>300</v>
      </c>
      <c r="M2631" s="180" t="s">
        <v>192</v>
      </c>
      <c r="N2631" s="180">
        <v>20247</v>
      </c>
      <c r="O2631" s="180">
        <v>1111499.26</v>
      </c>
      <c r="P2631" s="180">
        <v>6125617</v>
      </c>
      <c r="Q2631" t="str">
        <f t="shared" si="41"/>
        <v>3-Small C&amp;I</v>
      </c>
      <c r="R2631" s="182"/>
      <c r="S2631" t="s">
        <v>305</v>
      </c>
      <c r="U2631" s="182"/>
    </row>
    <row r="2632" spans="1:21" x14ac:dyDescent="0.35">
      <c r="A2632" s="180">
        <v>4</v>
      </c>
      <c r="B2632" s="180" t="s">
        <v>188</v>
      </c>
      <c r="C2632" s="180">
        <v>2020</v>
      </c>
      <c r="D2632" s="180">
        <v>5</v>
      </c>
      <c r="E2632" s="180" t="s">
        <v>223</v>
      </c>
      <c r="F2632" s="181">
        <v>3</v>
      </c>
      <c r="G2632" s="180" t="s">
        <v>190</v>
      </c>
      <c r="H2632" s="180">
        <v>951</v>
      </c>
      <c r="I2632" s="180" t="s">
        <v>251</v>
      </c>
      <c r="J2632" s="180" t="s">
        <v>127</v>
      </c>
      <c r="K2632" s="180" t="s">
        <v>250</v>
      </c>
      <c r="L2632" s="180">
        <v>4532</v>
      </c>
      <c r="M2632" s="180" t="s">
        <v>201</v>
      </c>
      <c r="N2632" s="180">
        <v>6</v>
      </c>
      <c r="O2632" s="180">
        <v>188.95</v>
      </c>
      <c r="P2632" s="180">
        <v>1366</v>
      </c>
      <c r="Q2632" t="str">
        <f t="shared" si="41"/>
        <v>3-Small C&amp;I</v>
      </c>
      <c r="R2632" s="182"/>
      <c r="S2632" t="s">
        <v>305</v>
      </c>
      <c r="U2632" s="182"/>
    </row>
    <row r="2633" spans="1:21" x14ac:dyDescent="0.35">
      <c r="A2633" s="180">
        <v>5</v>
      </c>
      <c r="B2633" s="180" t="s">
        <v>182</v>
      </c>
      <c r="C2633" s="180">
        <v>2020</v>
      </c>
      <c r="D2633" s="180">
        <v>5</v>
      </c>
      <c r="E2633" s="180" t="s">
        <v>223</v>
      </c>
      <c r="F2633" s="181">
        <v>79</v>
      </c>
      <c r="G2633" s="180" t="s">
        <v>213</v>
      </c>
      <c r="H2633" s="180">
        <v>951</v>
      </c>
      <c r="I2633" s="180" t="s">
        <v>251</v>
      </c>
      <c r="J2633" s="180" t="s">
        <v>127</v>
      </c>
      <c r="K2633" s="180" t="s">
        <v>250</v>
      </c>
      <c r="L2633" s="180">
        <v>4579</v>
      </c>
      <c r="M2633" s="180" t="s">
        <v>222</v>
      </c>
      <c r="N2633" s="180">
        <v>7</v>
      </c>
      <c r="O2633" s="180">
        <v>330.24</v>
      </c>
      <c r="P2633" s="180">
        <v>2844</v>
      </c>
      <c r="Q2633" t="str">
        <f t="shared" si="41"/>
        <v>3-Small C&amp;I</v>
      </c>
      <c r="R2633" s="182"/>
      <c r="S2633" t="s">
        <v>305</v>
      </c>
      <c r="U2633" s="182"/>
    </row>
    <row r="2634" spans="1:21" x14ac:dyDescent="0.35">
      <c r="A2634" s="180">
        <v>4</v>
      </c>
      <c r="B2634" s="180" t="s">
        <v>188</v>
      </c>
      <c r="C2634" s="180">
        <v>2020</v>
      </c>
      <c r="D2634" s="180">
        <v>5</v>
      </c>
      <c r="E2634" s="180" t="s">
        <v>223</v>
      </c>
      <c r="F2634" s="181">
        <v>5</v>
      </c>
      <c r="G2634" s="180" t="s">
        <v>196</v>
      </c>
      <c r="H2634" s="180">
        <v>950</v>
      </c>
      <c r="I2634" s="180" t="s">
        <v>185</v>
      </c>
      <c r="J2634" s="180" t="s">
        <v>116</v>
      </c>
      <c r="K2634" s="180" t="s">
        <v>186</v>
      </c>
      <c r="L2634" s="180">
        <v>4552</v>
      </c>
      <c r="M2634" s="180" t="s">
        <v>277</v>
      </c>
      <c r="N2634" s="180">
        <v>2</v>
      </c>
      <c r="O2634" s="180">
        <v>213.09</v>
      </c>
      <c r="P2634" s="180">
        <v>1816</v>
      </c>
      <c r="Q2634" t="str">
        <f t="shared" si="41"/>
        <v>3-Small C&amp;I</v>
      </c>
      <c r="R2634" s="182"/>
      <c r="S2634" t="s">
        <v>305</v>
      </c>
      <c r="U2634" s="182"/>
    </row>
    <row r="2635" spans="1:21" x14ac:dyDescent="0.35">
      <c r="A2635" s="180">
        <v>5</v>
      </c>
      <c r="B2635" s="180" t="s">
        <v>182</v>
      </c>
      <c r="C2635" s="180">
        <v>2020</v>
      </c>
      <c r="D2635" s="180">
        <v>5</v>
      </c>
      <c r="E2635" s="180" t="s">
        <v>223</v>
      </c>
      <c r="F2635" s="181">
        <v>5</v>
      </c>
      <c r="G2635" s="180" t="s">
        <v>196</v>
      </c>
      <c r="H2635" s="180">
        <v>8</v>
      </c>
      <c r="I2635" s="180" t="s">
        <v>249</v>
      </c>
      <c r="J2635" s="180" t="s">
        <v>127</v>
      </c>
      <c r="K2635" s="180" t="s">
        <v>250</v>
      </c>
      <c r="L2635" s="180">
        <v>460</v>
      </c>
      <c r="M2635" s="180" t="s">
        <v>199</v>
      </c>
      <c r="N2635" s="180">
        <v>1</v>
      </c>
      <c r="O2635" s="180">
        <v>69.06</v>
      </c>
      <c r="P2635" s="180">
        <v>292</v>
      </c>
      <c r="Q2635" t="str">
        <f t="shared" si="41"/>
        <v>3-Small C&amp;I</v>
      </c>
      <c r="R2635" s="182"/>
      <c r="S2635" t="s">
        <v>305</v>
      </c>
      <c r="U2635" s="182"/>
    </row>
    <row r="2636" spans="1:21" x14ac:dyDescent="0.35">
      <c r="A2636" s="180">
        <v>4</v>
      </c>
      <c r="B2636" s="180" t="s">
        <v>188</v>
      </c>
      <c r="C2636" s="180">
        <v>2020</v>
      </c>
      <c r="D2636" s="180">
        <v>5</v>
      </c>
      <c r="E2636" s="180" t="s">
        <v>223</v>
      </c>
      <c r="F2636" s="181">
        <v>1</v>
      </c>
      <c r="G2636" s="180" t="s">
        <v>184</v>
      </c>
      <c r="H2636" s="180">
        <v>953</v>
      </c>
      <c r="I2636" s="180" t="s">
        <v>214</v>
      </c>
      <c r="J2636" s="180" t="s">
        <v>119</v>
      </c>
      <c r="K2636" s="180" t="s">
        <v>215</v>
      </c>
      <c r="L2636" s="180">
        <v>4512</v>
      </c>
      <c r="M2636" s="180" t="s">
        <v>187</v>
      </c>
      <c r="N2636" s="180">
        <v>1</v>
      </c>
      <c r="O2636" s="180">
        <v>11.29</v>
      </c>
      <c r="P2636" s="180">
        <v>12</v>
      </c>
      <c r="Q2636" t="str">
        <f t="shared" si="41"/>
        <v>3-Small C&amp;I</v>
      </c>
      <c r="R2636" s="182"/>
      <c r="S2636" t="s">
        <v>305</v>
      </c>
      <c r="U2636" s="182"/>
    </row>
    <row r="2637" spans="1:21" x14ac:dyDescent="0.35">
      <c r="A2637" s="180">
        <v>5</v>
      </c>
      <c r="B2637" s="180" t="s">
        <v>182</v>
      </c>
      <c r="C2637" s="180">
        <v>2020</v>
      </c>
      <c r="D2637" s="180">
        <v>5</v>
      </c>
      <c r="E2637" s="180" t="s">
        <v>223</v>
      </c>
      <c r="F2637" s="181">
        <v>1</v>
      </c>
      <c r="G2637" s="180" t="s">
        <v>184</v>
      </c>
      <c r="H2637" s="180">
        <v>616</v>
      </c>
      <c r="I2637" s="180" t="s">
        <v>200</v>
      </c>
      <c r="J2637" s="180" t="s">
        <v>126</v>
      </c>
      <c r="K2637" s="180" t="s">
        <v>198</v>
      </c>
      <c r="L2637" s="180">
        <v>4512</v>
      </c>
      <c r="M2637" s="180" t="s">
        <v>187</v>
      </c>
      <c r="N2637" s="180">
        <v>619</v>
      </c>
      <c r="O2637" s="180">
        <v>20255.86</v>
      </c>
      <c r="P2637" s="180">
        <v>51630</v>
      </c>
      <c r="Q2637" t="str">
        <f t="shared" si="41"/>
        <v>Street</v>
      </c>
      <c r="R2637" s="182"/>
      <c r="S2637" t="s">
        <v>305</v>
      </c>
      <c r="U2637" s="182"/>
    </row>
    <row r="2638" spans="1:21" x14ac:dyDescent="0.35">
      <c r="A2638" s="180">
        <v>5</v>
      </c>
      <c r="B2638" s="180" t="s">
        <v>182</v>
      </c>
      <c r="C2638" s="180">
        <v>2020</v>
      </c>
      <c r="D2638" s="180">
        <v>5</v>
      </c>
      <c r="E2638" s="180" t="s">
        <v>223</v>
      </c>
      <c r="F2638" s="181">
        <v>1</v>
      </c>
      <c r="G2638" s="180" t="s">
        <v>184</v>
      </c>
      <c r="H2638" s="180">
        <v>11</v>
      </c>
      <c r="I2638" s="180" t="s">
        <v>284</v>
      </c>
      <c r="J2638" s="180" t="s">
        <v>116</v>
      </c>
      <c r="K2638" s="180" t="s">
        <v>186</v>
      </c>
      <c r="L2638" s="180">
        <v>200</v>
      </c>
      <c r="M2638" s="180" t="s">
        <v>211</v>
      </c>
      <c r="N2638" s="180">
        <v>9</v>
      </c>
      <c r="O2638" s="180">
        <v>-21016.13</v>
      </c>
      <c r="P2638" s="180">
        <v>43838</v>
      </c>
      <c r="Q2638" t="str">
        <f t="shared" si="41"/>
        <v>3-Small C&amp;I</v>
      </c>
      <c r="R2638" s="182"/>
      <c r="S2638" t="s">
        <v>305</v>
      </c>
      <c r="U2638" s="182"/>
    </row>
    <row r="2639" spans="1:21" x14ac:dyDescent="0.35">
      <c r="A2639" s="180">
        <v>5</v>
      </c>
      <c r="B2639" s="180" t="s">
        <v>182</v>
      </c>
      <c r="C2639" s="180">
        <v>2020</v>
      </c>
      <c r="D2639" s="180">
        <v>5</v>
      </c>
      <c r="E2639" s="180" t="s">
        <v>223</v>
      </c>
      <c r="F2639" s="181">
        <v>5</v>
      </c>
      <c r="G2639" s="180" t="s">
        <v>196</v>
      </c>
      <c r="H2639" s="180">
        <v>616</v>
      </c>
      <c r="I2639" s="180" t="s">
        <v>200</v>
      </c>
      <c r="J2639" s="180" t="s">
        <v>126</v>
      </c>
      <c r="K2639" s="180" t="s">
        <v>198</v>
      </c>
      <c r="L2639" s="180">
        <v>4552</v>
      </c>
      <c r="M2639" s="180" t="s">
        <v>277</v>
      </c>
      <c r="N2639" s="180">
        <v>107</v>
      </c>
      <c r="O2639" s="180">
        <v>13765.42</v>
      </c>
      <c r="P2639" s="180">
        <v>45741</v>
      </c>
      <c r="Q2639" t="str">
        <f t="shared" si="41"/>
        <v>Street</v>
      </c>
      <c r="R2639" s="182"/>
      <c r="S2639" t="s">
        <v>305</v>
      </c>
      <c r="U2639" s="182"/>
    </row>
    <row r="2640" spans="1:21" x14ac:dyDescent="0.35">
      <c r="A2640" s="180">
        <v>5</v>
      </c>
      <c r="B2640" s="180" t="s">
        <v>182</v>
      </c>
      <c r="C2640" s="180">
        <v>2020</v>
      </c>
      <c r="D2640" s="180">
        <v>5</v>
      </c>
      <c r="E2640" s="180" t="s">
        <v>223</v>
      </c>
      <c r="F2640" s="181">
        <v>1</v>
      </c>
      <c r="G2640" s="180" t="s">
        <v>184</v>
      </c>
      <c r="H2640" s="180">
        <v>603</v>
      </c>
      <c r="I2640" s="180" t="s">
        <v>197</v>
      </c>
      <c r="J2640" s="180" t="s">
        <v>126</v>
      </c>
      <c r="K2640" s="180" t="s">
        <v>198</v>
      </c>
      <c r="L2640" s="180">
        <v>200</v>
      </c>
      <c r="M2640" s="180" t="s">
        <v>211</v>
      </c>
      <c r="N2640" s="180">
        <v>727</v>
      </c>
      <c r="O2640" s="180">
        <v>18938.02</v>
      </c>
      <c r="P2640" s="180">
        <v>38761</v>
      </c>
      <c r="Q2640" t="str">
        <f t="shared" si="41"/>
        <v>Street</v>
      </c>
      <c r="R2640" s="182"/>
      <c r="S2640" t="s">
        <v>305</v>
      </c>
      <c r="U2640" s="182"/>
    </row>
    <row r="2641" spans="1:21" x14ac:dyDescent="0.35">
      <c r="A2641" s="180">
        <v>5</v>
      </c>
      <c r="B2641" s="180" t="s">
        <v>182</v>
      </c>
      <c r="C2641" s="180">
        <v>2020</v>
      </c>
      <c r="D2641" s="180">
        <v>5</v>
      </c>
      <c r="E2641" s="180" t="s">
        <v>223</v>
      </c>
      <c r="F2641" s="181">
        <v>6</v>
      </c>
      <c r="G2641" s="180" t="s">
        <v>193</v>
      </c>
      <c r="H2641" s="180">
        <v>613</v>
      </c>
      <c r="I2641" s="180" t="s">
        <v>259</v>
      </c>
      <c r="J2641" s="180" t="s">
        <v>117</v>
      </c>
      <c r="K2641" s="180" t="s">
        <v>225</v>
      </c>
      <c r="L2641" s="180">
        <v>700</v>
      </c>
      <c r="M2641" s="180" t="s">
        <v>194</v>
      </c>
      <c r="N2641" s="180">
        <v>6</v>
      </c>
      <c r="O2641" s="180">
        <v>102.93</v>
      </c>
      <c r="P2641" s="180">
        <v>299</v>
      </c>
      <c r="Q2641" t="str">
        <f t="shared" si="41"/>
        <v>3-Small C&amp;I</v>
      </c>
      <c r="R2641" s="182"/>
      <c r="S2641" t="s">
        <v>305</v>
      </c>
      <c r="U2641" s="182"/>
    </row>
    <row r="2642" spans="1:21" x14ac:dyDescent="0.35">
      <c r="A2642" s="180">
        <v>5</v>
      </c>
      <c r="B2642" s="180" t="s">
        <v>182</v>
      </c>
      <c r="C2642" s="180">
        <v>2020</v>
      </c>
      <c r="D2642" s="180">
        <v>5</v>
      </c>
      <c r="E2642" s="180" t="s">
        <v>223</v>
      </c>
      <c r="F2642" s="181">
        <v>3</v>
      </c>
      <c r="G2642" s="180" t="s">
        <v>190</v>
      </c>
      <c r="H2642" s="180">
        <v>603</v>
      </c>
      <c r="I2642" s="180" t="s">
        <v>197</v>
      </c>
      <c r="J2642" s="180" t="s">
        <v>126</v>
      </c>
      <c r="K2642" s="180" t="s">
        <v>198</v>
      </c>
      <c r="L2642" s="180">
        <v>300</v>
      </c>
      <c r="M2642" s="180" t="s">
        <v>192</v>
      </c>
      <c r="N2642" s="180">
        <v>1811</v>
      </c>
      <c r="O2642" s="180">
        <v>146064.68</v>
      </c>
      <c r="P2642" s="180">
        <v>364519</v>
      </c>
      <c r="Q2642" t="str">
        <f t="shared" si="41"/>
        <v>Street</v>
      </c>
      <c r="R2642" s="182"/>
      <c r="S2642" t="s">
        <v>305</v>
      </c>
      <c r="U2642" s="182"/>
    </row>
    <row r="2643" spans="1:21" x14ac:dyDescent="0.35">
      <c r="A2643" s="180">
        <v>5</v>
      </c>
      <c r="B2643" s="180" t="s">
        <v>182</v>
      </c>
      <c r="C2643" s="180">
        <v>2020</v>
      </c>
      <c r="D2643" s="180">
        <v>5</v>
      </c>
      <c r="E2643" s="180" t="s">
        <v>223</v>
      </c>
      <c r="F2643" s="181">
        <v>6</v>
      </c>
      <c r="G2643" s="180" t="s">
        <v>193</v>
      </c>
      <c r="H2643" s="180">
        <v>617</v>
      </c>
      <c r="I2643" s="180" t="s">
        <v>288</v>
      </c>
      <c r="J2643" s="180" t="s">
        <v>289</v>
      </c>
      <c r="K2643" s="180" t="s">
        <v>290</v>
      </c>
      <c r="L2643" s="180">
        <v>4562</v>
      </c>
      <c r="M2643" s="180" t="s">
        <v>212</v>
      </c>
      <c r="N2643" s="180">
        <v>7</v>
      </c>
      <c r="O2643" s="180">
        <v>11025.2</v>
      </c>
      <c r="P2643" s="180">
        <v>39345</v>
      </c>
      <c r="Q2643" t="str">
        <f t="shared" si="41"/>
        <v>Street</v>
      </c>
      <c r="R2643" s="182"/>
      <c r="S2643" t="s">
        <v>305</v>
      </c>
      <c r="U2643" s="182"/>
    </row>
    <row r="2644" spans="1:21" x14ac:dyDescent="0.35">
      <c r="A2644" s="180">
        <v>5</v>
      </c>
      <c r="B2644" s="180" t="s">
        <v>182</v>
      </c>
      <c r="C2644" s="180">
        <v>2020</v>
      </c>
      <c r="D2644" s="180">
        <v>5</v>
      </c>
      <c r="E2644" s="180" t="s">
        <v>223</v>
      </c>
      <c r="F2644" s="181">
        <v>6</v>
      </c>
      <c r="G2644" s="180" t="s">
        <v>193</v>
      </c>
      <c r="H2644" s="180">
        <v>601</v>
      </c>
      <c r="I2644" s="180" t="s">
        <v>261</v>
      </c>
      <c r="J2644" s="180" t="s">
        <v>124</v>
      </c>
      <c r="K2644" s="180" t="s">
        <v>262</v>
      </c>
      <c r="L2644" s="180">
        <v>700</v>
      </c>
      <c r="M2644" s="180" t="s">
        <v>194</v>
      </c>
      <c r="N2644" s="180">
        <v>118</v>
      </c>
      <c r="O2644" s="180">
        <v>49095.23</v>
      </c>
      <c r="P2644" s="180">
        <v>69837</v>
      </c>
      <c r="Q2644" t="str">
        <f t="shared" si="41"/>
        <v>Street</v>
      </c>
      <c r="R2644" s="182"/>
      <c r="S2644" t="s">
        <v>305</v>
      </c>
      <c r="U2644" s="182"/>
    </row>
    <row r="2645" spans="1:21" x14ac:dyDescent="0.35">
      <c r="A2645" s="180">
        <v>4</v>
      </c>
      <c r="B2645" s="180" t="s">
        <v>188</v>
      </c>
      <c r="C2645" s="180">
        <v>2020</v>
      </c>
      <c r="D2645" s="180">
        <v>5</v>
      </c>
      <c r="E2645" s="180" t="s">
        <v>223</v>
      </c>
      <c r="F2645" s="181">
        <v>1</v>
      </c>
      <c r="G2645" s="180" t="s">
        <v>184</v>
      </c>
      <c r="H2645" s="180">
        <v>2</v>
      </c>
      <c r="I2645" s="180" t="s">
        <v>265</v>
      </c>
      <c r="J2645" s="180" t="s">
        <v>122</v>
      </c>
      <c r="K2645" s="180" t="s">
        <v>231</v>
      </c>
      <c r="L2645" s="180">
        <v>200</v>
      </c>
      <c r="M2645" s="180" t="s">
        <v>211</v>
      </c>
      <c r="N2645" s="180">
        <v>1</v>
      </c>
      <c r="O2645" s="180">
        <v>737.77</v>
      </c>
      <c r="P2645" s="180">
        <v>2994</v>
      </c>
      <c r="Q2645" t="str">
        <f t="shared" si="41"/>
        <v>1-Residential</v>
      </c>
      <c r="R2645" s="182"/>
      <c r="S2645" t="s">
        <v>305</v>
      </c>
      <c r="U2645" s="182"/>
    </row>
    <row r="2646" spans="1:21" x14ac:dyDescent="0.35">
      <c r="A2646" s="180">
        <v>4</v>
      </c>
      <c r="B2646" s="180" t="s">
        <v>188</v>
      </c>
      <c r="C2646" s="180">
        <v>2020</v>
      </c>
      <c r="D2646" s="180">
        <v>5</v>
      </c>
      <c r="E2646" s="180" t="s">
        <v>223</v>
      </c>
      <c r="F2646" s="181">
        <v>10</v>
      </c>
      <c r="G2646" s="180" t="s">
        <v>239</v>
      </c>
      <c r="H2646" s="180">
        <v>1</v>
      </c>
      <c r="I2646" s="180" t="s">
        <v>230</v>
      </c>
      <c r="J2646" s="180" t="s">
        <v>122</v>
      </c>
      <c r="K2646" s="180" t="s">
        <v>231</v>
      </c>
      <c r="L2646" s="180">
        <v>207</v>
      </c>
      <c r="M2646" s="180" t="s">
        <v>244</v>
      </c>
      <c r="N2646" s="180">
        <v>14</v>
      </c>
      <c r="O2646" s="180">
        <v>2494.4299999999998</v>
      </c>
      <c r="P2646" s="180">
        <v>9268</v>
      </c>
      <c r="Q2646" t="str">
        <f t="shared" si="41"/>
        <v>1-Residential</v>
      </c>
      <c r="R2646" s="182"/>
      <c r="S2646" t="s">
        <v>305</v>
      </c>
      <c r="U2646" s="182"/>
    </row>
    <row r="2647" spans="1:21" x14ac:dyDescent="0.35">
      <c r="A2647" s="180">
        <v>5</v>
      </c>
      <c r="B2647" s="180" t="s">
        <v>182</v>
      </c>
      <c r="C2647" s="180">
        <v>2020</v>
      </c>
      <c r="D2647" s="180">
        <v>5</v>
      </c>
      <c r="E2647" s="180" t="s">
        <v>223</v>
      </c>
      <c r="F2647" s="181">
        <v>3</v>
      </c>
      <c r="G2647" s="180" t="s">
        <v>190</v>
      </c>
      <c r="H2647" s="180">
        <v>903</v>
      </c>
      <c r="I2647" s="180" t="s">
        <v>240</v>
      </c>
      <c r="J2647" s="180" t="s">
        <v>122</v>
      </c>
      <c r="K2647" s="180" t="s">
        <v>231</v>
      </c>
      <c r="L2647" s="180">
        <v>4532</v>
      </c>
      <c r="M2647" s="180" t="s">
        <v>201</v>
      </c>
      <c r="N2647" s="180">
        <v>1177</v>
      </c>
      <c r="O2647" s="180">
        <v>241160.85</v>
      </c>
      <c r="P2647" s="180">
        <v>1887177</v>
      </c>
      <c r="Q2647" t="str">
        <f t="shared" si="41"/>
        <v>1-Residential</v>
      </c>
      <c r="R2647" s="182"/>
      <c r="S2647" t="s">
        <v>305</v>
      </c>
      <c r="U2647" s="182"/>
    </row>
    <row r="2648" spans="1:21" x14ac:dyDescent="0.35">
      <c r="A2648" s="180">
        <v>5</v>
      </c>
      <c r="B2648" s="180" t="s">
        <v>182</v>
      </c>
      <c r="C2648" s="180">
        <v>2020</v>
      </c>
      <c r="D2648" s="180">
        <v>5</v>
      </c>
      <c r="E2648" s="180" t="s">
        <v>223</v>
      </c>
      <c r="F2648" s="181">
        <v>1</v>
      </c>
      <c r="G2648" s="180" t="s">
        <v>184</v>
      </c>
      <c r="H2648" s="180">
        <v>15</v>
      </c>
      <c r="I2648" s="180" t="s">
        <v>253</v>
      </c>
      <c r="J2648" s="180" t="s">
        <v>119</v>
      </c>
      <c r="K2648" s="180" t="s">
        <v>215</v>
      </c>
      <c r="L2648" s="180">
        <v>200</v>
      </c>
      <c r="M2648" s="180" t="s">
        <v>211</v>
      </c>
      <c r="N2648" s="180">
        <v>1</v>
      </c>
      <c r="O2648" s="180">
        <v>17.57</v>
      </c>
      <c r="P2648" s="180">
        <v>38</v>
      </c>
      <c r="Q2648" t="str">
        <f t="shared" si="41"/>
        <v>3-Small C&amp;I</v>
      </c>
      <c r="R2648" s="182"/>
      <c r="S2648" t="s">
        <v>305</v>
      </c>
      <c r="U2648" s="182"/>
    </row>
    <row r="2649" spans="1:21" x14ac:dyDescent="0.35">
      <c r="A2649" s="180">
        <v>4</v>
      </c>
      <c r="B2649" s="180" t="s">
        <v>188</v>
      </c>
      <c r="C2649" s="180">
        <v>2020</v>
      </c>
      <c r="D2649" s="180">
        <v>5</v>
      </c>
      <c r="E2649" s="180" t="s">
        <v>223</v>
      </c>
      <c r="F2649" s="181">
        <v>3</v>
      </c>
      <c r="G2649" s="180" t="s">
        <v>190</v>
      </c>
      <c r="H2649" s="180">
        <v>10</v>
      </c>
      <c r="I2649" s="180" t="s">
        <v>252</v>
      </c>
      <c r="J2649" s="180" t="s">
        <v>119</v>
      </c>
      <c r="K2649" s="180" t="s">
        <v>215</v>
      </c>
      <c r="L2649" s="180">
        <v>300</v>
      </c>
      <c r="M2649" s="180" t="s">
        <v>192</v>
      </c>
      <c r="N2649" s="180">
        <v>23</v>
      </c>
      <c r="O2649" s="180">
        <v>1315.7</v>
      </c>
      <c r="P2649" s="180">
        <v>4995</v>
      </c>
      <c r="Q2649" t="str">
        <f t="shared" si="41"/>
        <v>3-Small C&amp;I</v>
      </c>
      <c r="R2649" s="182"/>
      <c r="S2649" t="s">
        <v>305</v>
      </c>
      <c r="U2649" s="182"/>
    </row>
    <row r="2650" spans="1:21" x14ac:dyDescent="0.35">
      <c r="A2650" s="180">
        <v>5</v>
      </c>
      <c r="B2650" s="180" t="s">
        <v>182</v>
      </c>
      <c r="C2650" s="180">
        <v>2020</v>
      </c>
      <c r="D2650" s="180">
        <v>5</v>
      </c>
      <c r="E2650" s="180" t="s">
        <v>223</v>
      </c>
      <c r="F2650" s="181">
        <v>1</v>
      </c>
      <c r="G2650" s="180" t="s">
        <v>184</v>
      </c>
      <c r="H2650" s="180">
        <v>953</v>
      </c>
      <c r="I2650" s="180" t="s">
        <v>214</v>
      </c>
      <c r="J2650" s="180" t="s">
        <v>119</v>
      </c>
      <c r="K2650" s="180" t="s">
        <v>215</v>
      </c>
      <c r="L2650" s="180">
        <v>4512</v>
      </c>
      <c r="M2650" s="180" t="s">
        <v>187</v>
      </c>
      <c r="N2650" s="180">
        <v>774</v>
      </c>
      <c r="O2650" s="180">
        <v>28441.55</v>
      </c>
      <c r="P2650" s="180">
        <v>215813</v>
      </c>
      <c r="Q2650" t="str">
        <f t="shared" si="41"/>
        <v>3-Small C&amp;I</v>
      </c>
      <c r="R2650" s="182"/>
      <c r="S2650" t="s">
        <v>305</v>
      </c>
      <c r="U2650" s="182"/>
    </row>
    <row r="2651" spans="1:21" x14ac:dyDescent="0.35">
      <c r="A2651" s="180">
        <v>5</v>
      </c>
      <c r="B2651" s="180" t="s">
        <v>182</v>
      </c>
      <c r="C2651" s="180">
        <v>2020</v>
      </c>
      <c r="D2651" s="180">
        <v>5</v>
      </c>
      <c r="E2651" s="180" t="s">
        <v>223</v>
      </c>
      <c r="F2651" s="181">
        <v>75</v>
      </c>
      <c r="G2651" s="180" t="s">
        <v>213</v>
      </c>
      <c r="H2651" s="180">
        <v>18</v>
      </c>
      <c r="I2651" s="180" t="s">
        <v>216</v>
      </c>
      <c r="J2651" s="180" t="s">
        <v>120</v>
      </c>
      <c r="K2651" s="180" t="s">
        <v>217</v>
      </c>
      <c r="L2651" s="180">
        <v>1575</v>
      </c>
      <c r="M2651" s="180" t="s">
        <v>219</v>
      </c>
      <c r="N2651" s="180">
        <v>2</v>
      </c>
      <c r="O2651" s="180">
        <v>6541.46</v>
      </c>
      <c r="P2651" s="180">
        <v>36980</v>
      </c>
      <c r="Q2651" t="str">
        <f t="shared" si="41"/>
        <v>4-Medium C&amp;I</v>
      </c>
      <c r="R2651" s="182"/>
      <c r="S2651" t="s">
        <v>305</v>
      </c>
      <c r="U2651" s="182"/>
    </row>
    <row r="2652" spans="1:21" x14ac:dyDescent="0.35">
      <c r="A2652" s="180">
        <v>5</v>
      </c>
      <c r="B2652" s="180" t="s">
        <v>182</v>
      </c>
      <c r="C2652" s="180">
        <v>2020</v>
      </c>
      <c r="D2652" s="180">
        <v>5</v>
      </c>
      <c r="E2652" s="180" t="s">
        <v>223</v>
      </c>
      <c r="F2652" s="181">
        <v>3</v>
      </c>
      <c r="G2652" s="180" t="s">
        <v>190</v>
      </c>
      <c r="H2652" s="180">
        <v>17</v>
      </c>
      <c r="I2652" s="180" t="s">
        <v>205</v>
      </c>
      <c r="J2652" s="180" t="s">
        <v>129</v>
      </c>
      <c r="K2652" s="180" t="s">
        <v>206</v>
      </c>
      <c r="L2652" s="180">
        <v>300</v>
      </c>
      <c r="M2652" s="180" t="s">
        <v>192</v>
      </c>
      <c r="N2652" s="180">
        <v>2</v>
      </c>
      <c r="O2652" s="180">
        <v>2354.4499999999998</v>
      </c>
      <c r="P2652" s="180">
        <v>11800</v>
      </c>
      <c r="Q2652" t="str">
        <f t="shared" si="41"/>
        <v>4-Medium C&amp;I</v>
      </c>
      <c r="R2652" s="182"/>
      <c r="S2652" t="s">
        <v>305</v>
      </c>
      <c r="U2652" s="182"/>
    </row>
    <row r="2653" spans="1:21" x14ac:dyDescent="0.35">
      <c r="A2653" s="180">
        <v>5</v>
      </c>
      <c r="B2653" s="180" t="s">
        <v>182</v>
      </c>
      <c r="C2653" s="180">
        <v>2020</v>
      </c>
      <c r="D2653" s="180">
        <v>5</v>
      </c>
      <c r="E2653" s="180" t="s">
        <v>223</v>
      </c>
      <c r="F2653" s="181">
        <v>3</v>
      </c>
      <c r="G2653" s="180" t="s">
        <v>190</v>
      </c>
      <c r="H2653" s="180">
        <v>9</v>
      </c>
      <c r="I2653" s="180" t="s">
        <v>276</v>
      </c>
      <c r="J2653" s="180" t="s">
        <v>118</v>
      </c>
      <c r="K2653" s="180" t="s">
        <v>237</v>
      </c>
      <c r="L2653" s="180">
        <v>300</v>
      </c>
      <c r="M2653" s="180" t="s">
        <v>192</v>
      </c>
      <c r="N2653" s="180">
        <v>312</v>
      </c>
      <c r="O2653" s="180">
        <v>-398559.56</v>
      </c>
      <c r="P2653" s="180">
        <v>466209</v>
      </c>
      <c r="Q2653" t="str">
        <f t="shared" si="41"/>
        <v>3-Small C&amp;I</v>
      </c>
      <c r="R2653" s="182"/>
      <c r="S2653" t="s">
        <v>305</v>
      </c>
      <c r="U2653" s="182"/>
    </row>
    <row r="2654" spans="1:21" x14ac:dyDescent="0.35">
      <c r="A2654" s="180">
        <v>5</v>
      </c>
      <c r="B2654" s="180" t="s">
        <v>182</v>
      </c>
      <c r="C2654" s="180">
        <v>2020</v>
      </c>
      <c r="D2654" s="180">
        <v>5</v>
      </c>
      <c r="E2654" s="180" t="s">
        <v>223</v>
      </c>
      <c r="F2654" s="181">
        <v>3</v>
      </c>
      <c r="G2654" s="180" t="s">
        <v>190</v>
      </c>
      <c r="H2654" s="180">
        <v>951</v>
      </c>
      <c r="I2654" s="180" t="s">
        <v>251</v>
      </c>
      <c r="J2654" s="180" t="s">
        <v>127</v>
      </c>
      <c r="K2654" s="180" t="s">
        <v>250</v>
      </c>
      <c r="L2654" s="180">
        <v>4532</v>
      </c>
      <c r="M2654" s="180" t="s">
        <v>201</v>
      </c>
      <c r="N2654" s="180">
        <v>1229</v>
      </c>
      <c r="O2654" s="180">
        <v>49776.66</v>
      </c>
      <c r="P2654" s="180">
        <v>415603</v>
      </c>
      <c r="Q2654" t="str">
        <f t="shared" si="41"/>
        <v>3-Small C&amp;I</v>
      </c>
      <c r="R2654" s="182"/>
      <c r="S2654" t="s">
        <v>305</v>
      </c>
      <c r="U2654" s="182"/>
    </row>
    <row r="2655" spans="1:21" x14ac:dyDescent="0.35">
      <c r="A2655" s="180">
        <v>5</v>
      </c>
      <c r="B2655" s="180" t="s">
        <v>182</v>
      </c>
      <c r="C2655" s="180">
        <v>2020</v>
      </c>
      <c r="D2655" s="180">
        <v>5</v>
      </c>
      <c r="E2655" s="180" t="s">
        <v>223</v>
      </c>
      <c r="F2655" s="181">
        <v>5</v>
      </c>
      <c r="G2655" s="180" t="s">
        <v>196</v>
      </c>
      <c r="H2655" s="180">
        <v>950</v>
      </c>
      <c r="I2655" s="180" t="s">
        <v>185</v>
      </c>
      <c r="J2655" s="180" t="s">
        <v>116</v>
      </c>
      <c r="K2655" s="180" t="s">
        <v>186</v>
      </c>
      <c r="L2655" s="180">
        <v>4552</v>
      </c>
      <c r="M2655" s="180" t="s">
        <v>277</v>
      </c>
      <c r="N2655" s="180">
        <v>1357</v>
      </c>
      <c r="O2655" s="180">
        <v>302958.36</v>
      </c>
      <c r="P2655" s="180">
        <v>2958776</v>
      </c>
      <c r="Q2655" t="str">
        <f t="shared" si="41"/>
        <v>3-Small C&amp;I</v>
      </c>
      <c r="R2655" s="182"/>
      <c r="S2655" t="s">
        <v>305</v>
      </c>
      <c r="U2655" s="182"/>
    </row>
    <row r="2656" spans="1:21" x14ac:dyDescent="0.35">
      <c r="A2656" s="180">
        <v>5</v>
      </c>
      <c r="B2656" s="180" t="s">
        <v>182</v>
      </c>
      <c r="C2656" s="180">
        <v>2020</v>
      </c>
      <c r="D2656" s="180">
        <v>5</v>
      </c>
      <c r="E2656" s="180" t="s">
        <v>223</v>
      </c>
      <c r="F2656" s="181">
        <v>6</v>
      </c>
      <c r="G2656" s="180" t="s">
        <v>193</v>
      </c>
      <c r="H2656" s="180">
        <v>950</v>
      </c>
      <c r="I2656" s="180" t="s">
        <v>185</v>
      </c>
      <c r="J2656" s="180" t="s">
        <v>116</v>
      </c>
      <c r="K2656" s="180" t="s">
        <v>186</v>
      </c>
      <c r="L2656" s="180">
        <v>4562</v>
      </c>
      <c r="M2656" s="180" t="s">
        <v>212</v>
      </c>
      <c r="N2656" s="180">
        <v>30</v>
      </c>
      <c r="O2656" s="180">
        <v>869.42</v>
      </c>
      <c r="P2656" s="180">
        <v>5888</v>
      </c>
      <c r="Q2656" t="str">
        <f t="shared" si="41"/>
        <v>3-Small C&amp;I</v>
      </c>
      <c r="R2656" s="182"/>
      <c r="S2656" t="s">
        <v>305</v>
      </c>
      <c r="U2656" s="182"/>
    </row>
    <row r="2657" spans="1:21" x14ac:dyDescent="0.35">
      <c r="A2657" s="180">
        <v>5</v>
      </c>
      <c r="B2657" s="180" t="s">
        <v>182</v>
      </c>
      <c r="C2657" s="180">
        <v>2020</v>
      </c>
      <c r="D2657" s="180">
        <v>5</v>
      </c>
      <c r="E2657" s="180" t="s">
        <v>223</v>
      </c>
      <c r="F2657" s="181">
        <v>5</v>
      </c>
      <c r="G2657" s="180" t="s">
        <v>196</v>
      </c>
      <c r="H2657" s="180">
        <v>5</v>
      </c>
      <c r="I2657" s="180" t="s">
        <v>191</v>
      </c>
      <c r="J2657" s="180" t="s">
        <v>116</v>
      </c>
      <c r="K2657" s="180" t="s">
        <v>186</v>
      </c>
      <c r="L2657" s="180">
        <v>460</v>
      </c>
      <c r="M2657" s="180" t="s">
        <v>199</v>
      </c>
      <c r="N2657" s="180">
        <v>983</v>
      </c>
      <c r="O2657" s="180">
        <v>141423.21</v>
      </c>
      <c r="P2657" s="180">
        <v>1508235</v>
      </c>
      <c r="Q2657" t="str">
        <f t="shared" si="41"/>
        <v>3-Small C&amp;I</v>
      </c>
      <c r="R2657" s="182"/>
      <c r="S2657" t="s">
        <v>305</v>
      </c>
      <c r="U2657" s="182"/>
    </row>
    <row r="2658" spans="1:21" x14ac:dyDescent="0.35">
      <c r="A2658" s="180">
        <v>4</v>
      </c>
      <c r="B2658" s="180" t="s">
        <v>188</v>
      </c>
      <c r="C2658" s="180">
        <v>2020</v>
      </c>
      <c r="D2658" s="180">
        <v>5</v>
      </c>
      <c r="E2658" s="180" t="s">
        <v>223</v>
      </c>
      <c r="F2658" s="181">
        <v>1</v>
      </c>
      <c r="G2658" s="180" t="s">
        <v>184</v>
      </c>
      <c r="H2658" s="180">
        <v>950</v>
      </c>
      <c r="I2658" s="180" t="s">
        <v>185</v>
      </c>
      <c r="J2658" s="180" t="s">
        <v>116</v>
      </c>
      <c r="K2658" s="180" t="s">
        <v>186</v>
      </c>
      <c r="L2658" s="180">
        <v>4512</v>
      </c>
      <c r="M2658" s="180" t="s">
        <v>187</v>
      </c>
      <c r="N2658" s="180">
        <v>32</v>
      </c>
      <c r="O2658" s="180">
        <v>1731.22</v>
      </c>
      <c r="P2658" s="180">
        <v>15721</v>
      </c>
      <c r="Q2658" t="str">
        <f t="shared" si="41"/>
        <v>3-Small C&amp;I</v>
      </c>
      <c r="R2658" s="182"/>
      <c r="S2658" t="s">
        <v>305</v>
      </c>
      <c r="U2658" s="182"/>
    </row>
    <row r="2659" spans="1:21" x14ac:dyDescent="0.35">
      <c r="A2659" s="180">
        <v>5</v>
      </c>
      <c r="B2659" s="180" t="s">
        <v>182</v>
      </c>
      <c r="C2659" s="180">
        <v>2020</v>
      </c>
      <c r="D2659" s="180">
        <v>5</v>
      </c>
      <c r="E2659" s="180" t="s">
        <v>223</v>
      </c>
      <c r="F2659" s="181">
        <v>10</v>
      </c>
      <c r="G2659" s="180" t="s">
        <v>239</v>
      </c>
      <c r="H2659" s="180">
        <v>616</v>
      </c>
      <c r="I2659" s="180" t="s">
        <v>200</v>
      </c>
      <c r="J2659" s="180" t="s">
        <v>126</v>
      </c>
      <c r="K2659" s="180" t="s">
        <v>198</v>
      </c>
      <c r="L2659" s="180">
        <v>4513</v>
      </c>
      <c r="M2659" s="180" t="s">
        <v>241</v>
      </c>
      <c r="N2659" s="180">
        <v>3</v>
      </c>
      <c r="O2659" s="180">
        <v>79.84</v>
      </c>
      <c r="P2659" s="180">
        <v>276</v>
      </c>
      <c r="Q2659" t="str">
        <f t="shared" si="41"/>
        <v>Street</v>
      </c>
      <c r="R2659" s="182"/>
      <c r="S2659" t="s">
        <v>305</v>
      </c>
      <c r="U2659" s="182"/>
    </row>
    <row r="2660" spans="1:21" x14ac:dyDescent="0.35">
      <c r="A2660" s="180">
        <v>5</v>
      </c>
      <c r="B2660" s="180" t="s">
        <v>182</v>
      </c>
      <c r="C2660" s="180">
        <v>2020</v>
      </c>
      <c r="D2660" s="180">
        <v>5</v>
      </c>
      <c r="E2660" s="180" t="s">
        <v>223</v>
      </c>
      <c r="F2660" s="181">
        <v>1</v>
      </c>
      <c r="G2660" s="180" t="s">
        <v>184</v>
      </c>
      <c r="H2660" s="180">
        <v>5</v>
      </c>
      <c r="I2660" s="180" t="s">
        <v>191</v>
      </c>
      <c r="J2660" s="180" t="s">
        <v>116</v>
      </c>
      <c r="K2660" s="180" t="s">
        <v>186</v>
      </c>
      <c r="L2660" s="180">
        <v>200</v>
      </c>
      <c r="M2660" s="180" t="s">
        <v>211</v>
      </c>
      <c r="N2660" s="180">
        <v>1272</v>
      </c>
      <c r="O2660" s="180">
        <v>-87379.35</v>
      </c>
      <c r="P2660" s="180">
        <v>522522</v>
      </c>
      <c r="Q2660" t="str">
        <f t="shared" si="41"/>
        <v>3-Small C&amp;I</v>
      </c>
      <c r="R2660" s="182"/>
      <c r="S2660" t="s">
        <v>305</v>
      </c>
      <c r="U2660" s="182"/>
    </row>
    <row r="2661" spans="1:21" x14ac:dyDescent="0.35">
      <c r="A2661" s="180">
        <v>5</v>
      </c>
      <c r="B2661" s="180" t="s">
        <v>182</v>
      </c>
      <c r="C2661" s="180">
        <v>2020</v>
      </c>
      <c r="D2661" s="180">
        <v>5</v>
      </c>
      <c r="E2661" s="180" t="s">
        <v>223</v>
      </c>
      <c r="F2661" s="181">
        <v>3</v>
      </c>
      <c r="G2661" s="180" t="s">
        <v>190</v>
      </c>
      <c r="H2661" s="180">
        <v>5</v>
      </c>
      <c r="I2661" s="180" t="s">
        <v>191</v>
      </c>
      <c r="J2661" s="180" t="s">
        <v>116</v>
      </c>
      <c r="K2661" s="180" t="s">
        <v>186</v>
      </c>
      <c r="L2661" s="180">
        <v>300</v>
      </c>
      <c r="M2661" s="180" t="s">
        <v>192</v>
      </c>
      <c r="N2661" s="180">
        <v>42624</v>
      </c>
      <c r="O2661" s="180">
        <v>-2333526.94</v>
      </c>
      <c r="P2661" s="180">
        <v>37268622</v>
      </c>
      <c r="Q2661" t="str">
        <f t="shared" si="41"/>
        <v>3-Small C&amp;I</v>
      </c>
      <c r="R2661" s="182"/>
      <c r="S2661" t="s">
        <v>305</v>
      </c>
      <c r="U2661" s="182"/>
    </row>
    <row r="2662" spans="1:21" x14ac:dyDescent="0.35">
      <c r="A2662" s="180">
        <v>5</v>
      </c>
      <c r="B2662" s="180" t="s">
        <v>182</v>
      </c>
      <c r="C2662" s="180">
        <v>2020</v>
      </c>
      <c r="D2662" s="180">
        <v>5</v>
      </c>
      <c r="E2662" s="180" t="s">
        <v>223</v>
      </c>
      <c r="F2662" s="181">
        <v>6</v>
      </c>
      <c r="G2662" s="180" t="s">
        <v>193</v>
      </c>
      <c r="H2662" s="180">
        <v>627</v>
      </c>
      <c r="I2662" s="180" t="s">
        <v>258</v>
      </c>
      <c r="J2662" s="180" t="s">
        <v>133</v>
      </c>
      <c r="K2662" s="180" t="s">
        <v>213</v>
      </c>
      <c r="L2662" s="180">
        <v>4562</v>
      </c>
      <c r="M2662" s="180" t="s">
        <v>212</v>
      </c>
      <c r="N2662" s="180">
        <v>2</v>
      </c>
      <c r="O2662" s="180">
        <v>442.77</v>
      </c>
      <c r="P2662" s="180">
        <v>61</v>
      </c>
      <c r="Q2662" t="str">
        <f t="shared" si="41"/>
        <v>Street</v>
      </c>
      <c r="R2662" s="182"/>
      <c r="S2662" t="s">
        <v>305</v>
      </c>
      <c r="U2662" s="182"/>
    </row>
    <row r="2663" spans="1:21" x14ac:dyDescent="0.35">
      <c r="A2663" s="180">
        <v>5</v>
      </c>
      <c r="B2663" s="180" t="s">
        <v>182</v>
      </c>
      <c r="C2663" s="180">
        <v>2020</v>
      </c>
      <c r="D2663" s="180">
        <v>5</v>
      </c>
      <c r="E2663" s="180" t="s">
        <v>223</v>
      </c>
      <c r="F2663" s="181">
        <v>6</v>
      </c>
      <c r="G2663" s="180" t="s">
        <v>193</v>
      </c>
      <c r="H2663" s="180">
        <v>616</v>
      </c>
      <c r="I2663" s="180" t="s">
        <v>200</v>
      </c>
      <c r="J2663" s="180" t="s">
        <v>126</v>
      </c>
      <c r="K2663" s="180" t="s">
        <v>198</v>
      </c>
      <c r="L2663" s="180">
        <v>4562</v>
      </c>
      <c r="M2663" s="180" t="s">
        <v>212</v>
      </c>
      <c r="N2663" s="180">
        <v>919</v>
      </c>
      <c r="O2663" s="180">
        <v>58379.94</v>
      </c>
      <c r="P2663" s="180">
        <v>182849</v>
      </c>
      <c r="Q2663" t="str">
        <f t="shared" si="41"/>
        <v>Street</v>
      </c>
      <c r="R2663" s="182"/>
      <c r="S2663" t="s">
        <v>305</v>
      </c>
      <c r="U2663" s="182"/>
    </row>
    <row r="2664" spans="1:21" x14ac:dyDescent="0.35">
      <c r="A2664" s="180">
        <v>5</v>
      </c>
      <c r="B2664" s="180" t="s">
        <v>182</v>
      </c>
      <c r="C2664" s="180">
        <v>2020</v>
      </c>
      <c r="D2664" s="180">
        <v>5</v>
      </c>
      <c r="E2664" s="180" t="s">
        <v>223</v>
      </c>
      <c r="F2664" s="181">
        <v>6</v>
      </c>
      <c r="G2664" s="180" t="s">
        <v>193</v>
      </c>
      <c r="H2664" s="180">
        <v>612</v>
      </c>
      <c r="I2664" s="180" t="s">
        <v>224</v>
      </c>
      <c r="J2664" s="180" t="s">
        <v>117</v>
      </c>
      <c r="K2664" s="180" t="s">
        <v>225</v>
      </c>
      <c r="L2664" s="180">
        <v>700</v>
      </c>
      <c r="M2664" s="180" t="s">
        <v>194</v>
      </c>
      <c r="N2664" s="180">
        <v>2</v>
      </c>
      <c r="O2664" s="180">
        <v>53.6</v>
      </c>
      <c r="P2664" s="180">
        <v>197</v>
      </c>
      <c r="Q2664" t="str">
        <f t="shared" si="41"/>
        <v>3-Small C&amp;I</v>
      </c>
      <c r="R2664" s="182"/>
      <c r="S2664" t="s">
        <v>305</v>
      </c>
      <c r="U2664" s="182"/>
    </row>
    <row r="2665" spans="1:21" x14ac:dyDescent="0.35">
      <c r="A2665" s="180">
        <v>4</v>
      </c>
      <c r="B2665" s="180" t="s">
        <v>188</v>
      </c>
      <c r="C2665" s="180">
        <v>2020</v>
      </c>
      <c r="D2665" s="180">
        <v>5</v>
      </c>
      <c r="E2665" s="180" t="s">
        <v>223</v>
      </c>
      <c r="F2665" s="181">
        <v>3</v>
      </c>
      <c r="G2665" s="180" t="s">
        <v>190</v>
      </c>
      <c r="H2665" s="180">
        <v>621</v>
      </c>
      <c r="I2665" s="180" t="s">
        <v>260</v>
      </c>
      <c r="J2665" s="180" t="s">
        <v>117</v>
      </c>
      <c r="K2665" s="180" t="s">
        <v>225</v>
      </c>
      <c r="L2665" s="180">
        <v>4532</v>
      </c>
      <c r="M2665" s="180" t="s">
        <v>201</v>
      </c>
      <c r="N2665" s="180">
        <v>8</v>
      </c>
      <c r="O2665" s="180">
        <v>179.75</v>
      </c>
      <c r="P2665" s="180">
        <v>1136</v>
      </c>
      <c r="Q2665" t="str">
        <f t="shared" si="41"/>
        <v>3-Small C&amp;I</v>
      </c>
      <c r="R2665" s="182"/>
      <c r="S2665" t="s">
        <v>305</v>
      </c>
      <c r="U2665" s="182"/>
    </row>
    <row r="2666" spans="1:21" x14ac:dyDescent="0.35">
      <c r="A2666" s="180">
        <v>5</v>
      </c>
      <c r="B2666" s="180" t="s">
        <v>182</v>
      </c>
      <c r="C2666" s="180">
        <v>2020</v>
      </c>
      <c r="D2666" s="180">
        <v>5</v>
      </c>
      <c r="E2666" s="180" t="s">
        <v>223</v>
      </c>
      <c r="F2666" s="181">
        <v>6</v>
      </c>
      <c r="G2666" s="180" t="s">
        <v>193</v>
      </c>
      <c r="H2666" s="180">
        <v>621</v>
      </c>
      <c r="I2666" s="180" t="s">
        <v>260</v>
      </c>
      <c r="J2666" s="180" t="s">
        <v>117</v>
      </c>
      <c r="K2666" s="180" t="s">
        <v>225</v>
      </c>
      <c r="L2666" s="180">
        <v>4562</v>
      </c>
      <c r="M2666" s="180" t="s">
        <v>212</v>
      </c>
      <c r="N2666" s="180">
        <v>10</v>
      </c>
      <c r="O2666" s="180">
        <v>167.38</v>
      </c>
      <c r="P2666" s="180">
        <v>939</v>
      </c>
      <c r="Q2666" t="str">
        <f t="shared" si="41"/>
        <v>3-Small C&amp;I</v>
      </c>
      <c r="R2666" s="182"/>
      <c r="S2666" t="s">
        <v>305</v>
      </c>
      <c r="U2666" s="182"/>
    </row>
    <row r="2667" spans="1:21" x14ac:dyDescent="0.35">
      <c r="A2667" s="180">
        <v>5</v>
      </c>
      <c r="B2667" s="180" t="s">
        <v>182</v>
      </c>
      <c r="C2667" s="180">
        <v>2020</v>
      </c>
      <c r="D2667" s="180">
        <v>5</v>
      </c>
      <c r="E2667" s="180" t="s">
        <v>223</v>
      </c>
      <c r="F2667" s="181">
        <v>5</v>
      </c>
      <c r="G2667" s="180" t="s">
        <v>196</v>
      </c>
      <c r="H2667" s="180">
        <v>603</v>
      </c>
      <c r="I2667" s="180" t="s">
        <v>197</v>
      </c>
      <c r="J2667" s="180" t="s">
        <v>126</v>
      </c>
      <c r="K2667" s="180" t="s">
        <v>198</v>
      </c>
      <c r="L2667" s="180">
        <v>460</v>
      </c>
      <c r="M2667" s="180" t="s">
        <v>199</v>
      </c>
      <c r="N2667" s="180">
        <v>50</v>
      </c>
      <c r="O2667" s="180">
        <v>6255.06</v>
      </c>
      <c r="P2667" s="180">
        <v>15986</v>
      </c>
      <c r="Q2667" t="str">
        <f t="shared" si="41"/>
        <v>Street</v>
      </c>
      <c r="R2667" s="182"/>
      <c r="S2667" t="s">
        <v>305</v>
      </c>
      <c r="U2667" s="182"/>
    </row>
    <row r="2668" spans="1:21" x14ac:dyDescent="0.35">
      <c r="A2668" s="180">
        <v>5</v>
      </c>
      <c r="B2668" s="180" t="s">
        <v>182</v>
      </c>
      <c r="C2668" s="180">
        <v>2020</v>
      </c>
      <c r="D2668" s="180">
        <v>5</v>
      </c>
      <c r="E2668" s="180" t="s">
        <v>223</v>
      </c>
      <c r="F2668" s="181">
        <v>60</v>
      </c>
      <c r="G2668" s="180" t="s">
        <v>213</v>
      </c>
      <c r="H2668" s="180">
        <v>623</v>
      </c>
      <c r="I2668" s="180" t="s">
        <v>296</v>
      </c>
      <c r="J2668" s="180" t="s">
        <v>125</v>
      </c>
      <c r="K2668" s="180" t="s">
        <v>228</v>
      </c>
      <c r="L2668" s="180">
        <v>360</v>
      </c>
      <c r="M2668" s="180" t="s">
        <v>226</v>
      </c>
      <c r="N2668" s="180">
        <v>3</v>
      </c>
      <c r="O2668" s="180">
        <v>40.42</v>
      </c>
      <c r="P2668" s="180">
        <v>114</v>
      </c>
      <c r="Q2668" t="str">
        <f t="shared" si="41"/>
        <v>Street</v>
      </c>
      <c r="R2668" s="182"/>
      <c r="S2668" t="s">
        <v>305</v>
      </c>
      <c r="U2668" s="182"/>
    </row>
    <row r="2669" spans="1:21" x14ac:dyDescent="0.35">
      <c r="A2669" s="180">
        <v>5</v>
      </c>
      <c r="B2669" s="180" t="s">
        <v>182</v>
      </c>
      <c r="C2669" s="180">
        <v>2020</v>
      </c>
      <c r="D2669" s="180">
        <v>5</v>
      </c>
      <c r="E2669" s="180" t="s">
        <v>223</v>
      </c>
      <c r="F2669" s="181">
        <v>5</v>
      </c>
      <c r="G2669" s="180" t="s">
        <v>196</v>
      </c>
      <c r="H2669" s="180">
        <v>700</v>
      </c>
      <c r="I2669" s="180" t="s">
        <v>274</v>
      </c>
      <c r="J2669" s="180" t="s">
        <v>208</v>
      </c>
      <c r="K2669" s="180" t="s">
        <v>209</v>
      </c>
      <c r="L2669" s="180">
        <v>460</v>
      </c>
      <c r="M2669" s="180" t="s">
        <v>199</v>
      </c>
      <c r="N2669" s="180">
        <v>4</v>
      </c>
      <c r="O2669" s="180">
        <v>102209.38</v>
      </c>
      <c r="P2669" s="180">
        <v>583700</v>
      </c>
      <c r="Q2669" t="str">
        <f t="shared" si="41"/>
        <v>5-Large C&amp;I</v>
      </c>
      <c r="R2669" s="182"/>
      <c r="S2669" t="s">
        <v>305</v>
      </c>
      <c r="U2669" s="182"/>
    </row>
    <row r="2670" spans="1:21" x14ac:dyDescent="0.35">
      <c r="A2670" s="180">
        <v>5</v>
      </c>
      <c r="B2670" s="180" t="s">
        <v>182</v>
      </c>
      <c r="C2670" s="180">
        <v>2020</v>
      </c>
      <c r="D2670" s="180">
        <v>5</v>
      </c>
      <c r="E2670" s="180" t="s">
        <v>223</v>
      </c>
      <c r="F2670" s="181">
        <v>1</v>
      </c>
      <c r="G2670" s="180" t="s">
        <v>184</v>
      </c>
      <c r="H2670" s="180">
        <v>2</v>
      </c>
      <c r="I2670" s="180" t="s">
        <v>265</v>
      </c>
      <c r="J2670" s="180" t="s">
        <v>122</v>
      </c>
      <c r="K2670" s="180" t="s">
        <v>231</v>
      </c>
      <c r="L2670" s="180">
        <v>200</v>
      </c>
      <c r="M2670" s="180" t="s">
        <v>211</v>
      </c>
      <c r="N2670" s="180">
        <v>321</v>
      </c>
      <c r="O2670" s="180">
        <v>30704.1</v>
      </c>
      <c r="P2670" s="180">
        <v>119745</v>
      </c>
      <c r="Q2670" t="str">
        <f t="shared" si="41"/>
        <v>1-Residential</v>
      </c>
      <c r="R2670" s="182"/>
      <c r="S2670" t="s">
        <v>305</v>
      </c>
      <c r="U2670" s="182"/>
    </row>
    <row r="2671" spans="1:21" x14ac:dyDescent="0.35">
      <c r="A2671" s="180">
        <v>5</v>
      </c>
      <c r="B2671" s="180" t="s">
        <v>182</v>
      </c>
      <c r="C2671" s="180">
        <v>2020</v>
      </c>
      <c r="D2671" s="180">
        <v>5</v>
      </c>
      <c r="E2671" s="180" t="s">
        <v>223</v>
      </c>
      <c r="F2671" s="181">
        <v>5</v>
      </c>
      <c r="G2671" s="180" t="s">
        <v>196</v>
      </c>
      <c r="H2671" s="180">
        <v>710</v>
      </c>
      <c r="I2671" s="180" t="s">
        <v>221</v>
      </c>
      <c r="J2671" s="180" t="s">
        <v>208</v>
      </c>
      <c r="K2671" s="180" t="s">
        <v>209</v>
      </c>
      <c r="L2671" s="180">
        <v>4552</v>
      </c>
      <c r="M2671" s="180" t="s">
        <v>277</v>
      </c>
      <c r="N2671" s="180">
        <v>662</v>
      </c>
      <c r="O2671" s="180">
        <v>10002431.67</v>
      </c>
      <c r="P2671" s="180">
        <v>159974193</v>
      </c>
      <c r="Q2671" t="str">
        <f t="shared" si="41"/>
        <v>5-Large C&amp;I</v>
      </c>
      <c r="R2671" s="182"/>
      <c r="S2671" t="s">
        <v>305</v>
      </c>
      <c r="U2671" s="182"/>
    </row>
    <row r="2672" spans="1:21" x14ac:dyDescent="0.35">
      <c r="A2672" s="180">
        <v>4</v>
      </c>
      <c r="B2672" s="180" t="s">
        <v>188</v>
      </c>
      <c r="C2672" s="180">
        <v>2020</v>
      </c>
      <c r="D2672" s="180">
        <v>5</v>
      </c>
      <c r="E2672" s="180" t="s">
        <v>223</v>
      </c>
      <c r="F2672" s="181">
        <v>1</v>
      </c>
      <c r="G2672" s="180" t="s">
        <v>184</v>
      </c>
      <c r="H2672" s="180">
        <v>6</v>
      </c>
      <c r="I2672" s="180" t="s">
        <v>257</v>
      </c>
      <c r="J2672" s="180" t="s">
        <v>123</v>
      </c>
      <c r="K2672" s="180" t="s">
        <v>243</v>
      </c>
      <c r="L2672" s="180">
        <v>200</v>
      </c>
      <c r="M2672" s="180" t="s">
        <v>211</v>
      </c>
      <c r="N2672" s="180">
        <v>27</v>
      </c>
      <c r="O2672" s="180">
        <v>3046.36</v>
      </c>
      <c r="P2672" s="180">
        <v>17788</v>
      </c>
      <c r="Q2672" t="str">
        <f t="shared" si="41"/>
        <v>2-Low Income Residential</v>
      </c>
      <c r="R2672" s="182"/>
      <c r="S2672" t="s">
        <v>305</v>
      </c>
      <c r="U2672" s="182"/>
    </row>
    <row r="2673" spans="1:21" x14ac:dyDescent="0.35">
      <c r="A2673" s="180">
        <v>4</v>
      </c>
      <c r="B2673" s="180" t="s">
        <v>188</v>
      </c>
      <c r="C2673" s="180">
        <v>2020</v>
      </c>
      <c r="D2673" s="180">
        <v>5</v>
      </c>
      <c r="E2673" s="180" t="s">
        <v>223</v>
      </c>
      <c r="F2673" s="181">
        <v>3</v>
      </c>
      <c r="G2673" s="180" t="s">
        <v>190</v>
      </c>
      <c r="H2673" s="180">
        <v>952</v>
      </c>
      <c r="I2673" s="180" t="s">
        <v>236</v>
      </c>
      <c r="J2673" s="180" t="s">
        <v>118</v>
      </c>
      <c r="K2673" s="180" t="s">
        <v>237</v>
      </c>
      <c r="L2673" s="180">
        <v>4532</v>
      </c>
      <c r="M2673" s="180" t="s">
        <v>201</v>
      </c>
      <c r="N2673" s="180">
        <v>10</v>
      </c>
      <c r="O2673" s="180">
        <v>375.03</v>
      </c>
      <c r="P2673" s="180">
        <v>2586</v>
      </c>
      <c r="Q2673" t="str">
        <f t="shared" si="41"/>
        <v>3-Small C&amp;I</v>
      </c>
      <c r="R2673" s="182"/>
      <c r="S2673" t="s">
        <v>305</v>
      </c>
      <c r="U2673" s="182"/>
    </row>
    <row r="2674" spans="1:21" x14ac:dyDescent="0.35">
      <c r="A2674" s="180">
        <v>4</v>
      </c>
      <c r="B2674" s="180" t="s">
        <v>188</v>
      </c>
      <c r="C2674" s="180">
        <v>2020</v>
      </c>
      <c r="D2674" s="180">
        <v>5</v>
      </c>
      <c r="E2674" s="180" t="s">
        <v>223</v>
      </c>
      <c r="F2674" s="181">
        <v>1</v>
      </c>
      <c r="G2674" s="180" t="s">
        <v>184</v>
      </c>
      <c r="H2674" s="180">
        <v>10</v>
      </c>
      <c r="I2674" s="180" t="s">
        <v>252</v>
      </c>
      <c r="J2674" s="180" t="s">
        <v>119</v>
      </c>
      <c r="K2674" s="180" t="s">
        <v>215</v>
      </c>
      <c r="L2674" s="180">
        <v>200</v>
      </c>
      <c r="M2674" s="180" t="s">
        <v>211</v>
      </c>
      <c r="N2674" s="180">
        <v>5</v>
      </c>
      <c r="O2674" s="180">
        <v>566.79999999999995</v>
      </c>
      <c r="P2674" s="180">
        <v>2342</v>
      </c>
      <c r="Q2674" t="str">
        <f t="shared" si="41"/>
        <v>3-Small C&amp;I</v>
      </c>
      <c r="R2674" s="182"/>
      <c r="S2674" t="s">
        <v>305</v>
      </c>
      <c r="U2674" s="182"/>
    </row>
    <row r="2675" spans="1:21" x14ac:dyDescent="0.35">
      <c r="A2675" s="180">
        <v>5</v>
      </c>
      <c r="B2675" s="180" t="s">
        <v>182</v>
      </c>
      <c r="C2675" s="180">
        <v>2020</v>
      </c>
      <c r="D2675" s="180">
        <v>5</v>
      </c>
      <c r="E2675" s="180" t="s">
        <v>223</v>
      </c>
      <c r="F2675" s="181">
        <v>3</v>
      </c>
      <c r="G2675" s="180" t="s">
        <v>190</v>
      </c>
      <c r="H2675" s="180">
        <v>13</v>
      </c>
      <c r="I2675" s="180" t="s">
        <v>297</v>
      </c>
      <c r="J2675" s="180" t="s">
        <v>120</v>
      </c>
      <c r="K2675" s="180" t="s">
        <v>217</v>
      </c>
      <c r="L2675" s="180">
        <v>300</v>
      </c>
      <c r="M2675" s="180" t="s">
        <v>192</v>
      </c>
      <c r="N2675" s="180">
        <v>94</v>
      </c>
      <c r="O2675" s="180">
        <v>179356.91</v>
      </c>
      <c r="P2675" s="180">
        <v>919367</v>
      </c>
      <c r="Q2675" t="str">
        <f t="shared" si="41"/>
        <v>4-Medium C&amp;I</v>
      </c>
      <c r="R2675" s="182"/>
      <c r="S2675" t="s">
        <v>305</v>
      </c>
      <c r="U2675" s="182"/>
    </row>
    <row r="2676" spans="1:21" x14ac:dyDescent="0.35">
      <c r="A2676" s="180">
        <v>5</v>
      </c>
      <c r="B2676" s="180" t="s">
        <v>182</v>
      </c>
      <c r="C2676" s="180">
        <v>2020</v>
      </c>
      <c r="D2676" s="180">
        <v>5</v>
      </c>
      <c r="E2676" s="180" t="s">
        <v>223</v>
      </c>
      <c r="F2676" s="181">
        <v>75</v>
      </c>
      <c r="G2676" s="180" t="s">
        <v>213</v>
      </c>
      <c r="H2676" s="180">
        <v>13</v>
      </c>
      <c r="I2676" s="180" t="s">
        <v>297</v>
      </c>
      <c r="J2676" s="180" t="s">
        <v>120</v>
      </c>
      <c r="K2676" s="180" t="s">
        <v>217</v>
      </c>
      <c r="L2676" s="180">
        <v>1575</v>
      </c>
      <c r="M2676" s="180" t="s">
        <v>219</v>
      </c>
      <c r="N2676" s="180">
        <v>1</v>
      </c>
      <c r="O2676" s="180">
        <v>1033.31</v>
      </c>
      <c r="P2676" s="180">
        <v>5040</v>
      </c>
      <c r="Q2676" t="str">
        <f t="shared" si="41"/>
        <v>4-Medium C&amp;I</v>
      </c>
      <c r="R2676" s="182"/>
      <c r="S2676" t="s">
        <v>305</v>
      </c>
      <c r="U2676" s="182"/>
    </row>
    <row r="2677" spans="1:21" x14ac:dyDescent="0.35">
      <c r="A2677" s="180">
        <v>5</v>
      </c>
      <c r="B2677" s="180" t="s">
        <v>182</v>
      </c>
      <c r="C2677" s="180">
        <v>2020</v>
      </c>
      <c r="D2677" s="180">
        <v>5</v>
      </c>
      <c r="E2677" s="180" t="s">
        <v>223</v>
      </c>
      <c r="F2677" s="181">
        <v>3</v>
      </c>
      <c r="G2677" s="180" t="s">
        <v>190</v>
      </c>
      <c r="H2677" s="180">
        <v>8</v>
      </c>
      <c r="I2677" s="180" t="s">
        <v>249</v>
      </c>
      <c r="J2677" s="180" t="s">
        <v>127</v>
      </c>
      <c r="K2677" s="180" t="s">
        <v>250</v>
      </c>
      <c r="L2677" s="180">
        <v>300</v>
      </c>
      <c r="M2677" s="180" t="s">
        <v>192</v>
      </c>
      <c r="N2677" s="180">
        <v>377</v>
      </c>
      <c r="O2677" s="180">
        <v>20990.84</v>
      </c>
      <c r="P2677" s="180">
        <v>91866</v>
      </c>
      <c r="Q2677" t="str">
        <f t="shared" si="41"/>
        <v>3-Small C&amp;I</v>
      </c>
      <c r="R2677" s="182"/>
      <c r="S2677" t="s">
        <v>305</v>
      </c>
      <c r="U2677" s="182"/>
    </row>
    <row r="2678" spans="1:21" x14ac:dyDescent="0.35">
      <c r="A2678" s="180">
        <v>5</v>
      </c>
      <c r="B2678" s="180" t="s">
        <v>182</v>
      </c>
      <c r="C2678" s="180">
        <v>2020</v>
      </c>
      <c r="D2678" s="180">
        <v>5</v>
      </c>
      <c r="E2678" s="180" t="s">
        <v>223</v>
      </c>
      <c r="F2678" s="181">
        <v>77</v>
      </c>
      <c r="G2678" s="180" t="s">
        <v>213</v>
      </c>
      <c r="H2678" s="180">
        <v>5</v>
      </c>
      <c r="I2678" s="180" t="s">
        <v>191</v>
      </c>
      <c r="J2678" s="180" t="s">
        <v>116</v>
      </c>
      <c r="K2678" s="180" t="s">
        <v>186</v>
      </c>
      <c r="L2678" s="180">
        <v>1577</v>
      </c>
      <c r="M2678" s="180" t="s">
        <v>234</v>
      </c>
      <c r="N2678" s="180">
        <v>2</v>
      </c>
      <c r="O2678" s="180">
        <v>1880.39</v>
      </c>
      <c r="P2678" s="180">
        <v>8486</v>
      </c>
      <c r="Q2678" t="str">
        <f t="shared" si="41"/>
        <v>3-Small C&amp;I</v>
      </c>
      <c r="R2678" s="182"/>
      <c r="S2678" t="s">
        <v>305</v>
      </c>
      <c r="U2678" s="182"/>
    </row>
    <row r="2679" spans="1:21" x14ac:dyDescent="0.35">
      <c r="A2679" s="180">
        <v>5</v>
      </c>
      <c r="B2679" s="180" t="s">
        <v>182</v>
      </c>
      <c r="C2679" s="180">
        <v>2020</v>
      </c>
      <c r="D2679" s="180">
        <v>5</v>
      </c>
      <c r="E2679" s="180" t="s">
        <v>223</v>
      </c>
      <c r="F2679" s="181">
        <v>79</v>
      </c>
      <c r="G2679" s="180" t="s">
        <v>213</v>
      </c>
      <c r="H2679" s="180">
        <v>5</v>
      </c>
      <c r="I2679" s="180" t="s">
        <v>191</v>
      </c>
      <c r="J2679" s="180" t="s">
        <v>116</v>
      </c>
      <c r="K2679" s="180" t="s">
        <v>186</v>
      </c>
      <c r="L2679" s="180">
        <v>1579</v>
      </c>
      <c r="M2679" s="180" t="s">
        <v>272</v>
      </c>
      <c r="N2679" s="180">
        <v>1</v>
      </c>
      <c r="O2679" s="180">
        <v>9.64</v>
      </c>
      <c r="P2679" s="180">
        <v>0</v>
      </c>
      <c r="Q2679" t="str">
        <f t="shared" si="41"/>
        <v>3-Small C&amp;I</v>
      </c>
      <c r="R2679" s="182"/>
      <c r="S2679" t="s">
        <v>305</v>
      </c>
      <c r="U2679" s="182"/>
    </row>
    <row r="2680" spans="1:21" x14ac:dyDescent="0.35">
      <c r="A2680" s="180">
        <v>5</v>
      </c>
      <c r="B2680" s="180" t="s">
        <v>182</v>
      </c>
      <c r="C2680" s="180">
        <v>2020</v>
      </c>
      <c r="D2680" s="180">
        <v>5</v>
      </c>
      <c r="E2680" s="180" t="s">
        <v>223</v>
      </c>
      <c r="F2680" s="181">
        <v>79</v>
      </c>
      <c r="G2680" s="180" t="s">
        <v>213</v>
      </c>
      <c r="H2680" s="180">
        <v>153</v>
      </c>
      <c r="I2680" s="180" t="s">
        <v>270</v>
      </c>
      <c r="J2680" s="180" t="s">
        <v>271</v>
      </c>
      <c r="K2680" s="180" t="s">
        <v>271</v>
      </c>
      <c r="L2680" s="180">
        <v>1579</v>
      </c>
      <c r="M2680" s="180" t="s">
        <v>272</v>
      </c>
      <c r="N2680" s="180">
        <v>18</v>
      </c>
      <c r="O2680" s="180">
        <v>0</v>
      </c>
      <c r="P2680" s="180">
        <v>3452086</v>
      </c>
      <c r="Q2680" t="str">
        <f t="shared" si="41"/>
        <v>OTHER</v>
      </c>
      <c r="R2680" s="182"/>
      <c r="S2680" t="s">
        <v>305</v>
      </c>
      <c r="U2680" s="182"/>
    </row>
    <row r="2681" spans="1:21" x14ac:dyDescent="0.35">
      <c r="A2681" s="180">
        <v>4</v>
      </c>
      <c r="B2681" s="180" t="s">
        <v>188</v>
      </c>
      <c r="C2681" s="180">
        <v>2020</v>
      </c>
      <c r="D2681" s="180">
        <v>5</v>
      </c>
      <c r="E2681" s="180" t="s">
        <v>223</v>
      </c>
      <c r="F2681" s="181">
        <v>3</v>
      </c>
      <c r="G2681" s="180" t="s">
        <v>190</v>
      </c>
      <c r="H2681" s="180">
        <v>5</v>
      </c>
      <c r="I2681" s="180" t="s">
        <v>191</v>
      </c>
      <c r="J2681" s="180" t="s">
        <v>116</v>
      </c>
      <c r="K2681" s="180" t="s">
        <v>186</v>
      </c>
      <c r="L2681" s="180">
        <v>300</v>
      </c>
      <c r="M2681" s="180" t="s">
        <v>192</v>
      </c>
      <c r="N2681" s="180">
        <v>167</v>
      </c>
      <c r="O2681" s="180">
        <v>20406.59</v>
      </c>
      <c r="P2681" s="180">
        <v>85669</v>
      </c>
      <c r="Q2681" t="str">
        <f t="shared" si="41"/>
        <v>3-Small C&amp;I</v>
      </c>
      <c r="R2681" s="182"/>
      <c r="S2681" t="s">
        <v>305</v>
      </c>
      <c r="U2681" s="182"/>
    </row>
    <row r="2682" spans="1:21" x14ac:dyDescent="0.35">
      <c r="A2682" s="180">
        <v>5</v>
      </c>
      <c r="B2682" s="180" t="s">
        <v>182</v>
      </c>
      <c r="C2682" s="180">
        <v>2020</v>
      </c>
      <c r="D2682" s="180">
        <v>5</v>
      </c>
      <c r="E2682" s="180" t="s">
        <v>223</v>
      </c>
      <c r="F2682" s="181">
        <v>6</v>
      </c>
      <c r="G2682" s="180" t="s">
        <v>193</v>
      </c>
      <c r="H2682" s="180">
        <v>619</v>
      </c>
      <c r="I2682" s="180" t="s">
        <v>278</v>
      </c>
      <c r="J2682" s="180" t="s">
        <v>279</v>
      </c>
      <c r="K2682" s="180" t="s">
        <v>213</v>
      </c>
      <c r="L2682" s="180">
        <v>4562</v>
      </c>
      <c r="M2682" s="180" t="s">
        <v>212</v>
      </c>
      <c r="N2682" s="180">
        <v>423</v>
      </c>
      <c r="O2682" s="180">
        <v>420791.24</v>
      </c>
      <c r="P2682" s="180">
        <v>3321753</v>
      </c>
      <c r="Q2682" t="str">
        <f t="shared" si="41"/>
        <v>Street</v>
      </c>
      <c r="R2682" s="182"/>
      <c r="S2682" t="s">
        <v>305</v>
      </c>
      <c r="U2682" s="182"/>
    </row>
    <row r="2683" spans="1:21" x14ac:dyDescent="0.35">
      <c r="A2683" s="180">
        <v>5</v>
      </c>
      <c r="B2683" s="180" t="s">
        <v>182</v>
      </c>
      <c r="C2683" s="180">
        <v>2020</v>
      </c>
      <c r="D2683" s="180">
        <v>5</v>
      </c>
      <c r="E2683" s="180" t="s">
        <v>223</v>
      </c>
      <c r="F2683" s="181">
        <v>6</v>
      </c>
      <c r="G2683" s="180" t="s">
        <v>193</v>
      </c>
      <c r="H2683" s="180">
        <v>625</v>
      </c>
      <c r="I2683" s="180" t="s">
        <v>287</v>
      </c>
      <c r="J2683" s="180" t="s">
        <v>133</v>
      </c>
      <c r="K2683" s="180" t="s">
        <v>213</v>
      </c>
      <c r="L2683" s="180">
        <v>700</v>
      </c>
      <c r="M2683" s="180" t="s">
        <v>194</v>
      </c>
      <c r="N2683" s="180">
        <v>1</v>
      </c>
      <c r="O2683" s="180">
        <v>17.23</v>
      </c>
      <c r="P2683" s="180">
        <v>16</v>
      </c>
      <c r="Q2683" t="str">
        <f t="shared" si="41"/>
        <v>Street</v>
      </c>
      <c r="R2683" s="182"/>
      <c r="S2683" t="s">
        <v>305</v>
      </c>
      <c r="U2683" s="182"/>
    </row>
    <row r="2684" spans="1:21" x14ac:dyDescent="0.35">
      <c r="A2684" s="180">
        <v>5</v>
      </c>
      <c r="B2684" s="180" t="s">
        <v>182</v>
      </c>
      <c r="C2684" s="180">
        <v>2020</v>
      </c>
      <c r="D2684" s="180">
        <v>5</v>
      </c>
      <c r="E2684" s="180" t="s">
        <v>223</v>
      </c>
      <c r="F2684" s="181">
        <v>60</v>
      </c>
      <c r="G2684" s="180" t="s">
        <v>213</v>
      </c>
      <c r="H2684" s="180">
        <v>621</v>
      </c>
      <c r="I2684" s="180" t="s">
        <v>260</v>
      </c>
      <c r="J2684" s="180" t="s">
        <v>117</v>
      </c>
      <c r="K2684" s="180" t="s">
        <v>225</v>
      </c>
      <c r="L2684" s="180">
        <v>4563</v>
      </c>
      <c r="M2684" s="180" t="s">
        <v>229</v>
      </c>
      <c r="N2684" s="180">
        <v>1</v>
      </c>
      <c r="O2684" s="180">
        <v>7.83</v>
      </c>
      <c r="P2684" s="180">
        <v>7</v>
      </c>
      <c r="Q2684" t="str">
        <f t="shared" si="41"/>
        <v>3-Small C&amp;I</v>
      </c>
      <c r="R2684" s="182"/>
      <c r="S2684" t="s">
        <v>305</v>
      </c>
      <c r="U2684" s="182"/>
    </row>
    <row r="2685" spans="1:21" x14ac:dyDescent="0.35">
      <c r="A2685" s="180">
        <v>5</v>
      </c>
      <c r="B2685" s="180" t="s">
        <v>182</v>
      </c>
      <c r="C2685" s="180">
        <v>2020</v>
      </c>
      <c r="D2685" s="180">
        <v>5</v>
      </c>
      <c r="E2685" s="180" t="s">
        <v>223</v>
      </c>
      <c r="F2685" s="181">
        <v>6</v>
      </c>
      <c r="G2685" s="180" t="s">
        <v>193</v>
      </c>
      <c r="H2685" s="180">
        <v>602</v>
      </c>
      <c r="I2685" s="180" t="s">
        <v>247</v>
      </c>
      <c r="J2685" s="180" t="s">
        <v>126</v>
      </c>
      <c r="K2685" s="180" t="s">
        <v>198</v>
      </c>
      <c r="L2685" s="180">
        <v>700</v>
      </c>
      <c r="M2685" s="180" t="s">
        <v>194</v>
      </c>
      <c r="N2685" s="180">
        <v>318</v>
      </c>
      <c r="O2685" s="180">
        <v>25827.33</v>
      </c>
      <c r="P2685" s="180">
        <v>63741</v>
      </c>
      <c r="Q2685" t="str">
        <f t="shared" si="41"/>
        <v>Street</v>
      </c>
      <c r="R2685" s="182"/>
      <c r="S2685" t="s">
        <v>305</v>
      </c>
      <c r="U2685" s="182"/>
    </row>
    <row r="2686" spans="1:21" x14ac:dyDescent="0.35">
      <c r="A2686" s="180">
        <v>4</v>
      </c>
      <c r="B2686" s="180" t="s">
        <v>188</v>
      </c>
      <c r="C2686" s="180">
        <v>2020</v>
      </c>
      <c r="D2686" s="180">
        <v>5</v>
      </c>
      <c r="E2686" s="180" t="s">
        <v>223</v>
      </c>
      <c r="F2686" s="181">
        <v>6</v>
      </c>
      <c r="G2686" s="180" t="s">
        <v>193</v>
      </c>
      <c r="H2686" s="180">
        <v>624</v>
      </c>
      <c r="I2686" s="180" t="s">
        <v>227</v>
      </c>
      <c r="J2686" s="180" t="s">
        <v>125</v>
      </c>
      <c r="K2686" s="180" t="s">
        <v>228</v>
      </c>
      <c r="L2686" s="180">
        <v>4562</v>
      </c>
      <c r="M2686" s="180" t="s">
        <v>212</v>
      </c>
      <c r="N2686" s="180">
        <v>2</v>
      </c>
      <c r="O2686" s="180">
        <v>1163.6400000000001</v>
      </c>
      <c r="P2686" s="180">
        <v>4854</v>
      </c>
      <c r="Q2686" t="str">
        <f t="shared" si="41"/>
        <v>Street</v>
      </c>
      <c r="R2686" s="182"/>
      <c r="S2686" t="s">
        <v>305</v>
      </c>
      <c r="U2686" s="182"/>
    </row>
    <row r="2687" spans="1:21" x14ac:dyDescent="0.35">
      <c r="A2687" s="180">
        <v>5</v>
      </c>
      <c r="B2687" s="180" t="s">
        <v>182</v>
      </c>
      <c r="C2687" s="180">
        <v>2020</v>
      </c>
      <c r="D2687" s="180">
        <v>5</v>
      </c>
      <c r="E2687" s="180" t="s">
        <v>223</v>
      </c>
      <c r="F2687" s="181">
        <v>60</v>
      </c>
      <c r="G2687" s="180" t="s">
        <v>213</v>
      </c>
      <c r="H2687" s="180">
        <v>601</v>
      </c>
      <c r="I2687" s="180" t="s">
        <v>261</v>
      </c>
      <c r="J2687" s="180" t="s">
        <v>124</v>
      </c>
      <c r="K2687" s="180" t="s">
        <v>262</v>
      </c>
      <c r="L2687" s="180">
        <v>360</v>
      </c>
      <c r="M2687" s="180" t="s">
        <v>226</v>
      </c>
      <c r="N2687" s="180">
        <v>46</v>
      </c>
      <c r="O2687" s="180">
        <v>1115.01</v>
      </c>
      <c r="P2687" s="180">
        <v>1632</v>
      </c>
      <c r="Q2687" t="str">
        <f t="shared" si="41"/>
        <v>Street</v>
      </c>
      <c r="R2687" s="182"/>
      <c r="S2687" t="s">
        <v>305</v>
      </c>
      <c r="U2687" s="182"/>
    </row>
    <row r="2688" spans="1:21" x14ac:dyDescent="0.35">
      <c r="A2688" s="180">
        <v>5</v>
      </c>
      <c r="B2688" s="180" t="s">
        <v>182</v>
      </c>
      <c r="C2688" s="180">
        <v>2020</v>
      </c>
      <c r="D2688" s="180">
        <v>5</v>
      </c>
      <c r="E2688" s="180" t="s">
        <v>223</v>
      </c>
      <c r="F2688" s="181">
        <v>1</v>
      </c>
      <c r="G2688" s="180" t="s">
        <v>184</v>
      </c>
      <c r="H2688" s="180">
        <v>7</v>
      </c>
      <c r="I2688" s="180" t="s">
        <v>242</v>
      </c>
      <c r="J2688" s="180" t="s">
        <v>123</v>
      </c>
      <c r="K2688" s="180" t="s">
        <v>243</v>
      </c>
      <c r="L2688" s="180">
        <v>200</v>
      </c>
      <c r="M2688" s="180" t="s">
        <v>211</v>
      </c>
      <c r="N2688" s="180">
        <v>73</v>
      </c>
      <c r="O2688" s="180">
        <v>5806.29</v>
      </c>
      <c r="P2688" s="180">
        <v>35237</v>
      </c>
      <c r="Q2688" t="str">
        <f t="shared" si="41"/>
        <v>2-Low Income Residential</v>
      </c>
      <c r="R2688" s="182"/>
      <c r="S2688" t="s">
        <v>305</v>
      </c>
      <c r="U2688" s="182"/>
    </row>
    <row r="2689" spans="1:21" x14ac:dyDescent="0.35">
      <c r="A2689" s="180">
        <v>4</v>
      </c>
      <c r="B2689" s="180" t="s">
        <v>188</v>
      </c>
      <c r="C2689" s="180">
        <v>2020</v>
      </c>
      <c r="D2689" s="180">
        <v>5</v>
      </c>
      <c r="E2689" s="180" t="s">
        <v>223</v>
      </c>
      <c r="F2689" s="181">
        <v>3</v>
      </c>
      <c r="G2689" s="180" t="s">
        <v>190</v>
      </c>
      <c r="H2689" s="180">
        <v>954</v>
      </c>
      <c r="I2689" s="180" t="s">
        <v>238</v>
      </c>
      <c r="J2689" s="180" t="s">
        <v>120</v>
      </c>
      <c r="K2689" s="180" t="s">
        <v>217</v>
      </c>
      <c r="L2689" s="180">
        <v>4532</v>
      </c>
      <c r="M2689" s="180" t="s">
        <v>201</v>
      </c>
      <c r="N2689" s="180">
        <v>74</v>
      </c>
      <c r="O2689" s="180">
        <v>100753.91</v>
      </c>
      <c r="P2689" s="180">
        <v>1042124</v>
      </c>
      <c r="Q2689" t="str">
        <f t="shared" si="41"/>
        <v>4-Medium C&amp;I</v>
      </c>
      <c r="R2689" s="182"/>
      <c r="S2689" t="s">
        <v>305</v>
      </c>
      <c r="U2689" s="182"/>
    </row>
    <row r="2690" spans="1:21" x14ac:dyDescent="0.35">
      <c r="A2690" s="180">
        <v>5</v>
      </c>
      <c r="B2690" s="180" t="s">
        <v>182</v>
      </c>
      <c r="C2690" s="180">
        <v>2020</v>
      </c>
      <c r="D2690" s="180">
        <v>5</v>
      </c>
      <c r="E2690" s="180" t="s">
        <v>223</v>
      </c>
      <c r="F2690" s="181">
        <v>3</v>
      </c>
      <c r="G2690" s="180" t="s">
        <v>190</v>
      </c>
      <c r="H2690" s="180">
        <v>956</v>
      </c>
      <c r="I2690" s="180" t="s">
        <v>286</v>
      </c>
      <c r="J2690" s="180" t="s">
        <v>120</v>
      </c>
      <c r="K2690" s="180" t="s">
        <v>217</v>
      </c>
      <c r="L2690" s="180">
        <v>4532</v>
      </c>
      <c r="M2690" s="180" t="s">
        <v>201</v>
      </c>
      <c r="N2690" s="180">
        <v>229</v>
      </c>
      <c r="O2690" s="180">
        <v>315617.52</v>
      </c>
      <c r="P2690" s="180">
        <v>3753258</v>
      </c>
      <c r="Q2690" t="str">
        <f t="shared" ref="Q2690:Q2753" si="42">VLOOKUP(J2690,S:T,2,FALSE)</f>
        <v>4-Medium C&amp;I</v>
      </c>
      <c r="R2690" s="182"/>
      <c r="S2690" t="s">
        <v>305</v>
      </c>
      <c r="U2690" s="182"/>
    </row>
    <row r="2691" spans="1:21" x14ac:dyDescent="0.35">
      <c r="A2691" s="180">
        <v>5</v>
      </c>
      <c r="B2691" s="180" t="s">
        <v>182</v>
      </c>
      <c r="C2691" s="180">
        <v>2020</v>
      </c>
      <c r="D2691" s="180">
        <v>5</v>
      </c>
      <c r="E2691" s="180" t="s">
        <v>223</v>
      </c>
      <c r="F2691" s="181">
        <v>3</v>
      </c>
      <c r="G2691" s="180" t="s">
        <v>190</v>
      </c>
      <c r="H2691" s="180">
        <v>18</v>
      </c>
      <c r="I2691" s="180" t="s">
        <v>216</v>
      </c>
      <c r="J2691" s="180" t="s">
        <v>120</v>
      </c>
      <c r="K2691" s="180" t="s">
        <v>217</v>
      </c>
      <c r="L2691" s="180">
        <v>300</v>
      </c>
      <c r="M2691" s="180" t="s">
        <v>192</v>
      </c>
      <c r="N2691" s="180">
        <v>2106</v>
      </c>
      <c r="O2691" s="180">
        <v>4200779.93</v>
      </c>
      <c r="P2691" s="180">
        <v>22857782</v>
      </c>
      <c r="Q2691" t="str">
        <f t="shared" si="42"/>
        <v>4-Medium C&amp;I</v>
      </c>
      <c r="R2691" s="182"/>
      <c r="S2691" t="s">
        <v>305</v>
      </c>
      <c r="U2691" s="182"/>
    </row>
    <row r="2692" spans="1:21" x14ac:dyDescent="0.35">
      <c r="A2692" s="180">
        <v>5</v>
      </c>
      <c r="B2692" s="180" t="s">
        <v>182</v>
      </c>
      <c r="C2692" s="180">
        <v>2020</v>
      </c>
      <c r="D2692" s="180">
        <v>5</v>
      </c>
      <c r="E2692" s="180" t="s">
        <v>223</v>
      </c>
      <c r="F2692" s="181">
        <v>5</v>
      </c>
      <c r="G2692" s="180" t="s">
        <v>196</v>
      </c>
      <c r="H2692" s="180">
        <v>18</v>
      </c>
      <c r="I2692" s="180" t="s">
        <v>216</v>
      </c>
      <c r="J2692" s="180" t="s">
        <v>120</v>
      </c>
      <c r="K2692" s="180" t="s">
        <v>217</v>
      </c>
      <c r="L2692" s="180">
        <v>460</v>
      </c>
      <c r="M2692" s="180" t="s">
        <v>199</v>
      </c>
      <c r="N2692" s="180">
        <v>183</v>
      </c>
      <c r="O2692" s="180">
        <v>546863.06999999995</v>
      </c>
      <c r="P2692" s="180">
        <v>2913937</v>
      </c>
      <c r="Q2692" t="str">
        <f t="shared" si="42"/>
        <v>4-Medium C&amp;I</v>
      </c>
      <c r="R2692" s="182"/>
      <c r="S2692" t="s">
        <v>305</v>
      </c>
      <c r="U2692" s="182"/>
    </row>
    <row r="2693" spans="1:21" x14ac:dyDescent="0.35">
      <c r="A2693" s="180">
        <v>5</v>
      </c>
      <c r="B2693" s="180" t="s">
        <v>182</v>
      </c>
      <c r="C2693" s="180">
        <v>2020</v>
      </c>
      <c r="D2693" s="180">
        <v>5</v>
      </c>
      <c r="E2693" s="180" t="s">
        <v>223</v>
      </c>
      <c r="F2693" s="181">
        <v>3</v>
      </c>
      <c r="G2693" s="180" t="s">
        <v>190</v>
      </c>
      <c r="H2693" s="180">
        <v>16</v>
      </c>
      <c r="I2693" s="180" t="s">
        <v>282</v>
      </c>
      <c r="J2693" s="180" t="s">
        <v>128</v>
      </c>
      <c r="K2693" s="180" t="s">
        <v>264</v>
      </c>
      <c r="L2693" s="180">
        <v>300</v>
      </c>
      <c r="M2693" s="180" t="s">
        <v>192</v>
      </c>
      <c r="N2693" s="180">
        <v>1</v>
      </c>
      <c r="O2693" s="180">
        <v>1991.28</v>
      </c>
      <c r="P2693" s="180">
        <v>11840</v>
      </c>
      <c r="Q2693" t="str">
        <f t="shared" si="42"/>
        <v>4-Medium C&amp;I</v>
      </c>
      <c r="R2693" s="182"/>
      <c r="S2693" t="s">
        <v>305</v>
      </c>
      <c r="U2693" s="182"/>
    </row>
    <row r="2694" spans="1:21" x14ac:dyDescent="0.35">
      <c r="A2694" s="180">
        <v>4</v>
      </c>
      <c r="B2694" s="180" t="s">
        <v>188</v>
      </c>
      <c r="C2694" s="180">
        <v>2020</v>
      </c>
      <c r="D2694" s="180">
        <v>5</v>
      </c>
      <c r="E2694" s="180" t="s">
        <v>223</v>
      </c>
      <c r="F2694" s="181">
        <v>3</v>
      </c>
      <c r="G2694" s="180" t="s">
        <v>190</v>
      </c>
      <c r="H2694" s="180">
        <v>955</v>
      </c>
      <c r="I2694" s="180" t="s">
        <v>283</v>
      </c>
      <c r="J2694" s="180" t="s">
        <v>128</v>
      </c>
      <c r="K2694" s="180" t="s">
        <v>264</v>
      </c>
      <c r="L2694" s="180">
        <v>4532</v>
      </c>
      <c r="M2694" s="180" t="s">
        <v>201</v>
      </c>
      <c r="N2694" s="180">
        <v>1</v>
      </c>
      <c r="O2694" s="180">
        <v>82.64</v>
      </c>
      <c r="P2694" s="180">
        <v>0</v>
      </c>
      <c r="Q2694" t="str">
        <f t="shared" si="42"/>
        <v>4-Medium C&amp;I</v>
      </c>
      <c r="R2694" s="182"/>
      <c r="S2694" t="s">
        <v>305</v>
      </c>
      <c r="U2694" s="182"/>
    </row>
    <row r="2695" spans="1:21" x14ac:dyDescent="0.35">
      <c r="A2695" s="180">
        <v>5</v>
      </c>
      <c r="B2695" s="180" t="s">
        <v>182</v>
      </c>
      <c r="C2695" s="180">
        <v>2020</v>
      </c>
      <c r="D2695" s="180">
        <v>5</v>
      </c>
      <c r="E2695" s="180" t="s">
        <v>223</v>
      </c>
      <c r="F2695" s="181">
        <v>3</v>
      </c>
      <c r="G2695" s="180" t="s">
        <v>190</v>
      </c>
      <c r="H2695" s="180">
        <v>20</v>
      </c>
      <c r="I2695" s="180" t="s">
        <v>301</v>
      </c>
      <c r="J2695" s="180" t="s">
        <v>129</v>
      </c>
      <c r="K2695" s="180" t="s">
        <v>206</v>
      </c>
      <c r="L2695" s="180">
        <v>300</v>
      </c>
      <c r="M2695" s="180" t="s">
        <v>192</v>
      </c>
      <c r="N2695" s="180">
        <v>73</v>
      </c>
      <c r="O2695" s="180">
        <v>139121.69</v>
      </c>
      <c r="P2695" s="180">
        <v>741794</v>
      </c>
      <c r="Q2695" t="str">
        <f t="shared" si="42"/>
        <v>4-Medium C&amp;I</v>
      </c>
      <c r="R2695" s="182"/>
      <c r="S2695" t="s">
        <v>305</v>
      </c>
      <c r="U2695" s="182"/>
    </row>
    <row r="2696" spans="1:21" x14ac:dyDescent="0.35">
      <c r="A2696" s="180">
        <v>5</v>
      </c>
      <c r="B2696" s="180" t="s">
        <v>182</v>
      </c>
      <c r="C2696" s="180">
        <v>2020</v>
      </c>
      <c r="D2696" s="180">
        <v>5</v>
      </c>
      <c r="E2696" s="180" t="s">
        <v>223</v>
      </c>
      <c r="F2696" s="181">
        <v>77</v>
      </c>
      <c r="G2696" s="180" t="s">
        <v>213</v>
      </c>
      <c r="H2696" s="180">
        <v>950</v>
      </c>
      <c r="I2696" s="180" t="s">
        <v>185</v>
      </c>
      <c r="J2696" s="180" t="s">
        <v>116</v>
      </c>
      <c r="K2696" s="180" t="s">
        <v>186</v>
      </c>
      <c r="L2696" s="180">
        <v>4577</v>
      </c>
      <c r="M2696" s="180" t="s">
        <v>213</v>
      </c>
      <c r="N2696" s="180">
        <v>1</v>
      </c>
      <c r="O2696" s="180">
        <v>251.63</v>
      </c>
      <c r="P2696" s="180">
        <v>2475</v>
      </c>
      <c r="Q2696" t="str">
        <f t="shared" si="42"/>
        <v>3-Small C&amp;I</v>
      </c>
      <c r="R2696" s="182"/>
      <c r="S2696" t="s">
        <v>305</v>
      </c>
      <c r="U2696" s="182"/>
    </row>
    <row r="2697" spans="1:21" x14ac:dyDescent="0.35">
      <c r="A2697" s="180">
        <v>5</v>
      </c>
      <c r="B2697" s="180" t="s">
        <v>182</v>
      </c>
      <c r="C2697" s="180">
        <v>2020</v>
      </c>
      <c r="D2697" s="180">
        <v>5</v>
      </c>
      <c r="E2697" s="180" t="s">
        <v>223</v>
      </c>
      <c r="F2697" s="181">
        <v>3</v>
      </c>
      <c r="G2697" s="180" t="s">
        <v>190</v>
      </c>
      <c r="H2697" s="180">
        <v>12</v>
      </c>
      <c r="I2697" s="180" t="s">
        <v>302</v>
      </c>
      <c r="J2697" s="180" t="s">
        <v>127</v>
      </c>
      <c r="K2697" s="180" t="s">
        <v>250</v>
      </c>
      <c r="L2697" s="180">
        <v>300</v>
      </c>
      <c r="M2697" s="180" t="s">
        <v>192</v>
      </c>
      <c r="N2697" s="180">
        <v>1</v>
      </c>
      <c r="O2697" s="180">
        <v>8.2799999999999994</v>
      </c>
      <c r="P2697" s="180">
        <v>4</v>
      </c>
      <c r="Q2697" t="str">
        <f t="shared" si="42"/>
        <v>3-Small C&amp;I</v>
      </c>
      <c r="R2697" s="182"/>
      <c r="S2697" t="s">
        <v>305</v>
      </c>
      <c r="U2697" s="182"/>
    </row>
    <row r="2698" spans="1:21" x14ac:dyDescent="0.35">
      <c r="A2698" s="180">
        <v>4</v>
      </c>
      <c r="B2698" s="180" t="s">
        <v>188</v>
      </c>
      <c r="C2698" s="180">
        <v>2020</v>
      </c>
      <c r="D2698" s="180">
        <v>5</v>
      </c>
      <c r="E2698" s="180" t="s">
        <v>223</v>
      </c>
      <c r="F2698" s="181">
        <v>3</v>
      </c>
      <c r="G2698" s="180" t="s">
        <v>190</v>
      </c>
      <c r="H2698" s="180">
        <v>950</v>
      </c>
      <c r="I2698" s="180" t="s">
        <v>185</v>
      </c>
      <c r="J2698" s="180" t="s">
        <v>116</v>
      </c>
      <c r="K2698" s="180" t="s">
        <v>186</v>
      </c>
      <c r="L2698" s="180">
        <v>4532</v>
      </c>
      <c r="M2698" s="180" t="s">
        <v>201</v>
      </c>
      <c r="N2698" s="180">
        <v>1266</v>
      </c>
      <c r="O2698" s="180">
        <v>142333.12</v>
      </c>
      <c r="P2698" s="180">
        <v>1249599</v>
      </c>
      <c r="Q2698" t="str">
        <f t="shared" si="42"/>
        <v>3-Small C&amp;I</v>
      </c>
      <c r="R2698" s="182"/>
      <c r="S2698" t="s">
        <v>305</v>
      </c>
      <c r="U2698" s="182"/>
    </row>
    <row r="2699" spans="1:21" x14ac:dyDescent="0.35">
      <c r="A2699" s="180">
        <v>4</v>
      </c>
      <c r="B2699" s="180" t="s">
        <v>188</v>
      </c>
      <c r="C2699" s="180">
        <v>2020</v>
      </c>
      <c r="D2699" s="180">
        <v>5</v>
      </c>
      <c r="E2699" s="180" t="s">
        <v>223</v>
      </c>
      <c r="F2699" s="181">
        <v>3</v>
      </c>
      <c r="G2699" s="180" t="s">
        <v>190</v>
      </c>
      <c r="H2699" s="180">
        <v>953</v>
      </c>
      <c r="I2699" s="180" t="s">
        <v>214</v>
      </c>
      <c r="J2699" s="180" t="s">
        <v>119</v>
      </c>
      <c r="K2699" s="180" t="s">
        <v>215</v>
      </c>
      <c r="L2699" s="180">
        <v>4532</v>
      </c>
      <c r="M2699" s="180" t="s">
        <v>201</v>
      </c>
      <c r="N2699" s="180">
        <v>49</v>
      </c>
      <c r="O2699" s="180">
        <v>2740.37</v>
      </c>
      <c r="P2699" s="180">
        <v>21170</v>
      </c>
      <c r="Q2699" t="str">
        <f t="shared" si="42"/>
        <v>3-Small C&amp;I</v>
      </c>
      <c r="R2699" s="182"/>
      <c r="S2699" t="s">
        <v>305</v>
      </c>
      <c r="U2699" s="182"/>
    </row>
    <row r="2700" spans="1:21" x14ac:dyDescent="0.35">
      <c r="A2700" s="180">
        <v>4</v>
      </c>
      <c r="B2700" s="180" t="s">
        <v>188</v>
      </c>
      <c r="C2700" s="180">
        <v>2020</v>
      </c>
      <c r="D2700" s="180">
        <v>5</v>
      </c>
      <c r="E2700" s="180" t="s">
        <v>223</v>
      </c>
      <c r="F2700" s="181">
        <v>1</v>
      </c>
      <c r="G2700" s="180" t="s">
        <v>184</v>
      </c>
      <c r="H2700" s="180">
        <v>5</v>
      </c>
      <c r="I2700" s="180" t="s">
        <v>191</v>
      </c>
      <c r="J2700" s="180" t="s">
        <v>116</v>
      </c>
      <c r="K2700" s="180" t="s">
        <v>186</v>
      </c>
      <c r="L2700" s="180">
        <v>200</v>
      </c>
      <c r="M2700" s="180" t="s">
        <v>211</v>
      </c>
      <c r="N2700" s="180">
        <v>12</v>
      </c>
      <c r="O2700" s="180">
        <v>762.12</v>
      </c>
      <c r="P2700" s="180">
        <v>2990</v>
      </c>
      <c r="Q2700" t="str">
        <f t="shared" si="42"/>
        <v>3-Small C&amp;I</v>
      </c>
      <c r="R2700" s="182"/>
      <c r="S2700" t="s">
        <v>305</v>
      </c>
      <c r="U2700" s="182"/>
    </row>
    <row r="2701" spans="1:21" x14ac:dyDescent="0.35">
      <c r="A2701" s="180">
        <v>5</v>
      </c>
      <c r="B2701" s="180" t="s">
        <v>182</v>
      </c>
      <c r="C2701" s="180">
        <v>2020</v>
      </c>
      <c r="D2701" s="180">
        <v>5</v>
      </c>
      <c r="E2701" s="180" t="s">
        <v>223</v>
      </c>
      <c r="F2701" s="181">
        <v>3</v>
      </c>
      <c r="G2701" s="180" t="s">
        <v>190</v>
      </c>
      <c r="H2701" s="180">
        <v>616</v>
      </c>
      <c r="I2701" s="180" t="s">
        <v>200</v>
      </c>
      <c r="J2701" s="180" t="s">
        <v>126</v>
      </c>
      <c r="K2701" s="180" t="s">
        <v>198</v>
      </c>
      <c r="L2701" s="180">
        <v>4532</v>
      </c>
      <c r="M2701" s="180" t="s">
        <v>201</v>
      </c>
      <c r="N2701" s="180">
        <v>3383</v>
      </c>
      <c r="O2701" s="180">
        <v>258971.88</v>
      </c>
      <c r="P2701" s="180">
        <v>839610</v>
      </c>
      <c r="Q2701" t="str">
        <f t="shared" si="42"/>
        <v>Street</v>
      </c>
      <c r="R2701" s="182"/>
      <c r="S2701" t="s">
        <v>305</v>
      </c>
      <c r="U2701" s="182"/>
    </row>
    <row r="2702" spans="1:21" x14ac:dyDescent="0.35">
      <c r="A2702" s="180">
        <v>4</v>
      </c>
      <c r="B2702" s="180" t="s">
        <v>188</v>
      </c>
      <c r="C2702" s="180">
        <v>2020</v>
      </c>
      <c r="D2702" s="180">
        <v>5</v>
      </c>
      <c r="E2702" s="180" t="s">
        <v>223</v>
      </c>
      <c r="F2702" s="181">
        <v>1</v>
      </c>
      <c r="G2702" s="180" t="s">
        <v>184</v>
      </c>
      <c r="H2702" s="180">
        <v>903</v>
      </c>
      <c r="I2702" s="180" t="s">
        <v>240</v>
      </c>
      <c r="J2702" s="180" t="s">
        <v>122</v>
      </c>
      <c r="K2702" s="180" t="s">
        <v>231</v>
      </c>
      <c r="L2702" s="180">
        <v>4512</v>
      </c>
      <c r="M2702" s="180" t="s">
        <v>187</v>
      </c>
      <c r="N2702" s="180">
        <v>10394</v>
      </c>
      <c r="O2702" s="180">
        <v>905022.02</v>
      </c>
      <c r="P2702" s="180">
        <v>6320216</v>
      </c>
      <c r="Q2702" t="str">
        <f t="shared" si="42"/>
        <v>1-Residential</v>
      </c>
      <c r="R2702" s="182"/>
      <c r="S2702" t="s">
        <v>305</v>
      </c>
      <c r="U2702" s="182"/>
    </row>
    <row r="2703" spans="1:21" x14ac:dyDescent="0.35">
      <c r="A2703" s="180">
        <v>5</v>
      </c>
      <c r="B2703" s="180" t="s">
        <v>182</v>
      </c>
      <c r="C2703" s="180">
        <v>2020</v>
      </c>
      <c r="D2703" s="180">
        <v>5</v>
      </c>
      <c r="E2703" s="180" t="s">
        <v>223</v>
      </c>
      <c r="F2703" s="181">
        <v>10</v>
      </c>
      <c r="G2703" s="180" t="s">
        <v>239</v>
      </c>
      <c r="H2703" s="180">
        <v>903</v>
      </c>
      <c r="I2703" s="180" t="s">
        <v>240</v>
      </c>
      <c r="J2703" s="180" t="s">
        <v>122</v>
      </c>
      <c r="K2703" s="180" t="s">
        <v>231</v>
      </c>
      <c r="L2703" s="180">
        <v>4513</v>
      </c>
      <c r="M2703" s="180" t="s">
        <v>241</v>
      </c>
      <c r="N2703" s="180">
        <v>33196</v>
      </c>
      <c r="O2703" s="180">
        <v>3108609.57</v>
      </c>
      <c r="P2703" s="180">
        <v>23093045</v>
      </c>
      <c r="Q2703" t="str">
        <f t="shared" si="42"/>
        <v>1-Residential</v>
      </c>
      <c r="R2703" s="182"/>
      <c r="S2703" t="s">
        <v>305</v>
      </c>
      <c r="U2703" s="182"/>
    </row>
    <row r="2704" spans="1:21" x14ac:dyDescent="0.35">
      <c r="A2704" s="180">
        <v>5</v>
      </c>
      <c r="B2704" s="180" t="s">
        <v>182</v>
      </c>
      <c r="C2704" s="180">
        <v>2020</v>
      </c>
      <c r="D2704" s="180">
        <v>5</v>
      </c>
      <c r="E2704" s="180" t="s">
        <v>223</v>
      </c>
      <c r="F2704" s="181">
        <v>6</v>
      </c>
      <c r="G2704" s="180" t="s">
        <v>193</v>
      </c>
      <c r="H2704" s="180">
        <v>615</v>
      </c>
      <c r="I2704" s="180" t="s">
        <v>293</v>
      </c>
      <c r="J2704" s="180" t="s">
        <v>124</v>
      </c>
      <c r="K2704" s="180" t="s">
        <v>262</v>
      </c>
      <c r="L2704" s="180">
        <v>4562</v>
      </c>
      <c r="M2704" s="180" t="s">
        <v>212</v>
      </c>
      <c r="N2704" s="180">
        <v>537</v>
      </c>
      <c r="O2704" s="180">
        <v>338112.25</v>
      </c>
      <c r="P2704" s="180">
        <v>477968</v>
      </c>
      <c r="Q2704" t="str">
        <f t="shared" si="42"/>
        <v>Street</v>
      </c>
      <c r="R2704" s="182"/>
      <c r="S2704" t="s">
        <v>305</v>
      </c>
      <c r="U2704" s="182"/>
    </row>
    <row r="2705" spans="1:21" x14ac:dyDescent="0.35">
      <c r="A2705" s="180">
        <v>5</v>
      </c>
      <c r="B2705" s="180" t="s">
        <v>182</v>
      </c>
      <c r="C2705" s="180">
        <v>2020</v>
      </c>
      <c r="D2705" s="180">
        <v>5</v>
      </c>
      <c r="E2705" s="180" t="s">
        <v>223</v>
      </c>
      <c r="F2705" s="181">
        <v>6</v>
      </c>
      <c r="G2705" s="180" t="s">
        <v>193</v>
      </c>
      <c r="H2705" s="180">
        <v>607</v>
      </c>
      <c r="I2705" s="180" t="s">
        <v>294</v>
      </c>
      <c r="J2705" s="180" t="s">
        <v>131</v>
      </c>
      <c r="K2705" s="180" t="s">
        <v>281</v>
      </c>
      <c r="L2705" s="180">
        <v>700</v>
      </c>
      <c r="M2705" s="180" t="s">
        <v>194</v>
      </c>
      <c r="N2705" s="180">
        <v>2</v>
      </c>
      <c r="O2705" s="180">
        <v>15515.61</v>
      </c>
      <c r="P2705" s="180">
        <v>32725</v>
      </c>
      <c r="Q2705" t="str">
        <f t="shared" si="42"/>
        <v>Street</v>
      </c>
      <c r="R2705" s="182"/>
      <c r="S2705" t="s">
        <v>305</v>
      </c>
      <c r="U2705" s="182"/>
    </row>
    <row r="2706" spans="1:21" x14ac:dyDescent="0.35">
      <c r="A2706" s="180">
        <v>4</v>
      </c>
      <c r="B2706" s="180" t="s">
        <v>188</v>
      </c>
      <c r="C2706" s="180">
        <v>2020</v>
      </c>
      <c r="D2706" s="180">
        <v>5</v>
      </c>
      <c r="E2706" s="180" t="s">
        <v>223</v>
      </c>
      <c r="F2706" s="181">
        <v>60</v>
      </c>
      <c r="G2706" s="180" t="s">
        <v>213</v>
      </c>
      <c r="H2706" s="180">
        <v>624</v>
      </c>
      <c r="I2706" s="180" t="s">
        <v>227</v>
      </c>
      <c r="J2706" s="180" t="s">
        <v>125</v>
      </c>
      <c r="K2706" s="180" t="s">
        <v>228</v>
      </c>
      <c r="L2706" s="180">
        <v>4563</v>
      </c>
      <c r="M2706" s="180" t="s">
        <v>229</v>
      </c>
      <c r="N2706" s="180">
        <v>2</v>
      </c>
      <c r="O2706" s="180">
        <v>25.58</v>
      </c>
      <c r="P2706" s="180">
        <v>99</v>
      </c>
      <c r="Q2706" t="str">
        <f t="shared" si="42"/>
        <v>Street</v>
      </c>
      <c r="R2706" s="182"/>
      <c r="S2706" t="s">
        <v>305</v>
      </c>
      <c r="U2706" s="182"/>
    </row>
    <row r="2707" spans="1:21" x14ac:dyDescent="0.35">
      <c r="A2707" s="180">
        <v>5</v>
      </c>
      <c r="B2707" s="180" t="s">
        <v>182</v>
      </c>
      <c r="C2707" s="180">
        <v>2020</v>
      </c>
      <c r="D2707" s="180">
        <v>5</v>
      </c>
      <c r="E2707" s="180" t="s">
        <v>223</v>
      </c>
      <c r="F2707" s="181">
        <v>3</v>
      </c>
      <c r="G2707" s="180" t="s">
        <v>190</v>
      </c>
      <c r="H2707" s="180">
        <v>710</v>
      </c>
      <c r="I2707" s="180" t="s">
        <v>221</v>
      </c>
      <c r="J2707" s="180" t="s">
        <v>208</v>
      </c>
      <c r="K2707" s="180" t="s">
        <v>209</v>
      </c>
      <c r="L2707" s="180">
        <v>4532</v>
      </c>
      <c r="M2707" s="180" t="s">
        <v>201</v>
      </c>
      <c r="N2707" s="180">
        <v>2042</v>
      </c>
      <c r="O2707" s="180">
        <v>17385177.32</v>
      </c>
      <c r="P2707" s="180">
        <v>270731164</v>
      </c>
      <c r="Q2707" t="str">
        <f t="shared" si="42"/>
        <v>5-Large C&amp;I</v>
      </c>
      <c r="R2707" s="182"/>
      <c r="S2707" t="s">
        <v>305</v>
      </c>
      <c r="U2707" s="182"/>
    </row>
    <row r="2708" spans="1:21" x14ac:dyDescent="0.35">
      <c r="A2708" s="180">
        <v>5</v>
      </c>
      <c r="B2708" s="180" t="s">
        <v>182</v>
      </c>
      <c r="C2708" s="180">
        <v>2020</v>
      </c>
      <c r="D2708" s="180">
        <v>5</v>
      </c>
      <c r="E2708" s="180" t="s">
        <v>223</v>
      </c>
      <c r="F2708" s="181">
        <v>6</v>
      </c>
      <c r="G2708" s="180" t="s">
        <v>193</v>
      </c>
      <c r="H2708" s="180">
        <v>600</v>
      </c>
      <c r="I2708" s="180" t="s">
        <v>267</v>
      </c>
      <c r="J2708" s="180" t="s">
        <v>124</v>
      </c>
      <c r="K2708" s="180" t="s">
        <v>262</v>
      </c>
      <c r="L2708" s="180">
        <v>700</v>
      </c>
      <c r="M2708" s="180" t="s">
        <v>194</v>
      </c>
      <c r="N2708" s="180">
        <v>73</v>
      </c>
      <c r="O2708" s="180">
        <v>39402.870000000003</v>
      </c>
      <c r="P2708" s="180">
        <v>43893</v>
      </c>
      <c r="Q2708" t="str">
        <f t="shared" si="42"/>
        <v>Street</v>
      </c>
      <c r="R2708" s="182"/>
      <c r="S2708" t="s">
        <v>305</v>
      </c>
      <c r="U2708" s="182"/>
    </row>
    <row r="2709" spans="1:21" x14ac:dyDescent="0.35">
      <c r="A2709" s="180">
        <v>4</v>
      </c>
      <c r="B2709" s="180" t="s">
        <v>188</v>
      </c>
      <c r="C2709" s="180">
        <v>2020</v>
      </c>
      <c r="D2709" s="180">
        <v>5</v>
      </c>
      <c r="E2709" s="180" t="s">
        <v>223</v>
      </c>
      <c r="F2709" s="181">
        <v>1</v>
      </c>
      <c r="G2709" s="180" t="s">
        <v>184</v>
      </c>
      <c r="H2709" s="180">
        <v>905</v>
      </c>
      <c r="I2709" s="180" t="s">
        <v>273</v>
      </c>
      <c r="J2709" s="180" t="s">
        <v>123</v>
      </c>
      <c r="K2709" s="180" t="s">
        <v>243</v>
      </c>
      <c r="L2709" s="180">
        <v>4512</v>
      </c>
      <c r="M2709" s="180" t="s">
        <v>187</v>
      </c>
      <c r="N2709" s="180">
        <v>110</v>
      </c>
      <c r="O2709" s="180">
        <v>4084.61</v>
      </c>
      <c r="P2709" s="180">
        <v>75889</v>
      </c>
      <c r="Q2709" t="str">
        <f t="shared" si="42"/>
        <v>2-Low Income Residential</v>
      </c>
      <c r="R2709" s="182"/>
      <c r="S2709" t="s">
        <v>305</v>
      </c>
      <c r="U2709" s="182"/>
    </row>
    <row r="2710" spans="1:21" x14ac:dyDescent="0.35">
      <c r="A2710" s="180">
        <v>5</v>
      </c>
      <c r="B2710" s="180" t="s">
        <v>182</v>
      </c>
      <c r="C2710" s="180">
        <v>2020</v>
      </c>
      <c r="D2710" s="180">
        <v>5</v>
      </c>
      <c r="E2710" s="180" t="s">
        <v>223</v>
      </c>
      <c r="F2710" s="181">
        <v>1</v>
      </c>
      <c r="G2710" s="180" t="s">
        <v>184</v>
      </c>
      <c r="H2710" s="180">
        <v>1</v>
      </c>
      <c r="I2710" s="180" t="s">
        <v>230</v>
      </c>
      <c r="J2710" s="180" t="s">
        <v>122</v>
      </c>
      <c r="K2710" s="180" t="s">
        <v>231</v>
      </c>
      <c r="L2710" s="180">
        <v>200</v>
      </c>
      <c r="M2710" s="180" t="s">
        <v>211</v>
      </c>
      <c r="N2710" s="180">
        <v>497234</v>
      </c>
      <c r="O2710" s="180">
        <v>58793914.770000003</v>
      </c>
      <c r="P2710" s="180">
        <v>224942269</v>
      </c>
      <c r="Q2710" t="str">
        <f t="shared" si="42"/>
        <v>1-Residential</v>
      </c>
      <c r="R2710" s="182"/>
      <c r="S2710" t="s">
        <v>305</v>
      </c>
      <c r="U2710" s="182"/>
    </row>
    <row r="2711" spans="1:21" x14ac:dyDescent="0.35">
      <c r="A2711" s="180">
        <v>5</v>
      </c>
      <c r="B2711" s="180" t="s">
        <v>182</v>
      </c>
      <c r="C2711" s="180">
        <v>2020</v>
      </c>
      <c r="D2711" s="180">
        <v>5</v>
      </c>
      <c r="E2711" s="180" t="s">
        <v>223</v>
      </c>
      <c r="F2711" s="181">
        <v>10</v>
      </c>
      <c r="G2711" s="180" t="s">
        <v>239</v>
      </c>
      <c r="H2711" s="180">
        <v>2</v>
      </c>
      <c r="I2711" s="180" t="s">
        <v>265</v>
      </c>
      <c r="J2711" s="180" t="s">
        <v>122</v>
      </c>
      <c r="K2711" s="180" t="s">
        <v>231</v>
      </c>
      <c r="L2711" s="180">
        <v>207</v>
      </c>
      <c r="M2711" s="180" t="s">
        <v>244</v>
      </c>
      <c r="N2711" s="180">
        <v>24</v>
      </c>
      <c r="O2711" s="180">
        <v>4533.82</v>
      </c>
      <c r="P2711" s="180">
        <v>18034</v>
      </c>
      <c r="Q2711" t="str">
        <f t="shared" si="42"/>
        <v>1-Residential</v>
      </c>
      <c r="R2711" s="182"/>
      <c r="S2711" t="s">
        <v>305</v>
      </c>
      <c r="U2711" s="182"/>
    </row>
    <row r="2712" spans="1:21" x14ac:dyDescent="0.35">
      <c r="A2712" s="180">
        <v>4</v>
      </c>
      <c r="B2712" s="180" t="s">
        <v>188</v>
      </c>
      <c r="C2712" s="180">
        <v>2020</v>
      </c>
      <c r="D2712" s="180">
        <v>5</v>
      </c>
      <c r="E2712" s="180" t="s">
        <v>223</v>
      </c>
      <c r="F2712" s="181">
        <v>5</v>
      </c>
      <c r="G2712" s="180" t="s">
        <v>196</v>
      </c>
      <c r="H2712" s="180">
        <v>710</v>
      </c>
      <c r="I2712" s="180" t="s">
        <v>221</v>
      </c>
      <c r="J2712" s="180" t="s">
        <v>208</v>
      </c>
      <c r="K2712" s="180" t="s">
        <v>209</v>
      </c>
      <c r="L2712" s="180">
        <v>4552</v>
      </c>
      <c r="M2712" s="180" t="s">
        <v>277</v>
      </c>
      <c r="N2712" s="180">
        <v>1</v>
      </c>
      <c r="O2712" s="180">
        <v>-4893.7</v>
      </c>
      <c r="P2712" s="180">
        <v>0</v>
      </c>
      <c r="Q2712" t="str">
        <f t="shared" si="42"/>
        <v>5-Large C&amp;I</v>
      </c>
      <c r="R2712" s="182"/>
      <c r="S2712" t="s">
        <v>305</v>
      </c>
      <c r="U2712" s="182"/>
    </row>
    <row r="2713" spans="1:21" x14ac:dyDescent="0.35">
      <c r="A2713" s="180">
        <v>4</v>
      </c>
      <c r="B2713" s="180" t="s">
        <v>188</v>
      </c>
      <c r="C2713" s="180">
        <v>2020</v>
      </c>
      <c r="D2713" s="180">
        <v>5</v>
      </c>
      <c r="E2713" s="180" t="s">
        <v>223</v>
      </c>
      <c r="F2713" s="181">
        <v>10</v>
      </c>
      <c r="G2713" s="180" t="s">
        <v>239</v>
      </c>
      <c r="H2713" s="180">
        <v>903</v>
      </c>
      <c r="I2713" s="180" t="s">
        <v>240</v>
      </c>
      <c r="J2713" s="180" t="s">
        <v>122</v>
      </c>
      <c r="K2713" s="180" t="s">
        <v>231</v>
      </c>
      <c r="L2713" s="180">
        <v>4513</v>
      </c>
      <c r="M2713" s="180" t="s">
        <v>241</v>
      </c>
      <c r="N2713" s="180">
        <v>152</v>
      </c>
      <c r="O2713" s="180">
        <v>14071.06</v>
      </c>
      <c r="P2713" s="180">
        <v>98028</v>
      </c>
      <c r="Q2713" t="str">
        <f t="shared" si="42"/>
        <v>1-Residential</v>
      </c>
      <c r="R2713" s="182"/>
      <c r="S2713" t="s">
        <v>305</v>
      </c>
      <c r="U2713" s="182"/>
    </row>
    <row r="2714" spans="1:21" x14ac:dyDescent="0.35">
      <c r="A2714" s="180">
        <v>5</v>
      </c>
      <c r="B2714" s="180" t="s">
        <v>182</v>
      </c>
      <c r="C2714" s="180">
        <v>2020</v>
      </c>
      <c r="D2714" s="180">
        <v>5</v>
      </c>
      <c r="E2714" s="180" t="s">
        <v>223</v>
      </c>
      <c r="F2714" s="181">
        <v>1</v>
      </c>
      <c r="G2714" s="180" t="s">
        <v>184</v>
      </c>
      <c r="H2714" s="180">
        <v>6</v>
      </c>
      <c r="I2714" s="180" t="s">
        <v>257</v>
      </c>
      <c r="J2714" s="180" t="s">
        <v>123</v>
      </c>
      <c r="K2714" s="180" t="s">
        <v>243</v>
      </c>
      <c r="L2714" s="180">
        <v>200</v>
      </c>
      <c r="M2714" s="180" t="s">
        <v>211</v>
      </c>
      <c r="N2714" s="180">
        <v>54799</v>
      </c>
      <c r="O2714" s="180">
        <v>4364038.9400000004</v>
      </c>
      <c r="P2714" s="180">
        <v>25808836</v>
      </c>
      <c r="Q2714" t="str">
        <f t="shared" si="42"/>
        <v>2-Low Income Residential</v>
      </c>
      <c r="R2714" s="182"/>
      <c r="S2714" t="s">
        <v>305</v>
      </c>
      <c r="U2714" s="182"/>
    </row>
    <row r="2715" spans="1:21" x14ac:dyDescent="0.35">
      <c r="A2715" s="180">
        <v>5</v>
      </c>
      <c r="B2715" s="180" t="s">
        <v>182</v>
      </c>
      <c r="C2715" s="180">
        <v>2020</v>
      </c>
      <c r="D2715" s="180">
        <v>5</v>
      </c>
      <c r="E2715" s="180" t="s">
        <v>223</v>
      </c>
      <c r="F2715" s="181">
        <v>5</v>
      </c>
      <c r="G2715" s="180" t="s">
        <v>196</v>
      </c>
      <c r="H2715" s="180">
        <v>13</v>
      </c>
      <c r="I2715" s="180" t="s">
        <v>297</v>
      </c>
      <c r="J2715" s="180" t="s">
        <v>120</v>
      </c>
      <c r="K2715" s="180" t="s">
        <v>217</v>
      </c>
      <c r="L2715" s="180">
        <v>460</v>
      </c>
      <c r="M2715" s="180" t="s">
        <v>199</v>
      </c>
      <c r="N2715" s="180">
        <v>7</v>
      </c>
      <c r="O2715" s="180">
        <v>17893.580000000002</v>
      </c>
      <c r="P2715" s="180">
        <v>91780</v>
      </c>
      <c r="Q2715" t="str">
        <f t="shared" si="42"/>
        <v>4-Medium C&amp;I</v>
      </c>
      <c r="R2715" s="182"/>
      <c r="S2715" t="s">
        <v>305</v>
      </c>
      <c r="U2715" s="182"/>
    </row>
    <row r="2716" spans="1:21" x14ac:dyDescent="0.35">
      <c r="A2716" s="180">
        <v>5</v>
      </c>
      <c r="B2716" s="180" t="s">
        <v>182</v>
      </c>
      <c r="C2716" s="180">
        <v>2020</v>
      </c>
      <c r="D2716" s="180">
        <v>5</v>
      </c>
      <c r="E2716" s="180" t="s">
        <v>223</v>
      </c>
      <c r="F2716" s="181">
        <v>79</v>
      </c>
      <c r="G2716" s="180" t="s">
        <v>213</v>
      </c>
      <c r="H2716" s="180">
        <v>18</v>
      </c>
      <c r="I2716" s="180" t="s">
        <v>216</v>
      </c>
      <c r="J2716" s="180" t="s">
        <v>120</v>
      </c>
      <c r="K2716" s="180" t="s">
        <v>217</v>
      </c>
      <c r="L2716" s="180">
        <v>1579</v>
      </c>
      <c r="M2716" s="180" t="s">
        <v>272</v>
      </c>
      <c r="N2716" s="180">
        <v>1</v>
      </c>
      <c r="O2716" s="180">
        <v>11342.8</v>
      </c>
      <c r="P2716" s="180">
        <v>68600</v>
      </c>
      <c r="Q2716" t="str">
        <f t="shared" si="42"/>
        <v>4-Medium C&amp;I</v>
      </c>
      <c r="R2716" s="182"/>
      <c r="S2716" t="s">
        <v>305</v>
      </c>
      <c r="U2716" s="182"/>
    </row>
    <row r="2717" spans="1:21" x14ac:dyDescent="0.35">
      <c r="A2717" s="180">
        <v>5</v>
      </c>
      <c r="B2717" s="180" t="s">
        <v>182</v>
      </c>
      <c r="C2717" s="180">
        <v>2020</v>
      </c>
      <c r="D2717" s="180">
        <v>5</v>
      </c>
      <c r="E2717" s="180" t="s">
        <v>223</v>
      </c>
      <c r="F2717" s="181">
        <v>3</v>
      </c>
      <c r="G2717" s="180" t="s">
        <v>190</v>
      </c>
      <c r="H2717" s="180">
        <v>19</v>
      </c>
      <c r="I2717" s="180" t="s">
        <v>263</v>
      </c>
      <c r="J2717" s="180" t="s">
        <v>128</v>
      </c>
      <c r="K2717" s="180" t="s">
        <v>264</v>
      </c>
      <c r="L2717" s="180">
        <v>300</v>
      </c>
      <c r="M2717" s="180" t="s">
        <v>192</v>
      </c>
      <c r="N2717" s="180">
        <v>48</v>
      </c>
      <c r="O2717" s="180">
        <v>126400.75</v>
      </c>
      <c r="P2717" s="180">
        <v>697233</v>
      </c>
      <c r="Q2717" t="str">
        <f t="shared" si="42"/>
        <v>4-Medium C&amp;I</v>
      </c>
      <c r="R2717" s="182"/>
      <c r="S2717" t="s">
        <v>305</v>
      </c>
      <c r="U2717" s="182"/>
    </row>
    <row r="2718" spans="1:21" x14ac:dyDescent="0.35">
      <c r="A2718" s="180">
        <v>5</v>
      </c>
      <c r="B2718" s="180" t="s">
        <v>182</v>
      </c>
      <c r="C2718" s="180">
        <v>2020</v>
      </c>
      <c r="D2718" s="180">
        <v>5</v>
      </c>
      <c r="E2718" s="180" t="s">
        <v>223</v>
      </c>
      <c r="F2718" s="181">
        <v>3</v>
      </c>
      <c r="G2718" s="180" t="s">
        <v>190</v>
      </c>
      <c r="H2718" s="180">
        <v>701</v>
      </c>
      <c r="I2718" s="180" t="s">
        <v>207</v>
      </c>
      <c r="J2718" s="180" t="s">
        <v>208</v>
      </c>
      <c r="K2718" s="180" t="s">
        <v>209</v>
      </c>
      <c r="L2718" s="180">
        <v>300</v>
      </c>
      <c r="M2718" s="180" t="s">
        <v>192</v>
      </c>
      <c r="N2718" s="180">
        <v>162</v>
      </c>
      <c r="O2718" s="180">
        <v>1151703.8899999999</v>
      </c>
      <c r="P2718" s="180">
        <v>7242494</v>
      </c>
      <c r="Q2718" t="str">
        <f t="shared" si="42"/>
        <v>5-Large C&amp;I</v>
      </c>
      <c r="R2718" s="182"/>
      <c r="S2718" t="s">
        <v>305</v>
      </c>
      <c r="U2718" s="182"/>
    </row>
    <row r="2719" spans="1:21" x14ac:dyDescent="0.35">
      <c r="A2719" s="180">
        <v>4</v>
      </c>
      <c r="B2719" s="180" t="s">
        <v>188</v>
      </c>
      <c r="C2719" s="180">
        <v>2020</v>
      </c>
      <c r="D2719" s="180">
        <v>5</v>
      </c>
      <c r="E2719" s="180" t="s">
        <v>223</v>
      </c>
      <c r="F2719" s="181">
        <v>3</v>
      </c>
      <c r="G2719" s="180" t="s">
        <v>190</v>
      </c>
      <c r="H2719" s="180">
        <v>9</v>
      </c>
      <c r="I2719" s="180" t="s">
        <v>276</v>
      </c>
      <c r="J2719" s="180" t="s">
        <v>118</v>
      </c>
      <c r="K2719" s="180" t="s">
        <v>237</v>
      </c>
      <c r="L2719" s="180">
        <v>300</v>
      </c>
      <c r="M2719" s="180" t="s">
        <v>192</v>
      </c>
      <c r="N2719" s="180">
        <v>2</v>
      </c>
      <c r="O2719" s="180">
        <v>161.11000000000001</v>
      </c>
      <c r="P2719" s="180">
        <v>675</v>
      </c>
      <c r="Q2719" t="str">
        <f t="shared" si="42"/>
        <v>3-Small C&amp;I</v>
      </c>
      <c r="R2719" s="182"/>
      <c r="S2719" t="s">
        <v>305</v>
      </c>
      <c r="U2719" s="182"/>
    </row>
    <row r="2720" spans="1:21" x14ac:dyDescent="0.35">
      <c r="A2720" s="180">
        <v>5</v>
      </c>
      <c r="B2720" s="180" t="s">
        <v>182</v>
      </c>
      <c r="C2720" s="180">
        <v>2020</v>
      </c>
      <c r="D2720" s="180">
        <v>5</v>
      </c>
      <c r="E2720" s="180" t="s">
        <v>223</v>
      </c>
      <c r="F2720" s="181">
        <v>5</v>
      </c>
      <c r="G2720" s="180" t="s">
        <v>196</v>
      </c>
      <c r="H2720" s="180">
        <v>11</v>
      </c>
      <c r="I2720" s="180" t="s">
        <v>284</v>
      </c>
      <c r="J2720" s="180" t="s">
        <v>116</v>
      </c>
      <c r="K2720" s="180" t="s">
        <v>186</v>
      </c>
      <c r="L2720" s="180">
        <v>460</v>
      </c>
      <c r="M2720" s="180" t="s">
        <v>199</v>
      </c>
      <c r="N2720" s="180">
        <v>2</v>
      </c>
      <c r="O2720" s="180">
        <v>139.21</v>
      </c>
      <c r="P2720" s="180">
        <v>620</v>
      </c>
      <c r="Q2720" t="str">
        <f t="shared" si="42"/>
        <v>3-Small C&amp;I</v>
      </c>
      <c r="R2720" s="182"/>
      <c r="S2720" t="s">
        <v>305</v>
      </c>
      <c r="U2720" s="182"/>
    </row>
    <row r="2721" spans="1:21" x14ac:dyDescent="0.35">
      <c r="A2721" s="180">
        <v>5</v>
      </c>
      <c r="B2721" s="180" t="s">
        <v>182</v>
      </c>
      <c r="C2721" s="180">
        <v>2020</v>
      </c>
      <c r="D2721" s="180">
        <v>5</v>
      </c>
      <c r="E2721" s="180" t="s">
        <v>223</v>
      </c>
      <c r="F2721" s="181">
        <v>6</v>
      </c>
      <c r="G2721" s="180" t="s">
        <v>193</v>
      </c>
      <c r="H2721" s="180">
        <v>5</v>
      </c>
      <c r="I2721" s="180" t="s">
        <v>191</v>
      </c>
      <c r="J2721" s="180" t="s">
        <v>116</v>
      </c>
      <c r="K2721" s="180" t="s">
        <v>186</v>
      </c>
      <c r="L2721" s="180">
        <v>700</v>
      </c>
      <c r="M2721" s="180" t="s">
        <v>194</v>
      </c>
      <c r="N2721" s="180">
        <v>6</v>
      </c>
      <c r="O2721" s="180">
        <v>315.49</v>
      </c>
      <c r="P2721" s="180">
        <v>1219</v>
      </c>
      <c r="Q2721" t="str">
        <f t="shared" si="42"/>
        <v>3-Small C&amp;I</v>
      </c>
      <c r="R2721" s="182"/>
      <c r="S2721" t="s">
        <v>305</v>
      </c>
      <c r="U2721" s="182"/>
    </row>
    <row r="2722" spans="1:21" x14ac:dyDescent="0.35">
      <c r="A2722" s="180">
        <v>5</v>
      </c>
      <c r="B2722" s="180" t="s">
        <v>182</v>
      </c>
      <c r="C2722" s="180">
        <v>2020</v>
      </c>
      <c r="D2722" s="180">
        <v>5</v>
      </c>
      <c r="E2722" s="180" t="s">
        <v>223</v>
      </c>
      <c r="F2722" s="181">
        <v>72</v>
      </c>
      <c r="G2722" s="180" t="s">
        <v>213</v>
      </c>
      <c r="H2722" s="180">
        <v>5</v>
      </c>
      <c r="I2722" s="180" t="s">
        <v>191</v>
      </c>
      <c r="J2722" s="180" t="s">
        <v>116</v>
      </c>
      <c r="K2722" s="180" t="s">
        <v>186</v>
      </c>
      <c r="L2722" s="180">
        <v>1572</v>
      </c>
      <c r="M2722" s="180" t="s">
        <v>232</v>
      </c>
      <c r="N2722" s="180">
        <v>1</v>
      </c>
      <c r="O2722" s="180">
        <v>3218.67</v>
      </c>
      <c r="P2722" s="180">
        <v>14636</v>
      </c>
      <c r="Q2722" t="str">
        <f t="shared" si="42"/>
        <v>3-Small C&amp;I</v>
      </c>
      <c r="R2722" s="182"/>
      <c r="S2722" t="s">
        <v>305</v>
      </c>
      <c r="U2722" s="182"/>
    </row>
    <row r="2723" spans="1:21" x14ac:dyDescent="0.35">
      <c r="A2723" s="180">
        <v>5</v>
      </c>
      <c r="B2723" s="180" t="s">
        <v>182</v>
      </c>
      <c r="C2723" s="180">
        <v>2020</v>
      </c>
      <c r="D2723" s="180">
        <v>5</v>
      </c>
      <c r="E2723" s="180" t="s">
        <v>223</v>
      </c>
      <c r="F2723" s="181">
        <v>10</v>
      </c>
      <c r="G2723" s="180" t="s">
        <v>239</v>
      </c>
      <c r="H2723" s="180">
        <v>950</v>
      </c>
      <c r="I2723" s="180" t="s">
        <v>185</v>
      </c>
      <c r="J2723" s="180" t="s">
        <v>116</v>
      </c>
      <c r="K2723" s="180" t="s">
        <v>186</v>
      </c>
      <c r="L2723" s="180">
        <v>4513</v>
      </c>
      <c r="M2723" s="180" t="s">
        <v>241</v>
      </c>
      <c r="N2723" s="180">
        <v>13</v>
      </c>
      <c r="O2723" s="180">
        <v>1852.88</v>
      </c>
      <c r="P2723" s="180">
        <v>17581</v>
      </c>
      <c r="Q2723" t="str">
        <f t="shared" si="42"/>
        <v>3-Small C&amp;I</v>
      </c>
      <c r="R2723" s="182"/>
      <c r="S2723" t="s">
        <v>305</v>
      </c>
      <c r="U2723" s="182"/>
    </row>
    <row r="2724" spans="1:21" x14ac:dyDescent="0.35">
      <c r="A2724" s="180">
        <v>5</v>
      </c>
      <c r="B2724" s="180" t="s">
        <v>182</v>
      </c>
      <c r="C2724" s="180">
        <v>2020</v>
      </c>
      <c r="D2724" s="180">
        <v>5</v>
      </c>
      <c r="E2724" s="180" t="s">
        <v>223</v>
      </c>
      <c r="F2724" s="181">
        <v>3</v>
      </c>
      <c r="G2724" s="180" t="s">
        <v>190</v>
      </c>
      <c r="H2724" s="180">
        <v>950</v>
      </c>
      <c r="I2724" s="180" t="s">
        <v>185</v>
      </c>
      <c r="J2724" s="180" t="s">
        <v>116</v>
      </c>
      <c r="K2724" s="180" t="s">
        <v>186</v>
      </c>
      <c r="L2724" s="180">
        <v>4532</v>
      </c>
      <c r="M2724" s="180" t="s">
        <v>201</v>
      </c>
      <c r="N2724" s="180">
        <v>60851</v>
      </c>
      <c r="O2724" s="180">
        <v>2365028.7400000002</v>
      </c>
      <c r="P2724" s="180">
        <v>71231586</v>
      </c>
      <c r="Q2724" t="str">
        <f t="shared" si="42"/>
        <v>3-Small C&amp;I</v>
      </c>
      <c r="R2724" s="182"/>
      <c r="S2724" t="s">
        <v>305</v>
      </c>
      <c r="U2724" s="182"/>
    </row>
    <row r="2725" spans="1:21" x14ac:dyDescent="0.35">
      <c r="A2725" s="180">
        <v>5</v>
      </c>
      <c r="B2725" s="180" t="s">
        <v>182</v>
      </c>
      <c r="C2725" s="180">
        <v>2020</v>
      </c>
      <c r="D2725" s="180">
        <v>5</v>
      </c>
      <c r="E2725" s="180" t="s">
        <v>223</v>
      </c>
      <c r="F2725" s="181">
        <v>3</v>
      </c>
      <c r="G2725" s="180" t="s">
        <v>190</v>
      </c>
      <c r="H2725" s="180">
        <v>11</v>
      </c>
      <c r="I2725" s="180" t="s">
        <v>284</v>
      </c>
      <c r="J2725" s="180" t="s">
        <v>116</v>
      </c>
      <c r="K2725" s="180" t="s">
        <v>186</v>
      </c>
      <c r="L2725" s="180">
        <v>300</v>
      </c>
      <c r="M2725" s="180" t="s">
        <v>192</v>
      </c>
      <c r="N2725" s="180">
        <v>210</v>
      </c>
      <c r="O2725" s="180">
        <v>75082.179999999993</v>
      </c>
      <c r="P2725" s="180">
        <v>381680</v>
      </c>
      <c r="Q2725" t="str">
        <f t="shared" si="42"/>
        <v>3-Small C&amp;I</v>
      </c>
      <c r="R2725" s="182"/>
      <c r="S2725" t="s">
        <v>305</v>
      </c>
      <c r="U2725" s="182"/>
    </row>
    <row r="2726" spans="1:21" x14ac:dyDescent="0.35">
      <c r="A2726" s="180">
        <v>5</v>
      </c>
      <c r="B2726" s="180" t="s">
        <v>182</v>
      </c>
      <c r="C2726" s="180">
        <v>2020</v>
      </c>
      <c r="D2726" s="180">
        <v>5</v>
      </c>
      <c r="E2726" s="180" t="s">
        <v>223</v>
      </c>
      <c r="F2726" s="181">
        <v>1</v>
      </c>
      <c r="G2726" s="180" t="s">
        <v>184</v>
      </c>
      <c r="H2726" s="180">
        <v>903</v>
      </c>
      <c r="I2726" s="180" t="s">
        <v>240</v>
      </c>
      <c r="J2726" s="180" t="s">
        <v>122</v>
      </c>
      <c r="K2726" s="180" t="s">
        <v>231</v>
      </c>
      <c r="L2726" s="180">
        <v>4512</v>
      </c>
      <c r="M2726" s="180" t="s">
        <v>187</v>
      </c>
      <c r="N2726" s="180">
        <v>460927</v>
      </c>
      <c r="O2726" s="180">
        <v>29603714.140000001</v>
      </c>
      <c r="P2726" s="180">
        <v>215381842</v>
      </c>
      <c r="Q2726" t="str">
        <f t="shared" si="42"/>
        <v>1-Residential</v>
      </c>
      <c r="R2726" s="182"/>
      <c r="S2726" t="s">
        <v>305</v>
      </c>
      <c r="U2726" s="182"/>
    </row>
    <row r="2727" spans="1:21" x14ac:dyDescent="0.35">
      <c r="A2727" s="180">
        <v>5</v>
      </c>
      <c r="B2727" s="180" t="s">
        <v>182</v>
      </c>
      <c r="C2727" s="180">
        <v>2020</v>
      </c>
      <c r="D2727" s="180">
        <v>5</v>
      </c>
      <c r="E2727" s="180" t="s">
        <v>223</v>
      </c>
      <c r="F2727" s="181">
        <v>10</v>
      </c>
      <c r="G2727" s="180" t="s">
        <v>239</v>
      </c>
      <c r="H2727" s="180">
        <v>602</v>
      </c>
      <c r="I2727" s="180" t="s">
        <v>247</v>
      </c>
      <c r="J2727" s="180" t="s">
        <v>126</v>
      </c>
      <c r="K2727" s="180" t="s">
        <v>198</v>
      </c>
      <c r="L2727" s="180">
        <v>207</v>
      </c>
      <c r="M2727" s="180" t="s">
        <v>244</v>
      </c>
      <c r="N2727" s="180">
        <v>2</v>
      </c>
      <c r="O2727" s="180">
        <v>60.17</v>
      </c>
      <c r="P2727" s="180">
        <v>107</v>
      </c>
      <c r="Q2727" t="str">
        <f t="shared" si="42"/>
        <v>Street</v>
      </c>
      <c r="R2727" s="182"/>
      <c r="S2727" t="s">
        <v>305</v>
      </c>
      <c r="U2727" s="182"/>
    </row>
    <row r="2728" spans="1:21" x14ac:dyDescent="0.35">
      <c r="A2728" s="180">
        <v>5</v>
      </c>
      <c r="B2728" s="180" t="s">
        <v>182</v>
      </c>
      <c r="C2728" s="180">
        <v>2020</v>
      </c>
      <c r="D2728" s="180">
        <v>5</v>
      </c>
      <c r="E2728" s="180" t="s">
        <v>223</v>
      </c>
      <c r="F2728" s="181">
        <v>6</v>
      </c>
      <c r="G2728" s="180" t="s">
        <v>193</v>
      </c>
      <c r="H2728" s="180">
        <v>618</v>
      </c>
      <c r="I2728" s="180" t="s">
        <v>295</v>
      </c>
      <c r="J2728" s="180" t="s">
        <v>131</v>
      </c>
      <c r="K2728" s="180" t="s">
        <v>281</v>
      </c>
      <c r="L2728" s="180">
        <v>4562</v>
      </c>
      <c r="M2728" s="180" t="s">
        <v>212</v>
      </c>
      <c r="N2728" s="180">
        <v>6</v>
      </c>
      <c r="O2728" s="180">
        <v>1411.03</v>
      </c>
      <c r="P2728" s="180">
        <v>2832</v>
      </c>
      <c r="Q2728" t="str">
        <f t="shared" si="42"/>
        <v>Street</v>
      </c>
      <c r="R2728" s="182"/>
      <c r="S2728" t="s">
        <v>305</v>
      </c>
      <c r="U2728" s="182"/>
    </row>
    <row r="2729" spans="1:21" x14ac:dyDescent="0.35">
      <c r="A2729" s="180">
        <v>5</v>
      </c>
      <c r="B2729" s="180" t="s">
        <v>182</v>
      </c>
      <c r="C2729" s="180">
        <v>2020</v>
      </c>
      <c r="D2729" s="180">
        <v>5</v>
      </c>
      <c r="E2729" s="180" t="s">
        <v>223</v>
      </c>
      <c r="F2729" s="181">
        <v>6</v>
      </c>
      <c r="G2729" s="180" t="s">
        <v>193</v>
      </c>
      <c r="H2729" s="180">
        <v>623</v>
      </c>
      <c r="I2729" s="180" t="s">
        <v>296</v>
      </c>
      <c r="J2729" s="180" t="s">
        <v>125</v>
      </c>
      <c r="K2729" s="180" t="s">
        <v>228</v>
      </c>
      <c r="L2729" s="180">
        <v>700</v>
      </c>
      <c r="M2729" s="180" t="s">
        <v>194</v>
      </c>
      <c r="N2729" s="180">
        <v>1</v>
      </c>
      <c r="O2729" s="180">
        <v>1244.1300000000001</v>
      </c>
      <c r="P2729" s="180">
        <v>4326</v>
      </c>
      <c r="Q2729" t="str">
        <f t="shared" si="42"/>
        <v>Street</v>
      </c>
      <c r="R2729" s="182"/>
      <c r="S2729" t="s">
        <v>305</v>
      </c>
      <c r="U2729" s="182"/>
    </row>
    <row r="2730" spans="1:21" x14ac:dyDescent="0.35">
      <c r="A2730" s="180">
        <v>5</v>
      </c>
      <c r="B2730" s="180" t="s">
        <v>182</v>
      </c>
      <c r="C2730" s="180">
        <v>2020</v>
      </c>
      <c r="D2730" s="180">
        <v>5</v>
      </c>
      <c r="E2730" s="180" t="s">
        <v>223</v>
      </c>
      <c r="F2730" s="181">
        <v>6</v>
      </c>
      <c r="G2730" s="180" t="s">
        <v>193</v>
      </c>
      <c r="H2730" s="180">
        <v>624</v>
      </c>
      <c r="I2730" s="180" t="s">
        <v>227</v>
      </c>
      <c r="J2730" s="180" t="s">
        <v>125</v>
      </c>
      <c r="K2730" s="180" t="s">
        <v>228</v>
      </c>
      <c r="L2730" s="180">
        <v>4562</v>
      </c>
      <c r="M2730" s="180" t="s">
        <v>212</v>
      </c>
      <c r="N2730" s="180">
        <v>13</v>
      </c>
      <c r="O2730" s="180">
        <v>2255.81</v>
      </c>
      <c r="P2730" s="180">
        <v>10594</v>
      </c>
      <c r="Q2730" t="str">
        <f t="shared" si="42"/>
        <v>Street</v>
      </c>
      <c r="R2730" s="182"/>
      <c r="S2730" t="s">
        <v>305</v>
      </c>
      <c r="U2730" s="182"/>
    </row>
    <row r="2731" spans="1:21" x14ac:dyDescent="0.35">
      <c r="A2731" s="180">
        <v>5</v>
      </c>
      <c r="B2731" s="180" t="s">
        <v>182</v>
      </c>
      <c r="C2731" s="180">
        <v>2020</v>
      </c>
      <c r="D2731" s="180">
        <v>5</v>
      </c>
      <c r="E2731" s="180" t="s">
        <v>223</v>
      </c>
      <c r="F2731" s="181">
        <v>60</v>
      </c>
      <c r="G2731" s="180" t="s">
        <v>213</v>
      </c>
      <c r="H2731" s="180">
        <v>624</v>
      </c>
      <c r="I2731" s="180" t="s">
        <v>227</v>
      </c>
      <c r="J2731" s="180" t="s">
        <v>125</v>
      </c>
      <c r="K2731" s="180" t="s">
        <v>228</v>
      </c>
      <c r="L2731" s="180">
        <v>4563</v>
      </c>
      <c r="M2731" s="180" t="s">
        <v>229</v>
      </c>
      <c r="N2731" s="180">
        <v>2</v>
      </c>
      <c r="O2731" s="180">
        <v>37.94</v>
      </c>
      <c r="P2731" s="180">
        <v>191</v>
      </c>
      <c r="Q2731" t="str">
        <f t="shared" si="42"/>
        <v>Street</v>
      </c>
      <c r="R2731" s="182"/>
      <c r="S2731" t="s">
        <v>305</v>
      </c>
      <c r="U2731" s="182"/>
    </row>
    <row r="2732" spans="1:21" x14ac:dyDescent="0.35">
      <c r="A2732" s="180">
        <v>5</v>
      </c>
      <c r="B2732" s="180" t="s">
        <v>182</v>
      </c>
      <c r="C2732" s="180">
        <v>2020</v>
      </c>
      <c r="D2732" s="180">
        <v>5</v>
      </c>
      <c r="E2732" s="180" t="s">
        <v>223</v>
      </c>
      <c r="F2732" s="181">
        <v>1</v>
      </c>
      <c r="G2732" s="180" t="s">
        <v>184</v>
      </c>
      <c r="H2732" s="180">
        <v>905</v>
      </c>
      <c r="I2732" s="180" t="s">
        <v>273</v>
      </c>
      <c r="J2732" s="180" t="s">
        <v>123</v>
      </c>
      <c r="K2732" s="180" t="s">
        <v>243</v>
      </c>
      <c r="L2732" s="180">
        <v>4512</v>
      </c>
      <c r="M2732" s="180" t="s">
        <v>187</v>
      </c>
      <c r="N2732" s="180">
        <v>64951</v>
      </c>
      <c r="O2732" s="180">
        <v>1287586.3799999999</v>
      </c>
      <c r="P2732" s="180">
        <v>29438932</v>
      </c>
      <c r="Q2732" t="str">
        <f t="shared" si="42"/>
        <v>2-Low Income Residential</v>
      </c>
      <c r="R2732" s="182"/>
      <c r="S2732" t="s">
        <v>305</v>
      </c>
      <c r="U2732" s="182"/>
    </row>
    <row r="2733" spans="1:21" x14ac:dyDescent="0.35">
      <c r="A2733" s="180">
        <v>5</v>
      </c>
      <c r="B2733" s="180" t="s">
        <v>182</v>
      </c>
      <c r="C2733" s="180">
        <v>2020</v>
      </c>
      <c r="D2733" s="180">
        <v>5</v>
      </c>
      <c r="E2733" s="180" t="s">
        <v>223</v>
      </c>
      <c r="F2733" s="181">
        <v>10</v>
      </c>
      <c r="G2733" s="180" t="s">
        <v>239</v>
      </c>
      <c r="H2733" s="180">
        <v>1</v>
      </c>
      <c r="I2733" s="180" t="s">
        <v>230</v>
      </c>
      <c r="J2733" s="180" t="s">
        <v>122</v>
      </c>
      <c r="K2733" s="180" t="s">
        <v>231</v>
      </c>
      <c r="L2733" s="180">
        <v>207</v>
      </c>
      <c r="M2733" s="180" t="s">
        <v>244</v>
      </c>
      <c r="N2733" s="180">
        <v>37144</v>
      </c>
      <c r="O2733" s="180">
        <v>5929600</v>
      </c>
      <c r="P2733" s="180">
        <v>22900268</v>
      </c>
      <c r="Q2733" t="str">
        <f t="shared" si="42"/>
        <v>1-Residential</v>
      </c>
      <c r="R2733" s="182"/>
      <c r="S2733" t="s">
        <v>305</v>
      </c>
      <c r="U2733" s="182"/>
    </row>
    <row r="2734" spans="1:21" x14ac:dyDescent="0.35">
      <c r="A2734" s="180">
        <v>4</v>
      </c>
      <c r="B2734" s="180" t="s">
        <v>188</v>
      </c>
      <c r="C2734" s="180">
        <v>2020</v>
      </c>
      <c r="D2734" s="180">
        <v>5</v>
      </c>
      <c r="E2734" s="180" t="s">
        <v>223</v>
      </c>
      <c r="F2734" s="181">
        <v>3</v>
      </c>
      <c r="G2734" s="180" t="s">
        <v>190</v>
      </c>
      <c r="H2734" s="180">
        <v>710</v>
      </c>
      <c r="I2734" s="180" t="s">
        <v>221</v>
      </c>
      <c r="J2734" s="180" t="s">
        <v>208</v>
      </c>
      <c r="K2734" s="180" t="s">
        <v>209</v>
      </c>
      <c r="L2734" s="180">
        <v>4532</v>
      </c>
      <c r="M2734" s="180" t="s">
        <v>201</v>
      </c>
      <c r="N2734" s="180">
        <v>10</v>
      </c>
      <c r="O2734" s="180">
        <v>283409.06</v>
      </c>
      <c r="P2734" s="180">
        <v>3122907</v>
      </c>
      <c r="Q2734" t="str">
        <f t="shared" si="42"/>
        <v>5-Large C&amp;I</v>
      </c>
      <c r="R2734" s="182"/>
      <c r="S2734" t="s">
        <v>305</v>
      </c>
      <c r="U2734" s="182"/>
    </row>
    <row r="2735" spans="1:21" x14ac:dyDescent="0.35">
      <c r="A2735" s="180">
        <v>5</v>
      </c>
      <c r="B2735" s="180" t="s">
        <v>182</v>
      </c>
      <c r="C2735" s="180">
        <v>2020</v>
      </c>
      <c r="D2735" s="180">
        <v>5</v>
      </c>
      <c r="E2735" s="180" t="s">
        <v>223</v>
      </c>
      <c r="F2735" s="181">
        <v>3</v>
      </c>
      <c r="G2735" s="180" t="s">
        <v>190</v>
      </c>
      <c r="H2735" s="180">
        <v>2</v>
      </c>
      <c r="I2735" s="180" t="s">
        <v>265</v>
      </c>
      <c r="J2735" s="180" t="s">
        <v>122</v>
      </c>
      <c r="K2735" s="180" t="s">
        <v>231</v>
      </c>
      <c r="L2735" s="180">
        <v>300</v>
      </c>
      <c r="M2735" s="180" t="s">
        <v>192</v>
      </c>
      <c r="N2735" s="180">
        <v>2</v>
      </c>
      <c r="O2735" s="180">
        <v>120.15</v>
      </c>
      <c r="P2735" s="180">
        <v>434</v>
      </c>
      <c r="Q2735" t="str">
        <f t="shared" si="42"/>
        <v>1-Residential</v>
      </c>
      <c r="R2735" s="182"/>
      <c r="S2735" t="s">
        <v>305</v>
      </c>
      <c r="U2735" s="182"/>
    </row>
    <row r="2736" spans="1:21" x14ac:dyDescent="0.35">
      <c r="A2736" s="180">
        <v>5</v>
      </c>
      <c r="B2736" s="180" t="s">
        <v>182</v>
      </c>
      <c r="C2736" s="180">
        <v>2020</v>
      </c>
      <c r="D2736" s="180">
        <v>5</v>
      </c>
      <c r="E2736" s="180" t="s">
        <v>223</v>
      </c>
      <c r="F2736" s="181">
        <v>3</v>
      </c>
      <c r="G2736" s="180" t="s">
        <v>190</v>
      </c>
      <c r="H2736" s="180">
        <v>15</v>
      </c>
      <c r="I2736" s="180" t="s">
        <v>253</v>
      </c>
      <c r="J2736" s="180" t="s">
        <v>119</v>
      </c>
      <c r="K2736" s="180" t="s">
        <v>215</v>
      </c>
      <c r="L2736" s="180">
        <v>300</v>
      </c>
      <c r="M2736" s="180" t="s">
        <v>192</v>
      </c>
      <c r="N2736" s="180">
        <v>103</v>
      </c>
      <c r="O2736" s="180">
        <v>4830.76</v>
      </c>
      <c r="P2736" s="180">
        <v>19522</v>
      </c>
      <c r="Q2736" t="str">
        <f t="shared" si="42"/>
        <v>3-Small C&amp;I</v>
      </c>
      <c r="R2736" s="182"/>
      <c r="S2736" t="s">
        <v>305</v>
      </c>
      <c r="U2736" s="182"/>
    </row>
    <row r="2737" spans="1:21" x14ac:dyDescent="0.35">
      <c r="A2737" s="180">
        <v>4</v>
      </c>
      <c r="B2737" s="180" t="s">
        <v>188</v>
      </c>
      <c r="C2737" s="180">
        <v>2020</v>
      </c>
      <c r="D2737" s="180">
        <v>5</v>
      </c>
      <c r="E2737" s="180" t="s">
        <v>223</v>
      </c>
      <c r="F2737" s="181">
        <v>3</v>
      </c>
      <c r="G2737" s="180" t="s">
        <v>190</v>
      </c>
      <c r="H2737" s="180">
        <v>18</v>
      </c>
      <c r="I2737" s="180" t="s">
        <v>216</v>
      </c>
      <c r="J2737" s="180" t="s">
        <v>120</v>
      </c>
      <c r="K2737" s="180" t="s">
        <v>217</v>
      </c>
      <c r="L2737" s="180">
        <v>300</v>
      </c>
      <c r="M2737" s="180" t="s">
        <v>192</v>
      </c>
      <c r="N2737" s="180">
        <v>3</v>
      </c>
      <c r="O2737" s="180">
        <v>1142.5</v>
      </c>
      <c r="P2737" s="180">
        <v>4418</v>
      </c>
      <c r="Q2737" t="str">
        <f t="shared" si="42"/>
        <v>4-Medium C&amp;I</v>
      </c>
      <c r="R2737" s="182"/>
      <c r="S2737" t="s">
        <v>305</v>
      </c>
      <c r="U2737" s="182"/>
    </row>
    <row r="2738" spans="1:21" x14ac:dyDescent="0.35">
      <c r="A2738" s="180">
        <v>4</v>
      </c>
      <c r="B2738" s="180" t="s">
        <v>188</v>
      </c>
      <c r="C2738" s="180">
        <v>2020</v>
      </c>
      <c r="D2738" s="180">
        <v>5</v>
      </c>
      <c r="E2738" s="180" t="s">
        <v>223</v>
      </c>
      <c r="F2738" s="181">
        <v>5</v>
      </c>
      <c r="G2738" s="180" t="s">
        <v>196</v>
      </c>
      <c r="H2738" s="180">
        <v>18</v>
      </c>
      <c r="I2738" s="180" t="s">
        <v>216</v>
      </c>
      <c r="J2738" s="180" t="s">
        <v>120</v>
      </c>
      <c r="K2738" s="180" t="s">
        <v>217</v>
      </c>
      <c r="L2738" s="180">
        <v>460</v>
      </c>
      <c r="M2738" s="180" t="s">
        <v>199</v>
      </c>
      <c r="N2738" s="180">
        <v>1</v>
      </c>
      <c r="O2738" s="180">
        <v>470.36</v>
      </c>
      <c r="P2738" s="180">
        <v>2040</v>
      </c>
      <c r="Q2738" t="str">
        <f t="shared" si="42"/>
        <v>4-Medium C&amp;I</v>
      </c>
      <c r="R2738" s="182"/>
      <c r="S2738" t="s">
        <v>305</v>
      </c>
      <c r="U2738" s="182"/>
    </row>
    <row r="2739" spans="1:21" x14ac:dyDescent="0.35">
      <c r="A2739" s="180">
        <v>5</v>
      </c>
      <c r="B2739" s="180" t="s">
        <v>182</v>
      </c>
      <c r="C2739" s="180">
        <v>2020</v>
      </c>
      <c r="D2739" s="180">
        <v>5</v>
      </c>
      <c r="E2739" s="180" t="s">
        <v>223</v>
      </c>
      <c r="F2739" s="181">
        <v>3</v>
      </c>
      <c r="G2739" s="180" t="s">
        <v>190</v>
      </c>
      <c r="H2739" s="180">
        <v>700</v>
      </c>
      <c r="I2739" s="180" t="s">
        <v>274</v>
      </c>
      <c r="J2739" s="180" t="s">
        <v>208</v>
      </c>
      <c r="K2739" s="180" t="s">
        <v>209</v>
      </c>
      <c r="L2739" s="180">
        <v>300</v>
      </c>
      <c r="M2739" s="180" t="s">
        <v>192</v>
      </c>
      <c r="N2739" s="180">
        <v>4</v>
      </c>
      <c r="O2739" s="180">
        <v>28676.78</v>
      </c>
      <c r="P2739" s="180">
        <v>169800</v>
      </c>
      <c r="Q2739" t="str">
        <f t="shared" si="42"/>
        <v>5-Large C&amp;I</v>
      </c>
      <c r="R2739" s="182"/>
      <c r="S2739" t="s">
        <v>305</v>
      </c>
      <c r="U2739" s="182"/>
    </row>
    <row r="2740" spans="1:21" x14ac:dyDescent="0.35">
      <c r="A2740" s="180">
        <v>5</v>
      </c>
      <c r="B2740" s="180" t="s">
        <v>182</v>
      </c>
      <c r="C2740" s="180">
        <v>2020</v>
      </c>
      <c r="D2740" s="180">
        <v>5</v>
      </c>
      <c r="E2740" s="180" t="s">
        <v>223</v>
      </c>
      <c r="F2740" s="181">
        <v>79</v>
      </c>
      <c r="G2740" s="180" t="s">
        <v>213</v>
      </c>
      <c r="H2740" s="180">
        <v>954</v>
      </c>
      <c r="I2740" s="180" t="s">
        <v>238</v>
      </c>
      <c r="J2740" s="180" t="s">
        <v>120</v>
      </c>
      <c r="K2740" s="180" t="s">
        <v>217</v>
      </c>
      <c r="L2740" s="180">
        <v>4579</v>
      </c>
      <c r="M2740" s="180" t="s">
        <v>222</v>
      </c>
      <c r="N2740" s="180">
        <v>5</v>
      </c>
      <c r="O2740" s="180">
        <v>4325.26</v>
      </c>
      <c r="P2740" s="180">
        <v>51220</v>
      </c>
      <c r="Q2740" t="str">
        <f t="shared" si="42"/>
        <v>4-Medium C&amp;I</v>
      </c>
      <c r="R2740" s="182"/>
      <c r="S2740" t="s">
        <v>305</v>
      </c>
      <c r="U2740" s="182"/>
    </row>
    <row r="2741" spans="1:21" x14ac:dyDescent="0.35">
      <c r="A2741" s="180">
        <v>5</v>
      </c>
      <c r="B2741" s="180" t="s">
        <v>182</v>
      </c>
      <c r="C2741" s="180">
        <v>2020</v>
      </c>
      <c r="D2741" s="180">
        <v>5</v>
      </c>
      <c r="E2741" s="180" t="s">
        <v>223</v>
      </c>
      <c r="F2741" s="181">
        <v>5</v>
      </c>
      <c r="G2741" s="180" t="s">
        <v>196</v>
      </c>
      <c r="H2741" s="180">
        <v>951</v>
      </c>
      <c r="I2741" s="180" t="s">
        <v>251</v>
      </c>
      <c r="J2741" s="180" t="s">
        <v>127</v>
      </c>
      <c r="K2741" s="180" t="s">
        <v>250</v>
      </c>
      <c r="L2741" s="180">
        <v>4552</v>
      </c>
      <c r="M2741" s="180" t="s">
        <v>277</v>
      </c>
      <c r="N2741" s="180">
        <v>1</v>
      </c>
      <c r="O2741" s="180">
        <v>37.08</v>
      </c>
      <c r="P2741" s="180">
        <v>300</v>
      </c>
      <c r="Q2741" t="str">
        <f t="shared" si="42"/>
        <v>3-Small C&amp;I</v>
      </c>
      <c r="R2741" s="182"/>
      <c r="S2741" t="s">
        <v>305</v>
      </c>
      <c r="U2741" s="182"/>
    </row>
    <row r="2742" spans="1:21" x14ac:dyDescent="0.35">
      <c r="A2742" s="180">
        <v>5</v>
      </c>
      <c r="B2742" s="180" t="s">
        <v>182</v>
      </c>
      <c r="C2742" s="180">
        <v>2020</v>
      </c>
      <c r="D2742" s="180">
        <v>5</v>
      </c>
      <c r="E2742" s="180" t="s">
        <v>223</v>
      </c>
      <c r="F2742" s="181">
        <v>75</v>
      </c>
      <c r="G2742" s="180" t="s">
        <v>213</v>
      </c>
      <c r="H2742" s="180">
        <v>5</v>
      </c>
      <c r="I2742" s="180" t="s">
        <v>191</v>
      </c>
      <c r="J2742" s="180" t="s">
        <v>116</v>
      </c>
      <c r="K2742" s="180" t="s">
        <v>186</v>
      </c>
      <c r="L2742" s="180">
        <v>1575</v>
      </c>
      <c r="M2742" s="180" t="s">
        <v>219</v>
      </c>
      <c r="N2742" s="180">
        <v>5</v>
      </c>
      <c r="O2742" s="180">
        <v>1273.92</v>
      </c>
      <c r="P2742" s="180">
        <v>6440</v>
      </c>
      <c r="Q2742" t="str">
        <f t="shared" si="42"/>
        <v>3-Small C&amp;I</v>
      </c>
      <c r="R2742" s="182"/>
      <c r="S2742" t="s">
        <v>305</v>
      </c>
      <c r="U2742" s="182"/>
    </row>
    <row r="2743" spans="1:21" x14ac:dyDescent="0.35">
      <c r="A2743" s="180">
        <v>4</v>
      </c>
      <c r="B2743" s="180" t="s">
        <v>188</v>
      </c>
      <c r="C2743" s="180">
        <v>2020</v>
      </c>
      <c r="D2743" s="180">
        <v>5</v>
      </c>
      <c r="E2743" s="180" t="s">
        <v>223</v>
      </c>
      <c r="F2743" s="181">
        <v>3</v>
      </c>
      <c r="G2743" s="180" t="s">
        <v>190</v>
      </c>
      <c r="H2743" s="180">
        <v>616</v>
      </c>
      <c r="I2743" s="180" t="s">
        <v>200</v>
      </c>
      <c r="J2743" s="180" t="s">
        <v>126</v>
      </c>
      <c r="K2743" s="180" t="s">
        <v>198</v>
      </c>
      <c r="L2743" s="180">
        <v>4532</v>
      </c>
      <c r="M2743" s="180" t="s">
        <v>201</v>
      </c>
      <c r="N2743" s="180">
        <v>1</v>
      </c>
      <c r="O2743" s="180">
        <v>7.98</v>
      </c>
      <c r="P2743" s="180">
        <v>15</v>
      </c>
      <c r="Q2743" t="str">
        <f t="shared" si="42"/>
        <v>Street</v>
      </c>
      <c r="R2743" s="182"/>
      <c r="S2743" t="s">
        <v>305</v>
      </c>
      <c r="U2743" s="182"/>
    </row>
    <row r="2744" spans="1:21" x14ac:dyDescent="0.35">
      <c r="A2744" s="180">
        <v>5</v>
      </c>
      <c r="B2744" s="180" t="s">
        <v>182</v>
      </c>
      <c r="C2744" s="180">
        <v>2020</v>
      </c>
      <c r="D2744" s="180">
        <v>5</v>
      </c>
      <c r="E2744" s="180" t="s">
        <v>223</v>
      </c>
      <c r="F2744" s="181">
        <v>3</v>
      </c>
      <c r="G2744" s="180" t="s">
        <v>190</v>
      </c>
      <c r="H2744" s="180">
        <v>602</v>
      </c>
      <c r="I2744" s="180" t="s">
        <v>247</v>
      </c>
      <c r="J2744" s="180" t="s">
        <v>126</v>
      </c>
      <c r="K2744" s="180" t="s">
        <v>198</v>
      </c>
      <c r="L2744" s="180">
        <v>300</v>
      </c>
      <c r="M2744" s="180" t="s">
        <v>192</v>
      </c>
      <c r="N2744" s="180">
        <v>905</v>
      </c>
      <c r="O2744" s="180">
        <v>85197.57</v>
      </c>
      <c r="P2744" s="180">
        <v>210785</v>
      </c>
      <c r="Q2744" t="str">
        <f t="shared" si="42"/>
        <v>Street</v>
      </c>
      <c r="R2744" s="182"/>
      <c r="S2744" t="s">
        <v>305</v>
      </c>
      <c r="U2744" s="182"/>
    </row>
    <row r="2745" spans="1:21" x14ac:dyDescent="0.35">
      <c r="A2745" s="180">
        <v>5</v>
      </c>
      <c r="B2745" s="180" t="s">
        <v>182</v>
      </c>
      <c r="C2745" s="180">
        <v>2020</v>
      </c>
      <c r="D2745" s="180">
        <v>5</v>
      </c>
      <c r="E2745" s="180" t="s">
        <v>223</v>
      </c>
      <c r="F2745" s="181">
        <v>3</v>
      </c>
      <c r="G2745" s="180" t="s">
        <v>190</v>
      </c>
      <c r="H2745" s="180">
        <v>621</v>
      </c>
      <c r="I2745" s="180" t="s">
        <v>260</v>
      </c>
      <c r="J2745" s="180" t="s">
        <v>117</v>
      </c>
      <c r="K2745" s="180" t="s">
        <v>225</v>
      </c>
      <c r="L2745" s="180">
        <v>4532</v>
      </c>
      <c r="M2745" s="180" t="s">
        <v>201</v>
      </c>
      <c r="N2745" s="180">
        <v>6</v>
      </c>
      <c r="O2745" s="180">
        <v>447.28</v>
      </c>
      <c r="P2745" s="180">
        <v>4124</v>
      </c>
      <c r="Q2745" t="str">
        <f t="shared" si="42"/>
        <v>3-Small C&amp;I</v>
      </c>
      <c r="R2745" s="182"/>
      <c r="S2745" t="s">
        <v>305</v>
      </c>
      <c r="U2745" s="182"/>
    </row>
    <row r="2746" spans="1:21" x14ac:dyDescent="0.35">
      <c r="A2746" s="180">
        <v>5</v>
      </c>
      <c r="B2746" s="180" t="s">
        <v>182</v>
      </c>
      <c r="C2746" s="180">
        <v>2020</v>
      </c>
      <c r="D2746" s="180">
        <v>5</v>
      </c>
      <c r="E2746" s="180" t="s">
        <v>223</v>
      </c>
      <c r="F2746" s="181">
        <v>75</v>
      </c>
      <c r="G2746" s="180" t="s">
        <v>213</v>
      </c>
      <c r="H2746" s="180">
        <v>701</v>
      </c>
      <c r="I2746" s="180" t="s">
        <v>207</v>
      </c>
      <c r="J2746" s="180" t="s">
        <v>208</v>
      </c>
      <c r="K2746" s="180" t="s">
        <v>209</v>
      </c>
      <c r="L2746" s="180">
        <v>1575</v>
      </c>
      <c r="M2746" s="180" t="s">
        <v>219</v>
      </c>
      <c r="N2746" s="180">
        <v>1</v>
      </c>
      <c r="O2746" s="180">
        <v>17751.150000000001</v>
      </c>
      <c r="P2746" s="180">
        <v>119700</v>
      </c>
      <c r="Q2746" t="str">
        <f t="shared" si="42"/>
        <v>5-Large C&amp;I</v>
      </c>
      <c r="R2746" s="182"/>
      <c r="S2746" t="s">
        <v>305</v>
      </c>
      <c r="U2746" s="182"/>
    </row>
    <row r="2747" spans="1:21" x14ac:dyDescent="0.35">
      <c r="A2747" s="180">
        <v>5</v>
      </c>
      <c r="B2747" s="180" t="s">
        <v>182</v>
      </c>
      <c r="C2747" s="180">
        <v>2020</v>
      </c>
      <c r="D2747" s="180">
        <v>5</v>
      </c>
      <c r="E2747" s="180" t="s">
        <v>223</v>
      </c>
      <c r="F2747" s="181">
        <v>10</v>
      </c>
      <c r="G2747" s="180" t="s">
        <v>239</v>
      </c>
      <c r="H2747" s="180">
        <v>7</v>
      </c>
      <c r="I2747" s="180" t="s">
        <v>242</v>
      </c>
      <c r="J2747" s="180" t="s">
        <v>123</v>
      </c>
      <c r="K2747" s="180" t="s">
        <v>243</v>
      </c>
      <c r="L2747" s="180">
        <v>207</v>
      </c>
      <c r="M2747" s="180" t="s">
        <v>244</v>
      </c>
      <c r="N2747" s="180">
        <v>8</v>
      </c>
      <c r="O2747" s="180">
        <v>850.56</v>
      </c>
      <c r="P2747" s="180">
        <v>5220</v>
      </c>
      <c r="Q2747" t="str">
        <f t="shared" si="42"/>
        <v>2-Low Income Residential</v>
      </c>
      <c r="R2747" s="182"/>
      <c r="S2747" t="s">
        <v>305</v>
      </c>
      <c r="U2747" s="182"/>
    </row>
    <row r="2748" spans="1:21" x14ac:dyDescent="0.35">
      <c r="A2748" s="180">
        <v>5</v>
      </c>
      <c r="B2748" s="180" t="s">
        <v>182</v>
      </c>
      <c r="C2748" s="180">
        <v>2020</v>
      </c>
      <c r="D2748" s="180">
        <v>5</v>
      </c>
      <c r="E2748" s="180" t="s">
        <v>223</v>
      </c>
      <c r="F2748" s="181">
        <v>10</v>
      </c>
      <c r="G2748" s="180" t="s">
        <v>239</v>
      </c>
      <c r="H2748" s="180">
        <v>905</v>
      </c>
      <c r="I2748" s="180" t="s">
        <v>273</v>
      </c>
      <c r="J2748" s="180" t="s">
        <v>123</v>
      </c>
      <c r="K2748" s="180" t="s">
        <v>243</v>
      </c>
      <c r="L2748" s="180">
        <v>4513</v>
      </c>
      <c r="M2748" s="180" t="s">
        <v>241</v>
      </c>
      <c r="N2748" s="180">
        <v>4930</v>
      </c>
      <c r="O2748" s="180">
        <v>142945.24</v>
      </c>
      <c r="P2748" s="180">
        <v>3443772</v>
      </c>
      <c r="Q2748" t="str">
        <f t="shared" si="42"/>
        <v>2-Low Income Residential</v>
      </c>
      <c r="R2748" s="182"/>
      <c r="S2748" t="s">
        <v>305</v>
      </c>
      <c r="U2748" s="182"/>
    </row>
    <row r="2749" spans="1:21" x14ac:dyDescent="0.35">
      <c r="A2749" s="180">
        <v>4</v>
      </c>
      <c r="B2749" s="180" t="s">
        <v>188</v>
      </c>
      <c r="C2749" s="180">
        <v>2020</v>
      </c>
      <c r="D2749" s="180">
        <v>5</v>
      </c>
      <c r="E2749" s="180" t="s">
        <v>223</v>
      </c>
      <c r="F2749" s="181">
        <v>3</v>
      </c>
      <c r="G2749" s="180" t="s">
        <v>190</v>
      </c>
      <c r="H2749" s="180">
        <v>903</v>
      </c>
      <c r="I2749" s="180" t="s">
        <v>240</v>
      </c>
      <c r="J2749" s="180" t="s">
        <v>122</v>
      </c>
      <c r="K2749" s="180" t="s">
        <v>231</v>
      </c>
      <c r="L2749" s="180">
        <v>4532</v>
      </c>
      <c r="M2749" s="180" t="s">
        <v>201</v>
      </c>
      <c r="N2749" s="180">
        <v>21</v>
      </c>
      <c r="O2749" s="180">
        <v>967.99</v>
      </c>
      <c r="P2749" s="180">
        <v>6252</v>
      </c>
      <c r="Q2749" t="str">
        <f t="shared" si="42"/>
        <v>1-Residential</v>
      </c>
      <c r="R2749" s="182"/>
      <c r="S2749" t="s">
        <v>305</v>
      </c>
      <c r="U2749" s="182"/>
    </row>
    <row r="2750" spans="1:21" x14ac:dyDescent="0.35">
      <c r="A2750" s="180">
        <v>4</v>
      </c>
      <c r="B2750" s="180" t="s">
        <v>188</v>
      </c>
      <c r="C2750" s="180">
        <v>2020</v>
      </c>
      <c r="D2750" s="180">
        <v>5</v>
      </c>
      <c r="E2750" s="180" t="s">
        <v>223</v>
      </c>
      <c r="F2750" s="181">
        <v>3</v>
      </c>
      <c r="G2750" s="180" t="s">
        <v>190</v>
      </c>
      <c r="H2750" s="180">
        <v>1</v>
      </c>
      <c r="I2750" s="180" t="s">
        <v>230</v>
      </c>
      <c r="J2750" s="180" t="s">
        <v>122</v>
      </c>
      <c r="K2750" s="180" t="s">
        <v>231</v>
      </c>
      <c r="L2750" s="180">
        <v>300</v>
      </c>
      <c r="M2750" s="180" t="s">
        <v>192</v>
      </c>
      <c r="N2750" s="180">
        <v>20</v>
      </c>
      <c r="O2750" s="180">
        <v>1195.3399999999999</v>
      </c>
      <c r="P2750" s="180">
        <v>4127</v>
      </c>
      <c r="Q2750" t="str">
        <f t="shared" si="42"/>
        <v>1-Residential</v>
      </c>
      <c r="R2750" s="182"/>
      <c r="S2750" t="s">
        <v>305</v>
      </c>
      <c r="U2750" s="182"/>
    </row>
    <row r="2751" spans="1:21" x14ac:dyDescent="0.35">
      <c r="A2751" s="180">
        <v>5</v>
      </c>
      <c r="B2751" s="180" t="s">
        <v>182</v>
      </c>
      <c r="C2751" s="180">
        <v>2020</v>
      </c>
      <c r="D2751" s="180">
        <v>5</v>
      </c>
      <c r="E2751" s="180" t="s">
        <v>223</v>
      </c>
      <c r="F2751" s="181">
        <v>72</v>
      </c>
      <c r="G2751" s="180" t="s">
        <v>213</v>
      </c>
      <c r="H2751" s="180">
        <v>1</v>
      </c>
      <c r="I2751" s="180" t="s">
        <v>230</v>
      </c>
      <c r="J2751" s="180" t="s">
        <v>122</v>
      </c>
      <c r="K2751" s="180" t="s">
        <v>231</v>
      </c>
      <c r="L2751" s="180">
        <v>1572</v>
      </c>
      <c r="M2751" s="180" t="s">
        <v>232</v>
      </c>
      <c r="N2751" s="180">
        <v>1</v>
      </c>
      <c r="O2751" s="180">
        <v>111.98</v>
      </c>
      <c r="P2751" s="180">
        <v>397</v>
      </c>
      <c r="Q2751" t="str">
        <f t="shared" si="42"/>
        <v>1-Residential</v>
      </c>
      <c r="R2751" s="182"/>
      <c r="S2751" t="s">
        <v>305</v>
      </c>
      <c r="U2751" s="182"/>
    </row>
    <row r="2752" spans="1:21" x14ac:dyDescent="0.35">
      <c r="A2752" s="180">
        <v>5</v>
      </c>
      <c r="B2752" s="180" t="s">
        <v>182</v>
      </c>
      <c r="C2752" s="180">
        <v>2020</v>
      </c>
      <c r="D2752" s="180">
        <v>5</v>
      </c>
      <c r="E2752" s="180" t="s">
        <v>223</v>
      </c>
      <c r="F2752" s="181">
        <v>1</v>
      </c>
      <c r="G2752" s="180" t="s">
        <v>184</v>
      </c>
      <c r="H2752" s="180">
        <v>18</v>
      </c>
      <c r="I2752" s="180" t="s">
        <v>216</v>
      </c>
      <c r="J2752" s="180" t="s">
        <v>120</v>
      </c>
      <c r="K2752" s="180" t="s">
        <v>217</v>
      </c>
      <c r="L2752" s="180">
        <v>200</v>
      </c>
      <c r="M2752" s="180" t="s">
        <v>211</v>
      </c>
      <c r="N2752" s="180">
        <v>1</v>
      </c>
      <c r="O2752" s="180">
        <v>241.24</v>
      </c>
      <c r="P2752" s="180">
        <v>1040</v>
      </c>
      <c r="Q2752" t="str">
        <f t="shared" si="42"/>
        <v>4-Medium C&amp;I</v>
      </c>
      <c r="R2752" s="182"/>
      <c r="S2752" t="s">
        <v>305</v>
      </c>
      <c r="U2752" s="182"/>
    </row>
    <row r="2753" spans="1:21" x14ac:dyDescent="0.35">
      <c r="A2753" s="180">
        <v>5</v>
      </c>
      <c r="B2753" s="180" t="s">
        <v>182</v>
      </c>
      <c r="C2753" s="180">
        <v>2020</v>
      </c>
      <c r="D2753" s="180">
        <v>5</v>
      </c>
      <c r="E2753" s="180" t="s">
        <v>223</v>
      </c>
      <c r="F2753" s="181">
        <v>5</v>
      </c>
      <c r="G2753" s="180" t="s">
        <v>196</v>
      </c>
      <c r="H2753" s="180">
        <v>954</v>
      </c>
      <c r="I2753" s="180" t="s">
        <v>238</v>
      </c>
      <c r="J2753" s="180" t="s">
        <v>120</v>
      </c>
      <c r="K2753" s="180" t="s">
        <v>217</v>
      </c>
      <c r="L2753" s="180">
        <v>4552</v>
      </c>
      <c r="M2753" s="180" t="s">
        <v>277</v>
      </c>
      <c r="N2753" s="180">
        <v>527</v>
      </c>
      <c r="O2753" s="180">
        <v>1115724.44</v>
      </c>
      <c r="P2753" s="180">
        <v>12078502</v>
      </c>
      <c r="Q2753" t="str">
        <f t="shared" si="42"/>
        <v>4-Medium C&amp;I</v>
      </c>
      <c r="R2753" s="182"/>
      <c r="S2753" t="s">
        <v>305</v>
      </c>
      <c r="U2753" s="182"/>
    </row>
    <row r="2754" spans="1:21" x14ac:dyDescent="0.35">
      <c r="A2754" s="180">
        <v>5</v>
      </c>
      <c r="B2754" s="180" t="s">
        <v>182</v>
      </c>
      <c r="C2754" s="180">
        <v>2020</v>
      </c>
      <c r="D2754" s="180">
        <v>5</v>
      </c>
      <c r="E2754" s="180" t="s">
        <v>223</v>
      </c>
      <c r="F2754" s="181">
        <v>75</v>
      </c>
      <c r="G2754" s="180" t="s">
        <v>213</v>
      </c>
      <c r="H2754" s="180">
        <v>950</v>
      </c>
      <c r="I2754" s="180" t="s">
        <v>185</v>
      </c>
      <c r="J2754" s="180" t="s">
        <v>116</v>
      </c>
      <c r="K2754" s="180" t="s">
        <v>186</v>
      </c>
      <c r="L2754" s="180">
        <v>4575</v>
      </c>
      <c r="M2754" s="180" t="s">
        <v>213</v>
      </c>
      <c r="N2754" s="180">
        <v>2</v>
      </c>
      <c r="O2754" s="180">
        <v>702.69</v>
      </c>
      <c r="P2754" s="180">
        <v>6940</v>
      </c>
      <c r="Q2754" t="str">
        <f t="shared" ref="Q2754:Q2817" si="43">VLOOKUP(J2754,S:T,2,FALSE)</f>
        <v>3-Small C&amp;I</v>
      </c>
      <c r="R2754" s="182"/>
      <c r="S2754" t="s">
        <v>305</v>
      </c>
      <c r="U2754" s="182"/>
    </row>
    <row r="2755" spans="1:21" x14ac:dyDescent="0.35">
      <c r="A2755" s="180">
        <v>5</v>
      </c>
      <c r="B2755" s="180" t="s">
        <v>182</v>
      </c>
      <c r="C2755" s="180">
        <v>2020</v>
      </c>
      <c r="D2755" s="180">
        <v>5</v>
      </c>
      <c r="E2755" s="180" t="s">
        <v>223</v>
      </c>
      <c r="F2755" s="181">
        <v>79</v>
      </c>
      <c r="G2755" s="180" t="s">
        <v>213</v>
      </c>
      <c r="H2755" s="180">
        <v>950</v>
      </c>
      <c r="I2755" s="180" t="s">
        <v>185</v>
      </c>
      <c r="J2755" s="180" t="s">
        <v>116</v>
      </c>
      <c r="K2755" s="180" t="s">
        <v>186</v>
      </c>
      <c r="L2755" s="180">
        <v>4579</v>
      </c>
      <c r="M2755" s="180" t="s">
        <v>222</v>
      </c>
      <c r="N2755" s="180">
        <v>83</v>
      </c>
      <c r="O2755" s="180">
        <v>10535.66</v>
      </c>
      <c r="P2755" s="180">
        <v>99237</v>
      </c>
      <c r="Q2755" t="str">
        <f t="shared" si="43"/>
        <v>3-Small C&amp;I</v>
      </c>
      <c r="R2755" s="182"/>
      <c r="S2755" t="s">
        <v>305</v>
      </c>
      <c r="U2755" s="182"/>
    </row>
    <row r="2756" spans="1:21" x14ac:dyDescent="0.35">
      <c r="A2756" s="180">
        <v>5</v>
      </c>
      <c r="B2756" s="180" t="s">
        <v>182</v>
      </c>
      <c r="C2756" s="180">
        <v>2020</v>
      </c>
      <c r="D2756" s="180">
        <v>5</v>
      </c>
      <c r="E2756" s="180" t="s">
        <v>223</v>
      </c>
      <c r="F2756" s="181">
        <v>10</v>
      </c>
      <c r="G2756" s="180" t="s">
        <v>239</v>
      </c>
      <c r="H2756" s="180">
        <v>5</v>
      </c>
      <c r="I2756" s="180" t="s">
        <v>191</v>
      </c>
      <c r="J2756" s="180" t="s">
        <v>116</v>
      </c>
      <c r="K2756" s="180" t="s">
        <v>186</v>
      </c>
      <c r="L2756" s="180">
        <v>207</v>
      </c>
      <c r="M2756" s="180" t="s">
        <v>244</v>
      </c>
      <c r="N2756" s="180">
        <v>15</v>
      </c>
      <c r="O2756" s="180">
        <v>1187.3900000000001</v>
      </c>
      <c r="P2756" s="180">
        <v>5385</v>
      </c>
      <c r="Q2756" t="str">
        <f t="shared" si="43"/>
        <v>3-Small C&amp;I</v>
      </c>
      <c r="R2756" s="182"/>
      <c r="S2756" t="s">
        <v>305</v>
      </c>
      <c r="U2756" s="182"/>
    </row>
    <row r="2757" spans="1:21" x14ac:dyDescent="0.35">
      <c r="A2757" s="180">
        <v>5</v>
      </c>
      <c r="B2757" s="180" t="s">
        <v>182</v>
      </c>
      <c r="C2757" s="180">
        <v>2020</v>
      </c>
      <c r="D2757" s="180">
        <v>5</v>
      </c>
      <c r="E2757" s="180" t="s">
        <v>223</v>
      </c>
      <c r="F2757" s="181">
        <v>10</v>
      </c>
      <c r="G2757" s="180" t="s">
        <v>239</v>
      </c>
      <c r="H2757" s="180">
        <v>603</v>
      </c>
      <c r="I2757" s="180" t="s">
        <v>197</v>
      </c>
      <c r="J2757" s="180" t="s">
        <v>126</v>
      </c>
      <c r="K2757" s="180" t="s">
        <v>198</v>
      </c>
      <c r="L2757" s="180">
        <v>207</v>
      </c>
      <c r="M2757" s="180" t="s">
        <v>244</v>
      </c>
      <c r="N2757" s="180">
        <v>27</v>
      </c>
      <c r="O2757" s="180">
        <v>456.23</v>
      </c>
      <c r="P2757" s="180">
        <v>979</v>
      </c>
      <c r="Q2757" t="str">
        <f t="shared" si="43"/>
        <v>Street</v>
      </c>
      <c r="R2757" s="182"/>
      <c r="S2757" t="s">
        <v>305</v>
      </c>
      <c r="U2757" s="182"/>
    </row>
    <row r="2758" spans="1:21" x14ac:dyDescent="0.35">
      <c r="A2758" s="180">
        <v>5</v>
      </c>
      <c r="B2758" s="180" t="s">
        <v>182</v>
      </c>
      <c r="C2758" s="180">
        <v>2020</v>
      </c>
      <c r="D2758" s="180">
        <v>5</v>
      </c>
      <c r="E2758" s="180" t="s">
        <v>223</v>
      </c>
      <c r="F2758" s="181">
        <v>60</v>
      </c>
      <c r="G2758" s="180" t="s">
        <v>213</v>
      </c>
      <c r="H2758" s="180">
        <v>615</v>
      </c>
      <c r="I2758" s="180" t="s">
        <v>293</v>
      </c>
      <c r="J2758" s="180" t="s">
        <v>124</v>
      </c>
      <c r="K2758" s="180" t="s">
        <v>262</v>
      </c>
      <c r="L2758" s="180">
        <v>4563</v>
      </c>
      <c r="M2758" s="180" t="s">
        <v>229</v>
      </c>
      <c r="N2758" s="180">
        <v>39</v>
      </c>
      <c r="O2758" s="180">
        <v>4405.79</v>
      </c>
      <c r="P2758" s="180">
        <v>7659</v>
      </c>
      <c r="Q2758" t="str">
        <f t="shared" si="43"/>
        <v>Street</v>
      </c>
      <c r="R2758" s="182"/>
      <c r="S2758" t="s">
        <v>305</v>
      </c>
      <c r="U2758" s="182"/>
    </row>
    <row r="2759" spans="1:21" x14ac:dyDescent="0.35">
      <c r="A2759" s="180">
        <v>4</v>
      </c>
      <c r="B2759" s="180" t="s">
        <v>188</v>
      </c>
      <c r="C2759" s="180">
        <v>2020</v>
      </c>
      <c r="D2759" s="180">
        <v>5</v>
      </c>
      <c r="E2759" s="180" t="s">
        <v>223</v>
      </c>
      <c r="F2759" s="181">
        <v>60</v>
      </c>
      <c r="G2759" s="180" t="s">
        <v>213</v>
      </c>
      <c r="H2759" s="180">
        <v>615</v>
      </c>
      <c r="I2759" s="180" t="s">
        <v>293</v>
      </c>
      <c r="J2759" s="180" t="s">
        <v>124</v>
      </c>
      <c r="K2759" s="180" t="s">
        <v>262</v>
      </c>
      <c r="L2759" s="180">
        <v>4563</v>
      </c>
      <c r="M2759" s="180" t="s">
        <v>229</v>
      </c>
      <c r="N2759" s="180">
        <v>1</v>
      </c>
      <c r="O2759" s="180">
        <v>10.220000000000001</v>
      </c>
      <c r="P2759" s="180">
        <v>22</v>
      </c>
      <c r="Q2759" t="str">
        <f t="shared" si="43"/>
        <v>Street</v>
      </c>
      <c r="R2759" s="182"/>
      <c r="S2759" t="s">
        <v>305</v>
      </c>
      <c r="U2759" s="182"/>
    </row>
    <row r="2760" spans="1:21" x14ac:dyDescent="0.35">
      <c r="A2760" s="180">
        <v>5</v>
      </c>
      <c r="B2760" s="180" t="s">
        <v>182</v>
      </c>
      <c r="C2760" s="180">
        <v>2020</v>
      </c>
      <c r="D2760" s="180">
        <v>5</v>
      </c>
      <c r="E2760" s="180" t="s">
        <v>223</v>
      </c>
      <c r="F2760" s="181">
        <v>1</v>
      </c>
      <c r="G2760" s="180" t="s">
        <v>184</v>
      </c>
      <c r="H2760" s="180">
        <v>602</v>
      </c>
      <c r="I2760" s="180" t="s">
        <v>247</v>
      </c>
      <c r="J2760" s="180" t="s">
        <v>126</v>
      </c>
      <c r="K2760" s="180" t="s">
        <v>198</v>
      </c>
      <c r="L2760" s="180">
        <v>200</v>
      </c>
      <c r="M2760" s="180" t="s">
        <v>211</v>
      </c>
      <c r="N2760" s="180">
        <v>179</v>
      </c>
      <c r="O2760" s="180">
        <v>6239.61</v>
      </c>
      <c r="P2760" s="180">
        <v>12699</v>
      </c>
      <c r="Q2760" t="str">
        <f t="shared" si="43"/>
        <v>Street</v>
      </c>
      <c r="R2760" s="182"/>
      <c r="S2760" t="s">
        <v>305</v>
      </c>
      <c r="U2760" s="182"/>
    </row>
    <row r="2761" spans="1:21" x14ac:dyDescent="0.35">
      <c r="A2761" s="180">
        <v>4</v>
      </c>
      <c r="B2761" s="180" t="s">
        <v>188</v>
      </c>
      <c r="C2761" s="180">
        <v>2020</v>
      </c>
      <c r="D2761" s="180">
        <v>5</v>
      </c>
      <c r="E2761" s="180" t="s">
        <v>223</v>
      </c>
      <c r="F2761" s="181">
        <v>10</v>
      </c>
      <c r="G2761" s="180" t="s">
        <v>239</v>
      </c>
      <c r="H2761" s="180">
        <v>905</v>
      </c>
      <c r="I2761" s="180" t="s">
        <v>273</v>
      </c>
      <c r="J2761" s="180" t="s">
        <v>123</v>
      </c>
      <c r="K2761" s="180" t="s">
        <v>243</v>
      </c>
      <c r="L2761" s="180">
        <v>4513</v>
      </c>
      <c r="M2761" s="180" t="s">
        <v>241</v>
      </c>
      <c r="N2761" s="180">
        <v>4</v>
      </c>
      <c r="O2761" s="180">
        <v>180.08</v>
      </c>
      <c r="P2761" s="180">
        <v>3226</v>
      </c>
      <c r="Q2761" t="str">
        <f t="shared" si="43"/>
        <v>2-Low Income Residential</v>
      </c>
      <c r="R2761" s="182"/>
      <c r="S2761" t="s">
        <v>305</v>
      </c>
      <c r="U2761" s="182"/>
    </row>
    <row r="2762" spans="1:21" x14ac:dyDescent="0.35">
      <c r="A2762" s="180">
        <v>4</v>
      </c>
      <c r="B2762" s="180" t="s">
        <v>188</v>
      </c>
      <c r="C2762" s="180">
        <v>2020</v>
      </c>
      <c r="D2762" s="180">
        <v>5</v>
      </c>
      <c r="E2762" s="180" t="s">
        <v>223</v>
      </c>
      <c r="F2762" s="181">
        <v>1</v>
      </c>
      <c r="G2762" s="180" t="s">
        <v>184</v>
      </c>
      <c r="H2762" s="180">
        <v>1</v>
      </c>
      <c r="I2762" s="180" t="s">
        <v>230</v>
      </c>
      <c r="J2762" s="180" t="s">
        <v>122</v>
      </c>
      <c r="K2762" s="180" t="s">
        <v>231</v>
      </c>
      <c r="L2762" s="180">
        <v>200</v>
      </c>
      <c r="M2762" s="180" t="s">
        <v>211</v>
      </c>
      <c r="N2762" s="180">
        <v>1356</v>
      </c>
      <c r="O2762" s="180">
        <v>201726.96</v>
      </c>
      <c r="P2762" s="180">
        <v>757888</v>
      </c>
      <c r="Q2762" t="str">
        <f t="shared" si="43"/>
        <v>1-Residential</v>
      </c>
      <c r="R2762" s="182"/>
      <c r="S2762" t="s">
        <v>305</v>
      </c>
      <c r="U2762" s="182"/>
    </row>
    <row r="2763" spans="1:21" x14ac:dyDescent="0.35">
      <c r="A2763" s="180">
        <v>5</v>
      </c>
      <c r="B2763" s="180" t="s">
        <v>182</v>
      </c>
      <c r="C2763" s="180">
        <v>2020</v>
      </c>
      <c r="D2763" s="180">
        <v>5</v>
      </c>
      <c r="E2763" s="180" t="s">
        <v>223</v>
      </c>
      <c r="F2763" s="181">
        <v>71</v>
      </c>
      <c r="G2763" s="180" t="s">
        <v>213</v>
      </c>
      <c r="H2763" s="180">
        <v>1</v>
      </c>
      <c r="I2763" s="180" t="s">
        <v>230</v>
      </c>
      <c r="J2763" s="180" t="s">
        <v>122</v>
      </c>
      <c r="K2763" s="180" t="s">
        <v>231</v>
      </c>
      <c r="L2763" s="180">
        <v>1571</v>
      </c>
      <c r="M2763" s="180" t="s">
        <v>266</v>
      </c>
      <c r="N2763" s="180">
        <v>1</v>
      </c>
      <c r="O2763" s="180">
        <v>7</v>
      </c>
      <c r="P2763" s="180">
        <v>0</v>
      </c>
      <c r="Q2763" t="str">
        <f t="shared" si="43"/>
        <v>1-Residential</v>
      </c>
      <c r="R2763" s="182"/>
      <c r="S2763" t="s">
        <v>305</v>
      </c>
      <c r="U2763" s="182"/>
    </row>
    <row r="2764" spans="1:21" x14ac:dyDescent="0.35">
      <c r="A2764" s="180">
        <v>5</v>
      </c>
      <c r="B2764" s="180" t="s">
        <v>182</v>
      </c>
      <c r="C2764" s="180">
        <v>2020</v>
      </c>
      <c r="D2764" s="180">
        <v>5</v>
      </c>
      <c r="E2764" s="180" t="s">
        <v>223</v>
      </c>
      <c r="F2764" s="181">
        <v>3</v>
      </c>
      <c r="G2764" s="180" t="s">
        <v>190</v>
      </c>
      <c r="H2764" s="180">
        <v>955</v>
      </c>
      <c r="I2764" s="180" t="s">
        <v>283</v>
      </c>
      <c r="J2764" s="180" t="s">
        <v>120</v>
      </c>
      <c r="K2764" s="180" t="s">
        <v>217</v>
      </c>
      <c r="L2764" s="180">
        <v>4532</v>
      </c>
      <c r="M2764" s="180" t="s">
        <v>201</v>
      </c>
      <c r="N2764" s="180">
        <v>358</v>
      </c>
      <c r="O2764" s="180">
        <v>553400.19999999995</v>
      </c>
      <c r="P2764" s="180">
        <v>6242611</v>
      </c>
      <c r="Q2764" t="str">
        <f t="shared" si="43"/>
        <v>4-Medium C&amp;I</v>
      </c>
      <c r="R2764" s="182"/>
      <c r="S2764" t="s">
        <v>305</v>
      </c>
      <c r="U2764" s="182"/>
    </row>
    <row r="2765" spans="1:21" x14ac:dyDescent="0.35">
      <c r="A2765" s="180">
        <v>5</v>
      </c>
      <c r="B2765" s="180" t="s">
        <v>182</v>
      </c>
      <c r="C2765" s="180">
        <v>2020</v>
      </c>
      <c r="D2765" s="180">
        <v>5</v>
      </c>
      <c r="E2765" s="180" t="s">
        <v>223</v>
      </c>
      <c r="F2765" s="181">
        <v>3</v>
      </c>
      <c r="G2765" s="180" t="s">
        <v>190</v>
      </c>
      <c r="H2765" s="180">
        <v>952</v>
      </c>
      <c r="I2765" s="180" t="s">
        <v>236</v>
      </c>
      <c r="J2765" s="180" t="s">
        <v>118</v>
      </c>
      <c r="K2765" s="180" t="s">
        <v>237</v>
      </c>
      <c r="L2765" s="180">
        <v>4532</v>
      </c>
      <c r="M2765" s="180" t="s">
        <v>201</v>
      </c>
      <c r="N2765" s="180">
        <v>445</v>
      </c>
      <c r="O2765" s="180">
        <v>24648.7</v>
      </c>
      <c r="P2765" s="180">
        <v>1221908</v>
      </c>
      <c r="Q2765" t="str">
        <f t="shared" si="43"/>
        <v>3-Small C&amp;I</v>
      </c>
      <c r="R2765" s="182"/>
      <c r="S2765" t="s">
        <v>305</v>
      </c>
      <c r="U2765" s="182"/>
    </row>
    <row r="2766" spans="1:21" x14ac:dyDescent="0.35">
      <c r="A2766" s="180">
        <v>4</v>
      </c>
      <c r="B2766" s="180" t="s">
        <v>188</v>
      </c>
      <c r="C2766" s="180">
        <v>2020</v>
      </c>
      <c r="D2766" s="180">
        <v>5</v>
      </c>
      <c r="E2766" s="180" t="s">
        <v>223</v>
      </c>
      <c r="F2766" s="181">
        <v>3</v>
      </c>
      <c r="G2766" s="180" t="s">
        <v>190</v>
      </c>
      <c r="H2766" s="180">
        <v>15</v>
      </c>
      <c r="I2766" s="180" t="s">
        <v>253</v>
      </c>
      <c r="J2766" s="180" t="s">
        <v>119</v>
      </c>
      <c r="K2766" s="180" t="s">
        <v>215</v>
      </c>
      <c r="L2766" s="180">
        <v>300</v>
      </c>
      <c r="M2766" s="180" t="s">
        <v>192</v>
      </c>
      <c r="N2766" s="180">
        <v>1</v>
      </c>
      <c r="O2766" s="180">
        <v>16.829999999999998</v>
      </c>
      <c r="P2766" s="180">
        <v>34</v>
      </c>
      <c r="Q2766" t="str">
        <f t="shared" si="43"/>
        <v>3-Small C&amp;I</v>
      </c>
      <c r="R2766" s="182"/>
      <c r="S2766" t="s">
        <v>305</v>
      </c>
      <c r="U2766" s="182"/>
    </row>
    <row r="2767" spans="1:21" x14ac:dyDescent="0.35">
      <c r="A2767" s="180">
        <v>5</v>
      </c>
      <c r="B2767" s="180" t="s">
        <v>182</v>
      </c>
      <c r="C2767" s="180">
        <v>2020</v>
      </c>
      <c r="D2767" s="180">
        <v>5</v>
      </c>
      <c r="E2767" s="180" t="s">
        <v>223</v>
      </c>
      <c r="F2767" s="181">
        <v>77</v>
      </c>
      <c r="G2767" s="180" t="s">
        <v>213</v>
      </c>
      <c r="H2767" s="180">
        <v>18</v>
      </c>
      <c r="I2767" s="180" t="s">
        <v>216</v>
      </c>
      <c r="J2767" s="180" t="s">
        <v>120</v>
      </c>
      <c r="K2767" s="180" t="s">
        <v>217</v>
      </c>
      <c r="L2767" s="180">
        <v>1577</v>
      </c>
      <c r="M2767" s="180" t="s">
        <v>234</v>
      </c>
      <c r="N2767" s="180">
        <v>1</v>
      </c>
      <c r="O2767" s="180">
        <v>1045.55</v>
      </c>
      <c r="P2767" s="180">
        <v>5600</v>
      </c>
      <c r="Q2767" t="str">
        <f t="shared" si="43"/>
        <v>4-Medium C&amp;I</v>
      </c>
      <c r="R2767" s="182"/>
      <c r="S2767" t="s">
        <v>305</v>
      </c>
      <c r="U2767" s="182"/>
    </row>
    <row r="2768" spans="1:21" x14ac:dyDescent="0.35">
      <c r="A2768" s="180">
        <v>5</v>
      </c>
      <c r="B2768" s="180" t="s">
        <v>182</v>
      </c>
      <c r="C2768" s="180">
        <v>2020</v>
      </c>
      <c r="D2768" s="180">
        <v>5</v>
      </c>
      <c r="E2768" s="180" t="s">
        <v>223</v>
      </c>
      <c r="F2768" s="181">
        <v>1</v>
      </c>
      <c r="G2768" s="180" t="s">
        <v>184</v>
      </c>
      <c r="H2768" s="180">
        <v>10</v>
      </c>
      <c r="I2768" s="180" t="s">
        <v>252</v>
      </c>
      <c r="J2768" s="180" t="s">
        <v>118</v>
      </c>
      <c r="K2768" s="180" t="s">
        <v>237</v>
      </c>
      <c r="L2768" s="180">
        <v>200</v>
      </c>
      <c r="M2768" s="180" t="s">
        <v>211</v>
      </c>
      <c r="N2768" s="180">
        <v>1046</v>
      </c>
      <c r="O2768" s="180">
        <v>71342.5</v>
      </c>
      <c r="P2768" s="180">
        <v>302150</v>
      </c>
      <c r="Q2768" t="str">
        <f t="shared" si="43"/>
        <v>3-Small C&amp;I</v>
      </c>
      <c r="R2768" s="182"/>
      <c r="S2768" t="s">
        <v>305</v>
      </c>
      <c r="U2768" s="182"/>
    </row>
    <row r="2769" spans="1:21" x14ac:dyDescent="0.35">
      <c r="A2769" s="180">
        <v>5</v>
      </c>
      <c r="B2769" s="180" t="s">
        <v>182</v>
      </c>
      <c r="C2769" s="180">
        <v>2020</v>
      </c>
      <c r="D2769" s="180">
        <v>5</v>
      </c>
      <c r="E2769" s="180" t="s">
        <v>223</v>
      </c>
      <c r="F2769" s="181">
        <v>1</v>
      </c>
      <c r="G2769" s="180" t="s">
        <v>184</v>
      </c>
      <c r="H2769" s="180">
        <v>950</v>
      </c>
      <c r="I2769" s="180" t="s">
        <v>185</v>
      </c>
      <c r="J2769" s="180" t="s">
        <v>116</v>
      </c>
      <c r="K2769" s="180" t="s">
        <v>186</v>
      </c>
      <c r="L2769" s="180">
        <v>4512</v>
      </c>
      <c r="M2769" s="180" t="s">
        <v>187</v>
      </c>
      <c r="N2769" s="180">
        <v>806</v>
      </c>
      <c r="O2769" s="180">
        <v>41795.800000000003</v>
      </c>
      <c r="P2769" s="180">
        <v>349207</v>
      </c>
      <c r="Q2769" t="str">
        <f t="shared" si="43"/>
        <v>3-Small C&amp;I</v>
      </c>
      <c r="R2769" s="182"/>
      <c r="S2769" t="s">
        <v>305</v>
      </c>
      <c r="U2769" s="182"/>
    </row>
    <row r="2770" spans="1:21" x14ac:dyDescent="0.35">
      <c r="A2770" s="180">
        <v>5</v>
      </c>
      <c r="B2770" s="180" t="s">
        <v>182</v>
      </c>
      <c r="C2770" s="180">
        <v>2020</v>
      </c>
      <c r="D2770" s="180">
        <v>5</v>
      </c>
      <c r="E2770" s="180" t="s">
        <v>223</v>
      </c>
      <c r="F2770" s="181">
        <v>3</v>
      </c>
      <c r="G2770" s="180" t="s">
        <v>190</v>
      </c>
      <c r="H2770" s="180">
        <v>953</v>
      </c>
      <c r="I2770" s="180" t="s">
        <v>214</v>
      </c>
      <c r="J2770" s="180" t="s">
        <v>119</v>
      </c>
      <c r="K2770" s="180" t="s">
        <v>215</v>
      </c>
      <c r="L2770" s="180">
        <v>4532</v>
      </c>
      <c r="M2770" s="180" t="s">
        <v>201</v>
      </c>
      <c r="N2770" s="180">
        <v>19327</v>
      </c>
      <c r="O2770" s="180">
        <v>720871</v>
      </c>
      <c r="P2770" s="180">
        <v>7603281</v>
      </c>
      <c r="Q2770" t="str">
        <f t="shared" si="43"/>
        <v>3-Small C&amp;I</v>
      </c>
      <c r="R2770" s="182"/>
      <c r="S2770" t="s">
        <v>305</v>
      </c>
      <c r="U2770" s="182"/>
    </row>
    <row r="2771" spans="1:21" x14ac:dyDescent="0.35">
      <c r="A2771" s="180">
        <v>5</v>
      </c>
      <c r="B2771" s="180" t="s">
        <v>182</v>
      </c>
      <c r="C2771" s="180">
        <v>2020</v>
      </c>
      <c r="D2771" s="180">
        <v>5</v>
      </c>
      <c r="E2771" s="180" t="s">
        <v>223</v>
      </c>
      <c r="F2771" s="181">
        <v>6</v>
      </c>
      <c r="G2771" s="180" t="s">
        <v>193</v>
      </c>
      <c r="H2771" s="180">
        <v>603</v>
      </c>
      <c r="I2771" s="180" t="s">
        <v>197</v>
      </c>
      <c r="J2771" s="180" t="s">
        <v>126</v>
      </c>
      <c r="K2771" s="180" t="s">
        <v>198</v>
      </c>
      <c r="L2771" s="180">
        <v>700</v>
      </c>
      <c r="M2771" s="180" t="s">
        <v>194</v>
      </c>
      <c r="N2771" s="180">
        <v>627</v>
      </c>
      <c r="O2771" s="180">
        <v>42125.89</v>
      </c>
      <c r="P2771" s="180">
        <v>102164</v>
      </c>
      <c r="Q2771" t="str">
        <f t="shared" si="43"/>
        <v>Street</v>
      </c>
      <c r="R2771" s="182"/>
      <c r="S2771" t="s">
        <v>305</v>
      </c>
      <c r="U2771" s="182"/>
    </row>
    <row r="2772" spans="1:21" x14ac:dyDescent="0.35">
      <c r="A2772" s="180">
        <v>5</v>
      </c>
      <c r="B2772" s="180" t="s">
        <v>182</v>
      </c>
      <c r="C2772" s="180">
        <v>2020</v>
      </c>
      <c r="D2772" s="180">
        <v>5</v>
      </c>
      <c r="E2772" s="180" t="s">
        <v>223</v>
      </c>
      <c r="F2772" s="181">
        <v>6</v>
      </c>
      <c r="G2772" s="180" t="s">
        <v>193</v>
      </c>
      <c r="H2772" s="180">
        <v>608</v>
      </c>
      <c r="I2772" s="180" t="s">
        <v>291</v>
      </c>
      <c r="J2772" s="180" t="s">
        <v>279</v>
      </c>
      <c r="K2772" s="180" t="s">
        <v>213</v>
      </c>
      <c r="L2772" s="180">
        <v>700</v>
      </c>
      <c r="M2772" s="180" t="s">
        <v>194</v>
      </c>
      <c r="N2772" s="180">
        <v>56</v>
      </c>
      <c r="O2772" s="180">
        <v>26362.07</v>
      </c>
      <c r="P2772" s="180">
        <v>117421</v>
      </c>
      <c r="Q2772" t="str">
        <f t="shared" si="43"/>
        <v>Street</v>
      </c>
      <c r="R2772" s="182"/>
      <c r="S2772" t="s">
        <v>305</v>
      </c>
      <c r="U2772" s="182"/>
    </row>
    <row r="2773" spans="1:21" x14ac:dyDescent="0.35">
      <c r="A2773" s="180">
        <v>5</v>
      </c>
      <c r="B2773" s="180" t="s">
        <v>182</v>
      </c>
      <c r="C2773" s="180">
        <v>2020</v>
      </c>
      <c r="D2773" s="180">
        <v>5</v>
      </c>
      <c r="E2773" s="180" t="s">
        <v>223</v>
      </c>
      <c r="F2773" s="181">
        <v>6</v>
      </c>
      <c r="G2773" s="180" t="s">
        <v>193</v>
      </c>
      <c r="H2773" s="180">
        <v>609</v>
      </c>
      <c r="I2773" s="180" t="s">
        <v>299</v>
      </c>
      <c r="J2773" s="180" t="s">
        <v>279</v>
      </c>
      <c r="K2773" s="180" t="s">
        <v>213</v>
      </c>
      <c r="L2773" s="180">
        <v>700</v>
      </c>
      <c r="M2773" s="180" t="s">
        <v>194</v>
      </c>
      <c r="N2773" s="180">
        <v>13</v>
      </c>
      <c r="O2773" s="180">
        <v>3891.85</v>
      </c>
      <c r="P2773" s="180">
        <v>17214</v>
      </c>
      <c r="Q2773" t="str">
        <f t="shared" si="43"/>
        <v>Street</v>
      </c>
      <c r="R2773" s="182"/>
      <c r="S2773" t="s">
        <v>305</v>
      </c>
      <c r="U2773" s="182"/>
    </row>
    <row r="2774" spans="1:21" x14ac:dyDescent="0.35">
      <c r="A2774" s="180">
        <v>5</v>
      </c>
      <c r="B2774" s="180" t="s">
        <v>182</v>
      </c>
      <c r="C2774" s="180">
        <v>2020</v>
      </c>
      <c r="D2774" s="180">
        <v>5</v>
      </c>
      <c r="E2774" s="180" t="s">
        <v>223</v>
      </c>
      <c r="F2774" s="181">
        <v>6</v>
      </c>
      <c r="G2774" s="180" t="s">
        <v>193</v>
      </c>
      <c r="H2774" s="180">
        <v>626</v>
      </c>
      <c r="I2774" s="180" t="s">
        <v>269</v>
      </c>
      <c r="J2774" s="180" t="s">
        <v>133</v>
      </c>
      <c r="K2774" s="180" t="s">
        <v>213</v>
      </c>
      <c r="L2774" s="180">
        <v>700</v>
      </c>
      <c r="M2774" s="180" t="s">
        <v>194</v>
      </c>
      <c r="N2774" s="180">
        <v>4</v>
      </c>
      <c r="O2774" s="180">
        <v>1998.78</v>
      </c>
      <c r="P2774" s="180">
        <v>473</v>
      </c>
      <c r="Q2774" t="str">
        <f t="shared" si="43"/>
        <v>Street</v>
      </c>
      <c r="R2774" s="182"/>
      <c r="S2774" t="s">
        <v>305</v>
      </c>
      <c r="U2774" s="182"/>
    </row>
    <row r="2775" spans="1:21" x14ac:dyDescent="0.35">
      <c r="A2775">
        <v>5</v>
      </c>
      <c r="B2775" t="s">
        <v>182</v>
      </c>
      <c r="C2775">
        <v>2020</v>
      </c>
      <c r="D2775">
        <v>6</v>
      </c>
      <c r="E2775" t="s">
        <v>220</v>
      </c>
      <c r="F2775">
        <v>3</v>
      </c>
      <c r="G2775" t="s">
        <v>190</v>
      </c>
      <c r="H2775">
        <v>710</v>
      </c>
      <c r="I2775" t="s">
        <v>221</v>
      </c>
      <c r="J2775" t="s">
        <v>208</v>
      </c>
      <c r="K2775" t="s">
        <v>209</v>
      </c>
      <c r="L2775">
        <v>4532</v>
      </c>
      <c r="M2775" t="s">
        <v>201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2"/>
      <c r="S2775" t="s">
        <v>305</v>
      </c>
      <c r="U2775" s="182"/>
    </row>
    <row r="2776" spans="1:21" x14ac:dyDescent="0.35">
      <c r="A2776">
        <v>4</v>
      </c>
      <c r="B2776" t="s">
        <v>188</v>
      </c>
      <c r="C2776">
        <v>2020</v>
      </c>
      <c r="D2776">
        <v>6</v>
      </c>
      <c r="E2776" t="s">
        <v>220</v>
      </c>
      <c r="F2776">
        <v>3</v>
      </c>
      <c r="G2776" t="s">
        <v>190</v>
      </c>
      <c r="H2776">
        <v>1</v>
      </c>
      <c r="I2776" t="s">
        <v>230</v>
      </c>
      <c r="J2776" t="s">
        <v>122</v>
      </c>
      <c r="K2776" t="s">
        <v>231</v>
      </c>
      <c r="L2776">
        <v>300</v>
      </c>
      <c r="M2776" t="s">
        <v>192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2"/>
      <c r="S2776" t="s">
        <v>305</v>
      </c>
      <c r="U2776" s="182"/>
    </row>
    <row r="2777" spans="1:21" x14ac:dyDescent="0.35">
      <c r="A2777">
        <v>5</v>
      </c>
      <c r="B2777" t="s">
        <v>182</v>
      </c>
      <c r="C2777">
        <v>2020</v>
      </c>
      <c r="D2777">
        <v>6</v>
      </c>
      <c r="E2777" t="s">
        <v>220</v>
      </c>
      <c r="F2777">
        <v>1</v>
      </c>
      <c r="G2777" t="s">
        <v>184</v>
      </c>
      <c r="H2777">
        <v>602</v>
      </c>
      <c r="I2777" t="s">
        <v>247</v>
      </c>
      <c r="J2777" t="s">
        <v>126</v>
      </c>
      <c r="K2777" t="s">
        <v>198</v>
      </c>
      <c r="L2777">
        <v>200</v>
      </c>
      <c r="M2777" t="s">
        <v>211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2"/>
      <c r="S2777" t="s">
        <v>305</v>
      </c>
      <c r="U2777" s="182"/>
    </row>
    <row r="2778" spans="1:21" x14ac:dyDescent="0.35">
      <c r="A2778">
        <v>4</v>
      </c>
      <c r="B2778" t="s">
        <v>188</v>
      </c>
      <c r="C2778">
        <v>2020</v>
      </c>
      <c r="D2778">
        <v>6</v>
      </c>
      <c r="E2778" t="s">
        <v>220</v>
      </c>
      <c r="F2778">
        <v>3</v>
      </c>
      <c r="G2778" t="s">
        <v>190</v>
      </c>
      <c r="H2778">
        <v>710</v>
      </c>
      <c r="I2778" t="s">
        <v>221</v>
      </c>
      <c r="J2778" t="s">
        <v>208</v>
      </c>
      <c r="K2778" t="s">
        <v>209</v>
      </c>
      <c r="L2778">
        <v>4532</v>
      </c>
      <c r="M2778" t="s">
        <v>201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2"/>
      <c r="S2778" t="s">
        <v>305</v>
      </c>
      <c r="U2778" s="182"/>
    </row>
    <row r="2779" spans="1:21" x14ac:dyDescent="0.35">
      <c r="A2779">
        <v>5</v>
      </c>
      <c r="B2779" t="s">
        <v>182</v>
      </c>
      <c r="C2779">
        <v>2020</v>
      </c>
      <c r="D2779">
        <v>6</v>
      </c>
      <c r="E2779" t="s">
        <v>220</v>
      </c>
      <c r="F2779">
        <v>10</v>
      </c>
      <c r="G2779" t="s">
        <v>239</v>
      </c>
      <c r="H2779">
        <v>7</v>
      </c>
      <c r="I2779" t="s">
        <v>242</v>
      </c>
      <c r="J2779" t="s">
        <v>123</v>
      </c>
      <c r="K2779" t="s">
        <v>243</v>
      </c>
      <c r="L2779">
        <v>207</v>
      </c>
      <c r="M2779" t="s">
        <v>244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2"/>
      <c r="S2779" t="s">
        <v>305</v>
      </c>
      <c r="U2779" s="182"/>
    </row>
    <row r="2780" spans="1:21" x14ac:dyDescent="0.35">
      <c r="A2780">
        <v>5</v>
      </c>
      <c r="B2780" t="s">
        <v>182</v>
      </c>
      <c r="C2780">
        <v>2020</v>
      </c>
      <c r="D2780">
        <v>6</v>
      </c>
      <c r="E2780" t="s">
        <v>220</v>
      </c>
      <c r="F2780">
        <v>6</v>
      </c>
      <c r="G2780" t="s">
        <v>193</v>
      </c>
      <c r="H2780">
        <v>602</v>
      </c>
      <c r="I2780" t="s">
        <v>247</v>
      </c>
      <c r="J2780" t="s">
        <v>126</v>
      </c>
      <c r="K2780" t="s">
        <v>198</v>
      </c>
      <c r="L2780">
        <v>700</v>
      </c>
      <c r="M2780" t="s">
        <v>194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2"/>
      <c r="S2780" t="s">
        <v>305</v>
      </c>
      <c r="U2780" s="182"/>
    </row>
    <row r="2781" spans="1:21" x14ac:dyDescent="0.35">
      <c r="A2781">
        <v>5</v>
      </c>
      <c r="B2781" t="s">
        <v>182</v>
      </c>
      <c r="C2781">
        <v>2020</v>
      </c>
      <c r="D2781">
        <v>6</v>
      </c>
      <c r="E2781" t="s">
        <v>220</v>
      </c>
      <c r="F2781">
        <v>5</v>
      </c>
      <c r="G2781" t="s">
        <v>196</v>
      </c>
      <c r="H2781">
        <v>616</v>
      </c>
      <c r="I2781" t="s">
        <v>200</v>
      </c>
      <c r="J2781" t="s">
        <v>126</v>
      </c>
      <c r="K2781" t="s">
        <v>198</v>
      </c>
      <c r="L2781">
        <v>4552</v>
      </c>
      <c r="M2781" t="s">
        <v>277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2"/>
      <c r="S2781" t="s">
        <v>305</v>
      </c>
      <c r="U2781" s="182"/>
    </row>
    <row r="2782" spans="1:21" x14ac:dyDescent="0.35">
      <c r="A2782">
        <v>5</v>
      </c>
      <c r="B2782" t="s">
        <v>182</v>
      </c>
      <c r="C2782">
        <v>2020</v>
      </c>
      <c r="D2782">
        <v>6</v>
      </c>
      <c r="E2782" t="s">
        <v>220</v>
      </c>
      <c r="F2782">
        <v>3</v>
      </c>
      <c r="G2782" t="s">
        <v>190</v>
      </c>
      <c r="H2782">
        <v>13</v>
      </c>
      <c r="I2782" t="s">
        <v>297</v>
      </c>
      <c r="J2782" t="s">
        <v>120</v>
      </c>
      <c r="K2782" t="s">
        <v>217</v>
      </c>
      <c r="L2782">
        <v>300</v>
      </c>
      <c r="M2782" t="s">
        <v>192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2"/>
      <c r="S2782" t="s">
        <v>305</v>
      </c>
      <c r="U2782" s="182"/>
    </row>
    <row r="2783" spans="1:21" x14ac:dyDescent="0.35">
      <c r="A2783">
        <v>5</v>
      </c>
      <c r="B2783" t="s">
        <v>182</v>
      </c>
      <c r="C2783">
        <v>2020</v>
      </c>
      <c r="D2783">
        <v>6</v>
      </c>
      <c r="E2783" t="s">
        <v>220</v>
      </c>
      <c r="F2783">
        <v>5</v>
      </c>
      <c r="G2783" t="s">
        <v>196</v>
      </c>
      <c r="H2783">
        <v>950</v>
      </c>
      <c r="I2783" t="s">
        <v>185</v>
      </c>
      <c r="J2783" t="s">
        <v>116</v>
      </c>
      <c r="K2783" t="s">
        <v>186</v>
      </c>
      <c r="L2783">
        <v>4552</v>
      </c>
      <c r="M2783" t="s">
        <v>277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2"/>
      <c r="S2783" t="s">
        <v>305</v>
      </c>
      <c r="U2783" s="182"/>
    </row>
    <row r="2784" spans="1:21" x14ac:dyDescent="0.35">
      <c r="A2784">
        <v>5</v>
      </c>
      <c r="B2784" t="s">
        <v>182</v>
      </c>
      <c r="C2784">
        <v>2020</v>
      </c>
      <c r="D2784">
        <v>6</v>
      </c>
      <c r="E2784" t="s">
        <v>220</v>
      </c>
      <c r="F2784">
        <v>3</v>
      </c>
      <c r="G2784" t="s">
        <v>190</v>
      </c>
      <c r="H2784">
        <v>12</v>
      </c>
      <c r="I2784" t="s">
        <v>302</v>
      </c>
      <c r="J2784" t="s">
        <v>127</v>
      </c>
      <c r="K2784" t="s">
        <v>250</v>
      </c>
      <c r="L2784">
        <v>300</v>
      </c>
      <c r="M2784" t="s">
        <v>192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2"/>
      <c r="S2784" t="s">
        <v>305</v>
      </c>
      <c r="U2784" s="182"/>
    </row>
    <row r="2785" spans="1:21" x14ac:dyDescent="0.35">
      <c r="A2785">
        <v>5</v>
      </c>
      <c r="B2785" t="s">
        <v>182</v>
      </c>
      <c r="C2785">
        <v>2020</v>
      </c>
      <c r="D2785">
        <v>6</v>
      </c>
      <c r="E2785" t="s">
        <v>220</v>
      </c>
      <c r="F2785">
        <v>1</v>
      </c>
      <c r="G2785" t="s">
        <v>184</v>
      </c>
      <c r="H2785">
        <v>10</v>
      </c>
      <c r="I2785" t="s">
        <v>252</v>
      </c>
      <c r="J2785" t="s">
        <v>118</v>
      </c>
      <c r="K2785" t="s">
        <v>237</v>
      </c>
      <c r="L2785">
        <v>200</v>
      </c>
      <c r="M2785" t="s">
        <v>211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2"/>
      <c r="S2785" t="s">
        <v>305</v>
      </c>
      <c r="U2785" s="182"/>
    </row>
    <row r="2786" spans="1:21" x14ac:dyDescent="0.35">
      <c r="A2786">
        <v>5</v>
      </c>
      <c r="B2786" t="s">
        <v>182</v>
      </c>
      <c r="C2786">
        <v>2020</v>
      </c>
      <c r="D2786">
        <v>6</v>
      </c>
      <c r="E2786" t="s">
        <v>220</v>
      </c>
      <c r="F2786">
        <v>3</v>
      </c>
      <c r="G2786" t="s">
        <v>190</v>
      </c>
      <c r="H2786">
        <v>956</v>
      </c>
      <c r="I2786" t="s">
        <v>286</v>
      </c>
      <c r="J2786" t="s">
        <v>120</v>
      </c>
      <c r="K2786" t="s">
        <v>217</v>
      </c>
      <c r="L2786">
        <v>4532</v>
      </c>
      <c r="M2786" t="s">
        <v>201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2"/>
      <c r="S2786" t="s">
        <v>305</v>
      </c>
      <c r="U2786" s="182"/>
    </row>
    <row r="2787" spans="1:21" x14ac:dyDescent="0.35">
      <c r="A2787">
        <v>5</v>
      </c>
      <c r="B2787" t="s">
        <v>182</v>
      </c>
      <c r="C2787">
        <v>2020</v>
      </c>
      <c r="D2787">
        <v>6</v>
      </c>
      <c r="E2787" t="s">
        <v>220</v>
      </c>
      <c r="F2787">
        <v>5</v>
      </c>
      <c r="G2787" t="s">
        <v>196</v>
      </c>
      <c r="H2787">
        <v>954</v>
      </c>
      <c r="I2787" t="s">
        <v>238</v>
      </c>
      <c r="J2787" t="s">
        <v>120</v>
      </c>
      <c r="K2787" t="s">
        <v>217</v>
      </c>
      <c r="L2787">
        <v>4552</v>
      </c>
      <c r="M2787" t="s">
        <v>277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2"/>
      <c r="S2787" t="s">
        <v>305</v>
      </c>
      <c r="U2787" s="182"/>
    </row>
    <row r="2788" spans="1:21" x14ac:dyDescent="0.35">
      <c r="A2788">
        <v>5</v>
      </c>
      <c r="B2788" t="s">
        <v>182</v>
      </c>
      <c r="C2788">
        <v>2020</v>
      </c>
      <c r="D2788">
        <v>6</v>
      </c>
      <c r="E2788" t="s">
        <v>220</v>
      </c>
      <c r="F2788">
        <v>79</v>
      </c>
      <c r="G2788" t="s">
        <v>213</v>
      </c>
      <c r="H2788">
        <v>954</v>
      </c>
      <c r="I2788" t="s">
        <v>238</v>
      </c>
      <c r="J2788" t="s">
        <v>120</v>
      </c>
      <c r="K2788" t="s">
        <v>217</v>
      </c>
      <c r="L2788">
        <v>4579</v>
      </c>
      <c r="M2788" t="s">
        <v>222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2"/>
      <c r="S2788" t="s">
        <v>305</v>
      </c>
      <c r="U2788" s="182"/>
    </row>
    <row r="2789" spans="1:21" x14ac:dyDescent="0.35">
      <c r="A2789">
        <v>5</v>
      </c>
      <c r="B2789" t="s">
        <v>182</v>
      </c>
      <c r="C2789">
        <v>2020</v>
      </c>
      <c r="D2789">
        <v>6</v>
      </c>
      <c r="E2789" t="s">
        <v>220</v>
      </c>
      <c r="F2789">
        <v>3</v>
      </c>
      <c r="G2789" t="s">
        <v>190</v>
      </c>
      <c r="H2789">
        <v>19</v>
      </c>
      <c r="I2789" t="s">
        <v>263</v>
      </c>
      <c r="J2789" t="s">
        <v>128</v>
      </c>
      <c r="K2789" t="s">
        <v>264</v>
      </c>
      <c r="L2789">
        <v>300</v>
      </c>
      <c r="M2789" t="s">
        <v>192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2"/>
      <c r="S2789" t="s">
        <v>305</v>
      </c>
      <c r="U2789" s="182"/>
    </row>
    <row r="2790" spans="1:21" x14ac:dyDescent="0.35">
      <c r="A2790">
        <v>5</v>
      </c>
      <c r="B2790" t="s">
        <v>182</v>
      </c>
      <c r="C2790">
        <v>2020</v>
      </c>
      <c r="D2790">
        <v>6</v>
      </c>
      <c r="E2790" t="s">
        <v>220</v>
      </c>
      <c r="F2790">
        <v>1</v>
      </c>
      <c r="G2790" t="s">
        <v>184</v>
      </c>
      <c r="H2790">
        <v>950</v>
      </c>
      <c r="I2790" t="s">
        <v>185</v>
      </c>
      <c r="J2790" t="s">
        <v>116</v>
      </c>
      <c r="K2790" t="s">
        <v>186</v>
      </c>
      <c r="L2790">
        <v>4512</v>
      </c>
      <c r="M2790" t="s">
        <v>187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2"/>
      <c r="S2790" t="s">
        <v>305</v>
      </c>
      <c r="U2790" s="182"/>
    </row>
    <row r="2791" spans="1:21" x14ac:dyDescent="0.35">
      <c r="A2791">
        <v>4</v>
      </c>
      <c r="B2791" t="s">
        <v>188</v>
      </c>
      <c r="C2791">
        <v>2020</v>
      </c>
      <c r="D2791">
        <v>6</v>
      </c>
      <c r="E2791" t="s">
        <v>220</v>
      </c>
      <c r="F2791">
        <v>3</v>
      </c>
      <c r="G2791" t="s">
        <v>190</v>
      </c>
      <c r="H2791">
        <v>10</v>
      </c>
      <c r="I2791" t="s">
        <v>252</v>
      </c>
      <c r="J2791" t="s">
        <v>119</v>
      </c>
      <c r="K2791" t="s">
        <v>215</v>
      </c>
      <c r="L2791">
        <v>300</v>
      </c>
      <c r="M2791" t="s">
        <v>192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2"/>
      <c r="S2791" t="s">
        <v>305</v>
      </c>
      <c r="U2791" s="182"/>
    </row>
    <row r="2792" spans="1:21" x14ac:dyDescent="0.35">
      <c r="A2792">
        <v>5</v>
      </c>
      <c r="B2792" t="s">
        <v>182</v>
      </c>
      <c r="C2792">
        <v>2020</v>
      </c>
      <c r="D2792">
        <v>6</v>
      </c>
      <c r="E2792" t="s">
        <v>220</v>
      </c>
      <c r="F2792">
        <v>71</v>
      </c>
      <c r="G2792" t="s">
        <v>213</v>
      </c>
      <c r="H2792">
        <v>1</v>
      </c>
      <c r="I2792" t="s">
        <v>230</v>
      </c>
      <c r="J2792" t="s">
        <v>122</v>
      </c>
      <c r="K2792" t="s">
        <v>231</v>
      </c>
      <c r="L2792">
        <v>1571</v>
      </c>
      <c r="M2792" t="s">
        <v>266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2"/>
      <c r="S2792" t="s">
        <v>305</v>
      </c>
      <c r="U2792" s="182"/>
    </row>
    <row r="2793" spans="1:21" x14ac:dyDescent="0.35">
      <c r="A2793">
        <v>5</v>
      </c>
      <c r="B2793" t="s">
        <v>182</v>
      </c>
      <c r="C2793">
        <v>2020</v>
      </c>
      <c r="D2793">
        <v>6</v>
      </c>
      <c r="E2793" t="s">
        <v>220</v>
      </c>
      <c r="F2793">
        <v>10</v>
      </c>
      <c r="G2793" t="s">
        <v>239</v>
      </c>
      <c r="H2793">
        <v>1</v>
      </c>
      <c r="I2793" t="s">
        <v>230</v>
      </c>
      <c r="J2793" t="s">
        <v>122</v>
      </c>
      <c r="K2793" t="s">
        <v>231</v>
      </c>
      <c r="L2793">
        <v>207</v>
      </c>
      <c r="M2793" t="s">
        <v>244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2"/>
      <c r="S2793" t="s">
        <v>305</v>
      </c>
      <c r="U2793" s="182"/>
    </row>
    <row r="2794" spans="1:21" x14ac:dyDescent="0.35">
      <c r="A2794">
        <v>4</v>
      </c>
      <c r="B2794" t="s">
        <v>188</v>
      </c>
      <c r="C2794">
        <v>2020</v>
      </c>
      <c r="D2794">
        <v>6</v>
      </c>
      <c r="E2794" t="s">
        <v>220</v>
      </c>
      <c r="F2794">
        <v>10</v>
      </c>
      <c r="G2794" t="s">
        <v>239</v>
      </c>
      <c r="H2794">
        <v>1</v>
      </c>
      <c r="I2794" t="s">
        <v>230</v>
      </c>
      <c r="J2794" t="s">
        <v>122</v>
      </c>
      <c r="K2794" t="s">
        <v>231</v>
      </c>
      <c r="L2794">
        <v>207</v>
      </c>
      <c r="M2794" t="s">
        <v>244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2"/>
      <c r="S2794" t="s">
        <v>305</v>
      </c>
      <c r="U2794" s="182"/>
    </row>
    <row r="2795" spans="1:21" x14ac:dyDescent="0.35">
      <c r="A2795">
        <v>5</v>
      </c>
      <c r="B2795" t="s">
        <v>182</v>
      </c>
      <c r="C2795">
        <v>2020</v>
      </c>
      <c r="D2795">
        <v>6</v>
      </c>
      <c r="E2795" t="s">
        <v>220</v>
      </c>
      <c r="F2795">
        <v>10</v>
      </c>
      <c r="G2795" t="s">
        <v>239</v>
      </c>
      <c r="H2795">
        <v>603</v>
      </c>
      <c r="I2795" t="s">
        <v>197</v>
      </c>
      <c r="J2795" t="s">
        <v>126</v>
      </c>
      <c r="K2795" t="s">
        <v>198</v>
      </c>
      <c r="L2795">
        <v>207</v>
      </c>
      <c r="M2795" t="s">
        <v>244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2"/>
      <c r="S2795" t="s">
        <v>305</v>
      </c>
      <c r="U2795" s="182"/>
    </row>
    <row r="2796" spans="1:21" x14ac:dyDescent="0.35">
      <c r="A2796">
        <v>5</v>
      </c>
      <c r="B2796" t="s">
        <v>182</v>
      </c>
      <c r="C2796">
        <v>2020</v>
      </c>
      <c r="D2796">
        <v>6</v>
      </c>
      <c r="E2796" t="s">
        <v>220</v>
      </c>
      <c r="F2796">
        <v>6</v>
      </c>
      <c r="G2796" t="s">
        <v>193</v>
      </c>
      <c r="H2796">
        <v>601</v>
      </c>
      <c r="I2796" t="s">
        <v>261</v>
      </c>
      <c r="J2796" t="s">
        <v>124</v>
      </c>
      <c r="K2796" t="s">
        <v>262</v>
      </c>
      <c r="L2796">
        <v>700</v>
      </c>
      <c r="M2796" t="s">
        <v>194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2"/>
      <c r="S2796" t="s">
        <v>305</v>
      </c>
      <c r="U2796" s="182"/>
    </row>
    <row r="2797" spans="1:21" x14ac:dyDescent="0.35">
      <c r="A2797">
        <v>5</v>
      </c>
      <c r="B2797" t="s">
        <v>182</v>
      </c>
      <c r="C2797">
        <v>2020</v>
      </c>
      <c r="D2797">
        <v>6</v>
      </c>
      <c r="E2797" t="s">
        <v>220</v>
      </c>
      <c r="F2797">
        <v>6</v>
      </c>
      <c r="G2797" t="s">
        <v>193</v>
      </c>
      <c r="H2797">
        <v>615</v>
      </c>
      <c r="I2797" t="s">
        <v>293</v>
      </c>
      <c r="J2797" t="s">
        <v>124</v>
      </c>
      <c r="K2797" t="s">
        <v>262</v>
      </c>
      <c r="L2797">
        <v>4562</v>
      </c>
      <c r="M2797" t="s">
        <v>212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2"/>
      <c r="S2797" t="s">
        <v>305</v>
      </c>
      <c r="U2797" s="182"/>
    </row>
    <row r="2798" spans="1:21" x14ac:dyDescent="0.35">
      <c r="A2798">
        <v>5</v>
      </c>
      <c r="B2798" t="s">
        <v>182</v>
      </c>
      <c r="C2798">
        <v>2020</v>
      </c>
      <c r="D2798">
        <v>6</v>
      </c>
      <c r="E2798" t="s">
        <v>220</v>
      </c>
      <c r="F2798">
        <v>6</v>
      </c>
      <c r="G2798" t="s">
        <v>193</v>
      </c>
      <c r="H2798">
        <v>607</v>
      </c>
      <c r="I2798" t="s">
        <v>294</v>
      </c>
      <c r="J2798" t="s">
        <v>131</v>
      </c>
      <c r="K2798" t="s">
        <v>281</v>
      </c>
      <c r="L2798">
        <v>700</v>
      </c>
      <c r="M2798" t="s">
        <v>194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2"/>
      <c r="S2798" t="s">
        <v>305</v>
      </c>
      <c r="U2798" s="182"/>
    </row>
    <row r="2799" spans="1:21" x14ac:dyDescent="0.35">
      <c r="A2799">
        <v>5</v>
      </c>
      <c r="B2799" t="s">
        <v>182</v>
      </c>
      <c r="C2799">
        <v>2020</v>
      </c>
      <c r="D2799">
        <v>6</v>
      </c>
      <c r="E2799" t="s">
        <v>220</v>
      </c>
      <c r="F2799">
        <v>6</v>
      </c>
      <c r="G2799" t="s">
        <v>193</v>
      </c>
      <c r="H2799">
        <v>623</v>
      </c>
      <c r="I2799" t="s">
        <v>296</v>
      </c>
      <c r="J2799" t="s">
        <v>125</v>
      </c>
      <c r="K2799" t="s">
        <v>228</v>
      </c>
      <c r="L2799">
        <v>700</v>
      </c>
      <c r="M2799" t="s">
        <v>194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2"/>
      <c r="S2799" t="s">
        <v>305</v>
      </c>
      <c r="U2799" s="182"/>
    </row>
    <row r="2800" spans="1:21" x14ac:dyDescent="0.35">
      <c r="A2800">
        <v>4</v>
      </c>
      <c r="B2800" t="s">
        <v>188</v>
      </c>
      <c r="C2800">
        <v>2020</v>
      </c>
      <c r="D2800">
        <v>6</v>
      </c>
      <c r="E2800" t="s">
        <v>220</v>
      </c>
      <c r="F2800">
        <v>3</v>
      </c>
      <c r="G2800" t="s">
        <v>190</v>
      </c>
      <c r="H2800">
        <v>951</v>
      </c>
      <c r="I2800" t="s">
        <v>251</v>
      </c>
      <c r="J2800" t="s">
        <v>127</v>
      </c>
      <c r="K2800" t="s">
        <v>250</v>
      </c>
      <c r="L2800">
        <v>4532</v>
      </c>
      <c r="M2800" t="s">
        <v>201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2"/>
      <c r="S2800" t="s">
        <v>305</v>
      </c>
      <c r="U2800" s="182"/>
    </row>
    <row r="2801" spans="1:21" x14ac:dyDescent="0.35">
      <c r="A2801">
        <v>5</v>
      </c>
      <c r="B2801" t="s">
        <v>182</v>
      </c>
      <c r="C2801">
        <v>2020</v>
      </c>
      <c r="D2801">
        <v>6</v>
      </c>
      <c r="E2801" t="s">
        <v>220</v>
      </c>
      <c r="F2801">
        <v>3</v>
      </c>
      <c r="G2801" t="s">
        <v>190</v>
      </c>
      <c r="H2801">
        <v>10</v>
      </c>
      <c r="I2801" t="s">
        <v>252</v>
      </c>
      <c r="J2801" t="s">
        <v>118</v>
      </c>
      <c r="K2801" t="s">
        <v>237</v>
      </c>
      <c r="L2801">
        <v>300</v>
      </c>
      <c r="M2801" t="s">
        <v>192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2"/>
      <c r="S2801" t="s">
        <v>305</v>
      </c>
      <c r="U2801" s="182"/>
    </row>
    <row r="2802" spans="1:21" x14ac:dyDescent="0.35">
      <c r="A2802">
        <v>5</v>
      </c>
      <c r="B2802" t="s">
        <v>182</v>
      </c>
      <c r="C2802">
        <v>2020</v>
      </c>
      <c r="D2802">
        <v>6</v>
      </c>
      <c r="E2802" t="s">
        <v>220</v>
      </c>
      <c r="F2802">
        <v>3</v>
      </c>
      <c r="G2802" t="s">
        <v>190</v>
      </c>
      <c r="H2802">
        <v>952</v>
      </c>
      <c r="I2802" t="s">
        <v>236</v>
      </c>
      <c r="J2802" t="s">
        <v>118</v>
      </c>
      <c r="K2802" t="s">
        <v>237</v>
      </c>
      <c r="L2802">
        <v>4532</v>
      </c>
      <c r="M2802" t="s">
        <v>201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2"/>
      <c r="S2802" t="s">
        <v>305</v>
      </c>
      <c r="U2802" s="182"/>
    </row>
    <row r="2803" spans="1:21" x14ac:dyDescent="0.35">
      <c r="A2803">
        <v>4</v>
      </c>
      <c r="B2803" t="s">
        <v>188</v>
      </c>
      <c r="C2803">
        <v>2020</v>
      </c>
      <c r="D2803">
        <v>6</v>
      </c>
      <c r="E2803" t="s">
        <v>220</v>
      </c>
      <c r="F2803">
        <v>3</v>
      </c>
      <c r="G2803" t="s">
        <v>190</v>
      </c>
      <c r="H2803">
        <v>952</v>
      </c>
      <c r="I2803" t="s">
        <v>236</v>
      </c>
      <c r="J2803" t="s">
        <v>118</v>
      </c>
      <c r="K2803" t="s">
        <v>237</v>
      </c>
      <c r="L2803">
        <v>4532</v>
      </c>
      <c r="M2803" t="s">
        <v>201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2"/>
      <c r="S2803" t="s">
        <v>305</v>
      </c>
      <c r="U2803" s="182"/>
    </row>
    <row r="2804" spans="1:21" x14ac:dyDescent="0.35">
      <c r="A2804">
        <v>5</v>
      </c>
      <c r="B2804" t="s">
        <v>182</v>
      </c>
      <c r="C2804">
        <v>2020</v>
      </c>
      <c r="D2804">
        <v>6</v>
      </c>
      <c r="E2804" t="s">
        <v>220</v>
      </c>
      <c r="F2804">
        <v>6</v>
      </c>
      <c r="G2804" t="s">
        <v>193</v>
      </c>
      <c r="H2804">
        <v>612</v>
      </c>
      <c r="I2804" t="s">
        <v>224</v>
      </c>
      <c r="J2804" t="s">
        <v>117</v>
      </c>
      <c r="K2804" t="s">
        <v>225</v>
      </c>
      <c r="L2804">
        <v>700</v>
      </c>
      <c r="M2804" t="s">
        <v>194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2"/>
      <c r="S2804" t="s">
        <v>305</v>
      </c>
      <c r="U2804" s="182"/>
    </row>
    <row r="2805" spans="1:21" x14ac:dyDescent="0.35">
      <c r="A2805">
        <v>5</v>
      </c>
      <c r="B2805" t="s">
        <v>182</v>
      </c>
      <c r="C2805">
        <v>2020</v>
      </c>
      <c r="D2805">
        <v>6</v>
      </c>
      <c r="E2805" t="s">
        <v>220</v>
      </c>
      <c r="F2805">
        <v>6</v>
      </c>
      <c r="G2805" t="s">
        <v>193</v>
      </c>
      <c r="H2805">
        <v>613</v>
      </c>
      <c r="I2805" t="s">
        <v>259</v>
      </c>
      <c r="J2805" t="s">
        <v>117</v>
      </c>
      <c r="K2805" t="s">
        <v>225</v>
      </c>
      <c r="L2805">
        <v>700</v>
      </c>
      <c r="M2805" t="s">
        <v>194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2"/>
      <c r="S2805" t="s">
        <v>305</v>
      </c>
      <c r="U2805" s="182"/>
    </row>
    <row r="2806" spans="1:21" x14ac:dyDescent="0.35">
      <c r="A2806">
        <v>4</v>
      </c>
      <c r="B2806" t="s">
        <v>188</v>
      </c>
      <c r="C2806">
        <v>2020</v>
      </c>
      <c r="D2806">
        <v>6</v>
      </c>
      <c r="E2806" t="s">
        <v>220</v>
      </c>
      <c r="F2806">
        <v>3</v>
      </c>
      <c r="G2806" t="s">
        <v>190</v>
      </c>
      <c r="H2806">
        <v>621</v>
      </c>
      <c r="I2806" t="s">
        <v>260</v>
      </c>
      <c r="J2806" t="s">
        <v>117</v>
      </c>
      <c r="K2806" t="s">
        <v>225</v>
      </c>
      <c r="L2806">
        <v>4532</v>
      </c>
      <c r="M2806" t="s">
        <v>201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2"/>
      <c r="S2806" t="s">
        <v>305</v>
      </c>
      <c r="U2806" s="182"/>
    </row>
    <row r="2807" spans="1:21" x14ac:dyDescent="0.35">
      <c r="A2807">
        <v>5</v>
      </c>
      <c r="B2807" t="s">
        <v>182</v>
      </c>
      <c r="C2807">
        <v>2020</v>
      </c>
      <c r="D2807">
        <v>6</v>
      </c>
      <c r="E2807" t="s">
        <v>220</v>
      </c>
      <c r="F2807">
        <v>6</v>
      </c>
      <c r="G2807" t="s">
        <v>193</v>
      </c>
      <c r="H2807">
        <v>621</v>
      </c>
      <c r="I2807" t="s">
        <v>260</v>
      </c>
      <c r="J2807" t="s">
        <v>117</v>
      </c>
      <c r="K2807" t="s">
        <v>225</v>
      </c>
      <c r="L2807">
        <v>4562</v>
      </c>
      <c r="M2807" t="s">
        <v>212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2"/>
      <c r="S2807" t="s">
        <v>305</v>
      </c>
      <c r="U2807" s="182"/>
    </row>
    <row r="2808" spans="1:21" x14ac:dyDescent="0.35">
      <c r="A2808">
        <v>5</v>
      </c>
      <c r="B2808" t="s">
        <v>182</v>
      </c>
      <c r="C2808">
        <v>2020</v>
      </c>
      <c r="D2808">
        <v>6</v>
      </c>
      <c r="E2808" t="s">
        <v>220</v>
      </c>
      <c r="F2808">
        <v>60</v>
      </c>
      <c r="G2808" t="s">
        <v>213</v>
      </c>
      <c r="H2808">
        <v>621</v>
      </c>
      <c r="I2808" t="s">
        <v>260</v>
      </c>
      <c r="J2808" t="s">
        <v>117</v>
      </c>
      <c r="K2808" t="s">
        <v>225</v>
      </c>
      <c r="L2808">
        <v>4563</v>
      </c>
      <c r="M2808" t="s">
        <v>229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2"/>
      <c r="S2808" t="s">
        <v>305</v>
      </c>
      <c r="U2808" s="182"/>
    </row>
    <row r="2809" spans="1:21" x14ac:dyDescent="0.35">
      <c r="A2809">
        <v>5</v>
      </c>
      <c r="B2809" t="s">
        <v>182</v>
      </c>
      <c r="C2809">
        <v>2020</v>
      </c>
      <c r="D2809">
        <v>6</v>
      </c>
      <c r="E2809" t="s">
        <v>220</v>
      </c>
      <c r="F2809">
        <v>79</v>
      </c>
      <c r="G2809" t="s">
        <v>213</v>
      </c>
      <c r="H2809">
        <v>153</v>
      </c>
      <c r="I2809" t="s">
        <v>270</v>
      </c>
      <c r="J2809" t="s">
        <v>271</v>
      </c>
      <c r="K2809" t="s">
        <v>271</v>
      </c>
      <c r="L2809">
        <v>1579</v>
      </c>
      <c r="M2809" t="s">
        <v>272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2"/>
      <c r="S2809" t="s">
        <v>305</v>
      </c>
      <c r="U2809" s="182"/>
    </row>
    <row r="2810" spans="1:21" x14ac:dyDescent="0.35">
      <c r="A2810">
        <v>5</v>
      </c>
      <c r="B2810" t="s">
        <v>182</v>
      </c>
      <c r="C2810">
        <v>2020</v>
      </c>
      <c r="D2810">
        <v>6</v>
      </c>
      <c r="E2810" t="s">
        <v>220</v>
      </c>
      <c r="F2810">
        <v>10</v>
      </c>
      <c r="G2810" t="s">
        <v>239</v>
      </c>
      <c r="H2810">
        <v>5</v>
      </c>
      <c r="I2810" t="s">
        <v>191</v>
      </c>
      <c r="J2810" t="s">
        <v>116</v>
      </c>
      <c r="K2810" t="s">
        <v>186</v>
      </c>
      <c r="L2810">
        <v>207</v>
      </c>
      <c r="M2810" t="s">
        <v>244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2"/>
      <c r="S2810" t="s">
        <v>305</v>
      </c>
      <c r="U2810" s="182"/>
    </row>
    <row r="2811" spans="1:21" x14ac:dyDescent="0.35">
      <c r="A2811">
        <v>5</v>
      </c>
      <c r="B2811" t="s">
        <v>182</v>
      </c>
      <c r="C2811">
        <v>2020</v>
      </c>
      <c r="D2811">
        <v>6</v>
      </c>
      <c r="E2811" t="s">
        <v>220</v>
      </c>
      <c r="F2811">
        <v>6</v>
      </c>
      <c r="G2811" t="s">
        <v>193</v>
      </c>
      <c r="H2811">
        <v>619</v>
      </c>
      <c r="I2811" t="s">
        <v>278</v>
      </c>
      <c r="J2811" t="s">
        <v>279</v>
      </c>
      <c r="K2811" t="s">
        <v>213</v>
      </c>
      <c r="L2811">
        <v>4562</v>
      </c>
      <c r="M2811" t="s">
        <v>212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2"/>
      <c r="S2811" t="s">
        <v>305</v>
      </c>
      <c r="U2811" s="182"/>
    </row>
    <row r="2812" spans="1:21" x14ac:dyDescent="0.35">
      <c r="A2812">
        <v>5</v>
      </c>
      <c r="B2812" t="s">
        <v>182</v>
      </c>
      <c r="C2812">
        <v>2020</v>
      </c>
      <c r="D2812">
        <v>6</v>
      </c>
      <c r="E2812" t="s">
        <v>220</v>
      </c>
      <c r="F2812">
        <v>6</v>
      </c>
      <c r="G2812" t="s">
        <v>193</v>
      </c>
      <c r="H2812">
        <v>627</v>
      </c>
      <c r="I2812" t="s">
        <v>258</v>
      </c>
      <c r="J2812" t="s">
        <v>133</v>
      </c>
      <c r="K2812" t="s">
        <v>213</v>
      </c>
      <c r="L2812">
        <v>4562</v>
      </c>
      <c r="M2812" t="s">
        <v>212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2"/>
      <c r="S2812" t="s">
        <v>305</v>
      </c>
      <c r="U2812" s="182"/>
    </row>
    <row r="2813" spans="1:21" x14ac:dyDescent="0.35">
      <c r="A2813">
        <v>5</v>
      </c>
      <c r="B2813" t="s">
        <v>182</v>
      </c>
      <c r="C2813">
        <v>2020</v>
      </c>
      <c r="D2813">
        <v>6</v>
      </c>
      <c r="E2813" t="s">
        <v>220</v>
      </c>
      <c r="F2813">
        <v>1</v>
      </c>
      <c r="G2813" t="s">
        <v>184</v>
      </c>
      <c r="H2813">
        <v>1</v>
      </c>
      <c r="I2813" t="s">
        <v>230</v>
      </c>
      <c r="J2813" t="s">
        <v>122</v>
      </c>
      <c r="K2813" t="s">
        <v>231</v>
      </c>
      <c r="L2813">
        <v>200</v>
      </c>
      <c r="M2813" t="s">
        <v>211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2"/>
      <c r="S2813" t="s">
        <v>305</v>
      </c>
      <c r="U2813" s="182"/>
    </row>
    <row r="2814" spans="1:21" x14ac:dyDescent="0.35">
      <c r="A2814">
        <v>5</v>
      </c>
      <c r="B2814" t="s">
        <v>182</v>
      </c>
      <c r="C2814">
        <v>2020</v>
      </c>
      <c r="D2814">
        <v>6</v>
      </c>
      <c r="E2814" t="s">
        <v>220</v>
      </c>
      <c r="F2814">
        <v>1</v>
      </c>
      <c r="G2814" t="s">
        <v>184</v>
      </c>
      <c r="H2814">
        <v>903</v>
      </c>
      <c r="I2814" t="s">
        <v>240</v>
      </c>
      <c r="J2814" t="s">
        <v>122</v>
      </c>
      <c r="K2814" t="s">
        <v>231</v>
      </c>
      <c r="L2814">
        <v>4512</v>
      </c>
      <c r="M2814" t="s">
        <v>187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2"/>
      <c r="S2814" t="s">
        <v>305</v>
      </c>
      <c r="U2814" s="182"/>
    </row>
    <row r="2815" spans="1:21" x14ac:dyDescent="0.35">
      <c r="A2815">
        <v>5</v>
      </c>
      <c r="B2815" t="s">
        <v>182</v>
      </c>
      <c r="C2815">
        <v>2020</v>
      </c>
      <c r="D2815">
        <v>6</v>
      </c>
      <c r="E2815" t="s">
        <v>220</v>
      </c>
      <c r="F2815">
        <v>3</v>
      </c>
      <c r="G2815" t="s">
        <v>190</v>
      </c>
      <c r="H2815">
        <v>903</v>
      </c>
      <c r="I2815" t="s">
        <v>240</v>
      </c>
      <c r="J2815" t="s">
        <v>122</v>
      </c>
      <c r="K2815" t="s">
        <v>231</v>
      </c>
      <c r="L2815">
        <v>4532</v>
      </c>
      <c r="M2815" t="s">
        <v>201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2"/>
      <c r="S2815" t="s">
        <v>305</v>
      </c>
      <c r="U2815" s="182"/>
    </row>
    <row r="2816" spans="1:21" x14ac:dyDescent="0.35">
      <c r="A2816">
        <v>5</v>
      </c>
      <c r="B2816" t="s">
        <v>182</v>
      </c>
      <c r="C2816">
        <v>2020</v>
      </c>
      <c r="D2816">
        <v>6</v>
      </c>
      <c r="E2816" t="s">
        <v>220</v>
      </c>
      <c r="F2816">
        <v>10</v>
      </c>
      <c r="G2816" t="s">
        <v>239</v>
      </c>
      <c r="H2816">
        <v>2</v>
      </c>
      <c r="I2816" t="s">
        <v>265</v>
      </c>
      <c r="J2816" t="s">
        <v>122</v>
      </c>
      <c r="K2816" t="s">
        <v>231</v>
      </c>
      <c r="L2816">
        <v>207</v>
      </c>
      <c r="M2816" t="s">
        <v>244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2"/>
      <c r="S2816" t="s">
        <v>305</v>
      </c>
      <c r="U2816" s="182"/>
    </row>
    <row r="2817" spans="1:21" x14ac:dyDescent="0.35">
      <c r="A2817">
        <v>4</v>
      </c>
      <c r="B2817" t="s">
        <v>188</v>
      </c>
      <c r="C2817">
        <v>2020</v>
      </c>
      <c r="D2817">
        <v>6</v>
      </c>
      <c r="E2817" t="s">
        <v>220</v>
      </c>
      <c r="F2817">
        <v>3</v>
      </c>
      <c r="G2817" t="s">
        <v>190</v>
      </c>
      <c r="H2817">
        <v>955</v>
      </c>
      <c r="I2817" t="s">
        <v>283</v>
      </c>
      <c r="J2817" t="s">
        <v>128</v>
      </c>
      <c r="K2817" t="s">
        <v>264</v>
      </c>
      <c r="L2817">
        <v>4532</v>
      </c>
      <c r="M2817" t="s">
        <v>201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2"/>
      <c r="S2817" t="s">
        <v>305</v>
      </c>
      <c r="U2817" s="182"/>
    </row>
    <row r="2818" spans="1:21" x14ac:dyDescent="0.35">
      <c r="A2818">
        <v>5</v>
      </c>
      <c r="B2818" t="s">
        <v>182</v>
      </c>
      <c r="C2818">
        <v>2020</v>
      </c>
      <c r="D2818">
        <v>6</v>
      </c>
      <c r="E2818" t="s">
        <v>220</v>
      </c>
      <c r="F2818">
        <v>3</v>
      </c>
      <c r="G2818" t="s">
        <v>190</v>
      </c>
      <c r="H2818">
        <v>701</v>
      </c>
      <c r="I2818" t="s">
        <v>207</v>
      </c>
      <c r="J2818" t="s">
        <v>208</v>
      </c>
      <c r="K2818" t="s">
        <v>209</v>
      </c>
      <c r="L2818">
        <v>300</v>
      </c>
      <c r="M2818" t="s">
        <v>192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2"/>
      <c r="S2818" t="s">
        <v>305</v>
      </c>
      <c r="U2818" s="182"/>
    </row>
    <row r="2819" spans="1:21" x14ac:dyDescent="0.35">
      <c r="A2819">
        <v>5</v>
      </c>
      <c r="B2819" t="s">
        <v>182</v>
      </c>
      <c r="C2819">
        <v>2020</v>
      </c>
      <c r="D2819">
        <v>6</v>
      </c>
      <c r="E2819" t="s">
        <v>220</v>
      </c>
      <c r="F2819">
        <v>6</v>
      </c>
      <c r="G2819" t="s">
        <v>193</v>
      </c>
      <c r="H2819">
        <v>624</v>
      </c>
      <c r="I2819" t="s">
        <v>227</v>
      </c>
      <c r="J2819" t="s">
        <v>125</v>
      </c>
      <c r="K2819" t="s">
        <v>228</v>
      </c>
      <c r="L2819">
        <v>4562</v>
      </c>
      <c r="M2819" t="s">
        <v>212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2"/>
      <c r="S2819" t="s">
        <v>305</v>
      </c>
      <c r="U2819" s="182"/>
    </row>
    <row r="2820" spans="1:21" x14ac:dyDescent="0.35">
      <c r="A2820">
        <v>4</v>
      </c>
      <c r="B2820" t="s">
        <v>188</v>
      </c>
      <c r="C2820">
        <v>2020</v>
      </c>
      <c r="D2820">
        <v>6</v>
      </c>
      <c r="E2820" t="s">
        <v>220</v>
      </c>
      <c r="F2820">
        <v>6</v>
      </c>
      <c r="G2820" t="s">
        <v>193</v>
      </c>
      <c r="H2820">
        <v>624</v>
      </c>
      <c r="I2820" t="s">
        <v>227</v>
      </c>
      <c r="J2820" t="s">
        <v>125</v>
      </c>
      <c r="K2820" t="s">
        <v>228</v>
      </c>
      <c r="L2820">
        <v>4562</v>
      </c>
      <c r="M2820" t="s">
        <v>212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2"/>
      <c r="S2820" t="s">
        <v>305</v>
      </c>
      <c r="U2820" s="182"/>
    </row>
    <row r="2821" spans="1:21" x14ac:dyDescent="0.35">
      <c r="A2821">
        <v>4</v>
      </c>
      <c r="B2821" t="s">
        <v>188</v>
      </c>
      <c r="C2821">
        <v>2020</v>
      </c>
      <c r="D2821">
        <v>6</v>
      </c>
      <c r="E2821" t="s">
        <v>220</v>
      </c>
      <c r="F2821">
        <v>1</v>
      </c>
      <c r="G2821" t="s">
        <v>184</v>
      </c>
      <c r="H2821">
        <v>2</v>
      </c>
      <c r="I2821" t="s">
        <v>265</v>
      </c>
      <c r="J2821" t="s">
        <v>122</v>
      </c>
      <c r="K2821" t="s">
        <v>231</v>
      </c>
      <c r="L2821">
        <v>200</v>
      </c>
      <c r="M2821" t="s">
        <v>211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2"/>
      <c r="S2821" t="s">
        <v>305</v>
      </c>
      <c r="U2821" s="182"/>
    </row>
    <row r="2822" spans="1:21" x14ac:dyDescent="0.35">
      <c r="A2822">
        <v>5</v>
      </c>
      <c r="B2822" t="s">
        <v>182</v>
      </c>
      <c r="C2822">
        <v>2020</v>
      </c>
      <c r="D2822">
        <v>6</v>
      </c>
      <c r="E2822" t="s">
        <v>220</v>
      </c>
      <c r="F2822">
        <v>60</v>
      </c>
      <c r="G2822" t="s">
        <v>213</v>
      </c>
      <c r="H2822">
        <v>601</v>
      </c>
      <c r="I2822" t="s">
        <v>261</v>
      </c>
      <c r="J2822" t="s">
        <v>124</v>
      </c>
      <c r="K2822" t="s">
        <v>262</v>
      </c>
      <c r="L2822">
        <v>360</v>
      </c>
      <c r="M2822" t="s">
        <v>226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2"/>
      <c r="S2822" t="s">
        <v>305</v>
      </c>
      <c r="U2822" s="182"/>
    </row>
    <row r="2823" spans="1:21" x14ac:dyDescent="0.35">
      <c r="A2823">
        <v>5</v>
      </c>
      <c r="B2823" t="s">
        <v>182</v>
      </c>
      <c r="C2823">
        <v>2020</v>
      </c>
      <c r="D2823">
        <v>6</v>
      </c>
      <c r="E2823" t="s">
        <v>220</v>
      </c>
      <c r="F2823">
        <v>6</v>
      </c>
      <c r="G2823" t="s">
        <v>193</v>
      </c>
      <c r="H2823">
        <v>600</v>
      </c>
      <c r="I2823" t="s">
        <v>267</v>
      </c>
      <c r="J2823" t="s">
        <v>124</v>
      </c>
      <c r="K2823" t="s">
        <v>262</v>
      </c>
      <c r="L2823">
        <v>700</v>
      </c>
      <c r="M2823" t="s">
        <v>194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2"/>
      <c r="S2823" t="s">
        <v>305</v>
      </c>
      <c r="U2823" s="182"/>
    </row>
    <row r="2824" spans="1:21" x14ac:dyDescent="0.35">
      <c r="A2824">
        <v>4</v>
      </c>
      <c r="B2824" t="s">
        <v>188</v>
      </c>
      <c r="C2824">
        <v>2020</v>
      </c>
      <c r="D2824">
        <v>6</v>
      </c>
      <c r="E2824" t="s">
        <v>220</v>
      </c>
      <c r="F2824">
        <v>3</v>
      </c>
      <c r="G2824" t="s">
        <v>190</v>
      </c>
      <c r="H2824">
        <v>18</v>
      </c>
      <c r="I2824" t="s">
        <v>216</v>
      </c>
      <c r="J2824" t="s">
        <v>120</v>
      </c>
      <c r="K2824" t="s">
        <v>217</v>
      </c>
      <c r="L2824">
        <v>300</v>
      </c>
      <c r="M2824" t="s">
        <v>192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2"/>
      <c r="S2824" t="s">
        <v>305</v>
      </c>
      <c r="U2824" s="182"/>
    </row>
    <row r="2825" spans="1:21" x14ac:dyDescent="0.35">
      <c r="A2825">
        <v>4</v>
      </c>
      <c r="B2825" t="s">
        <v>188</v>
      </c>
      <c r="C2825">
        <v>2020</v>
      </c>
      <c r="D2825">
        <v>6</v>
      </c>
      <c r="E2825" t="s">
        <v>220</v>
      </c>
      <c r="F2825">
        <v>5</v>
      </c>
      <c r="G2825" t="s">
        <v>196</v>
      </c>
      <c r="H2825">
        <v>18</v>
      </c>
      <c r="I2825" t="s">
        <v>216</v>
      </c>
      <c r="J2825" t="s">
        <v>120</v>
      </c>
      <c r="K2825" t="s">
        <v>217</v>
      </c>
      <c r="L2825">
        <v>460</v>
      </c>
      <c r="M2825" t="s">
        <v>199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2"/>
      <c r="S2825" t="s">
        <v>305</v>
      </c>
      <c r="U2825" s="182"/>
    </row>
    <row r="2826" spans="1:21" x14ac:dyDescent="0.35">
      <c r="A2826">
        <v>5</v>
      </c>
      <c r="B2826" t="s">
        <v>182</v>
      </c>
      <c r="C2826">
        <v>2020</v>
      </c>
      <c r="D2826">
        <v>6</v>
      </c>
      <c r="E2826" t="s">
        <v>220</v>
      </c>
      <c r="F2826">
        <v>6</v>
      </c>
      <c r="G2826" t="s">
        <v>193</v>
      </c>
      <c r="H2826">
        <v>950</v>
      </c>
      <c r="I2826" t="s">
        <v>185</v>
      </c>
      <c r="J2826" t="s">
        <v>116</v>
      </c>
      <c r="K2826" t="s">
        <v>186</v>
      </c>
      <c r="L2826">
        <v>4562</v>
      </c>
      <c r="M2826" t="s">
        <v>212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2"/>
      <c r="S2826" t="s">
        <v>305</v>
      </c>
      <c r="U2826" s="182"/>
    </row>
    <row r="2827" spans="1:21" x14ac:dyDescent="0.35">
      <c r="A2827">
        <v>5</v>
      </c>
      <c r="B2827" t="s">
        <v>182</v>
      </c>
      <c r="C2827">
        <v>2020</v>
      </c>
      <c r="D2827">
        <v>6</v>
      </c>
      <c r="E2827" t="s">
        <v>220</v>
      </c>
      <c r="F2827">
        <v>75</v>
      </c>
      <c r="G2827" t="s">
        <v>213</v>
      </c>
      <c r="H2827">
        <v>950</v>
      </c>
      <c r="I2827" t="s">
        <v>185</v>
      </c>
      <c r="J2827" t="s">
        <v>116</v>
      </c>
      <c r="K2827" t="s">
        <v>186</v>
      </c>
      <c r="L2827">
        <v>4575</v>
      </c>
      <c r="M2827" t="s">
        <v>213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2"/>
      <c r="S2827" t="s">
        <v>305</v>
      </c>
      <c r="U2827" s="182"/>
    </row>
    <row r="2828" spans="1:21" x14ac:dyDescent="0.35">
      <c r="A2828">
        <v>5</v>
      </c>
      <c r="B2828" t="s">
        <v>182</v>
      </c>
      <c r="C2828">
        <v>2020</v>
      </c>
      <c r="D2828">
        <v>6</v>
      </c>
      <c r="E2828" t="s">
        <v>220</v>
      </c>
      <c r="F2828">
        <v>3</v>
      </c>
      <c r="G2828" t="s">
        <v>190</v>
      </c>
      <c r="H2828">
        <v>8</v>
      </c>
      <c r="I2828" t="s">
        <v>249</v>
      </c>
      <c r="J2828" t="s">
        <v>127</v>
      </c>
      <c r="K2828" t="s">
        <v>250</v>
      </c>
      <c r="L2828">
        <v>300</v>
      </c>
      <c r="M2828" t="s">
        <v>192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2"/>
      <c r="S2828" t="s">
        <v>305</v>
      </c>
      <c r="U2828" s="182"/>
    </row>
    <row r="2829" spans="1:21" x14ac:dyDescent="0.35">
      <c r="A2829">
        <v>5</v>
      </c>
      <c r="B2829" t="s">
        <v>182</v>
      </c>
      <c r="C2829">
        <v>2020</v>
      </c>
      <c r="D2829">
        <v>6</v>
      </c>
      <c r="E2829" t="s">
        <v>220</v>
      </c>
      <c r="F2829">
        <v>3</v>
      </c>
      <c r="G2829" t="s">
        <v>190</v>
      </c>
      <c r="H2829">
        <v>955</v>
      </c>
      <c r="I2829" t="s">
        <v>283</v>
      </c>
      <c r="J2829" t="s">
        <v>120</v>
      </c>
      <c r="K2829" t="s">
        <v>217</v>
      </c>
      <c r="L2829">
        <v>4532</v>
      </c>
      <c r="M2829" t="s">
        <v>201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2"/>
      <c r="S2829" t="s">
        <v>305</v>
      </c>
      <c r="U2829" s="182"/>
    </row>
    <row r="2830" spans="1:21" x14ac:dyDescent="0.35">
      <c r="A2830">
        <v>5</v>
      </c>
      <c r="B2830" t="s">
        <v>182</v>
      </c>
      <c r="C2830">
        <v>2020</v>
      </c>
      <c r="D2830">
        <v>6</v>
      </c>
      <c r="E2830" t="s">
        <v>220</v>
      </c>
      <c r="F2830">
        <v>3</v>
      </c>
      <c r="G2830" t="s">
        <v>190</v>
      </c>
      <c r="H2830">
        <v>16</v>
      </c>
      <c r="I2830" t="s">
        <v>282</v>
      </c>
      <c r="J2830" t="s">
        <v>128</v>
      </c>
      <c r="K2830" t="s">
        <v>264</v>
      </c>
      <c r="L2830">
        <v>300</v>
      </c>
      <c r="M2830" t="s">
        <v>192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2"/>
      <c r="S2830" t="s">
        <v>305</v>
      </c>
      <c r="U2830" s="182"/>
    </row>
    <row r="2831" spans="1:21" x14ac:dyDescent="0.35">
      <c r="A2831">
        <v>5</v>
      </c>
      <c r="B2831" t="s">
        <v>182</v>
      </c>
      <c r="C2831">
        <v>2020</v>
      </c>
      <c r="D2831">
        <v>6</v>
      </c>
      <c r="E2831" t="s">
        <v>220</v>
      </c>
      <c r="F2831">
        <v>75</v>
      </c>
      <c r="G2831" t="s">
        <v>213</v>
      </c>
      <c r="H2831">
        <v>5</v>
      </c>
      <c r="I2831" t="s">
        <v>191</v>
      </c>
      <c r="J2831" t="s">
        <v>116</v>
      </c>
      <c r="K2831" t="s">
        <v>186</v>
      </c>
      <c r="L2831">
        <v>1575</v>
      </c>
      <c r="M2831" t="s">
        <v>219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2"/>
      <c r="S2831" t="s">
        <v>305</v>
      </c>
      <c r="U2831" s="182"/>
    </row>
    <row r="2832" spans="1:21" x14ac:dyDescent="0.35">
      <c r="A2832">
        <v>4</v>
      </c>
      <c r="B2832" t="s">
        <v>188</v>
      </c>
      <c r="C2832">
        <v>2020</v>
      </c>
      <c r="D2832">
        <v>6</v>
      </c>
      <c r="E2832" t="s">
        <v>220</v>
      </c>
      <c r="F2832">
        <v>3</v>
      </c>
      <c r="G2832" t="s">
        <v>190</v>
      </c>
      <c r="H2832">
        <v>5</v>
      </c>
      <c r="I2832" t="s">
        <v>191</v>
      </c>
      <c r="J2832" t="s">
        <v>116</v>
      </c>
      <c r="K2832" t="s">
        <v>186</v>
      </c>
      <c r="L2832">
        <v>300</v>
      </c>
      <c r="M2832" t="s">
        <v>192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2"/>
      <c r="S2832" t="s">
        <v>305</v>
      </c>
      <c r="U2832" s="182"/>
    </row>
    <row r="2833" spans="1:21" x14ac:dyDescent="0.35">
      <c r="A2833">
        <v>5</v>
      </c>
      <c r="B2833" t="s">
        <v>182</v>
      </c>
      <c r="C2833">
        <v>2020</v>
      </c>
      <c r="D2833">
        <v>6</v>
      </c>
      <c r="E2833" t="s">
        <v>220</v>
      </c>
      <c r="F2833">
        <v>3</v>
      </c>
      <c r="G2833" t="s">
        <v>190</v>
      </c>
      <c r="H2833">
        <v>11</v>
      </c>
      <c r="I2833" t="s">
        <v>284</v>
      </c>
      <c r="J2833" t="s">
        <v>116</v>
      </c>
      <c r="K2833" t="s">
        <v>186</v>
      </c>
      <c r="L2833">
        <v>300</v>
      </c>
      <c r="M2833" t="s">
        <v>192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2"/>
      <c r="S2833" t="s">
        <v>305</v>
      </c>
      <c r="U2833" s="182"/>
    </row>
    <row r="2834" spans="1:21" x14ac:dyDescent="0.35">
      <c r="A2834">
        <v>5</v>
      </c>
      <c r="B2834" t="s">
        <v>182</v>
      </c>
      <c r="C2834">
        <v>2020</v>
      </c>
      <c r="D2834">
        <v>6</v>
      </c>
      <c r="E2834" t="s">
        <v>220</v>
      </c>
      <c r="F2834">
        <v>1</v>
      </c>
      <c r="G2834" t="s">
        <v>184</v>
      </c>
      <c r="H2834">
        <v>15</v>
      </c>
      <c r="I2834" t="s">
        <v>253</v>
      </c>
      <c r="J2834" t="s">
        <v>119</v>
      </c>
      <c r="K2834" t="s">
        <v>215</v>
      </c>
      <c r="L2834">
        <v>200</v>
      </c>
      <c r="M2834" t="s">
        <v>211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2"/>
      <c r="S2834" t="s">
        <v>305</v>
      </c>
      <c r="U2834" s="182"/>
    </row>
    <row r="2835" spans="1:21" x14ac:dyDescent="0.35">
      <c r="A2835">
        <v>5</v>
      </c>
      <c r="B2835" t="s">
        <v>182</v>
      </c>
      <c r="C2835">
        <v>2020</v>
      </c>
      <c r="D2835">
        <v>6</v>
      </c>
      <c r="E2835" t="s">
        <v>220</v>
      </c>
      <c r="F2835">
        <v>3</v>
      </c>
      <c r="G2835" t="s">
        <v>190</v>
      </c>
      <c r="H2835">
        <v>15</v>
      </c>
      <c r="I2835" t="s">
        <v>253</v>
      </c>
      <c r="J2835" t="s">
        <v>119</v>
      </c>
      <c r="K2835" t="s">
        <v>215</v>
      </c>
      <c r="L2835">
        <v>300</v>
      </c>
      <c r="M2835" t="s">
        <v>192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2"/>
      <c r="S2835" t="s">
        <v>305</v>
      </c>
      <c r="U2835" s="182"/>
    </row>
    <row r="2836" spans="1:21" x14ac:dyDescent="0.35">
      <c r="A2836">
        <v>5</v>
      </c>
      <c r="B2836" t="s">
        <v>182</v>
      </c>
      <c r="C2836">
        <v>2020</v>
      </c>
      <c r="D2836">
        <v>6</v>
      </c>
      <c r="E2836" t="s">
        <v>220</v>
      </c>
      <c r="F2836">
        <v>6</v>
      </c>
      <c r="G2836" t="s">
        <v>193</v>
      </c>
      <c r="H2836">
        <v>626</v>
      </c>
      <c r="I2836" t="s">
        <v>269</v>
      </c>
      <c r="J2836" t="s">
        <v>133</v>
      </c>
      <c r="K2836" t="s">
        <v>213</v>
      </c>
      <c r="L2836">
        <v>700</v>
      </c>
      <c r="M2836" t="s">
        <v>194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2"/>
      <c r="S2836" t="s">
        <v>305</v>
      </c>
      <c r="U2836" s="182"/>
    </row>
    <row r="2837" spans="1:21" x14ac:dyDescent="0.35">
      <c r="A2837">
        <v>5</v>
      </c>
      <c r="B2837" t="s">
        <v>182</v>
      </c>
      <c r="C2837">
        <v>2020</v>
      </c>
      <c r="D2837">
        <v>6</v>
      </c>
      <c r="E2837" t="s">
        <v>220</v>
      </c>
      <c r="F2837">
        <v>3</v>
      </c>
      <c r="G2837" t="s">
        <v>190</v>
      </c>
      <c r="H2837">
        <v>17</v>
      </c>
      <c r="I2837" t="s">
        <v>205</v>
      </c>
      <c r="J2837" t="s">
        <v>129</v>
      </c>
      <c r="K2837" t="s">
        <v>206</v>
      </c>
      <c r="L2837">
        <v>300</v>
      </c>
      <c r="M2837" t="s">
        <v>192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2"/>
      <c r="S2837" t="s">
        <v>305</v>
      </c>
      <c r="U2837" s="182"/>
    </row>
    <row r="2838" spans="1:21" x14ac:dyDescent="0.35">
      <c r="A2838">
        <v>5</v>
      </c>
      <c r="B2838" t="s">
        <v>182</v>
      </c>
      <c r="C2838">
        <v>2020</v>
      </c>
      <c r="D2838">
        <v>6</v>
      </c>
      <c r="E2838" t="s">
        <v>220</v>
      </c>
      <c r="F2838">
        <v>10</v>
      </c>
      <c r="G2838" t="s">
        <v>239</v>
      </c>
      <c r="H2838">
        <v>602</v>
      </c>
      <c r="I2838" t="s">
        <v>247</v>
      </c>
      <c r="J2838" t="s">
        <v>126</v>
      </c>
      <c r="K2838" t="s">
        <v>198</v>
      </c>
      <c r="L2838">
        <v>207</v>
      </c>
      <c r="M2838" t="s">
        <v>244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2"/>
      <c r="S2838" t="s">
        <v>305</v>
      </c>
      <c r="U2838" s="182"/>
    </row>
    <row r="2839" spans="1:21" x14ac:dyDescent="0.35">
      <c r="A2839">
        <v>5</v>
      </c>
      <c r="B2839" t="s">
        <v>182</v>
      </c>
      <c r="C2839">
        <v>2020</v>
      </c>
      <c r="D2839">
        <v>6</v>
      </c>
      <c r="E2839" t="s">
        <v>220</v>
      </c>
      <c r="F2839">
        <v>10</v>
      </c>
      <c r="G2839" t="s">
        <v>239</v>
      </c>
      <c r="H2839">
        <v>905</v>
      </c>
      <c r="I2839" t="s">
        <v>273</v>
      </c>
      <c r="J2839" t="s">
        <v>123</v>
      </c>
      <c r="K2839" t="s">
        <v>243</v>
      </c>
      <c r="L2839">
        <v>4513</v>
      </c>
      <c r="M2839" t="s">
        <v>241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2"/>
      <c r="S2839" t="s">
        <v>305</v>
      </c>
      <c r="U2839" s="182"/>
    </row>
    <row r="2840" spans="1:21" x14ac:dyDescent="0.35">
      <c r="A2840">
        <v>5</v>
      </c>
      <c r="B2840" t="s">
        <v>182</v>
      </c>
      <c r="C2840">
        <v>2020</v>
      </c>
      <c r="D2840">
        <v>6</v>
      </c>
      <c r="E2840" t="s">
        <v>220</v>
      </c>
      <c r="F2840">
        <v>3</v>
      </c>
      <c r="G2840" t="s">
        <v>190</v>
      </c>
      <c r="H2840">
        <v>616</v>
      </c>
      <c r="I2840" t="s">
        <v>200</v>
      </c>
      <c r="J2840" t="s">
        <v>126</v>
      </c>
      <c r="K2840" t="s">
        <v>198</v>
      </c>
      <c r="L2840">
        <v>4532</v>
      </c>
      <c r="M2840" t="s">
        <v>201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2"/>
      <c r="S2840" t="s">
        <v>305</v>
      </c>
      <c r="U2840" s="182"/>
    </row>
    <row r="2841" spans="1:21" x14ac:dyDescent="0.35">
      <c r="A2841">
        <v>4</v>
      </c>
      <c r="B2841" t="s">
        <v>188</v>
      </c>
      <c r="C2841">
        <v>2020</v>
      </c>
      <c r="D2841">
        <v>6</v>
      </c>
      <c r="E2841" t="s">
        <v>220</v>
      </c>
      <c r="F2841">
        <v>1</v>
      </c>
      <c r="G2841" t="s">
        <v>184</v>
      </c>
      <c r="H2841">
        <v>903</v>
      </c>
      <c r="I2841" t="s">
        <v>240</v>
      </c>
      <c r="J2841" t="s">
        <v>122</v>
      </c>
      <c r="K2841" t="s">
        <v>231</v>
      </c>
      <c r="L2841">
        <v>4512</v>
      </c>
      <c r="M2841" t="s">
        <v>187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2"/>
      <c r="S2841" t="s">
        <v>305</v>
      </c>
      <c r="U2841" s="182"/>
    </row>
    <row r="2842" spans="1:21" x14ac:dyDescent="0.35">
      <c r="A2842">
        <v>5</v>
      </c>
      <c r="B2842" t="s">
        <v>182</v>
      </c>
      <c r="C2842">
        <v>2020</v>
      </c>
      <c r="D2842">
        <v>6</v>
      </c>
      <c r="E2842" t="s">
        <v>220</v>
      </c>
      <c r="F2842">
        <v>5</v>
      </c>
      <c r="G2842" t="s">
        <v>196</v>
      </c>
      <c r="H2842">
        <v>13</v>
      </c>
      <c r="I2842" t="s">
        <v>297</v>
      </c>
      <c r="J2842" t="s">
        <v>120</v>
      </c>
      <c r="K2842" t="s">
        <v>217</v>
      </c>
      <c r="L2842">
        <v>460</v>
      </c>
      <c r="M2842" t="s">
        <v>199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2"/>
      <c r="S2842" t="s">
        <v>305</v>
      </c>
      <c r="U2842" s="182"/>
    </row>
    <row r="2843" spans="1:21" x14ac:dyDescent="0.35">
      <c r="A2843">
        <v>5</v>
      </c>
      <c r="B2843" t="s">
        <v>182</v>
      </c>
      <c r="C2843">
        <v>2020</v>
      </c>
      <c r="D2843">
        <v>6</v>
      </c>
      <c r="E2843" t="s">
        <v>220</v>
      </c>
      <c r="F2843">
        <v>77</v>
      </c>
      <c r="G2843" t="s">
        <v>213</v>
      </c>
      <c r="H2843">
        <v>18</v>
      </c>
      <c r="I2843" t="s">
        <v>216</v>
      </c>
      <c r="J2843" t="s">
        <v>120</v>
      </c>
      <c r="K2843" t="s">
        <v>217</v>
      </c>
      <c r="L2843">
        <v>1577</v>
      </c>
      <c r="M2843" t="s">
        <v>234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2"/>
      <c r="S2843" t="s">
        <v>305</v>
      </c>
      <c r="U2843" s="182"/>
    </row>
    <row r="2844" spans="1:21" x14ac:dyDescent="0.35">
      <c r="A2844">
        <v>5</v>
      </c>
      <c r="B2844" t="s">
        <v>182</v>
      </c>
      <c r="C2844">
        <v>2020</v>
      </c>
      <c r="D2844">
        <v>6</v>
      </c>
      <c r="E2844" t="s">
        <v>220</v>
      </c>
      <c r="F2844">
        <v>79</v>
      </c>
      <c r="G2844" t="s">
        <v>213</v>
      </c>
      <c r="H2844">
        <v>18</v>
      </c>
      <c r="I2844" t="s">
        <v>216</v>
      </c>
      <c r="J2844" t="s">
        <v>120</v>
      </c>
      <c r="K2844" t="s">
        <v>217</v>
      </c>
      <c r="L2844">
        <v>1579</v>
      </c>
      <c r="M2844" t="s">
        <v>272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2"/>
      <c r="S2844" t="s">
        <v>305</v>
      </c>
      <c r="U2844" s="182"/>
    </row>
    <row r="2845" spans="1:21" x14ac:dyDescent="0.35">
      <c r="A2845">
        <v>4</v>
      </c>
      <c r="B2845" t="s">
        <v>188</v>
      </c>
      <c r="C2845">
        <v>2020</v>
      </c>
      <c r="D2845">
        <v>6</v>
      </c>
      <c r="E2845" t="s">
        <v>220</v>
      </c>
      <c r="F2845">
        <v>5</v>
      </c>
      <c r="G2845" t="s">
        <v>196</v>
      </c>
      <c r="H2845">
        <v>950</v>
      </c>
      <c r="I2845" t="s">
        <v>185</v>
      </c>
      <c r="J2845" t="s">
        <v>116</v>
      </c>
      <c r="K2845" t="s">
        <v>186</v>
      </c>
      <c r="L2845">
        <v>4552</v>
      </c>
      <c r="M2845" t="s">
        <v>277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2"/>
      <c r="S2845" t="s">
        <v>305</v>
      </c>
      <c r="U2845" s="182"/>
    </row>
    <row r="2846" spans="1:21" x14ac:dyDescent="0.35">
      <c r="A2846">
        <v>4</v>
      </c>
      <c r="B2846" t="s">
        <v>188</v>
      </c>
      <c r="C2846">
        <v>2020</v>
      </c>
      <c r="D2846">
        <v>6</v>
      </c>
      <c r="E2846" t="s">
        <v>220</v>
      </c>
      <c r="F2846">
        <v>3</v>
      </c>
      <c r="G2846" t="s">
        <v>190</v>
      </c>
      <c r="H2846">
        <v>953</v>
      </c>
      <c r="I2846" t="s">
        <v>214</v>
      </c>
      <c r="J2846" t="s">
        <v>119</v>
      </c>
      <c r="K2846" t="s">
        <v>215</v>
      </c>
      <c r="L2846">
        <v>4532</v>
      </c>
      <c r="M2846" t="s">
        <v>201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2"/>
      <c r="S2846" t="s">
        <v>305</v>
      </c>
      <c r="U2846" s="182"/>
    </row>
    <row r="2847" spans="1:21" x14ac:dyDescent="0.35">
      <c r="A2847">
        <v>5</v>
      </c>
      <c r="B2847" t="s">
        <v>182</v>
      </c>
      <c r="C2847">
        <v>2020</v>
      </c>
      <c r="D2847">
        <v>6</v>
      </c>
      <c r="E2847" t="s">
        <v>220</v>
      </c>
      <c r="F2847">
        <v>72</v>
      </c>
      <c r="G2847" t="s">
        <v>213</v>
      </c>
      <c r="H2847">
        <v>5</v>
      </c>
      <c r="I2847" t="s">
        <v>191</v>
      </c>
      <c r="J2847" t="s">
        <v>116</v>
      </c>
      <c r="K2847" t="s">
        <v>186</v>
      </c>
      <c r="L2847">
        <v>1572</v>
      </c>
      <c r="M2847" t="s">
        <v>232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2"/>
      <c r="S2847" t="s">
        <v>305</v>
      </c>
      <c r="U2847" s="182"/>
    </row>
    <row r="2848" spans="1:21" x14ac:dyDescent="0.35">
      <c r="A2848">
        <v>5</v>
      </c>
      <c r="B2848" t="s">
        <v>182</v>
      </c>
      <c r="C2848">
        <v>2020</v>
      </c>
      <c r="D2848">
        <v>6</v>
      </c>
      <c r="E2848" t="s">
        <v>220</v>
      </c>
      <c r="F2848">
        <v>77</v>
      </c>
      <c r="G2848" t="s">
        <v>213</v>
      </c>
      <c r="H2848">
        <v>5</v>
      </c>
      <c r="I2848" t="s">
        <v>191</v>
      </c>
      <c r="J2848" t="s">
        <v>116</v>
      </c>
      <c r="K2848" t="s">
        <v>186</v>
      </c>
      <c r="L2848">
        <v>1577</v>
      </c>
      <c r="M2848" t="s">
        <v>234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2"/>
      <c r="S2848" t="s">
        <v>305</v>
      </c>
      <c r="U2848" s="182"/>
    </row>
    <row r="2849" spans="1:21" x14ac:dyDescent="0.35">
      <c r="A2849">
        <v>5</v>
      </c>
      <c r="B2849" t="s">
        <v>182</v>
      </c>
      <c r="C2849">
        <v>2020</v>
      </c>
      <c r="D2849">
        <v>6</v>
      </c>
      <c r="E2849" t="s">
        <v>220</v>
      </c>
      <c r="F2849">
        <v>3</v>
      </c>
      <c r="G2849" t="s">
        <v>190</v>
      </c>
      <c r="H2849">
        <v>5</v>
      </c>
      <c r="I2849" t="s">
        <v>191</v>
      </c>
      <c r="J2849" t="s">
        <v>116</v>
      </c>
      <c r="K2849" t="s">
        <v>186</v>
      </c>
      <c r="L2849">
        <v>300</v>
      </c>
      <c r="M2849" t="s">
        <v>192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2"/>
      <c r="S2849" t="s">
        <v>305</v>
      </c>
      <c r="U2849" s="182"/>
    </row>
    <row r="2850" spans="1:21" x14ac:dyDescent="0.35">
      <c r="A2850">
        <v>4</v>
      </c>
      <c r="B2850" t="s">
        <v>188</v>
      </c>
      <c r="C2850">
        <v>2020</v>
      </c>
      <c r="D2850">
        <v>6</v>
      </c>
      <c r="E2850" t="s">
        <v>220</v>
      </c>
      <c r="F2850">
        <v>3</v>
      </c>
      <c r="G2850" t="s">
        <v>190</v>
      </c>
      <c r="H2850">
        <v>15</v>
      </c>
      <c r="I2850" t="s">
        <v>253</v>
      </c>
      <c r="J2850" t="s">
        <v>119</v>
      </c>
      <c r="K2850" t="s">
        <v>215</v>
      </c>
      <c r="L2850">
        <v>300</v>
      </c>
      <c r="M2850" t="s">
        <v>192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2"/>
      <c r="S2850" t="s">
        <v>305</v>
      </c>
      <c r="U2850" s="182"/>
    </row>
    <row r="2851" spans="1:21" x14ac:dyDescent="0.35">
      <c r="A2851">
        <v>5</v>
      </c>
      <c r="B2851" t="s">
        <v>182</v>
      </c>
      <c r="C2851">
        <v>2020</v>
      </c>
      <c r="D2851">
        <v>6</v>
      </c>
      <c r="E2851" t="s">
        <v>220</v>
      </c>
      <c r="F2851">
        <v>1</v>
      </c>
      <c r="G2851" t="s">
        <v>184</v>
      </c>
      <c r="H2851">
        <v>953</v>
      </c>
      <c r="I2851" t="s">
        <v>214</v>
      </c>
      <c r="J2851" t="s">
        <v>119</v>
      </c>
      <c r="K2851" t="s">
        <v>215</v>
      </c>
      <c r="L2851">
        <v>4512</v>
      </c>
      <c r="M2851" t="s">
        <v>187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2"/>
      <c r="S2851" t="s">
        <v>305</v>
      </c>
      <c r="U2851" s="182"/>
    </row>
    <row r="2852" spans="1:21" x14ac:dyDescent="0.35">
      <c r="A2852">
        <v>4</v>
      </c>
      <c r="B2852" t="s">
        <v>188</v>
      </c>
      <c r="C2852">
        <v>2020</v>
      </c>
      <c r="D2852">
        <v>6</v>
      </c>
      <c r="E2852" t="s">
        <v>220</v>
      </c>
      <c r="F2852">
        <v>1</v>
      </c>
      <c r="G2852" t="s">
        <v>184</v>
      </c>
      <c r="H2852">
        <v>5</v>
      </c>
      <c r="I2852" t="s">
        <v>191</v>
      </c>
      <c r="J2852" t="s">
        <v>116</v>
      </c>
      <c r="K2852" t="s">
        <v>186</v>
      </c>
      <c r="L2852">
        <v>200</v>
      </c>
      <c r="M2852" t="s">
        <v>211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2"/>
      <c r="S2852" t="s">
        <v>305</v>
      </c>
      <c r="U2852" s="182"/>
    </row>
    <row r="2853" spans="1:21" x14ac:dyDescent="0.35">
      <c r="A2853">
        <v>5</v>
      </c>
      <c r="B2853" t="s">
        <v>182</v>
      </c>
      <c r="C2853">
        <v>2020</v>
      </c>
      <c r="D2853">
        <v>6</v>
      </c>
      <c r="E2853" t="s">
        <v>220</v>
      </c>
      <c r="F2853">
        <v>1</v>
      </c>
      <c r="G2853" t="s">
        <v>184</v>
      </c>
      <c r="H2853">
        <v>11</v>
      </c>
      <c r="I2853" t="s">
        <v>284</v>
      </c>
      <c r="J2853" t="s">
        <v>116</v>
      </c>
      <c r="K2853" t="s">
        <v>186</v>
      </c>
      <c r="L2853">
        <v>200</v>
      </c>
      <c r="M2853" t="s">
        <v>211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2"/>
      <c r="S2853" t="s">
        <v>305</v>
      </c>
      <c r="U2853" s="182"/>
    </row>
    <row r="2854" spans="1:21" x14ac:dyDescent="0.35">
      <c r="A2854">
        <v>5</v>
      </c>
      <c r="B2854" t="s">
        <v>182</v>
      </c>
      <c r="C2854">
        <v>2020</v>
      </c>
      <c r="D2854">
        <v>6</v>
      </c>
      <c r="E2854" t="s">
        <v>220</v>
      </c>
      <c r="F2854">
        <v>6</v>
      </c>
      <c r="G2854" t="s">
        <v>193</v>
      </c>
      <c r="H2854">
        <v>625</v>
      </c>
      <c r="I2854" t="s">
        <v>287</v>
      </c>
      <c r="J2854" t="s">
        <v>133</v>
      </c>
      <c r="K2854" t="s">
        <v>213</v>
      </c>
      <c r="L2854">
        <v>700</v>
      </c>
      <c r="M2854" t="s">
        <v>194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2"/>
      <c r="S2854" t="s">
        <v>305</v>
      </c>
      <c r="U2854" s="182"/>
    </row>
    <row r="2855" spans="1:21" x14ac:dyDescent="0.35">
      <c r="A2855">
        <v>5</v>
      </c>
      <c r="B2855" t="s">
        <v>182</v>
      </c>
      <c r="C2855">
        <v>2020</v>
      </c>
      <c r="D2855">
        <v>6</v>
      </c>
      <c r="E2855" t="s">
        <v>220</v>
      </c>
      <c r="F2855">
        <v>5</v>
      </c>
      <c r="G2855" t="s">
        <v>196</v>
      </c>
      <c r="H2855">
        <v>710</v>
      </c>
      <c r="I2855" t="s">
        <v>221</v>
      </c>
      <c r="J2855" t="s">
        <v>208</v>
      </c>
      <c r="K2855" t="s">
        <v>209</v>
      </c>
      <c r="L2855">
        <v>4552</v>
      </c>
      <c r="M2855" t="s">
        <v>277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2"/>
      <c r="S2855" t="s">
        <v>305</v>
      </c>
      <c r="U2855" s="182"/>
    </row>
    <row r="2856" spans="1:21" x14ac:dyDescent="0.35">
      <c r="A2856">
        <v>4</v>
      </c>
      <c r="B2856" t="s">
        <v>188</v>
      </c>
      <c r="C2856">
        <v>2020</v>
      </c>
      <c r="D2856">
        <v>6</v>
      </c>
      <c r="E2856" t="s">
        <v>220</v>
      </c>
      <c r="F2856">
        <v>10</v>
      </c>
      <c r="G2856" t="s">
        <v>239</v>
      </c>
      <c r="H2856">
        <v>903</v>
      </c>
      <c r="I2856" t="s">
        <v>240</v>
      </c>
      <c r="J2856" t="s">
        <v>122</v>
      </c>
      <c r="K2856" t="s">
        <v>231</v>
      </c>
      <c r="L2856">
        <v>4513</v>
      </c>
      <c r="M2856" t="s">
        <v>241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2"/>
      <c r="S2856" t="s">
        <v>305</v>
      </c>
      <c r="U2856" s="182"/>
    </row>
    <row r="2857" spans="1:21" x14ac:dyDescent="0.35">
      <c r="A2857">
        <v>5</v>
      </c>
      <c r="B2857" t="s">
        <v>182</v>
      </c>
      <c r="C2857">
        <v>2020</v>
      </c>
      <c r="D2857">
        <v>6</v>
      </c>
      <c r="E2857" t="s">
        <v>220</v>
      </c>
      <c r="F2857">
        <v>3</v>
      </c>
      <c r="G2857" t="s">
        <v>190</v>
      </c>
      <c r="H2857">
        <v>603</v>
      </c>
      <c r="I2857" t="s">
        <v>197</v>
      </c>
      <c r="J2857" t="s">
        <v>126</v>
      </c>
      <c r="K2857" t="s">
        <v>198</v>
      </c>
      <c r="L2857">
        <v>300</v>
      </c>
      <c r="M2857" t="s">
        <v>192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2"/>
      <c r="S2857" t="s">
        <v>305</v>
      </c>
      <c r="U2857" s="182"/>
    </row>
    <row r="2858" spans="1:21" x14ac:dyDescent="0.35">
      <c r="A2858">
        <v>5</v>
      </c>
      <c r="B2858" t="s">
        <v>182</v>
      </c>
      <c r="C2858">
        <v>2020</v>
      </c>
      <c r="D2858">
        <v>6</v>
      </c>
      <c r="E2858" t="s">
        <v>220</v>
      </c>
      <c r="F2858">
        <v>3</v>
      </c>
      <c r="G2858" t="s">
        <v>190</v>
      </c>
      <c r="H2858">
        <v>700</v>
      </c>
      <c r="I2858" t="s">
        <v>274</v>
      </c>
      <c r="J2858" t="s">
        <v>208</v>
      </c>
      <c r="K2858" t="s">
        <v>209</v>
      </c>
      <c r="L2858">
        <v>300</v>
      </c>
      <c r="M2858" t="s">
        <v>192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2"/>
      <c r="S2858" t="s">
        <v>305</v>
      </c>
      <c r="U2858" s="182"/>
    </row>
    <row r="2859" spans="1:21" x14ac:dyDescent="0.35">
      <c r="A2859">
        <v>5</v>
      </c>
      <c r="B2859" t="s">
        <v>182</v>
      </c>
      <c r="C2859">
        <v>2020</v>
      </c>
      <c r="D2859">
        <v>6</v>
      </c>
      <c r="E2859" t="s">
        <v>220</v>
      </c>
      <c r="F2859">
        <v>5</v>
      </c>
      <c r="G2859" t="s">
        <v>196</v>
      </c>
      <c r="H2859">
        <v>700</v>
      </c>
      <c r="I2859" t="s">
        <v>274</v>
      </c>
      <c r="J2859" t="s">
        <v>208</v>
      </c>
      <c r="K2859" t="s">
        <v>209</v>
      </c>
      <c r="L2859">
        <v>460</v>
      </c>
      <c r="M2859" t="s">
        <v>199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2"/>
      <c r="S2859" t="s">
        <v>305</v>
      </c>
      <c r="U2859" s="182"/>
    </row>
    <row r="2860" spans="1:21" x14ac:dyDescent="0.35">
      <c r="A2860">
        <v>5</v>
      </c>
      <c r="B2860" t="s">
        <v>182</v>
      </c>
      <c r="C2860">
        <v>2020</v>
      </c>
      <c r="D2860">
        <v>6</v>
      </c>
      <c r="E2860" t="s">
        <v>220</v>
      </c>
      <c r="F2860">
        <v>60</v>
      </c>
      <c r="G2860" t="s">
        <v>213</v>
      </c>
      <c r="H2860">
        <v>615</v>
      </c>
      <c r="I2860" t="s">
        <v>293</v>
      </c>
      <c r="J2860" t="s">
        <v>124</v>
      </c>
      <c r="K2860" t="s">
        <v>262</v>
      </c>
      <c r="L2860">
        <v>4563</v>
      </c>
      <c r="M2860" t="s">
        <v>229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2"/>
      <c r="S2860" t="s">
        <v>305</v>
      </c>
      <c r="U2860" s="182"/>
    </row>
    <row r="2861" spans="1:21" x14ac:dyDescent="0.35">
      <c r="A2861">
        <v>5</v>
      </c>
      <c r="B2861" t="s">
        <v>182</v>
      </c>
      <c r="C2861">
        <v>2020</v>
      </c>
      <c r="D2861">
        <v>6</v>
      </c>
      <c r="E2861" t="s">
        <v>220</v>
      </c>
      <c r="F2861">
        <v>6</v>
      </c>
      <c r="G2861" t="s">
        <v>193</v>
      </c>
      <c r="H2861">
        <v>617</v>
      </c>
      <c r="I2861" t="s">
        <v>288</v>
      </c>
      <c r="J2861" t="s">
        <v>289</v>
      </c>
      <c r="K2861" t="s">
        <v>290</v>
      </c>
      <c r="L2861">
        <v>4562</v>
      </c>
      <c r="M2861" t="s">
        <v>212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2"/>
      <c r="S2861" t="s">
        <v>305</v>
      </c>
      <c r="U2861" s="182"/>
    </row>
    <row r="2862" spans="1:21" x14ac:dyDescent="0.35">
      <c r="A2862">
        <v>5</v>
      </c>
      <c r="B2862" t="s">
        <v>182</v>
      </c>
      <c r="C2862">
        <v>2020</v>
      </c>
      <c r="D2862">
        <v>6</v>
      </c>
      <c r="E2862" t="s">
        <v>220</v>
      </c>
      <c r="F2862">
        <v>6</v>
      </c>
      <c r="G2862" t="s">
        <v>193</v>
      </c>
      <c r="H2862">
        <v>606</v>
      </c>
      <c r="I2862" t="s">
        <v>280</v>
      </c>
      <c r="J2862" t="s">
        <v>131</v>
      </c>
      <c r="K2862" t="s">
        <v>281</v>
      </c>
      <c r="L2862">
        <v>700</v>
      </c>
      <c r="M2862" t="s">
        <v>194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2"/>
      <c r="S2862" t="s">
        <v>305</v>
      </c>
      <c r="U2862" s="182"/>
    </row>
    <row r="2863" spans="1:21" x14ac:dyDescent="0.35">
      <c r="A2863">
        <v>5</v>
      </c>
      <c r="B2863" t="s">
        <v>182</v>
      </c>
      <c r="C2863">
        <v>2020</v>
      </c>
      <c r="D2863">
        <v>6</v>
      </c>
      <c r="E2863" t="s">
        <v>220</v>
      </c>
      <c r="F2863">
        <v>60</v>
      </c>
      <c r="G2863" t="s">
        <v>213</v>
      </c>
      <c r="H2863">
        <v>623</v>
      </c>
      <c r="I2863" t="s">
        <v>296</v>
      </c>
      <c r="J2863" t="s">
        <v>125</v>
      </c>
      <c r="K2863" t="s">
        <v>228</v>
      </c>
      <c r="L2863">
        <v>360</v>
      </c>
      <c r="M2863" t="s">
        <v>226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2"/>
      <c r="S2863" t="s">
        <v>305</v>
      </c>
      <c r="U2863" s="182"/>
    </row>
    <row r="2864" spans="1:21" x14ac:dyDescent="0.35">
      <c r="A2864">
        <v>5</v>
      </c>
      <c r="B2864" t="s">
        <v>182</v>
      </c>
      <c r="C2864">
        <v>2020</v>
      </c>
      <c r="D2864">
        <v>6</v>
      </c>
      <c r="E2864" t="s">
        <v>220</v>
      </c>
      <c r="F2864">
        <v>60</v>
      </c>
      <c r="G2864" t="s">
        <v>213</v>
      </c>
      <c r="H2864">
        <v>600</v>
      </c>
      <c r="I2864" t="s">
        <v>267</v>
      </c>
      <c r="J2864" t="s">
        <v>124</v>
      </c>
      <c r="K2864" t="s">
        <v>262</v>
      </c>
      <c r="L2864">
        <v>360</v>
      </c>
      <c r="M2864" t="s">
        <v>226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2"/>
      <c r="S2864" t="s">
        <v>305</v>
      </c>
      <c r="U2864" s="182"/>
    </row>
    <row r="2865" spans="1:21" x14ac:dyDescent="0.35">
      <c r="A2865">
        <v>5</v>
      </c>
      <c r="B2865" t="s">
        <v>182</v>
      </c>
      <c r="C2865">
        <v>2020</v>
      </c>
      <c r="D2865">
        <v>6</v>
      </c>
      <c r="E2865" t="s">
        <v>220</v>
      </c>
      <c r="F2865">
        <v>10</v>
      </c>
      <c r="G2865" t="s">
        <v>239</v>
      </c>
      <c r="H2865">
        <v>6</v>
      </c>
      <c r="I2865" t="s">
        <v>257</v>
      </c>
      <c r="J2865" t="s">
        <v>123</v>
      </c>
      <c r="K2865" t="s">
        <v>243</v>
      </c>
      <c r="L2865">
        <v>207</v>
      </c>
      <c r="M2865" t="s">
        <v>244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2"/>
      <c r="S2865" t="s">
        <v>305</v>
      </c>
      <c r="U2865" s="182"/>
    </row>
    <row r="2866" spans="1:21" x14ac:dyDescent="0.35">
      <c r="A2866">
        <v>5</v>
      </c>
      <c r="B2866" t="s">
        <v>182</v>
      </c>
      <c r="C2866">
        <v>2020</v>
      </c>
      <c r="D2866">
        <v>6</v>
      </c>
      <c r="E2866" t="s">
        <v>220</v>
      </c>
      <c r="F2866">
        <v>1</v>
      </c>
      <c r="G2866" t="s">
        <v>184</v>
      </c>
      <c r="H2866">
        <v>905</v>
      </c>
      <c r="I2866" t="s">
        <v>273</v>
      </c>
      <c r="J2866" t="s">
        <v>123</v>
      </c>
      <c r="K2866" t="s">
        <v>243</v>
      </c>
      <c r="L2866">
        <v>4512</v>
      </c>
      <c r="M2866" t="s">
        <v>187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2"/>
      <c r="S2866" t="s">
        <v>305</v>
      </c>
      <c r="U2866" s="182"/>
    </row>
    <row r="2867" spans="1:21" x14ac:dyDescent="0.35">
      <c r="A2867">
        <v>5</v>
      </c>
      <c r="B2867" t="s">
        <v>182</v>
      </c>
      <c r="C2867">
        <v>2020</v>
      </c>
      <c r="D2867">
        <v>6</v>
      </c>
      <c r="E2867" t="s">
        <v>220</v>
      </c>
      <c r="F2867">
        <v>5</v>
      </c>
      <c r="G2867" t="s">
        <v>196</v>
      </c>
      <c r="H2867">
        <v>602</v>
      </c>
      <c r="I2867" t="s">
        <v>247</v>
      </c>
      <c r="J2867" t="s">
        <v>126</v>
      </c>
      <c r="K2867" t="s">
        <v>198</v>
      </c>
      <c r="L2867">
        <v>460</v>
      </c>
      <c r="M2867" t="s">
        <v>199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2"/>
      <c r="S2867" t="s">
        <v>305</v>
      </c>
      <c r="U2867" s="182"/>
    </row>
    <row r="2868" spans="1:21" x14ac:dyDescent="0.35">
      <c r="A2868">
        <v>4</v>
      </c>
      <c r="B2868" t="s">
        <v>188</v>
      </c>
      <c r="C2868">
        <v>2020</v>
      </c>
      <c r="D2868">
        <v>6</v>
      </c>
      <c r="E2868" t="s">
        <v>220</v>
      </c>
      <c r="F2868">
        <v>1</v>
      </c>
      <c r="G2868" t="s">
        <v>184</v>
      </c>
      <c r="H2868">
        <v>6</v>
      </c>
      <c r="I2868" t="s">
        <v>257</v>
      </c>
      <c r="J2868" t="s">
        <v>123</v>
      </c>
      <c r="K2868" t="s">
        <v>243</v>
      </c>
      <c r="L2868">
        <v>200</v>
      </c>
      <c r="M2868" t="s">
        <v>211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2"/>
      <c r="S2868" t="s">
        <v>305</v>
      </c>
      <c r="U2868" s="182"/>
    </row>
    <row r="2869" spans="1:21" x14ac:dyDescent="0.35">
      <c r="A2869">
        <v>5</v>
      </c>
      <c r="B2869" t="s">
        <v>182</v>
      </c>
      <c r="C2869">
        <v>2020</v>
      </c>
      <c r="D2869">
        <v>6</v>
      </c>
      <c r="E2869" t="s">
        <v>220</v>
      </c>
      <c r="F2869">
        <v>75</v>
      </c>
      <c r="G2869" t="s">
        <v>213</v>
      </c>
      <c r="H2869">
        <v>18</v>
      </c>
      <c r="I2869" t="s">
        <v>216</v>
      </c>
      <c r="J2869" t="s">
        <v>120</v>
      </c>
      <c r="K2869" t="s">
        <v>217</v>
      </c>
      <c r="L2869">
        <v>1575</v>
      </c>
      <c r="M2869" t="s">
        <v>219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2"/>
      <c r="S2869" t="s">
        <v>305</v>
      </c>
      <c r="U2869" s="182"/>
    </row>
    <row r="2870" spans="1:21" x14ac:dyDescent="0.35">
      <c r="A2870">
        <v>5</v>
      </c>
      <c r="B2870" t="s">
        <v>182</v>
      </c>
      <c r="C2870">
        <v>2020</v>
      </c>
      <c r="D2870">
        <v>6</v>
      </c>
      <c r="E2870" t="s">
        <v>220</v>
      </c>
      <c r="F2870">
        <v>3</v>
      </c>
      <c r="G2870" t="s">
        <v>190</v>
      </c>
      <c r="H2870">
        <v>950</v>
      </c>
      <c r="I2870" t="s">
        <v>185</v>
      </c>
      <c r="J2870" t="s">
        <v>116</v>
      </c>
      <c r="K2870" t="s">
        <v>186</v>
      </c>
      <c r="L2870">
        <v>4532</v>
      </c>
      <c r="M2870" t="s">
        <v>201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2"/>
      <c r="S2870" t="s">
        <v>305</v>
      </c>
      <c r="U2870" s="182"/>
    </row>
    <row r="2871" spans="1:21" x14ac:dyDescent="0.35">
      <c r="A2871">
        <v>5</v>
      </c>
      <c r="B2871" t="s">
        <v>182</v>
      </c>
      <c r="C2871">
        <v>2020</v>
      </c>
      <c r="D2871">
        <v>6</v>
      </c>
      <c r="E2871" t="s">
        <v>220</v>
      </c>
      <c r="F2871">
        <v>5</v>
      </c>
      <c r="G2871" t="s">
        <v>196</v>
      </c>
      <c r="H2871">
        <v>8</v>
      </c>
      <c r="I2871" t="s">
        <v>249</v>
      </c>
      <c r="J2871" t="s">
        <v>127</v>
      </c>
      <c r="K2871" t="s">
        <v>250</v>
      </c>
      <c r="L2871">
        <v>460</v>
      </c>
      <c r="M2871" t="s">
        <v>199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2"/>
      <c r="S2871" t="s">
        <v>305</v>
      </c>
      <c r="U2871" s="182"/>
    </row>
    <row r="2872" spans="1:21" x14ac:dyDescent="0.35">
      <c r="A2872">
        <v>5</v>
      </c>
      <c r="B2872" t="s">
        <v>182</v>
      </c>
      <c r="C2872">
        <v>2020</v>
      </c>
      <c r="D2872">
        <v>6</v>
      </c>
      <c r="E2872" t="s">
        <v>220</v>
      </c>
      <c r="F2872">
        <v>3</v>
      </c>
      <c r="G2872" t="s">
        <v>190</v>
      </c>
      <c r="H2872">
        <v>951</v>
      </c>
      <c r="I2872" t="s">
        <v>251</v>
      </c>
      <c r="J2872" t="s">
        <v>127</v>
      </c>
      <c r="K2872" t="s">
        <v>250</v>
      </c>
      <c r="L2872">
        <v>4532</v>
      </c>
      <c r="M2872" t="s">
        <v>201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2"/>
      <c r="S2872" t="s">
        <v>305</v>
      </c>
      <c r="U2872" s="182"/>
    </row>
    <row r="2873" spans="1:21" x14ac:dyDescent="0.35">
      <c r="A2873">
        <v>4</v>
      </c>
      <c r="B2873" t="s">
        <v>188</v>
      </c>
      <c r="C2873">
        <v>2020</v>
      </c>
      <c r="D2873">
        <v>6</v>
      </c>
      <c r="E2873" t="s">
        <v>220</v>
      </c>
      <c r="F2873">
        <v>1</v>
      </c>
      <c r="G2873" t="s">
        <v>184</v>
      </c>
      <c r="H2873">
        <v>950</v>
      </c>
      <c r="I2873" t="s">
        <v>185</v>
      </c>
      <c r="J2873" t="s">
        <v>116</v>
      </c>
      <c r="K2873" t="s">
        <v>186</v>
      </c>
      <c r="L2873">
        <v>4512</v>
      </c>
      <c r="M2873" t="s">
        <v>187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2"/>
      <c r="S2873" t="s">
        <v>305</v>
      </c>
      <c r="U2873" s="182"/>
    </row>
    <row r="2874" spans="1:21" x14ac:dyDescent="0.35">
      <c r="A2874">
        <v>5</v>
      </c>
      <c r="B2874" t="s">
        <v>182</v>
      </c>
      <c r="C2874">
        <v>2020</v>
      </c>
      <c r="D2874">
        <v>6</v>
      </c>
      <c r="E2874" t="s">
        <v>220</v>
      </c>
      <c r="F2874">
        <v>5</v>
      </c>
      <c r="G2874" t="s">
        <v>196</v>
      </c>
      <c r="H2874">
        <v>5</v>
      </c>
      <c r="I2874" t="s">
        <v>191</v>
      </c>
      <c r="J2874" t="s">
        <v>116</v>
      </c>
      <c r="K2874" t="s">
        <v>186</v>
      </c>
      <c r="L2874">
        <v>460</v>
      </c>
      <c r="M2874" t="s">
        <v>199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2"/>
      <c r="S2874" t="s">
        <v>305</v>
      </c>
      <c r="U2874" s="182"/>
    </row>
    <row r="2875" spans="1:21" x14ac:dyDescent="0.35">
      <c r="A2875">
        <v>5</v>
      </c>
      <c r="B2875" t="s">
        <v>182</v>
      </c>
      <c r="C2875">
        <v>2020</v>
      </c>
      <c r="D2875">
        <v>6</v>
      </c>
      <c r="E2875" t="s">
        <v>220</v>
      </c>
      <c r="F2875">
        <v>5</v>
      </c>
      <c r="G2875" t="s">
        <v>196</v>
      </c>
      <c r="H2875">
        <v>11</v>
      </c>
      <c r="I2875" t="s">
        <v>284</v>
      </c>
      <c r="J2875" t="s">
        <v>116</v>
      </c>
      <c r="K2875" t="s">
        <v>186</v>
      </c>
      <c r="L2875">
        <v>460</v>
      </c>
      <c r="M2875" t="s">
        <v>199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2"/>
      <c r="S2875" t="s">
        <v>305</v>
      </c>
      <c r="U2875" s="182"/>
    </row>
    <row r="2876" spans="1:21" x14ac:dyDescent="0.35">
      <c r="A2876">
        <v>5</v>
      </c>
      <c r="B2876" t="s">
        <v>182</v>
      </c>
      <c r="C2876">
        <v>2020</v>
      </c>
      <c r="D2876">
        <v>6</v>
      </c>
      <c r="E2876" t="s">
        <v>220</v>
      </c>
      <c r="F2876">
        <v>3</v>
      </c>
      <c r="G2876" t="s">
        <v>190</v>
      </c>
      <c r="H2876">
        <v>9</v>
      </c>
      <c r="I2876" t="s">
        <v>276</v>
      </c>
      <c r="J2876" t="s">
        <v>118</v>
      </c>
      <c r="K2876" t="s">
        <v>237</v>
      </c>
      <c r="L2876">
        <v>300</v>
      </c>
      <c r="M2876" t="s">
        <v>192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2"/>
      <c r="S2876" t="s">
        <v>305</v>
      </c>
      <c r="U2876" s="182"/>
    </row>
    <row r="2877" spans="1:21" x14ac:dyDescent="0.35">
      <c r="A2877">
        <v>5</v>
      </c>
      <c r="B2877" t="s">
        <v>182</v>
      </c>
      <c r="C2877">
        <v>2020</v>
      </c>
      <c r="D2877">
        <v>6</v>
      </c>
      <c r="E2877" t="s">
        <v>220</v>
      </c>
      <c r="F2877">
        <v>6</v>
      </c>
      <c r="G2877" t="s">
        <v>193</v>
      </c>
      <c r="H2877">
        <v>603</v>
      </c>
      <c r="I2877" t="s">
        <v>197</v>
      </c>
      <c r="J2877" t="s">
        <v>126</v>
      </c>
      <c r="K2877" t="s">
        <v>198</v>
      </c>
      <c r="L2877">
        <v>700</v>
      </c>
      <c r="M2877" t="s">
        <v>194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2"/>
      <c r="S2877" t="s">
        <v>305</v>
      </c>
      <c r="U2877" s="182"/>
    </row>
    <row r="2878" spans="1:21" x14ac:dyDescent="0.35">
      <c r="A2878">
        <v>5</v>
      </c>
      <c r="B2878" t="s">
        <v>182</v>
      </c>
      <c r="C2878">
        <v>2020</v>
      </c>
      <c r="D2878">
        <v>6</v>
      </c>
      <c r="E2878" t="s">
        <v>220</v>
      </c>
      <c r="F2878">
        <v>6</v>
      </c>
      <c r="G2878" t="s">
        <v>193</v>
      </c>
      <c r="H2878">
        <v>609</v>
      </c>
      <c r="I2878" t="s">
        <v>299</v>
      </c>
      <c r="J2878" t="s">
        <v>279</v>
      </c>
      <c r="K2878" t="s">
        <v>213</v>
      </c>
      <c r="L2878">
        <v>700</v>
      </c>
      <c r="M2878" t="s">
        <v>194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2"/>
      <c r="S2878" t="s">
        <v>305</v>
      </c>
      <c r="U2878" s="182"/>
    </row>
    <row r="2879" spans="1:21" x14ac:dyDescent="0.35">
      <c r="A2879">
        <v>5</v>
      </c>
      <c r="B2879" t="s">
        <v>182</v>
      </c>
      <c r="C2879">
        <v>2020</v>
      </c>
      <c r="D2879">
        <v>6</v>
      </c>
      <c r="E2879" t="s">
        <v>220</v>
      </c>
      <c r="F2879">
        <v>75</v>
      </c>
      <c r="G2879" t="s">
        <v>213</v>
      </c>
      <c r="H2879">
        <v>701</v>
      </c>
      <c r="I2879" t="s">
        <v>207</v>
      </c>
      <c r="J2879" t="s">
        <v>208</v>
      </c>
      <c r="K2879" t="s">
        <v>209</v>
      </c>
      <c r="L2879">
        <v>1575</v>
      </c>
      <c r="M2879" t="s">
        <v>219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2"/>
      <c r="S2879" t="s">
        <v>305</v>
      </c>
      <c r="U2879" s="182"/>
    </row>
    <row r="2880" spans="1:21" x14ac:dyDescent="0.35">
      <c r="A2880">
        <v>5</v>
      </c>
      <c r="B2880" t="s">
        <v>182</v>
      </c>
      <c r="C2880">
        <v>2020</v>
      </c>
      <c r="D2880">
        <v>6</v>
      </c>
      <c r="E2880" t="s">
        <v>220</v>
      </c>
      <c r="F2880">
        <v>72</v>
      </c>
      <c r="G2880" t="s">
        <v>213</v>
      </c>
      <c r="H2880">
        <v>1</v>
      </c>
      <c r="I2880" t="s">
        <v>230</v>
      </c>
      <c r="J2880" t="s">
        <v>122</v>
      </c>
      <c r="K2880" t="s">
        <v>231</v>
      </c>
      <c r="L2880">
        <v>1572</v>
      </c>
      <c r="M2880" t="s">
        <v>232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2"/>
      <c r="S2880" t="s">
        <v>305</v>
      </c>
      <c r="U2880" s="182"/>
    </row>
    <row r="2881" spans="1:21" x14ac:dyDescent="0.35">
      <c r="A2881">
        <v>5</v>
      </c>
      <c r="B2881" t="s">
        <v>182</v>
      </c>
      <c r="C2881">
        <v>2020</v>
      </c>
      <c r="D2881">
        <v>6</v>
      </c>
      <c r="E2881" t="s">
        <v>220</v>
      </c>
      <c r="F2881">
        <v>10</v>
      </c>
      <c r="G2881" t="s">
        <v>239</v>
      </c>
      <c r="H2881">
        <v>903</v>
      </c>
      <c r="I2881" t="s">
        <v>240</v>
      </c>
      <c r="J2881" t="s">
        <v>122</v>
      </c>
      <c r="K2881" t="s">
        <v>231</v>
      </c>
      <c r="L2881">
        <v>4513</v>
      </c>
      <c r="M2881" t="s">
        <v>241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2"/>
      <c r="S2881" t="s">
        <v>305</v>
      </c>
      <c r="U2881" s="182"/>
    </row>
    <row r="2882" spans="1:21" x14ac:dyDescent="0.35">
      <c r="A2882">
        <v>4</v>
      </c>
      <c r="B2882" t="s">
        <v>188</v>
      </c>
      <c r="C2882">
        <v>2020</v>
      </c>
      <c r="D2882">
        <v>6</v>
      </c>
      <c r="E2882" t="s">
        <v>220</v>
      </c>
      <c r="F2882">
        <v>1</v>
      </c>
      <c r="G2882" t="s">
        <v>184</v>
      </c>
      <c r="H2882">
        <v>1</v>
      </c>
      <c r="I2882" t="s">
        <v>230</v>
      </c>
      <c r="J2882" t="s">
        <v>122</v>
      </c>
      <c r="K2882" t="s">
        <v>231</v>
      </c>
      <c r="L2882">
        <v>200</v>
      </c>
      <c r="M2882" t="s">
        <v>211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2"/>
      <c r="S2882" t="s">
        <v>305</v>
      </c>
      <c r="U2882" s="182"/>
    </row>
    <row r="2883" spans="1:21" x14ac:dyDescent="0.35">
      <c r="A2883">
        <v>5</v>
      </c>
      <c r="B2883" t="s">
        <v>182</v>
      </c>
      <c r="C2883">
        <v>2020</v>
      </c>
      <c r="D2883">
        <v>6</v>
      </c>
      <c r="E2883" t="s">
        <v>220</v>
      </c>
      <c r="F2883">
        <v>1</v>
      </c>
      <c r="G2883" t="s">
        <v>184</v>
      </c>
      <c r="H2883">
        <v>2</v>
      </c>
      <c r="I2883" t="s">
        <v>265</v>
      </c>
      <c r="J2883" t="s">
        <v>122</v>
      </c>
      <c r="K2883" t="s">
        <v>231</v>
      </c>
      <c r="L2883">
        <v>200</v>
      </c>
      <c r="M2883" t="s">
        <v>211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2"/>
      <c r="S2883" t="s">
        <v>305</v>
      </c>
      <c r="U2883" s="182"/>
    </row>
    <row r="2884" spans="1:21" x14ac:dyDescent="0.35">
      <c r="A2884">
        <v>4</v>
      </c>
      <c r="B2884" t="s">
        <v>188</v>
      </c>
      <c r="C2884">
        <v>2020</v>
      </c>
      <c r="D2884">
        <v>6</v>
      </c>
      <c r="E2884" t="s">
        <v>220</v>
      </c>
      <c r="F2884">
        <v>10</v>
      </c>
      <c r="G2884" t="s">
        <v>239</v>
      </c>
      <c r="H2884">
        <v>905</v>
      </c>
      <c r="I2884" t="s">
        <v>273</v>
      </c>
      <c r="J2884" t="s">
        <v>123</v>
      </c>
      <c r="K2884" t="s">
        <v>243</v>
      </c>
      <c r="L2884">
        <v>4513</v>
      </c>
      <c r="M2884" t="s">
        <v>241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2"/>
      <c r="S2884" t="s">
        <v>305</v>
      </c>
      <c r="U2884" s="182"/>
    </row>
    <row r="2885" spans="1:21" x14ac:dyDescent="0.35">
      <c r="A2885">
        <v>4</v>
      </c>
      <c r="B2885" t="s">
        <v>188</v>
      </c>
      <c r="C2885">
        <v>2020</v>
      </c>
      <c r="D2885">
        <v>6</v>
      </c>
      <c r="E2885" t="s">
        <v>220</v>
      </c>
      <c r="F2885">
        <v>1</v>
      </c>
      <c r="G2885" t="s">
        <v>184</v>
      </c>
      <c r="H2885">
        <v>905</v>
      </c>
      <c r="I2885" t="s">
        <v>273</v>
      </c>
      <c r="J2885" t="s">
        <v>123</v>
      </c>
      <c r="K2885" t="s">
        <v>243</v>
      </c>
      <c r="L2885">
        <v>4512</v>
      </c>
      <c r="M2885" t="s">
        <v>187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2"/>
      <c r="S2885" t="s">
        <v>305</v>
      </c>
      <c r="U2885" s="182"/>
    </row>
    <row r="2886" spans="1:21" x14ac:dyDescent="0.35">
      <c r="A2886">
        <v>5</v>
      </c>
      <c r="B2886" t="s">
        <v>182</v>
      </c>
      <c r="C2886">
        <v>2020</v>
      </c>
      <c r="D2886">
        <v>6</v>
      </c>
      <c r="E2886" t="s">
        <v>220</v>
      </c>
      <c r="F2886">
        <v>6</v>
      </c>
      <c r="G2886" t="s">
        <v>193</v>
      </c>
      <c r="H2886">
        <v>616</v>
      </c>
      <c r="I2886" t="s">
        <v>200</v>
      </c>
      <c r="J2886" t="s">
        <v>126</v>
      </c>
      <c r="K2886" t="s">
        <v>198</v>
      </c>
      <c r="L2886">
        <v>4562</v>
      </c>
      <c r="M2886" t="s">
        <v>212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2"/>
      <c r="S2886" t="s">
        <v>305</v>
      </c>
      <c r="U2886" s="182"/>
    </row>
    <row r="2887" spans="1:21" x14ac:dyDescent="0.35">
      <c r="A2887">
        <v>5</v>
      </c>
      <c r="B2887" t="s">
        <v>182</v>
      </c>
      <c r="C2887">
        <v>2020</v>
      </c>
      <c r="D2887">
        <v>6</v>
      </c>
      <c r="E2887" t="s">
        <v>220</v>
      </c>
      <c r="F2887">
        <v>1</v>
      </c>
      <c r="G2887" t="s">
        <v>184</v>
      </c>
      <c r="H2887">
        <v>7</v>
      </c>
      <c r="I2887" t="s">
        <v>242</v>
      </c>
      <c r="J2887" t="s">
        <v>123</v>
      </c>
      <c r="K2887" t="s">
        <v>243</v>
      </c>
      <c r="L2887">
        <v>200</v>
      </c>
      <c r="M2887" t="s">
        <v>211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2"/>
      <c r="S2887" t="s">
        <v>305</v>
      </c>
      <c r="U2887" s="182"/>
    </row>
    <row r="2888" spans="1:21" x14ac:dyDescent="0.35">
      <c r="A2888">
        <v>5</v>
      </c>
      <c r="B2888" t="s">
        <v>182</v>
      </c>
      <c r="C2888">
        <v>2020</v>
      </c>
      <c r="D2888">
        <v>6</v>
      </c>
      <c r="E2888" t="s">
        <v>220</v>
      </c>
      <c r="F2888">
        <v>3</v>
      </c>
      <c r="G2888" t="s">
        <v>190</v>
      </c>
      <c r="H2888">
        <v>954</v>
      </c>
      <c r="I2888" t="s">
        <v>238</v>
      </c>
      <c r="J2888" t="s">
        <v>120</v>
      </c>
      <c r="K2888" t="s">
        <v>217</v>
      </c>
      <c r="L2888">
        <v>4532</v>
      </c>
      <c r="M2888" t="s">
        <v>201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2"/>
      <c r="S2888" t="s">
        <v>305</v>
      </c>
      <c r="U2888" s="182"/>
    </row>
    <row r="2889" spans="1:21" x14ac:dyDescent="0.35">
      <c r="A2889">
        <v>5</v>
      </c>
      <c r="B2889" t="s">
        <v>182</v>
      </c>
      <c r="C2889">
        <v>2020</v>
      </c>
      <c r="D2889">
        <v>6</v>
      </c>
      <c r="E2889" t="s">
        <v>220</v>
      </c>
      <c r="F2889">
        <v>77</v>
      </c>
      <c r="G2889" t="s">
        <v>213</v>
      </c>
      <c r="H2889">
        <v>950</v>
      </c>
      <c r="I2889" t="s">
        <v>185</v>
      </c>
      <c r="J2889" t="s">
        <v>116</v>
      </c>
      <c r="K2889" t="s">
        <v>186</v>
      </c>
      <c r="L2889">
        <v>4577</v>
      </c>
      <c r="M2889" t="s">
        <v>213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2"/>
      <c r="S2889" t="s">
        <v>305</v>
      </c>
      <c r="U2889" s="182"/>
    </row>
    <row r="2890" spans="1:21" x14ac:dyDescent="0.35">
      <c r="A2890">
        <v>5</v>
      </c>
      <c r="B2890" t="s">
        <v>182</v>
      </c>
      <c r="C2890">
        <v>2020</v>
      </c>
      <c r="D2890">
        <v>6</v>
      </c>
      <c r="E2890" t="s">
        <v>220</v>
      </c>
      <c r="F2890">
        <v>3</v>
      </c>
      <c r="G2890" t="s">
        <v>190</v>
      </c>
      <c r="H2890">
        <v>953</v>
      </c>
      <c r="I2890" t="s">
        <v>214</v>
      </c>
      <c r="J2890" t="s">
        <v>119</v>
      </c>
      <c r="K2890" t="s">
        <v>215</v>
      </c>
      <c r="L2890">
        <v>4532</v>
      </c>
      <c r="M2890" t="s">
        <v>201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2"/>
      <c r="S2890" t="s">
        <v>305</v>
      </c>
      <c r="U2890" s="182"/>
    </row>
    <row r="2891" spans="1:21" x14ac:dyDescent="0.35">
      <c r="A2891">
        <v>5</v>
      </c>
      <c r="B2891" t="s">
        <v>182</v>
      </c>
      <c r="C2891">
        <v>2020</v>
      </c>
      <c r="D2891">
        <v>6</v>
      </c>
      <c r="E2891" t="s">
        <v>220</v>
      </c>
      <c r="F2891">
        <v>10</v>
      </c>
      <c r="G2891" t="s">
        <v>239</v>
      </c>
      <c r="H2891">
        <v>950</v>
      </c>
      <c r="I2891" t="s">
        <v>185</v>
      </c>
      <c r="J2891" t="s">
        <v>116</v>
      </c>
      <c r="K2891" t="s">
        <v>186</v>
      </c>
      <c r="L2891">
        <v>4513</v>
      </c>
      <c r="M2891" t="s">
        <v>241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2"/>
      <c r="S2891" t="s">
        <v>305</v>
      </c>
      <c r="U2891" s="182"/>
    </row>
    <row r="2892" spans="1:21" x14ac:dyDescent="0.35">
      <c r="A2892">
        <v>4</v>
      </c>
      <c r="B2892" t="s">
        <v>188</v>
      </c>
      <c r="C2892">
        <v>2020</v>
      </c>
      <c r="D2892">
        <v>6</v>
      </c>
      <c r="E2892" t="s">
        <v>220</v>
      </c>
      <c r="F2892">
        <v>5</v>
      </c>
      <c r="G2892" t="s">
        <v>196</v>
      </c>
      <c r="H2892">
        <v>710</v>
      </c>
      <c r="I2892" t="s">
        <v>221</v>
      </c>
      <c r="J2892" t="s">
        <v>208</v>
      </c>
      <c r="K2892" t="s">
        <v>209</v>
      </c>
      <c r="L2892">
        <v>4552</v>
      </c>
      <c r="M2892" t="s">
        <v>277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2"/>
      <c r="S2892" t="s">
        <v>305</v>
      </c>
      <c r="U2892" s="182"/>
    </row>
    <row r="2893" spans="1:21" x14ac:dyDescent="0.35">
      <c r="A2893">
        <v>5</v>
      </c>
      <c r="B2893" t="s">
        <v>182</v>
      </c>
      <c r="C2893">
        <v>2020</v>
      </c>
      <c r="D2893">
        <v>6</v>
      </c>
      <c r="E2893" t="s">
        <v>220</v>
      </c>
      <c r="F2893">
        <v>3</v>
      </c>
      <c r="G2893" t="s">
        <v>190</v>
      </c>
      <c r="H2893">
        <v>2</v>
      </c>
      <c r="I2893" t="s">
        <v>265</v>
      </c>
      <c r="J2893" t="s">
        <v>122</v>
      </c>
      <c r="K2893" t="s">
        <v>231</v>
      </c>
      <c r="L2893">
        <v>300</v>
      </c>
      <c r="M2893" t="s">
        <v>192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2"/>
      <c r="S2893" t="s">
        <v>305</v>
      </c>
      <c r="U2893" s="182"/>
    </row>
    <row r="2894" spans="1:21" x14ac:dyDescent="0.35">
      <c r="A2894">
        <v>5</v>
      </c>
      <c r="B2894" t="s">
        <v>182</v>
      </c>
      <c r="C2894">
        <v>2020</v>
      </c>
      <c r="D2894">
        <v>6</v>
      </c>
      <c r="E2894" t="s">
        <v>220</v>
      </c>
      <c r="F2894">
        <v>3</v>
      </c>
      <c r="G2894" t="s">
        <v>190</v>
      </c>
      <c r="H2894">
        <v>20</v>
      </c>
      <c r="I2894" t="s">
        <v>301</v>
      </c>
      <c r="J2894" t="s">
        <v>129</v>
      </c>
      <c r="K2894" t="s">
        <v>206</v>
      </c>
      <c r="L2894">
        <v>300</v>
      </c>
      <c r="M2894" t="s">
        <v>192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2"/>
      <c r="S2894" t="s">
        <v>305</v>
      </c>
      <c r="U2894" s="182"/>
    </row>
    <row r="2895" spans="1:21" x14ac:dyDescent="0.35">
      <c r="A2895">
        <v>5</v>
      </c>
      <c r="B2895" t="s">
        <v>182</v>
      </c>
      <c r="C2895">
        <v>2020</v>
      </c>
      <c r="D2895">
        <v>6</v>
      </c>
      <c r="E2895" t="s">
        <v>220</v>
      </c>
      <c r="F2895">
        <v>1</v>
      </c>
      <c r="G2895" t="s">
        <v>184</v>
      </c>
      <c r="H2895">
        <v>603</v>
      </c>
      <c r="I2895" t="s">
        <v>197</v>
      </c>
      <c r="J2895" t="s">
        <v>126</v>
      </c>
      <c r="K2895" t="s">
        <v>198</v>
      </c>
      <c r="L2895">
        <v>200</v>
      </c>
      <c r="M2895" t="s">
        <v>211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2"/>
      <c r="S2895" t="s">
        <v>305</v>
      </c>
      <c r="U2895" s="182"/>
    </row>
    <row r="2896" spans="1:21" x14ac:dyDescent="0.35">
      <c r="A2896">
        <v>4</v>
      </c>
      <c r="B2896" t="s">
        <v>188</v>
      </c>
      <c r="C2896">
        <v>2020</v>
      </c>
      <c r="D2896">
        <v>6</v>
      </c>
      <c r="E2896" t="s">
        <v>220</v>
      </c>
      <c r="F2896">
        <v>6</v>
      </c>
      <c r="G2896" t="s">
        <v>193</v>
      </c>
      <c r="H2896">
        <v>615</v>
      </c>
      <c r="I2896" t="s">
        <v>293</v>
      </c>
      <c r="J2896" t="s">
        <v>124</v>
      </c>
      <c r="K2896" t="s">
        <v>262</v>
      </c>
      <c r="L2896">
        <v>4562</v>
      </c>
      <c r="M2896" t="s">
        <v>212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2"/>
      <c r="S2896" t="s">
        <v>305</v>
      </c>
      <c r="U2896" s="182"/>
    </row>
    <row r="2897" spans="1:21" x14ac:dyDescent="0.35">
      <c r="A2897">
        <v>5</v>
      </c>
      <c r="B2897" t="s">
        <v>182</v>
      </c>
      <c r="C2897">
        <v>2020</v>
      </c>
      <c r="D2897">
        <v>6</v>
      </c>
      <c r="E2897" t="s">
        <v>220</v>
      </c>
      <c r="F2897">
        <v>6</v>
      </c>
      <c r="G2897" t="s">
        <v>193</v>
      </c>
      <c r="H2897">
        <v>618</v>
      </c>
      <c r="I2897" t="s">
        <v>295</v>
      </c>
      <c r="J2897" t="s">
        <v>131</v>
      </c>
      <c r="K2897" t="s">
        <v>281</v>
      </c>
      <c r="L2897">
        <v>4562</v>
      </c>
      <c r="M2897" t="s">
        <v>212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2"/>
      <c r="S2897" t="s">
        <v>305</v>
      </c>
      <c r="U2897" s="182"/>
    </row>
    <row r="2898" spans="1:21" x14ac:dyDescent="0.35">
      <c r="A2898">
        <v>4</v>
      </c>
      <c r="B2898" t="s">
        <v>188</v>
      </c>
      <c r="C2898">
        <v>2020</v>
      </c>
      <c r="D2898">
        <v>6</v>
      </c>
      <c r="E2898" t="s">
        <v>220</v>
      </c>
      <c r="F2898">
        <v>60</v>
      </c>
      <c r="G2898" t="s">
        <v>213</v>
      </c>
      <c r="H2898">
        <v>624</v>
      </c>
      <c r="I2898" t="s">
        <v>227</v>
      </c>
      <c r="J2898" t="s">
        <v>125</v>
      </c>
      <c r="K2898" t="s">
        <v>228</v>
      </c>
      <c r="L2898">
        <v>4563</v>
      </c>
      <c r="M2898" t="s">
        <v>229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2"/>
      <c r="S2898" t="s">
        <v>305</v>
      </c>
      <c r="U2898" s="182"/>
    </row>
    <row r="2899" spans="1:21" x14ac:dyDescent="0.35">
      <c r="A2899">
        <v>5</v>
      </c>
      <c r="B2899" t="s">
        <v>182</v>
      </c>
      <c r="C2899">
        <v>2020</v>
      </c>
      <c r="D2899">
        <v>6</v>
      </c>
      <c r="E2899" t="s">
        <v>220</v>
      </c>
      <c r="F2899">
        <v>5</v>
      </c>
      <c r="G2899" t="s">
        <v>196</v>
      </c>
      <c r="H2899">
        <v>603</v>
      </c>
      <c r="I2899" t="s">
        <v>197</v>
      </c>
      <c r="J2899" t="s">
        <v>126</v>
      </c>
      <c r="K2899" t="s">
        <v>198</v>
      </c>
      <c r="L2899">
        <v>460</v>
      </c>
      <c r="M2899" t="s">
        <v>199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2"/>
      <c r="S2899" t="s">
        <v>305</v>
      </c>
      <c r="U2899" s="182"/>
    </row>
    <row r="2900" spans="1:21" x14ac:dyDescent="0.35">
      <c r="A2900">
        <v>5</v>
      </c>
      <c r="B2900" t="s">
        <v>182</v>
      </c>
      <c r="C2900">
        <v>2020</v>
      </c>
      <c r="D2900">
        <v>6</v>
      </c>
      <c r="E2900" t="s">
        <v>220</v>
      </c>
      <c r="F2900">
        <v>1</v>
      </c>
      <c r="G2900" t="s">
        <v>184</v>
      </c>
      <c r="H2900">
        <v>18</v>
      </c>
      <c r="I2900" t="s">
        <v>216</v>
      </c>
      <c r="J2900" t="s">
        <v>120</v>
      </c>
      <c r="K2900" t="s">
        <v>217</v>
      </c>
      <c r="L2900">
        <v>200</v>
      </c>
      <c r="M2900" t="s">
        <v>211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2"/>
      <c r="S2900" t="s">
        <v>305</v>
      </c>
      <c r="U2900" s="182"/>
    </row>
    <row r="2901" spans="1:21" x14ac:dyDescent="0.35">
      <c r="A2901">
        <v>5</v>
      </c>
      <c r="B2901" t="s">
        <v>182</v>
      </c>
      <c r="C2901">
        <v>2020</v>
      </c>
      <c r="D2901">
        <v>6</v>
      </c>
      <c r="E2901" t="s">
        <v>220</v>
      </c>
      <c r="F2901">
        <v>3</v>
      </c>
      <c r="G2901" t="s">
        <v>190</v>
      </c>
      <c r="H2901">
        <v>18</v>
      </c>
      <c r="I2901" t="s">
        <v>216</v>
      </c>
      <c r="J2901" t="s">
        <v>120</v>
      </c>
      <c r="K2901" t="s">
        <v>217</v>
      </c>
      <c r="L2901">
        <v>300</v>
      </c>
      <c r="M2901" t="s">
        <v>192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2"/>
      <c r="S2901" t="s">
        <v>305</v>
      </c>
      <c r="U2901" s="182"/>
    </row>
    <row r="2902" spans="1:21" x14ac:dyDescent="0.35">
      <c r="A2902">
        <v>4</v>
      </c>
      <c r="B2902" t="s">
        <v>188</v>
      </c>
      <c r="C2902">
        <v>2020</v>
      </c>
      <c r="D2902">
        <v>6</v>
      </c>
      <c r="E2902" t="s">
        <v>220</v>
      </c>
      <c r="F2902">
        <v>3</v>
      </c>
      <c r="G2902" t="s">
        <v>190</v>
      </c>
      <c r="H2902">
        <v>950</v>
      </c>
      <c r="I2902" t="s">
        <v>185</v>
      </c>
      <c r="J2902" t="s">
        <v>116</v>
      </c>
      <c r="K2902" t="s">
        <v>186</v>
      </c>
      <c r="L2902">
        <v>4532</v>
      </c>
      <c r="M2902" t="s">
        <v>201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2"/>
      <c r="S2902" t="s">
        <v>305</v>
      </c>
      <c r="U2902" s="182"/>
    </row>
    <row r="2903" spans="1:21" x14ac:dyDescent="0.35">
      <c r="A2903">
        <v>5</v>
      </c>
      <c r="B2903" t="s">
        <v>182</v>
      </c>
      <c r="C2903">
        <v>2020</v>
      </c>
      <c r="D2903">
        <v>6</v>
      </c>
      <c r="E2903" t="s">
        <v>220</v>
      </c>
      <c r="F2903">
        <v>79</v>
      </c>
      <c r="G2903" t="s">
        <v>213</v>
      </c>
      <c r="H2903">
        <v>951</v>
      </c>
      <c r="I2903" t="s">
        <v>251</v>
      </c>
      <c r="J2903" t="s">
        <v>127</v>
      </c>
      <c r="K2903" t="s">
        <v>250</v>
      </c>
      <c r="L2903">
        <v>4579</v>
      </c>
      <c r="M2903" t="s">
        <v>222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2"/>
      <c r="S2903" t="s">
        <v>305</v>
      </c>
      <c r="U2903" s="182"/>
    </row>
    <row r="2904" spans="1:21" x14ac:dyDescent="0.35">
      <c r="A2904">
        <v>5</v>
      </c>
      <c r="B2904" t="s">
        <v>182</v>
      </c>
      <c r="C2904">
        <v>2020</v>
      </c>
      <c r="D2904">
        <v>6</v>
      </c>
      <c r="E2904" t="s">
        <v>220</v>
      </c>
      <c r="F2904">
        <v>79</v>
      </c>
      <c r="G2904" t="s">
        <v>213</v>
      </c>
      <c r="H2904">
        <v>5</v>
      </c>
      <c r="I2904" t="s">
        <v>191</v>
      </c>
      <c r="J2904" t="s">
        <v>116</v>
      </c>
      <c r="K2904" t="s">
        <v>186</v>
      </c>
      <c r="L2904">
        <v>1579</v>
      </c>
      <c r="M2904" t="s">
        <v>272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2"/>
      <c r="S2904" t="s">
        <v>305</v>
      </c>
      <c r="U2904" s="182"/>
    </row>
    <row r="2905" spans="1:21" x14ac:dyDescent="0.35">
      <c r="A2905">
        <v>4</v>
      </c>
      <c r="B2905" t="s">
        <v>188</v>
      </c>
      <c r="C2905">
        <v>2020</v>
      </c>
      <c r="D2905">
        <v>6</v>
      </c>
      <c r="E2905" t="s">
        <v>220</v>
      </c>
      <c r="F2905">
        <v>3</v>
      </c>
      <c r="G2905" t="s">
        <v>190</v>
      </c>
      <c r="H2905">
        <v>9</v>
      </c>
      <c r="I2905" t="s">
        <v>276</v>
      </c>
      <c r="J2905" t="s">
        <v>118</v>
      </c>
      <c r="K2905" t="s">
        <v>237</v>
      </c>
      <c r="L2905">
        <v>300</v>
      </c>
      <c r="M2905" t="s">
        <v>192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2"/>
      <c r="S2905" t="s">
        <v>305</v>
      </c>
      <c r="U2905" s="182"/>
    </row>
    <row r="2906" spans="1:21" x14ac:dyDescent="0.35">
      <c r="A2906">
        <v>4</v>
      </c>
      <c r="B2906" t="s">
        <v>188</v>
      </c>
      <c r="C2906">
        <v>2020</v>
      </c>
      <c r="D2906">
        <v>6</v>
      </c>
      <c r="E2906" t="s">
        <v>220</v>
      </c>
      <c r="F2906">
        <v>1</v>
      </c>
      <c r="G2906" t="s">
        <v>184</v>
      </c>
      <c r="H2906">
        <v>10</v>
      </c>
      <c r="I2906" t="s">
        <v>252</v>
      </c>
      <c r="J2906" t="s">
        <v>119</v>
      </c>
      <c r="K2906" t="s">
        <v>215</v>
      </c>
      <c r="L2906">
        <v>200</v>
      </c>
      <c r="M2906" t="s">
        <v>211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2"/>
      <c r="S2906" t="s">
        <v>305</v>
      </c>
      <c r="U2906" s="182"/>
    </row>
    <row r="2907" spans="1:21" x14ac:dyDescent="0.35">
      <c r="A2907">
        <v>4</v>
      </c>
      <c r="B2907" t="s">
        <v>188</v>
      </c>
      <c r="C2907">
        <v>2020</v>
      </c>
      <c r="D2907">
        <v>6</v>
      </c>
      <c r="E2907" t="s">
        <v>220</v>
      </c>
      <c r="F2907">
        <v>1</v>
      </c>
      <c r="G2907" t="s">
        <v>184</v>
      </c>
      <c r="H2907">
        <v>953</v>
      </c>
      <c r="I2907" t="s">
        <v>214</v>
      </c>
      <c r="J2907" t="s">
        <v>119</v>
      </c>
      <c r="K2907" t="s">
        <v>215</v>
      </c>
      <c r="L2907">
        <v>4512</v>
      </c>
      <c r="M2907" t="s">
        <v>187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2"/>
      <c r="S2907" t="s">
        <v>305</v>
      </c>
      <c r="U2907" s="182"/>
    </row>
    <row r="2908" spans="1:21" x14ac:dyDescent="0.35">
      <c r="A2908">
        <v>5</v>
      </c>
      <c r="B2908" t="s">
        <v>182</v>
      </c>
      <c r="C2908">
        <v>2020</v>
      </c>
      <c r="D2908">
        <v>6</v>
      </c>
      <c r="E2908" t="s">
        <v>220</v>
      </c>
      <c r="F2908">
        <v>3</v>
      </c>
      <c r="G2908" t="s">
        <v>190</v>
      </c>
      <c r="H2908">
        <v>621</v>
      </c>
      <c r="I2908" t="s">
        <v>260</v>
      </c>
      <c r="J2908" t="s">
        <v>117</v>
      </c>
      <c r="K2908" t="s">
        <v>225</v>
      </c>
      <c r="L2908">
        <v>4532</v>
      </c>
      <c r="M2908" t="s">
        <v>201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2"/>
      <c r="S2908" t="s">
        <v>305</v>
      </c>
      <c r="U2908" s="182"/>
    </row>
    <row r="2909" spans="1:21" x14ac:dyDescent="0.35">
      <c r="A2909">
        <v>5</v>
      </c>
      <c r="B2909" t="s">
        <v>182</v>
      </c>
      <c r="C2909">
        <v>2020</v>
      </c>
      <c r="D2909">
        <v>6</v>
      </c>
      <c r="E2909" t="s">
        <v>220</v>
      </c>
      <c r="F2909">
        <v>1</v>
      </c>
      <c r="G2909" t="s">
        <v>184</v>
      </c>
      <c r="H2909">
        <v>616</v>
      </c>
      <c r="I2909" t="s">
        <v>200</v>
      </c>
      <c r="J2909" t="s">
        <v>126</v>
      </c>
      <c r="K2909" t="s">
        <v>198</v>
      </c>
      <c r="L2909">
        <v>4512</v>
      </c>
      <c r="M2909" t="s">
        <v>187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2"/>
      <c r="S2909" t="s">
        <v>305</v>
      </c>
      <c r="U2909" s="182"/>
    </row>
    <row r="2910" spans="1:21" x14ac:dyDescent="0.35">
      <c r="A2910">
        <v>5</v>
      </c>
      <c r="B2910" t="s">
        <v>182</v>
      </c>
      <c r="C2910">
        <v>2020</v>
      </c>
      <c r="D2910">
        <v>6</v>
      </c>
      <c r="E2910" t="s">
        <v>220</v>
      </c>
      <c r="F2910">
        <v>1</v>
      </c>
      <c r="G2910" t="s">
        <v>184</v>
      </c>
      <c r="H2910">
        <v>5</v>
      </c>
      <c r="I2910" t="s">
        <v>191</v>
      </c>
      <c r="J2910" t="s">
        <v>116</v>
      </c>
      <c r="K2910" t="s">
        <v>186</v>
      </c>
      <c r="L2910">
        <v>200</v>
      </c>
      <c r="M2910" t="s">
        <v>211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2"/>
      <c r="S2910" t="s">
        <v>305</v>
      </c>
      <c r="U2910" s="182"/>
    </row>
    <row r="2911" spans="1:21" x14ac:dyDescent="0.35">
      <c r="A2911">
        <v>5</v>
      </c>
      <c r="B2911" t="s">
        <v>182</v>
      </c>
      <c r="C2911">
        <v>2020</v>
      </c>
      <c r="D2911">
        <v>6</v>
      </c>
      <c r="E2911" t="s">
        <v>220</v>
      </c>
      <c r="F2911">
        <v>6</v>
      </c>
      <c r="G2911" t="s">
        <v>193</v>
      </c>
      <c r="H2911">
        <v>608</v>
      </c>
      <c r="I2911" t="s">
        <v>291</v>
      </c>
      <c r="J2911" t="s">
        <v>279</v>
      </c>
      <c r="K2911" t="s">
        <v>213</v>
      </c>
      <c r="L2911">
        <v>700</v>
      </c>
      <c r="M2911" t="s">
        <v>194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2"/>
      <c r="S2911" t="s">
        <v>305</v>
      </c>
      <c r="U2911" s="182"/>
    </row>
    <row r="2912" spans="1:21" x14ac:dyDescent="0.35">
      <c r="A2912">
        <v>5</v>
      </c>
      <c r="B2912" t="s">
        <v>182</v>
      </c>
      <c r="C2912">
        <v>2020</v>
      </c>
      <c r="D2912">
        <v>6</v>
      </c>
      <c r="E2912" t="s">
        <v>220</v>
      </c>
      <c r="F2912">
        <v>79</v>
      </c>
      <c r="G2912" t="s">
        <v>213</v>
      </c>
      <c r="H2912">
        <v>710</v>
      </c>
      <c r="I2912" t="s">
        <v>221</v>
      </c>
      <c r="J2912" t="s">
        <v>208</v>
      </c>
      <c r="K2912" t="s">
        <v>209</v>
      </c>
      <c r="L2912">
        <v>4579</v>
      </c>
      <c r="M2912" t="s">
        <v>222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2"/>
      <c r="S2912" t="s">
        <v>305</v>
      </c>
      <c r="U2912" s="182"/>
    </row>
    <row r="2913" spans="1:21" x14ac:dyDescent="0.35">
      <c r="A2913">
        <v>5</v>
      </c>
      <c r="B2913" t="s">
        <v>182</v>
      </c>
      <c r="C2913">
        <v>2020</v>
      </c>
      <c r="D2913">
        <v>6</v>
      </c>
      <c r="E2913" t="s">
        <v>220</v>
      </c>
      <c r="F2913">
        <v>5</v>
      </c>
      <c r="G2913" t="s">
        <v>196</v>
      </c>
      <c r="H2913">
        <v>701</v>
      </c>
      <c r="I2913" t="s">
        <v>207</v>
      </c>
      <c r="J2913" t="s">
        <v>208</v>
      </c>
      <c r="K2913" t="s">
        <v>209</v>
      </c>
      <c r="L2913">
        <v>460</v>
      </c>
      <c r="M2913" t="s">
        <v>199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2"/>
      <c r="S2913" t="s">
        <v>305</v>
      </c>
      <c r="U2913" s="182"/>
    </row>
    <row r="2914" spans="1:21" x14ac:dyDescent="0.35">
      <c r="A2914">
        <v>5</v>
      </c>
      <c r="B2914" t="s">
        <v>182</v>
      </c>
      <c r="C2914">
        <v>2020</v>
      </c>
      <c r="D2914">
        <v>6</v>
      </c>
      <c r="E2914" t="s">
        <v>220</v>
      </c>
      <c r="F2914">
        <v>3</v>
      </c>
      <c r="G2914" t="s">
        <v>190</v>
      </c>
      <c r="H2914">
        <v>1</v>
      </c>
      <c r="I2914" t="s">
        <v>230</v>
      </c>
      <c r="J2914" t="s">
        <v>122</v>
      </c>
      <c r="K2914" t="s">
        <v>231</v>
      </c>
      <c r="L2914">
        <v>300</v>
      </c>
      <c r="M2914" t="s">
        <v>192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2"/>
      <c r="S2914" t="s">
        <v>305</v>
      </c>
      <c r="U2914" s="182"/>
    </row>
    <row r="2915" spans="1:21" x14ac:dyDescent="0.35">
      <c r="A2915">
        <v>4</v>
      </c>
      <c r="B2915" t="s">
        <v>188</v>
      </c>
      <c r="C2915">
        <v>2020</v>
      </c>
      <c r="D2915">
        <v>6</v>
      </c>
      <c r="E2915" t="s">
        <v>220</v>
      </c>
      <c r="F2915">
        <v>3</v>
      </c>
      <c r="G2915" t="s">
        <v>190</v>
      </c>
      <c r="H2915">
        <v>903</v>
      </c>
      <c r="I2915" t="s">
        <v>240</v>
      </c>
      <c r="J2915" t="s">
        <v>122</v>
      </c>
      <c r="K2915" t="s">
        <v>231</v>
      </c>
      <c r="L2915">
        <v>4532</v>
      </c>
      <c r="M2915" t="s">
        <v>201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2"/>
      <c r="S2915" t="s">
        <v>305</v>
      </c>
      <c r="U2915" s="182"/>
    </row>
    <row r="2916" spans="1:21" x14ac:dyDescent="0.35">
      <c r="A2916">
        <v>5</v>
      </c>
      <c r="B2916" t="s">
        <v>182</v>
      </c>
      <c r="C2916">
        <v>2020</v>
      </c>
      <c r="D2916">
        <v>6</v>
      </c>
      <c r="E2916" t="s">
        <v>220</v>
      </c>
      <c r="F2916">
        <v>1</v>
      </c>
      <c r="G2916" t="s">
        <v>184</v>
      </c>
      <c r="H2916">
        <v>6</v>
      </c>
      <c r="I2916" t="s">
        <v>257</v>
      </c>
      <c r="J2916" t="s">
        <v>123</v>
      </c>
      <c r="K2916" t="s">
        <v>243</v>
      </c>
      <c r="L2916">
        <v>200</v>
      </c>
      <c r="M2916" t="s">
        <v>211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2"/>
      <c r="S2916" t="s">
        <v>305</v>
      </c>
      <c r="U2916" s="182"/>
    </row>
    <row r="2917" spans="1:21" x14ac:dyDescent="0.35">
      <c r="A2917">
        <v>4</v>
      </c>
      <c r="B2917" t="s">
        <v>188</v>
      </c>
      <c r="C2917">
        <v>2020</v>
      </c>
      <c r="D2917">
        <v>6</v>
      </c>
      <c r="E2917" t="s">
        <v>220</v>
      </c>
      <c r="F2917">
        <v>3</v>
      </c>
      <c r="G2917" t="s">
        <v>190</v>
      </c>
      <c r="H2917">
        <v>701</v>
      </c>
      <c r="I2917" t="s">
        <v>207</v>
      </c>
      <c r="J2917" t="s">
        <v>208</v>
      </c>
      <c r="K2917" t="s">
        <v>209</v>
      </c>
      <c r="L2917">
        <v>300</v>
      </c>
      <c r="M2917" t="s">
        <v>192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2"/>
      <c r="S2917" t="s">
        <v>305</v>
      </c>
      <c r="U2917" s="182"/>
    </row>
    <row r="2918" spans="1:21" x14ac:dyDescent="0.35">
      <c r="A2918">
        <v>5</v>
      </c>
      <c r="B2918" t="s">
        <v>182</v>
      </c>
      <c r="C2918">
        <v>2020</v>
      </c>
      <c r="D2918">
        <v>6</v>
      </c>
      <c r="E2918" t="s">
        <v>220</v>
      </c>
      <c r="F2918">
        <v>3</v>
      </c>
      <c r="G2918" t="s">
        <v>190</v>
      </c>
      <c r="H2918">
        <v>602</v>
      </c>
      <c r="I2918" t="s">
        <v>247</v>
      </c>
      <c r="J2918" t="s">
        <v>126</v>
      </c>
      <c r="K2918" t="s">
        <v>198</v>
      </c>
      <c r="L2918">
        <v>300</v>
      </c>
      <c r="M2918" t="s">
        <v>192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2"/>
      <c r="S2918" t="s">
        <v>305</v>
      </c>
      <c r="U2918" s="182"/>
    </row>
    <row r="2919" spans="1:21" x14ac:dyDescent="0.35">
      <c r="A2919">
        <v>4</v>
      </c>
      <c r="B2919" t="s">
        <v>188</v>
      </c>
      <c r="C2919">
        <v>2020</v>
      </c>
      <c r="D2919">
        <v>6</v>
      </c>
      <c r="E2919" t="s">
        <v>220</v>
      </c>
      <c r="F2919">
        <v>60</v>
      </c>
      <c r="G2919" t="s">
        <v>213</v>
      </c>
      <c r="H2919">
        <v>615</v>
      </c>
      <c r="I2919" t="s">
        <v>293</v>
      </c>
      <c r="J2919" t="s">
        <v>124</v>
      </c>
      <c r="K2919" t="s">
        <v>262</v>
      </c>
      <c r="L2919">
        <v>4563</v>
      </c>
      <c r="M2919" t="s">
        <v>229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2"/>
      <c r="S2919" t="s">
        <v>305</v>
      </c>
      <c r="U2919" s="182"/>
    </row>
    <row r="2920" spans="1:21" x14ac:dyDescent="0.35">
      <c r="A2920">
        <v>5</v>
      </c>
      <c r="B2920" t="s">
        <v>182</v>
      </c>
      <c r="C2920">
        <v>2020</v>
      </c>
      <c r="D2920">
        <v>6</v>
      </c>
      <c r="E2920" t="s">
        <v>220</v>
      </c>
      <c r="F2920">
        <v>60</v>
      </c>
      <c r="G2920" t="s">
        <v>213</v>
      </c>
      <c r="H2920">
        <v>624</v>
      </c>
      <c r="I2920" t="s">
        <v>227</v>
      </c>
      <c r="J2920" t="s">
        <v>125</v>
      </c>
      <c r="K2920" t="s">
        <v>228</v>
      </c>
      <c r="L2920">
        <v>4563</v>
      </c>
      <c r="M2920" t="s">
        <v>229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2"/>
      <c r="S2920" t="s">
        <v>305</v>
      </c>
      <c r="U2920" s="182"/>
    </row>
    <row r="2921" spans="1:21" x14ac:dyDescent="0.35">
      <c r="A2921">
        <v>5</v>
      </c>
      <c r="B2921" t="s">
        <v>182</v>
      </c>
      <c r="C2921">
        <v>2020</v>
      </c>
      <c r="D2921">
        <v>6</v>
      </c>
      <c r="E2921" t="s">
        <v>220</v>
      </c>
      <c r="F2921">
        <v>1</v>
      </c>
      <c r="G2921" t="s">
        <v>184</v>
      </c>
      <c r="H2921">
        <v>301</v>
      </c>
      <c r="I2921" t="s">
        <v>248</v>
      </c>
      <c r="J2921" t="s">
        <v>122</v>
      </c>
      <c r="K2921" t="s">
        <v>231</v>
      </c>
      <c r="L2921">
        <v>200</v>
      </c>
      <c r="M2921" t="s">
        <v>211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2"/>
      <c r="S2921" t="s">
        <v>305</v>
      </c>
      <c r="U2921" s="182"/>
    </row>
    <row r="2922" spans="1:21" x14ac:dyDescent="0.35">
      <c r="A2922">
        <v>4</v>
      </c>
      <c r="B2922" t="s">
        <v>188</v>
      </c>
      <c r="C2922">
        <v>2020</v>
      </c>
      <c r="D2922">
        <v>6</v>
      </c>
      <c r="E2922" t="s">
        <v>220</v>
      </c>
      <c r="F2922">
        <v>3</v>
      </c>
      <c r="G2922" t="s">
        <v>190</v>
      </c>
      <c r="H2922">
        <v>616</v>
      </c>
      <c r="I2922" t="s">
        <v>200</v>
      </c>
      <c r="J2922" t="s">
        <v>126</v>
      </c>
      <c r="K2922" t="s">
        <v>198</v>
      </c>
      <c r="L2922">
        <v>4532</v>
      </c>
      <c r="M2922" t="s">
        <v>201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2"/>
      <c r="S2922" t="s">
        <v>305</v>
      </c>
      <c r="U2922" s="182"/>
    </row>
    <row r="2923" spans="1:21" x14ac:dyDescent="0.35">
      <c r="A2923">
        <v>5</v>
      </c>
      <c r="B2923" t="s">
        <v>182</v>
      </c>
      <c r="C2923">
        <v>2020</v>
      </c>
      <c r="D2923">
        <v>6</v>
      </c>
      <c r="E2923" t="s">
        <v>220</v>
      </c>
      <c r="F2923">
        <v>5</v>
      </c>
      <c r="G2923" t="s">
        <v>196</v>
      </c>
      <c r="H2923">
        <v>18</v>
      </c>
      <c r="I2923" t="s">
        <v>216</v>
      </c>
      <c r="J2923" t="s">
        <v>120</v>
      </c>
      <c r="K2923" t="s">
        <v>217</v>
      </c>
      <c r="L2923">
        <v>460</v>
      </c>
      <c r="M2923" t="s">
        <v>199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2"/>
      <c r="S2923" t="s">
        <v>305</v>
      </c>
      <c r="U2923" s="182"/>
    </row>
    <row r="2924" spans="1:21" x14ac:dyDescent="0.35">
      <c r="A2924">
        <v>5</v>
      </c>
      <c r="B2924" t="s">
        <v>182</v>
      </c>
      <c r="C2924">
        <v>2020</v>
      </c>
      <c r="D2924">
        <v>6</v>
      </c>
      <c r="E2924" t="s">
        <v>220</v>
      </c>
      <c r="F2924">
        <v>75</v>
      </c>
      <c r="G2924" t="s">
        <v>213</v>
      </c>
      <c r="H2924">
        <v>13</v>
      </c>
      <c r="I2924" t="s">
        <v>297</v>
      </c>
      <c r="J2924" t="s">
        <v>120</v>
      </c>
      <c r="K2924" t="s">
        <v>217</v>
      </c>
      <c r="L2924">
        <v>1575</v>
      </c>
      <c r="M2924" t="s">
        <v>219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2"/>
      <c r="S2924" t="s">
        <v>305</v>
      </c>
      <c r="U2924" s="182"/>
    </row>
    <row r="2925" spans="1:21" x14ac:dyDescent="0.35">
      <c r="A2925">
        <v>5</v>
      </c>
      <c r="B2925" t="s">
        <v>182</v>
      </c>
      <c r="C2925">
        <v>2020</v>
      </c>
      <c r="D2925">
        <v>6</v>
      </c>
      <c r="E2925" t="s">
        <v>220</v>
      </c>
      <c r="F2925">
        <v>79</v>
      </c>
      <c r="G2925" t="s">
        <v>213</v>
      </c>
      <c r="H2925">
        <v>950</v>
      </c>
      <c r="I2925" t="s">
        <v>185</v>
      </c>
      <c r="J2925" t="s">
        <v>116</v>
      </c>
      <c r="K2925" t="s">
        <v>186</v>
      </c>
      <c r="L2925">
        <v>4579</v>
      </c>
      <c r="M2925" t="s">
        <v>222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2"/>
      <c r="S2925" t="s">
        <v>305</v>
      </c>
      <c r="U2925" s="182"/>
    </row>
    <row r="2926" spans="1:21" x14ac:dyDescent="0.35">
      <c r="A2926">
        <v>5</v>
      </c>
      <c r="B2926" t="s">
        <v>182</v>
      </c>
      <c r="C2926">
        <v>2020</v>
      </c>
      <c r="D2926">
        <v>6</v>
      </c>
      <c r="E2926" t="s">
        <v>220</v>
      </c>
      <c r="F2926">
        <v>5</v>
      </c>
      <c r="G2926" t="s">
        <v>196</v>
      </c>
      <c r="H2926">
        <v>951</v>
      </c>
      <c r="I2926" t="s">
        <v>251</v>
      </c>
      <c r="J2926" t="s">
        <v>127</v>
      </c>
      <c r="K2926" t="s">
        <v>250</v>
      </c>
      <c r="L2926">
        <v>4552</v>
      </c>
      <c r="M2926" t="s">
        <v>277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2"/>
      <c r="S2926" t="s">
        <v>305</v>
      </c>
      <c r="U2926" s="182"/>
    </row>
    <row r="2927" spans="1:21" x14ac:dyDescent="0.35">
      <c r="A2927">
        <v>5</v>
      </c>
      <c r="B2927" t="s">
        <v>182</v>
      </c>
      <c r="C2927">
        <v>2020</v>
      </c>
      <c r="D2927">
        <v>6</v>
      </c>
      <c r="E2927" t="s">
        <v>220</v>
      </c>
      <c r="F2927">
        <v>6</v>
      </c>
      <c r="G2927" t="s">
        <v>193</v>
      </c>
      <c r="H2927">
        <v>5</v>
      </c>
      <c r="I2927" t="s">
        <v>191</v>
      </c>
      <c r="J2927" t="s">
        <v>116</v>
      </c>
      <c r="K2927" t="s">
        <v>186</v>
      </c>
      <c r="L2927">
        <v>700</v>
      </c>
      <c r="M2927" t="s">
        <v>194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2"/>
      <c r="S2927" t="s">
        <v>305</v>
      </c>
      <c r="U2927" s="182"/>
    </row>
    <row r="2928" spans="1:21" x14ac:dyDescent="0.35">
      <c r="A2928">
        <v>4</v>
      </c>
      <c r="B2928" t="s">
        <v>188</v>
      </c>
      <c r="C2928">
        <v>2020</v>
      </c>
      <c r="D2928">
        <v>6</v>
      </c>
      <c r="E2928" t="s">
        <v>220</v>
      </c>
      <c r="F2928">
        <v>3</v>
      </c>
      <c r="G2928" t="s">
        <v>190</v>
      </c>
      <c r="H2928">
        <v>954</v>
      </c>
      <c r="I2928" t="s">
        <v>238</v>
      </c>
      <c r="J2928" t="s">
        <v>120</v>
      </c>
      <c r="K2928" t="s">
        <v>217</v>
      </c>
      <c r="L2928">
        <v>4532</v>
      </c>
      <c r="M2928" t="s">
        <v>201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2"/>
      <c r="S2928" t="s">
        <v>305</v>
      </c>
      <c r="U2928" s="182"/>
    </row>
    <row r="2929" spans="1:21" x14ac:dyDescent="0.35">
      <c r="A2929">
        <v>5</v>
      </c>
      <c r="B2929" t="s">
        <v>182</v>
      </c>
      <c r="C2929">
        <v>2020</v>
      </c>
      <c r="D2929">
        <v>6</v>
      </c>
      <c r="E2929" t="s">
        <v>220</v>
      </c>
      <c r="F2929">
        <v>10</v>
      </c>
      <c r="G2929" t="s">
        <v>239</v>
      </c>
      <c r="H2929">
        <v>616</v>
      </c>
      <c r="I2929" t="s">
        <v>200</v>
      </c>
      <c r="J2929" t="s">
        <v>126</v>
      </c>
      <c r="K2929" t="s">
        <v>198</v>
      </c>
      <c r="L2929">
        <v>4513</v>
      </c>
      <c r="M2929" t="s">
        <v>241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2"/>
      <c r="S2929" t="s">
        <v>305</v>
      </c>
      <c r="U2929" s="182"/>
    </row>
    <row r="2930" spans="1:21" x14ac:dyDescent="0.35">
      <c r="A2930" s="180">
        <v>5</v>
      </c>
      <c r="B2930" s="180" t="s">
        <v>182</v>
      </c>
      <c r="C2930" s="177">
        <v>2020</v>
      </c>
      <c r="D2930" s="180">
        <v>7</v>
      </c>
      <c r="E2930" s="180" t="s">
        <v>285</v>
      </c>
      <c r="F2930" s="181">
        <v>10</v>
      </c>
      <c r="G2930" s="180" t="s">
        <v>239</v>
      </c>
      <c r="H2930" s="180">
        <v>903</v>
      </c>
      <c r="I2930" s="180" t="s">
        <v>240</v>
      </c>
      <c r="J2930" s="180" t="s">
        <v>122</v>
      </c>
      <c r="K2930" s="180" t="s">
        <v>231</v>
      </c>
      <c r="L2930" s="180">
        <v>4513</v>
      </c>
      <c r="M2930" s="180" t="s">
        <v>241</v>
      </c>
      <c r="N2930" s="180">
        <v>32158</v>
      </c>
      <c r="O2930" s="180">
        <v>3211216.68</v>
      </c>
      <c r="P2930" s="180">
        <v>23819106</v>
      </c>
      <c r="Q2930" t="str">
        <f t="shared" ref="Q2930:Q2993" si="46">VLOOKUP(J2930,S:T,2,FALSE)</f>
        <v>1-Residential</v>
      </c>
      <c r="R2930" s="182"/>
      <c r="S2930" t="s">
        <v>305</v>
      </c>
      <c r="U2930" s="182"/>
    </row>
    <row r="2931" spans="1:21" x14ac:dyDescent="0.35">
      <c r="A2931" s="180">
        <v>5</v>
      </c>
      <c r="B2931" s="180" t="s">
        <v>182</v>
      </c>
      <c r="C2931" s="177">
        <v>2020</v>
      </c>
      <c r="D2931" s="180">
        <v>7</v>
      </c>
      <c r="E2931" s="180" t="s">
        <v>285</v>
      </c>
      <c r="F2931" s="181">
        <v>6</v>
      </c>
      <c r="G2931" s="180" t="s">
        <v>193</v>
      </c>
      <c r="H2931" s="180">
        <v>623</v>
      </c>
      <c r="I2931" s="180" t="s">
        <v>296</v>
      </c>
      <c r="J2931" s="180" t="s">
        <v>125</v>
      </c>
      <c r="K2931" s="180" t="s">
        <v>228</v>
      </c>
      <c r="L2931" s="180">
        <v>700</v>
      </c>
      <c r="M2931" s="180" t="s">
        <v>194</v>
      </c>
      <c r="N2931" s="180">
        <v>1</v>
      </c>
      <c r="O2931" s="180">
        <v>1225.5</v>
      </c>
      <c r="P2931" s="180">
        <v>4267</v>
      </c>
      <c r="Q2931" t="str">
        <f t="shared" si="46"/>
        <v>Street</v>
      </c>
      <c r="R2931" s="182"/>
      <c r="S2931" t="s">
        <v>305</v>
      </c>
      <c r="U2931" s="182"/>
    </row>
    <row r="2932" spans="1:21" x14ac:dyDescent="0.35">
      <c r="A2932" s="180">
        <v>5</v>
      </c>
      <c r="B2932" s="180" t="s">
        <v>182</v>
      </c>
      <c r="C2932" s="177">
        <v>2020</v>
      </c>
      <c r="D2932" s="180">
        <v>7</v>
      </c>
      <c r="E2932" s="180" t="s">
        <v>285</v>
      </c>
      <c r="F2932" s="181">
        <v>6</v>
      </c>
      <c r="G2932" s="180" t="s">
        <v>193</v>
      </c>
      <c r="H2932" s="180">
        <v>601</v>
      </c>
      <c r="I2932" s="180" t="s">
        <v>261</v>
      </c>
      <c r="J2932" s="180" t="s">
        <v>124</v>
      </c>
      <c r="K2932" s="180" t="s">
        <v>262</v>
      </c>
      <c r="L2932" s="180">
        <v>700</v>
      </c>
      <c r="M2932" s="180" t="s">
        <v>194</v>
      </c>
      <c r="N2932" s="180">
        <v>120</v>
      </c>
      <c r="O2932" s="180">
        <v>50846.82</v>
      </c>
      <c r="P2932" s="180">
        <v>68768</v>
      </c>
      <c r="Q2932" t="str">
        <f t="shared" si="46"/>
        <v>Street</v>
      </c>
      <c r="R2932" s="182"/>
      <c r="S2932" t="s">
        <v>305</v>
      </c>
      <c r="U2932" s="182"/>
    </row>
    <row r="2933" spans="1:21" x14ac:dyDescent="0.35">
      <c r="A2933" s="180">
        <v>5</v>
      </c>
      <c r="B2933" s="180" t="s">
        <v>182</v>
      </c>
      <c r="C2933" s="177">
        <v>2020</v>
      </c>
      <c r="D2933" s="180">
        <v>7</v>
      </c>
      <c r="E2933" s="180" t="s">
        <v>285</v>
      </c>
      <c r="F2933" s="181">
        <v>60</v>
      </c>
      <c r="G2933" s="180" t="s">
        <v>213</v>
      </c>
      <c r="H2933" s="180">
        <v>601</v>
      </c>
      <c r="I2933" s="180" t="s">
        <v>261</v>
      </c>
      <c r="J2933" s="180" t="s">
        <v>124</v>
      </c>
      <c r="K2933" s="180" t="s">
        <v>262</v>
      </c>
      <c r="L2933" s="180">
        <v>360</v>
      </c>
      <c r="M2933" s="180" t="s">
        <v>226</v>
      </c>
      <c r="N2933" s="180">
        <v>45</v>
      </c>
      <c r="O2933" s="180">
        <v>1147.17</v>
      </c>
      <c r="P2933" s="180">
        <v>1599</v>
      </c>
      <c r="Q2933" t="str">
        <f t="shared" si="46"/>
        <v>Street</v>
      </c>
      <c r="R2933" s="182"/>
      <c r="S2933" t="s">
        <v>305</v>
      </c>
      <c r="U2933" s="182"/>
    </row>
    <row r="2934" spans="1:21" x14ac:dyDescent="0.35">
      <c r="A2934" s="180">
        <v>5</v>
      </c>
      <c r="B2934" s="180" t="s">
        <v>182</v>
      </c>
      <c r="C2934" s="177">
        <v>2020</v>
      </c>
      <c r="D2934" s="180">
        <v>7</v>
      </c>
      <c r="E2934" s="180" t="s">
        <v>285</v>
      </c>
      <c r="F2934" s="181">
        <v>10</v>
      </c>
      <c r="G2934" s="180" t="s">
        <v>239</v>
      </c>
      <c r="H2934" s="180">
        <v>6</v>
      </c>
      <c r="I2934" s="180" t="s">
        <v>257</v>
      </c>
      <c r="J2934" s="180" t="s">
        <v>123</v>
      </c>
      <c r="K2934" s="180" t="s">
        <v>243</v>
      </c>
      <c r="L2934" s="180">
        <v>207</v>
      </c>
      <c r="M2934" s="180" t="s">
        <v>244</v>
      </c>
      <c r="N2934" s="180">
        <v>5387</v>
      </c>
      <c r="O2934" s="180">
        <v>550581.6</v>
      </c>
      <c r="P2934" s="180">
        <v>3666188</v>
      </c>
      <c r="Q2934" t="str">
        <f t="shared" si="46"/>
        <v>2-Low Income Residential</v>
      </c>
      <c r="R2934" s="182"/>
      <c r="S2934" t="s">
        <v>305</v>
      </c>
      <c r="U2934" s="182"/>
    </row>
    <row r="2935" spans="1:21" x14ac:dyDescent="0.35">
      <c r="A2935" s="180">
        <v>5</v>
      </c>
      <c r="B2935" s="180" t="s">
        <v>182</v>
      </c>
      <c r="C2935" s="177">
        <v>2020</v>
      </c>
      <c r="D2935" s="180">
        <v>7</v>
      </c>
      <c r="E2935" s="180" t="s">
        <v>285</v>
      </c>
      <c r="F2935" s="181">
        <v>1</v>
      </c>
      <c r="G2935" s="180" t="s">
        <v>184</v>
      </c>
      <c r="H2935" s="180">
        <v>905</v>
      </c>
      <c r="I2935" s="180" t="s">
        <v>273</v>
      </c>
      <c r="J2935" s="180" t="s">
        <v>123</v>
      </c>
      <c r="K2935" s="180" t="s">
        <v>243</v>
      </c>
      <c r="L2935" s="180">
        <v>4512</v>
      </c>
      <c r="M2935" s="180" t="s">
        <v>187</v>
      </c>
      <c r="N2935" s="180">
        <v>65813</v>
      </c>
      <c r="O2935" s="180">
        <v>1836118.55</v>
      </c>
      <c r="P2935" s="180">
        <v>44000137</v>
      </c>
      <c r="Q2935" t="str">
        <f t="shared" si="46"/>
        <v>2-Low Income Residential</v>
      </c>
      <c r="R2935" s="182"/>
      <c r="S2935" t="s">
        <v>305</v>
      </c>
      <c r="U2935" s="182"/>
    </row>
    <row r="2936" spans="1:21" x14ac:dyDescent="0.35">
      <c r="A2936" s="180">
        <v>4</v>
      </c>
      <c r="B2936" s="180" t="s">
        <v>188</v>
      </c>
      <c r="C2936" s="177">
        <v>2020</v>
      </c>
      <c r="D2936" s="180">
        <v>7</v>
      </c>
      <c r="E2936" s="180" t="s">
        <v>285</v>
      </c>
      <c r="F2936" s="181">
        <v>1</v>
      </c>
      <c r="G2936" s="180" t="s">
        <v>184</v>
      </c>
      <c r="H2936" s="180">
        <v>905</v>
      </c>
      <c r="I2936" s="180" t="s">
        <v>273</v>
      </c>
      <c r="J2936" s="180" t="s">
        <v>123</v>
      </c>
      <c r="K2936" s="180" t="s">
        <v>243</v>
      </c>
      <c r="L2936" s="180">
        <v>4512</v>
      </c>
      <c r="M2936" s="180" t="s">
        <v>187</v>
      </c>
      <c r="N2936" s="180">
        <v>98</v>
      </c>
      <c r="O2936" s="180">
        <v>3001.4</v>
      </c>
      <c r="P2936" s="180">
        <v>65491</v>
      </c>
      <c r="Q2936" t="str">
        <f t="shared" si="46"/>
        <v>2-Low Income Residential</v>
      </c>
      <c r="R2936" s="182"/>
      <c r="S2936" t="s">
        <v>305</v>
      </c>
      <c r="U2936" s="182"/>
    </row>
    <row r="2937" spans="1:21" x14ac:dyDescent="0.35">
      <c r="A2937" s="180">
        <v>5</v>
      </c>
      <c r="B2937" s="180" t="s">
        <v>182</v>
      </c>
      <c r="C2937" s="177">
        <v>2020</v>
      </c>
      <c r="D2937" s="180">
        <v>7</v>
      </c>
      <c r="E2937" s="180" t="s">
        <v>285</v>
      </c>
      <c r="F2937" s="181">
        <v>1</v>
      </c>
      <c r="G2937" s="180" t="s">
        <v>184</v>
      </c>
      <c r="H2937" s="180">
        <v>2</v>
      </c>
      <c r="I2937" s="180" t="s">
        <v>265</v>
      </c>
      <c r="J2937" s="180" t="s">
        <v>122</v>
      </c>
      <c r="K2937" s="180" t="s">
        <v>231</v>
      </c>
      <c r="L2937" s="180">
        <v>200</v>
      </c>
      <c r="M2937" s="180" t="s">
        <v>211</v>
      </c>
      <c r="N2937" s="180">
        <v>329</v>
      </c>
      <c r="O2937" s="180">
        <v>47243.82</v>
      </c>
      <c r="P2937" s="180">
        <v>201812</v>
      </c>
      <c r="Q2937" t="str">
        <f t="shared" si="46"/>
        <v>1-Residential</v>
      </c>
      <c r="R2937" s="182"/>
      <c r="S2937" t="s">
        <v>305</v>
      </c>
      <c r="U2937" s="182"/>
    </row>
    <row r="2938" spans="1:21" x14ac:dyDescent="0.35">
      <c r="A2938" s="180">
        <v>5</v>
      </c>
      <c r="B2938" s="180" t="s">
        <v>182</v>
      </c>
      <c r="C2938" s="177">
        <v>2020</v>
      </c>
      <c r="D2938" s="180">
        <v>7</v>
      </c>
      <c r="E2938" s="180" t="s">
        <v>285</v>
      </c>
      <c r="F2938" s="181">
        <v>3</v>
      </c>
      <c r="G2938" s="180" t="s">
        <v>190</v>
      </c>
      <c r="H2938" s="180">
        <v>603</v>
      </c>
      <c r="I2938" s="180" t="s">
        <v>197</v>
      </c>
      <c r="J2938" s="180" t="s">
        <v>126</v>
      </c>
      <c r="K2938" s="180" t="s">
        <v>198</v>
      </c>
      <c r="L2938" s="180">
        <v>300</v>
      </c>
      <c r="M2938" s="180" t="s">
        <v>192</v>
      </c>
      <c r="N2938" s="180">
        <v>1800</v>
      </c>
      <c r="O2938" s="180">
        <v>146695.16</v>
      </c>
      <c r="P2938" s="180">
        <v>357540</v>
      </c>
      <c r="Q2938" t="str">
        <f t="shared" si="46"/>
        <v>Street</v>
      </c>
      <c r="R2938" s="182"/>
      <c r="S2938" t="s">
        <v>305</v>
      </c>
      <c r="U2938" s="182"/>
    </row>
    <row r="2939" spans="1:21" x14ac:dyDescent="0.35">
      <c r="A2939" s="180">
        <v>5</v>
      </c>
      <c r="B2939" s="180" t="s">
        <v>182</v>
      </c>
      <c r="C2939" s="177">
        <v>2020</v>
      </c>
      <c r="D2939" s="180">
        <v>7</v>
      </c>
      <c r="E2939" s="180" t="s">
        <v>285</v>
      </c>
      <c r="F2939" s="181">
        <v>6</v>
      </c>
      <c r="G2939" s="180" t="s">
        <v>193</v>
      </c>
      <c r="H2939" s="180">
        <v>602</v>
      </c>
      <c r="I2939" s="180" t="s">
        <v>247</v>
      </c>
      <c r="J2939" s="180" t="s">
        <v>126</v>
      </c>
      <c r="K2939" s="180" t="s">
        <v>198</v>
      </c>
      <c r="L2939" s="180">
        <v>700</v>
      </c>
      <c r="M2939" s="180" t="s">
        <v>194</v>
      </c>
      <c r="N2939" s="180">
        <v>322</v>
      </c>
      <c r="O2939" s="180">
        <v>25320.27</v>
      </c>
      <c r="P2939" s="180">
        <v>60277</v>
      </c>
      <c r="Q2939" t="str">
        <f t="shared" si="46"/>
        <v>Street</v>
      </c>
      <c r="R2939" s="182"/>
      <c r="S2939" t="s">
        <v>305</v>
      </c>
      <c r="U2939" s="182"/>
    </row>
    <row r="2940" spans="1:21" x14ac:dyDescent="0.35">
      <c r="A2940" s="180">
        <v>5</v>
      </c>
      <c r="B2940" s="180" t="s">
        <v>182</v>
      </c>
      <c r="C2940" s="177">
        <v>2020</v>
      </c>
      <c r="D2940" s="180">
        <v>7</v>
      </c>
      <c r="E2940" s="180" t="s">
        <v>285</v>
      </c>
      <c r="F2940" s="181">
        <v>5</v>
      </c>
      <c r="G2940" s="180" t="s">
        <v>196</v>
      </c>
      <c r="H2940" s="180">
        <v>18</v>
      </c>
      <c r="I2940" s="180" t="s">
        <v>216</v>
      </c>
      <c r="J2940" s="180" t="s">
        <v>120</v>
      </c>
      <c r="K2940" s="180" t="s">
        <v>217</v>
      </c>
      <c r="L2940" s="180">
        <v>460</v>
      </c>
      <c r="M2940" s="180" t="s">
        <v>199</v>
      </c>
      <c r="N2940" s="180">
        <v>183</v>
      </c>
      <c r="O2940" s="180">
        <v>635701.17000000004</v>
      </c>
      <c r="P2940" s="180">
        <v>3707800</v>
      </c>
      <c r="Q2940" t="str">
        <f t="shared" si="46"/>
        <v>4-Medium C&amp;I</v>
      </c>
      <c r="R2940" s="182"/>
      <c r="S2940" t="s">
        <v>305</v>
      </c>
      <c r="U2940" s="182"/>
    </row>
    <row r="2941" spans="1:21" x14ac:dyDescent="0.35">
      <c r="A2941" s="180">
        <v>5</v>
      </c>
      <c r="B2941" s="180" t="s">
        <v>182</v>
      </c>
      <c r="C2941" s="177">
        <v>2020</v>
      </c>
      <c r="D2941" s="180">
        <v>7</v>
      </c>
      <c r="E2941" s="180" t="s">
        <v>285</v>
      </c>
      <c r="F2941" s="181">
        <v>3</v>
      </c>
      <c r="G2941" s="180" t="s">
        <v>190</v>
      </c>
      <c r="H2941" s="180">
        <v>955</v>
      </c>
      <c r="I2941" s="180" t="s">
        <v>283</v>
      </c>
      <c r="J2941" s="180" t="s">
        <v>120</v>
      </c>
      <c r="K2941" s="180" t="s">
        <v>217</v>
      </c>
      <c r="L2941" s="180">
        <v>4532</v>
      </c>
      <c r="M2941" s="180" t="s">
        <v>201</v>
      </c>
      <c r="N2941" s="180">
        <v>349</v>
      </c>
      <c r="O2941" s="180">
        <v>605922.23</v>
      </c>
      <c r="P2941" s="180">
        <v>7225419</v>
      </c>
      <c r="Q2941" t="str">
        <f t="shared" si="46"/>
        <v>4-Medium C&amp;I</v>
      </c>
      <c r="R2941" s="182"/>
      <c r="S2941" t="s">
        <v>305</v>
      </c>
      <c r="U2941" s="182"/>
    </row>
    <row r="2942" spans="1:21" x14ac:dyDescent="0.35">
      <c r="A2942" s="180">
        <v>5</v>
      </c>
      <c r="B2942" s="180" t="s">
        <v>182</v>
      </c>
      <c r="C2942" s="177">
        <v>2020</v>
      </c>
      <c r="D2942" s="180">
        <v>7</v>
      </c>
      <c r="E2942" s="180" t="s">
        <v>285</v>
      </c>
      <c r="F2942" s="181">
        <v>3</v>
      </c>
      <c r="G2942" s="180" t="s">
        <v>190</v>
      </c>
      <c r="H2942" s="180">
        <v>951</v>
      </c>
      <c r="I2942" s="180" t="s">
        <v>251</v>
      </c>
      <c r="J2942" s="180" t="s">
        <v>127</v>
      </c>
      <c r="K2942" s="180" t="s">
        <v>250</v>
      </c>
      <c r="L2942" s="180">
        <v>4532</v>
      </c>
      <c r="M2942" s="180" t="s">
        <v>201</v>
      </c>
      <c r="N2942" s="180">
        <v>1226</v>
      </c>
      <c r="O2942" s="180">
        <v>50314.22</v>
      </c>
      <c r="P2942" s="180">
        <v>416753</v>
      </c>
      <c r="Q2942" t="str">
        <f t="shared" si="46"/>
        <v>3-Small C&amp;I</v>
      </c>
      <c r="R2942" s="182"/>
      <c r="S2942" t="s">
        <v>305</v>
      </c>
      <c r="U2942" s="182"/>
    </row>
    <row r="2943" spans="1:21" x14ac:dyDescent="0.35">
      <c r="A2943" s="180">
        <v>4</v>
      </c>
      <c r="B2943" s="180" t="s">
        <v>188</v>
      </c>
      <c r="C2943" s="177">
        <v>2020</v>
      </c>
      <c r="D2943" s="180">
        <v>7</v>
      </c>
      <c r="E2943" s="180" t="s">
        <v>285</v>
      </c>
      <c r="F2943" s="181">
        <v>3</v>
      </c>
      <c r="G2943" s="180" t="s">
        <v>190</v>
      </c>
      <c r="H2943" s="180">
        <v>951</v>
      </c>
      <c r="I2943" s="180" t="s">
        <v>251</v>
      </c>
      <c r="J2943" s="180" t="s">
        <v>127</v>
      </c>
      <c r="K2943" s="180" t="s">
        <v>250</v>
      </c>
      <c r="L2943" s="180">
        <v>4532</v>
      </c>
      <c r="M2943" s="180" t="s">
        <v>201</v>
      </c>
      <c r="N2943" s="180">
        <v>6</v>
      </c>
      <c r="O2943" s="180">
        <v>186.87</v>
      </c>
      <c r="P2943" s="180">
        <v>1366</v>
      </c>
      <c r="Q2943" t="str">
        <f t="shared" si="46"/>
        <v>3-Small C&amp;I</v>
      </c>
      <c r="R2943" s="182"/>
      <c r="S2943" t="s">
        <v>305</v>
      </c>
      <c r="U2943" s="182"/>
    </row>
    <row r="2944" spans="1:21" x14ac:dyDescent="0.35">
      <c r="A2944" s="180">
        <v>5</v>
      </c>
      <c r="B2944" s="180" t="s">
        <v>182</v>
      </c>
      <c r="C2944" s="177">
        <v>2020</v>
      </c>
      <c r="D2944" s="180">
        <v>7</v>
      </c>
      <c r="E2944" s="180" t="s">
        <v>285</v>
      </c>
      <c r="F2944" s="181">
        <v>5</v>
      </c>
      <c r="G2944" s="180" t="s">
        <v>196</v>
      </c>
      <c r="H2944" s="180">
        <v>951</v>
      </c>
      <c r="I2944" s="180" t="s">
        <v>251</v>
      </c>
      <c r="J2944" s="180" t="s">
        <v>127</v>
      </c>
      <c r="K2944" s="180" t="s">
        <v>250</v>
      </c>
      <c r="L2944" s="180">
        <v>4552</v>
      </c>
      <c r="M2944" s="180" t="s">
        <v>277</v>
      </c>
      <c r="N2944" s="180">
        <v>1</v>
      </c>
      <c r="O2944" s="180">
        <v>37.22</v>
      </c>
      <c r="P2944" s="180">
        <v>300</v>
      </c>
      <c r="Q2944" t="str">
        <f t="shared" si="46"/>
        <v>3-Small C&amp;I</v>
      </c>
      <c r="R2944" s="182"/>
      <c r="S2944" t="s">
        <v>305</v>
      </c>
      <c r="U2944" s="182"/>
    </row>
    <row r="2945" spans="1:21" x14ac:dyDescent="0.35">
      <c r="A2945" s="180">
        <v>5</v>
      </c>
      <c r="B2945" s="180" t="s">
        <v>182</v>
      </c>
      <c r="C2945" s="177">
        <v>2020</v>
      </c>
      <c r="D2945" s="180">
        <v>7</v>
      </c>
      <c r="E2945" s="180" t="s">
        <v>285</v>
      </c>
      <c r="F2945" s="181">
        <v>1</v>
      </c>
      <c r="G2945" s="180" t="s">
        <v>184</v>
      </c>
      <c r="H2945" s="180">
        <v>10</v>
      </c>
      <c r="I2945" s="180" t="s">
        <v>252</v>
      </c>
      <c r="J2945" s="180" t="s">
        <v>118</v>
      </c>
      <c r="K2945" s="180" t="s">
        <v>237</v>
      </c>
      <c r="L2945" s="180">
        <v>200</v>
      </c>
      <c r="M2945" s="180" t="s">
        <v>211</v>
      </c>
      <c r="N2945" s="180">
        <v>1061</v>
      </c>
      <c r="O2945" s="180">
        <v>83549.17</v>
      </c>
      <c r="P2945" s="180">
        <v>403645</v>
      </c>
      <c r="Q2945" t="str">
        <f t="shared" si="46"/>
        <v>3-Small C&amp;I</v>
      </c>
      <c r="R2945" s="182"/>
      <c r="S2945" t="s">
        <v>305</v>
      </c>
      <c r="U2945" s="182"/>
    </row>
    <row r="2946" spans="1:21" x14ac:dyDescent="0.35">
      <c r="A2946" s="180">
        <v>4</v>
      </c>
      <c r="B2946" s="180" t="s">
        <v>188</v>
      </c>
      <c r="C2946" s="177">
        <v>2020</v>
      </c>
      <c r="D2946" s="180">
        <v>7</v>
      </c>
      <c r="E2946" s="180" t="s">
        <v>285</v>
      </c>
      <c r="F2946" s="181">
        <v>3</v>
      </c>
      <c r="G2946" s="180" t="s">
        <v>190</v>
      </c>
      <c r="H2946" s="180">
        <v>955</v>
      </c>
      <c r="I2946" s="180" t="s">
        <v>283</v>
      </c>
      <c r="J2946" s="180" t="s">
        <v>128</v>
      </c>
      <c r="K2946" s="180" t="s">
        <v>264</v>
      </c>
      <c r="L2946" s="180">
        <v>4532</v>
      </c>
      <c r="M2946" s="180" t="s">
        <v>201</v>
      </c>
      <c r="N2946" s="180">
        <v>1</v>
      </c>
      <c r="O2946" s="180">
        <v>82.64</v>
      </c>
      <c r="P2946" s="180">
        <v>0</v>
      </c>
      <c r="Q2946" t="str">
        <f t="shared" si="46"/>
        <v>4-Medium C&amp;I</v>
      </c>
      <c r="R2946" s="182"/>
      <c r="S2946" t="s">
        <v>305</v>
      </c>
      <c r="U2946" s="182"/>
    </row>
    <row r="2947" spans="1:21" x14ac:dyDescent="0.35">
      <c r="A2947" s="180">
        <v>5</v>
      </c>
      <c r="B2947" s="180" t="s">
        <v>182</v>
      </c>
      <c r="C2947" s="177">
        <v>2020</v>
      </c>
      <c r="D2947" s="180">
        <v>7</v>
      </c>
      <c r="E2947" s="180" t="s">
        <v>285</v>
      </c>
      <c r="F2947" s="181">
        <v>1</v>
      </c>
      <c r="G2947" s="180" t="s">
        <v>184</v>
      </c>
      <c r="H2947" s="180">
        <v>950</v>
      </c>
      <c r="I2947" s="180" t="s">
        <v>185</v>
      </c>
      <c r="J2947" s="180" t="s">
        <v>116</v>
      </c>
      <c r="K2947" s="180" t="s">
        <v>186</v>
      </c>
      <c r="L2947" s="180">
        <v>4512</v>
      </c>
      <c r="M2947" s="180" t="s">
        <v>187</v>
      </c>
      <c r="N2947" s="180">
        <v>805</v>
      </c>
      <c r="O2947" s="180">
        <v>56733.61</v>
      </c>
      <c r="P2947" s="180">
        <v>497334</v>
      </c>
      <c r="Q2947" t="str">
        <f t="shared" si="46"/>
        <v>3-Small C&amp;I</v>
      </c>
      <c r="R2947" s="182"/>
      <c r="S2947" t="s">
        <v>305</v>
      </c>
      <c r="U2947" s="182"/>
    </row>
    <row r="2948" spans="1:21" x14ac:dyDescent="0.35">
      <c r="A2948" s="180">
        <v>5</v>
      </c>
      <c r="B2948" s="180" t="s">
        <v>182</v>
      </c>
      <c r="C2948" s="177">
        <v>2020</v>
      </c>
      <c r="D2948" s="180">
        <v>7</v>
      </c>
      <c r="E2948" s="180" t="s">
        <v>285</v>
      </c>
      <c r="F2948" s="181">
        <v>1</v>
      </c>
      <c r="G2948" s="180" t="s">
        <v>184</v>
      </c>
      <c r="H2948" s="180">
        <v>15</v>
      </c>
      <c r="I2948" s="180" t="s">
        <v>253</v>
      </c>
      <c r="J2948" s="180" t="s">
        <v>119</v>
      </c>
      <c r="K2948" s="180" t="s">
        <v>215</v>
      </c>
      <c r="L2948" s="180">
        <v>200</v>
      </c>
      <c r="M2948" s="180" t="s">
        <v>211</v>
      </c>
      <c r="N2948" s="180">
        <v>2</v>
      </c>
      <c r="O2948" s="180">
        <v>71.56</v>
      </c>
      <c r="P2948" s="180">
        <v>287</v>
      </c>
      <c r="Q2948" t="str">
        <f t="shared" si="46"/>
        <v>3-Small C&amp;I</v>
      </c>
      <c r="R2948" s="182"/>
      <c r="S2948" t="s">
        <v>305</v>
      </c>
      <c r="U2948" s="182"/>
    </row>
    <row r="2949" spans="1:21" x14ac:dyDescent="0.35">
      <c r="A2949" s="180">
        <v>5</v>
      </c>
      <c r="B2949" s="180" t="s">
        <v>182</v>
      </c>
      <c r="C2949" s="180">
        <v>2020</v>
      </c>
      <c r="D2949" s="180">
        <v>7</v>
      </c>
      <c r="E2949" s="180" t="s">
        <v>285</v>
      </c>
      <c r="F2949" s="181">
        <v>3</v>
      </c>
      <c r="G2949" s="180" t="s">
        <v>190</v>
      </c>
      <c r="H2949" s="180">
        <v>11</v>
      </c>
      <c r="I2949" s="180" t="s">
        <v>284</v>
      </c>
      <c r="J2949" s="180" t="s">
        <v>116</v>
      </c>
      <c r="K2949" s="180" t="s">
        <v>186</v>
      </c>
      <c r="L2949" s="180">
        <v>300</v>
      </c>
      <c r="M2949" s="180" t="s">
        <v>192</v>
      </c>
      <c r="N2949" s="180">
        <v>212</v>
      </c>
      <c r="O2949" s="180">
        <v>62717.75</v>
      </c>
      <c r="P2949" s="180">
        <v>355437</v>
      </c>
      <c r="Q2949" t="str">
        <f t="shared" si="46"/>
        <v>3-Small C&amp;I</v>
      </c>
      <c r="R2949" s="182"/>
      <c r="S2949" t="s">
        <v>305</v>
      </c>
      <c r="U2949" s="182"/>
    </row>
    <row r="2950" spans="1:21" x14ac:dyDescent="0.35">
      <c r="A2950" s="180">
        <v>5</v>
      </c>
      <c r="B2950" s="180" t="s">
        <v>182</v>
      </c>
      <c r="C2950" s="180">
        <v>2020</v>
      </c>
      <c r="D2950" s="180">
        <v>7</v>
      </c>
      <c r="E2950" s="180" t="s">
        <v>285</v>
      </c>
      <c r="F2950" s="181">
        <v>6</v>
      </c>
      <c r="G2950" s="180" t="s">
        <v>193</v>
      </c>
      <c r="H2950" s="180">
        <v>608</v>
      </c>
      <c r="I2950" s="180" t="s">
        <v>291</v>
      </c>
      <c r="J2950" s="180" t="s">
        <v>279</v>
      </c>
      <c r="K2950" s="180" t="s">
        <v>213</v>
      </c>
      <c r="L2950" s="180">
        <v>700</v>
      </c>
      <c r="M2950" s="180" t="s">
        <v>194</v>
      </c>
      <c r="N2950" s="180">
        <v>56</v>
      </c>
      <c r="O2950" s="180">
        <v>28040.77</v>
      </c>
      <c r="P2950" s="180">
        <v>128494</v>
      </c>
      <c r="Q2950" t="str">
        <f t="shared" si="46"/>
        <v>Street</v>
      </c>
      <c r="R2950" s="182"/>
      <c r="S2950" t="s">
        <v>305</v>
      </c>
      <c r="U2950" s="182"/>
    </row>
    <row r="2951" spans="1:21" x14ac:dyDescent="0.35">
      <c r="A2951" s="180">
        <v>5</v>
      </c>
      <c r="B2951" s="180" t="s">
        <v>182</v>
      </c>
      <c r="C2951" s="180">
        <v>2020</v>
      </c>
      <c r="D2951" s="180">
        <v>7</v>
      </c>
      <c r="E2951" s="180" t="s">
        <v>285</v>
      </c>
      <c r="F2951" s="181">
        <v>3</v>
      </c>
      <c r="G2951" s="180" t="s">
        <v>190</v>
      </c>
      <c r="H2951" s="180">
        <v>710</v>
      </c>
      <c r="I2951" s="180" t="s">
        <v>221</v>
      </c>
      <c r="J2951" s="180" t="s">
        <v>208</v>
      </c>
      <c r="K2951" s="180" t="s">
        <v>209</v>
      </c>
      <c r="L2951" s="180">
        <v>4532</v>
      </c>
      <c r="M2951" s="180" t="s">
        <v>201</v>
      </c>
      <c r="N2951" s="180">
        <v>1945</v>
      </c>
      <c r="O2951" s="180">
        <v>21539337.27</v>
      </c>
      <c r="P2951" s="180">
        <v>337669858</v>
      </c>
      <c r="Q2951" t="str">
        <f t="shared" si="46"/>
        <v>5-Large C&amp;I</v>
      </c>
      <c r="R2951" s="182"/>
      <c r="S2951" t="s">
        <v>305</v>
      </c>
      <c r="U2951" s="182"/>
    </row>
    <row r="2952" spans="1:21" x14ac:dyDescent="0.35">
      <c r="A2952" s="180">
        <v>5</v>
      </c>
      <c r="B2952" s="180" t="s">
        <v>182</v>
      </c>
      <c r="C2952" s="180">
        <v>2020</v>
      </c>
      <c r="D2952" s="180">
        <v>7</v>
      </c>
      <c r="E2952" s="180" t="s">
        <v>285</v>
      </c>
      <c r="F2952" s="181">
        <v>6</v>
      </c>
      <c r="G2952" s="180" t="s">
        <v>193</v>
      </c>
      <c r="H2952" s="180">
        <v>612</v>
      </c>
      <c r="I2952" s="180" t="s">
        <v>224</v>
      </c>
      <c r="J2952" s="180" t="s">
        <v>117</v>
      </c>
      <c r="K2952" s="180" t="s">
        <v>225</v>
      </c>
      <c r="L2952" s="180">
        <v>700</v>
      </c>
      <c r="M2952" s="180" t="s">
        <v>194</v>
      </c>
      <c r="N2952" s="180">
        <v>2</v>
      </c>
      <c r="O2952" s="180">
        <v>48.95</v>
      </c>
      <c r="P2952" s="180">
        <v>185</v>
      </c>
      <c r="Q2952" t="str">
        <f t="shared" si="46"/>
        <v>3-Small C&amp;I</v>
      </c>
      <c r="R2952" s="182"/>
      <c r="S2952" t="s">
        <v>305</v>
      </c>
      <c r="U2952" s="182"/>
    </row>
    <row r="2953" spans="1:21" x14ac:dyDescent="0.35">
      <c r="A2953" s="180">
        <v>5</v>
      </c>
      <c r="B2953" s="180" t="s">
        <v>182</v>
      </c>
      <c r="C2953" s="180">
        <v>2020</v>
      </c>
      <c r="D2953" s="180">
        <v>7</v>
      </c>
      <c r="E2953" s="180" t="s">
        <v>285</v>
      </c>
      <c r="F2953" s="181">
        <v>60</v>
      </c>
      <c r="G2953" s="180" t="s">
        <v>213</v>
      </c>
      <c r="H2953" s="180">
        <v>615</v>
      </c>
      <c r="I2953" s="180" t="s">
        <v>293</v>
      </c>
      <c r="J2953" s="180" t="s">
        <v>124</v>
      </c>
      <c r="K2953" s="180" t="s">
        <v>262</v>
      </c>
      <c r="L2953" s="180">
        <v>4563</v>
      </c>
      <c r="M2953" s="180" t="s">
        <v>229</v>
      </c>
      <c r="N2953" s="180">
        <v>39</v>
      </c>
      <c r="O2953" s="180">
        <v>4660.93</v>
      </c>
      <c r="P2953" s="180">
        <v>7522</v>
      </c>
      <c r="Q2953" t="str">
        <f t="shared" si="46"/>
        <v>Street</v>
      </c>
      <c r="R2953" s="182"/>
      <c r="S2953" t="s">
        <v>305</v>
      </c>
      <c r="U2953" s="182"/>
    </row>
    <row r="2954" spans="1:21" x14ac:dyDescent="0.35">
      <c r="A2954" s="180">
        <v>4</v>
      </c>
      <c r="B2954" s="180" t="s">
        <v>188</v>
      </c>
      <c r="C2954" s="180">
        <v>2020</v>
      </c>
      <c r="D2954" s="180">
        <v>7</v>
      </c>
      <c r="E2954" s="180" t="s">
        <v>285</v>
      </c>
      <c r="F2954" s="181">
        <v>60</v>
      </c>
      <c r="G2954" s="180" t="s">
        <v>213</v>
      </c>
      <c r="H2954" s="180">
        <v>615</v>
      </c>
      <c r="I2954" s="180" t="s">
        <v>293</v>
      </c>
      <c r="J2954" s="180" t="s">
        <v>124</v>
      </c>
      <c r="K2954" s="180" t="s">
        <v>262</v>
      </c>
      <c r="L2954" s="180">
        <v>4563</v>
      </c>
      <c r="M2954" s="180" t="s">
        <v>229</v>
      </c>
      <c r="N2954" s="180">
        <v>1</v>
      </c>
      <c r="O2954" s="180">
        <v>10.7</v>
      </c>
      <c r="P2954" s="180">
        <v>21</v>
      </c>
      <c r="Q2954" t="str">
        <f t="shared" si="46"/>
        <v>Street</v>
      </c>
      <c r="R2954" s="182"/>
      <c r="S2954" t="s">
        <v>305</v>
      </c>
      <c r="U2954" s="182"/>
    </row>
    <row r="2955" spans="1:21" x14ac:dyDescent="0.35">
      <c r="A2955" s="180">
        <v>5</v>
      </c>
      <c r="B2955" s="180" t="s">
        <v>182</v>
      </c>
      <c r="C2955" s="180">
        <v>2020</v>
      </c>
      <c r="D2955" s="180">
        <v>7</v>
      </c>
      <c r="E2955" s="180" t="s">
        <v>285</v>
      </c>
      <c r="F2955" s="181">
        <v>6</v>
      </c>
      <c r="G2955" s="180" t="s">
        <v>193</v>
      </c>
      <c r="H2955" s="180">
        <v>600</v>
      </c>
      <c r="I2955" s="180" t="s">
        <v>267</v>
      </c>
      <c r="J2955" s="180" t="s">
        <v>124</v>
      </c>
      <c r="K2955" s="180" t="s">
        <v>262</v>
      </c>
      <c r="L2955" s="180">
        <v>700</v>
      </c>
      <c r="M2955" s="180" t="s">
        <v>194</v>
      </c>
      <c r="N2955" s="180">
        <v>75</v>
      </c>
      <c r="O2955" s="180">
        <v>58304.68</v>
      </c>
      <c r="P2955" s="180">
        <v>75147</v>
      </c>
      <c r="Q2955" t="str">
        <f t="shared" si="46"/>
        <v>Street</v>
      </c>
      <c r="R2955" s="182"/>
      <c r="S2955" t="s">
        <v>305</v>
      </c>
      <c r="U2955" s="182"/>
    </row>
    <row r="2956" spans="1:21" x14ac:dyDescent="0.35">
      <c r="A2956" s="180">
        <v>5</v>
      </c>
      <c r="B2956" s="180" t="s">
        <v>182</v>
      </c>
      <c r="C2956" s="180">
        <v>2020</v>
      </c>
      <c r="D2956" s="180">
        <v>7</v>
      </c>
      <c r="E2956" s="180" t="s">
        <v>285</v>
      </c>
      <c r="F2956" s="181">
        <v>10</v>
      </c>
      <c r="G2956" s="180" t="s">
        <v>239</v>
      </c>
      <c r="H2956" s="180">
        <v>1</v>
      </c>
      <c r="I2956" s="180" t="s">
        <v>230</v>
      </c>
      <c r="J2956" s="180" t="s">
        <v>122</v>
      </c>
      <c r="K2956" s="180" t="s">
        <v>231</v>
      </c>
      <c r="L2956" s="180">
        <v>207</v>
      </c>
      <c r="M2956" s="180" t="s">
        <v>244</v>
      </c>
      <c r="N2956" s="180">
        <v>37741</v>
      </c>
      <c r="O2956" s="180">
        <v>5808818.0300000003</v>
      </c>
      <c r="P2956" s="180">
        <v>24642819</v>
      </c>
      <c r="Q2956" t="str">
        <f t="shared" si="46"/>
        <v>1-Residential</v>
      </c>
      <c r="R2956" s="182"/>
      <c r="S2956" t="s">
        <v>305</v>
      </c>
      <c r="U2956" s="182"/>
    </row>
    <row r="2957" spans="1:21" x14ac:dyDescent="0.35">
      <c r="A2957" s="180">
        <v>5</v>
      </c>
      <c r="B2957" s="180" t="s">
        <v>182</v>
      </c>
      <c r="C2957" s="180">
        <v>2020</v>
      </c>
      <c r="D2957" s="180">
        <v>7</v>
      </c>
      <c r="E2957" s="180" t="s">
        <v>285</v>
      </c>
      <c r="F2957" s="181">
        <v>1</v>
      </c>
      <c r="G2957" s="180" t="s">
        <v>184</v>
      </c>
      <c r="H2957" s="180">
        <v>602</v>
      </c>
      <c r="I2957" s="180" t="s">
        <v>247</v>
      </c>
      <c r="J2957" s="180" t="s">
        <v>126</v>
      </c>
      <c r="K2957" s="180" t="s">
        <v>198</v>
      </c>
      <c r="L2957" s="180">
        <v>200</v>
      </c>
      <c r="M2957" s="180" t="s">
        <v>211</v>
      </c>
      <c r="N2957" s="180">
        <v>180</v>
      </c>
      <c r="O2957" s="180">
        <v>6469.57</v>
      </c>
      <c r="P2957" s="180">
        <v>12670</v>
      </c>
      <c r="Q2957" t="str">
        <f t="shared" si="46"/>
        <v>Street</v>
      </c>
      <c r="R2957" s="182"/>
      <c r="S2957" t="s">
        <v>305</v>
      </c>
      <c r="U2957" s="182"/>
    </row>
    <row r="2958" spans="1:21" x14ac:dyDescent="0.35">
      <c r="A2958" s="180">
        <v>5</v>
      </c>
      <c r="B2958" s="180" t="s">
        <v>182</v>
      </c>
      <c r="C2958" s="180">
        <v>2020</v>
      </c>
      <c r="D2958" s="180">
        <v>7</v>
      </c>
      <c r="E2958" s="180" t="s">
        <v>285</v>
      </c>
      <c r="F2958" s="181">
        <v>1</v>
      </c>
      <c r="G2958" s="180" t="s">
        <v>184</v>
      </c>
      <c r="H2958" s="180">
        <v>603</v>
      </c>
      <c r="I2958" s="180" t="s">
        <v>197</v>
      </c>
      <c r="J2958" s="180" t="s">
        <v>126</v>
      </c>
      <c r="K2958" s="180" t="s">
        <v>198</v>
      </c>
      <c r="L2958" s="180">
        <v>200</v>
      </c>
      <c r="M2958" s="180" t="s">
        <v>211</v>
      </c>
      <c r="N2958" s="180">
        <v>724</v>
      </c>
      <c r="O2958" s="180">
        <v>19157.43</v>
      </c>
      <c r="P2958" s="180">
        <v>37941</v>
      </c>
      <c r="Q2958" t="str">
        <f t="shared" si="46"/>
        <v>Street</v>
      </c>
      <c r="R2958" s="182"/>
      <c r="S2958" t="s">
        <v>305</v>
      </c>
      <c r="U2958" s="182"/>
    </row>
    <row r="2959" spans="1:21" x14ac:dyDescent="0.35">
      <c r="A2959" s="180">
        <v>4</v>
      </c>
      <c r="B2959" s="180" t="s">
        <v>188</v>
      </c>
      <c r="C2959" s="180">
        <v>2020</v>
      </c>
      <c r="D2959" s="180">
        <v>7</v>
      </c>
      <c r="E2959" s="180" t="s">
        <v>285</v>
      </c>
      <c r="F2959" s="181">
        <v>3</v>
      </c>
      <c r="G2959" s="180" t="s">
        <v>190</v>
      </c>
      <c r="H2959" s="180">
        <v>616</v>
      </c>
      <c r="I2959" s="180" t="s">
        <v>200</v>
      </c>
      <c r="J2959" s="180" t="s">
        <v>126</v>
      </c>
      <c r="K2959" s="180" t="s">
        <v>198</v>
      </c>
      <c r="L2959" s="180">
        <v>4532</v>
      </c>
      <c r="M2959" s="180" t="s">
        <v>201</v>
      </c>
      <c r="N2959" s="180">
        <v>1</v>
      </c>
      <c r="O2959" s="180">
        <v>8.4499999999999993</v>
      </c>
      <c r="P2959" s="180">
        <v>15</v>
      </c>
      <c r="Q2959" t="str">
        <f t="shared" si="46"/>
        <v>Street</v>
      </c>
      <c r="R2959" s="182"/>
      <c r="S2959" t="s">
        <v>305</v>
      </c>
      <c r="U2959" s="182"/>
    </row>
    <row r="2960" spans="1:21" x14ac:dyDescent="0.35">
      <c r="A2960" s="180">
        <v>5</v>
      </c>
      <c r="B2960" s="180" t="s">
        <v>182</v>
      </c>
      <c r="C2960" s="180">
        <v>2020</v>
      </c>
      <c r="D2960" s="180">
        <v>7</v>
      </c>
      <c r="E2960" s="180" t="s">
        <v>285</v>
      </c>
      <c r="F2960" s="181">
        <v>3</v>
      </c>
      <c r="G2960" s="180" t="s">
        <v>190</v>
      </c>
      <c r="H2960" s="180">
        <v>701</v>
      </c>
      <c r="I2960" s="180" t="s">
        <v>207</v>
      </c>
      <c r="J2960" s="180" t="s">
        <v>208</v>
      </c>
      <c r="K2960" s="180" t="s">
        <v>209</v>
      </c>
      <c r="L2960" s="180">
        <v>300</v>
      </c>
      <c r="M2960" s="180" t="s">
        <v>192</v>
      </c>
      <c r="N2960" s="180">
        <v>156</v>
      </c>
      <c r="O2960" s="180">
        <v>1527346.28</v>
      </c>
      <c r="P2960" s="180">
        <v>10493932</v>
      </c>
      <c r="Q2960" t="str">
        <f t="shared" si="46"/>
        <v>5-Large C&amp;I</v>
      </c>
      <c r="R2960" s="182"/>
      <c r="S2960" t="s">
        <v>305</v>
      </c>
      <c r="U2960" s="182"/>
    </row>
    <row r="2961" spans="1:21" x14ac:dyDescent="0.35">
      <c r="A2961" s="180">
        <v>5</v>
      </c>
      <c r="B2961" s="180" t="s">
        <v>182</v>
      </c>
      <c r="C2961" s="180">
        <v>2020</v>
      </c>
      <c r="D2961" s="180">
        <v>7</v>
      </c>
      <c r="E2961" s="180" t="s">
        <v>285</v>
      </c>
      <c r="F2961" s="181">
        <v>3</v>
      </c>
      <c r="G2961" s="180" t="s">
        <v>190</v>
      </c>
      <c r="H2961" s="180">
        <v>602</v>
      </c>
      <c r="I2961" s="180" t="s">
        <v>247</v>
      </c>
      <c r="J2961" s="180" t="s">
        <v>126</v>
      </c>
      <c r="K2961" s="180" t="s">
        <v>198</v>
      </c>
      <c r="L2961" s="180">
        <v>300</v>
      </c>
      <c r="M2961" s="180" t="s">
        <v>192</v>
      </c>
      <c r="N2961" s="180">
        <v>911</v>
      </c>
      <c r="O2961" s="180">
        <v>87047.85</v>
      </c>
      <c r="P2961" s="180">
        <v>209372</v>
      </c>
      <c r="Q2961" t="str">
        <f t="shared" si="46"/>
        <v>Street</v>
      </c>
      <c r="R2961" s="182"/>
      <c r="S2961" t="s">
        <v>305</v>
      </c>
      <c r="U2961" s="182"/>
    </row>
    <row r="2962" spans="1:21" x14ac:dyDescent="0.35">
      <c r="A2962" s="180">
        <v>4</v>
      </c>
      <c r="B2962" s="180" t="s">
        <v>188</v>
      </c>
      <c r="C2962" s="180">
        <v>2020</v>
      </c>
      <c r="D2962" s="180">
        <v>7</v>
      </c>
      <c r="E2962" s="180" t="s">
        <v>285</v>
      </c>
      <c r="F2962" s="181">
        <v>3</v>
      </c>
      <c r="G2962" s="180" t="s">
        <v>190</v>
      </c>
      <c r="H2962" s="180">
        <v>1</v>
      </c>
      <c r="I2962" s="180" t="s">
        <v>230</v>
      </c>
      <c r="J2962" s="180" t="s">
        <v>122</v>
      </c>
      <c r="K2962" s="180" t="s">
        <v>231</v>
      </c>
      <c r="L2962" s="180">
        <v>300</v>
      </c>
      <c r="M2962" s="180" t="s">
        <v>192</v>
      </c>
      <c r="N2962" s="180">
        <v>22</v>
      </c>
      <c r="O2962" s="180">
        <v>2153.21</v>
      </c>
      <c r="P2962" s="180">
        <v>8610</v>
      </c>
      <c r="Q2962" t="str">
        <f t="shared" si="46"/>
        <v>1-Residential</v>
      </c>
      <c r="R2962" s="182"/>
      <c r="S2962" t="s">
        <v>305</v>
      </c>
      <c r="U2962" s="182"/>
    </row>
    <row r="2963" spans="1:21" x14ac:dyDescent="0.35">
      <c r="A2963" s="180">
        <v>5</v>
      </c>
      <c r="B2963" s="180" t="s">
        <v>182</v>
      </c>
      <c r="C2963" s="180">
        <v>2020</v>
      </c>
      <c r="D2963" s="180">
        <v>7</v>
      </c>
      <c r="E2963" s="180" t="s">
        <v>285</v>
      </c>
      <c r="F2963" s="181">
        <v>6</v>
      </c>
      <c r="G2963" s="180" t="s">
        <v>193</v>
      </c>
      <c r="H2963" s="180">
        <v>603</v>
      </c>
      <c r="I2963" s="180" t="s">
        <v>197</v>
      </c>
      <c r="J2963" s="180" t="s">
        <v>126</v>
      </c>
      <c r="K2963" s="180" t="s">
        <v>198</v>
      </c>
      <c r="L2963" s="180">
        <v>700</v>
      </c>
      <c r="M2963" s="180" t="s">
        <v>194</v>
      </c>
      <c r="N2963" s="180">
        <v>633</v>
      </c>
      <c r="O2963" s="180">
        <v>43657</v>
      </c>
      <c r="P2963" s="180">
        <v>101829</v>
      </c>
      <c r="Q2963" t="str">
        <f t="shared" si="46"/>
        <v>Street</v>
      </c>
      <c r="R2963" s="182"/>
      <c r="S2963" t="s">
        <v>305</v>
      </c>
      <c r="U2963" s="182"/>
    </row>
    <row r="2964" spans="1:21" x14ac:dyDescent="0.35">
      <c r="A2964" s="180">
        <v>5</v>
      </c>
      <c r="B2964" s="180" t="s">
        <v>182</v>
      </c>
      <c r="C2964" s="180">
        <v>2020</v>
      </c>
      <c r="D2964" s="180">
        <v>7</v>
      </c>
      <c r="E2964" s="180" t="s">
        <v>285</v>
      </c>
      <c r="F2964" s="181">
        <v>1</v>
      </c>
      <c r="G2964" s="180" t="s">
        <v>184</v>
      </c>
      <c r="H2964" s="180">
        <v>7</v>
      </c>
      <c r="I2964" s="180" t="s">
        <v>242</v>
      </c>
      <c r="J2964" s="180" t="s">
        <v>123</v>
      </c>
      <c r="K2964" s="180" t="s">
        <v>243</v>
      </c>
      <c r="L2964" s="180">
        <v>200</v>
      </c>
      <c r="M2964" s="180" t="s">
        <v>211</v>
      </c>
      <c r="N2964" s="180">
        <v>88</v>
      </c>
      <c r="O2964" s="180">
        <v>9365.1299999999992</v>
      </c>
      <c r="P2964" s="180">
        <v>63165</v>
      </c>
      <c r="Q2964" t="str">
        <f t="shared" si="46"/>
        <v>2-Low Income Residential</v>
      </c>
      <c r="R2964" s="182"/>
      <c r="S2964" t="s">
        <v>305</v>
      </c>
      <c r="U2964" s="182"/>
    </row>
    <row r="2965" spans="1:21" x14ac:dyDescent="0.35">
      <c r="A2965" s="180">
        <v>5</v>
      </c>
      <c r="B2965" s="180" t="s">
        <v>182</v>
      </c>
      <c r="C2965" s="180">
        <v>2020</v>
      </c>
      <c r="D2965" s="180">
        <v>7</v>
      </c>
      <c r="E2965" s="180" t="s">
        <v>285</v>
      </c>
      <c r="F2965" s="181">
        <v>3</v>
      </c>
      <c r="G2965" s="180" t="s">
        <v>190</v>
      </c>
      <c r="H2965" s="180">
        <v>18</v>
      </c>
      <c r="I2965" s="180" t="s">
        <v>216</v>
      </c>
      <c r="J2965" s="180" t="s">
        <v>120</v>
      </c>
      <c r="K2965" s="180" t="s">
        <v>217</v>
      </c>
      <c r="L2965" s="180">
        <v>300</v>
      </c>
      <c r="M2965" s="180" t="s">
        <v>192</v>
      </c>
      <c r="N2965" s="180">
        <v>2020</v>
      </c>
      <c r="O2965" s="180">
        <v>5013511.53</v>
      </c>
      <c r="P2965" s="180">
        <v>29882180</v>
      </c>
      <c r="Q2965" t="str">
        <f t="shared" si="46"/>
        <v>4-Medium C&amp;I</v>
      </c>
      <c r="R2965" s="182"/>
      <c r="S2965" t="s">
        <v>305</v>
      </c>
      <c r="U2965" s="182"/>
    </row>
    <row r="2966" spans="1:21" x14ac:dyDescent="0.35">
      <c r="A2966" s="180">
        <v>4</v>
      </c>
      <c r="B2966" s="180" t="s">
        <v>188</v>
      </c>
      <c r="C2966" s="180">
        <v>2020</v>
      </c>
      <c r="D2966" s="180">
        <v>7</v>
      </c>
      <c r="E2966" s="180" t="s">
        <v>285</v>
      </c>
      <c r="F2966" s="181">
        <v>3</v>
      </c>
      <c r="G2966" s="180" t="s">
        <v>190</v>
      </c>
      <c r="H2966" s="180">
        <v>954</v>
      </c>
      <c r="I2966" s="180" t="s">
        <v>238</v>
      </c>
      <c r="J2966" s="180" t="s">
        <v>120</v>
      </c>
      <c r="K2966" s="180" t="s">
        <v>217</v>
      </c>
      <c r="L2966" s="180">
        <v>4532</v>
      </c>
      <c r="M2966" s="180" t="s">
        <v>201</v>
      </c>
      <c r="N2966" s="180">
        <v>63</v>
      </c>
      <c r="O2966" s="180">
        <v>118747.16</v>
      </c>
      <c r="P2966" s="180">
        <v>1243381</v>
      </c>
      <c r="Q2966" t="str">
        <f t="shared" si="46"/>
        <v>4-Medium C&amp;I</v>
      </c>
      <c r="R2966" s="182"/>
      <c r="S2966" t="s">
        <v>305</v>
      </c>
      <c r="U2966" s="182"/>
    </row>
    <row r="2967" spans="1:21" x14ac:dyDescent="0.35">
      <c r="A2967" s="180">
        <v>5</v>
      </c>
      <c r="B2967" s="180" t="s">
        <v>182</v>
      </c>
      <c r="C2967" s="180">
        <v>2020</v>
      </c>
      <c r="D2967" s="180">
        <v>7</v>
      </c>
      <c r="E2967" s="180" t="s">
        <v>285</v>
      </c>
      <c r="F2967" s="181">
        <v>79</v>
      </c>
      <c r="G2967" s="180" t="s">
        <v>213</v>
      </c>
      <c r="H2967" s="180">
        <v>954</v>
      </c>
      <c r="I2967" s="180" t="s">
        <v>238</v>
      </c>
      <c r="J2967" s="180" t="s">
        <v>120</v>
      </c>
      <c r="K2967" s="180" t="s">
        <v>217</v>
      </c>
      <c r="L2967" s="180">
        <v>4579</v>
      </c>
      <c r="M2967" s="180" t="s">
        <v>222</v>
      </c>
      <c r="N2967" s="180">
        <v>5</v>
      </c>
      <c r="O2967" s="180">
        <v>4092.62</v>
      </c>
      <c r="P2967" s="180">
        <v>53300</v>
      </c>
      <c r="Q2967" t="str">
        <f t="shared" si="46"/>
        <v>4-Medium C&amp;I</v>
      </c>
      <c r="R2967" s="182"/>
      <c r="S2967" t="s">
        <v>305</v>
      </c>
      <c r="U2967" s="182"/>
    </row>
    <row r="2968" spans="1:21" x14ac:dyDescent="0.35">
      <c r="A2968" s="180">
        <v>5</v>
      </c>
      <c r="B2968" s="180" t="s">
        <v>182</v>
      </c>
      <c r="C2968" s="180">
        <v>2020</v>
      </c>
      <c r="D2968" s="180">
        <v>7</v>
      </c>
      <c r="E2968" s="180" t="s">
        <v>285</v>
      </c>
      <c r="F2968" s="181">
        <v>3</v>
      </c>
      <c r="G2968" s="180" t="s">
        <v>190</v>
      </c>
      <c r="H2968" s="180">
        <v>17</v>
      </c>
      <c r="I2968" s="180" t="s">
        <v>205</v>
      </c>
      <c r="J2968" s="180" t="s">
        <v>129</v>
      </c>
      <c r="K2968" s="180" t="s">
        <v>206</v>
      </c>
      <c r="L2968" s="180">
        <v>300</v>
      </c>
      <c r="M2968" s="180" t="s">
        <v>192</v>
      </c>
      <c r="N2968" s="180">
        <v>2</v>
      </c>
      <c r="O2968" s="180">
        <v>1679.62</v>
      </c>
      <c r="P2968" s="180">
        <v>9080</v>
      </c>
      <c r="Q2968" t="str">
        <f t="shared" si="46"/>
        <v>4-Medium C&amp;I</v>
      </c>
      <c r="R2968" s="182"/>
      <c r="S2968" t="s">
        <v>305</v>
      </c>
      <c r="U2968" s="182"/>
    </row>
    <row r="2969" spans="1:21" x14ac:dyDescent="0.35">
      <c r="A2969" s="180">
        <v>5</v>
      </c>
      <c r="B2969" s="180" t="s">
        <v>182</v>
      </c>
      <c r="C2969" s="180">
        <v>2020</v>
      </c>
      <c r="D2969" s="180">
        <v>7</v>
      </c>
      <c r="E2969" s="180" t="s">
        <v>285</v>
      </c>
      <c r="F2969" s="181">
        <v>3</v>
      </c>
      <c r="G2969" s="180" t="s">
        <v>190</v>
      </c>
      <c r="H2969" s="180">
        <v>953</v>
      </c>
      <c r="I2969" s="180" t="s">
        <v>214</v>
      </c>
      <c r="J2969" s="180" t="s">
        <v>119</v>
      </c>
      <c r="K2969" s="180" t="s">
        <v>215</v>
      </c>
      <c r="L2969" s="180">
        <v>4532</v>
      </c>
      <c r="M2969" s="180" t="s">
        <v>201</v>
      </c>
      <c r="N2969" s="180">
        <v>19465</v>
      </c>
      <c r="O2969" s="180">
        <v>817213.51</v>
      </c>
      <c r="P2969" s="180">
        <v>7709864</v>
      </c>
      <c r="Q2969" t="str">
        <f t="shared" si="46"/>
        <v>3-Small C&amp;I</v>
      </c>
      <c r="R2969" s="182"/>
      <c r="S2969" t="s">
        <v>305</v>
      </c>
      <c r="U2969" s="182"/>
    </row>
    <row r="2970" spans="1:21" x14ac:dyDescent="0.35">
      <c r="A2970" s="180">
        <v>4</v>
      </c>
      <c r="B2970" s="180" t="s">
        <v>188</v>
      </c>
      <c r="C2970" s="180">
        <v>2020</v>
      </c>
      <c r="D2970" s="180">
        <v>7</v>
      </c>
      <c r="E2970" s="180" t="s">
        <v>285</v>
      </c>
      <c r="F2970" s="181">
        <v>3</v>
      </c>
      <c r="G2970" s="180" t="s">
        <v>190</v>
      </c>
      <c r="H2970" s="180">
        <v>953</v>
      </c>
      <c r="I2970" s="180" t="s">
        <v>214</v>
      </c>
      <c r="J2970" s="180" t="s">
        <v>119</v>
      </c>
      <c r="K2970" s="180" t="s">
        <v>215</v>
      </c>
      <c r="L2970" s="180">
        <v>4532</v>
      </c>
      <c r="M2970" s="180" t="s">
        <v>201</v>
      </c>
      <c r="N2970" s="180">
        <v>44</v>
      </c>
      <c r="O2970" s="180">
        <v>2356.1</v>
      </c>
      <c r="P2970" s="180">
        <v>18208</v>
      </c>
      <c r="Q2970" t="str">
        <f t="shared" si="46"/>
        <v>3-Small C&amp;I</v>
      </c>
      <c r="R2970" s="182"/>
      <c r="S2970" t="s">
        <v>305</v>
      </c>
      <c r="U2970" s="182"/>
    </row>
    <row r="2971" spans="1:21" x14ac:dyDescent="0.35">
      <c r="A2971" s="180">
        <v>5</v>
      </c>
      <c r="B2971" s="180" t="s">
        <v>182</v>
      </c>
      <c r="C2971" s="180">
        <v>2020</v>
      </c>
      <c r="D2971" s="180">
        <v>7</v>
      </c>
      <c r="E2971" s="180" t="s">
        <v>285</v>
      </c>
      <c r="F2971" s="181">
        <v>3</v>
      </c>
      <c r="G2971" s="180" t="s">
        <v>190</v>
      </c>
      <c r="H2971" s="180">
        <v>15</v>
      </c>
      <c r="I2971" s="180" t="s">
        <v>253</v>
      </c>
      <c r="J2971" s="180" t="s">
        <v>119</v>
      </c>
      <c r="K2971" s="180" t="s">
        <v>215</v>
      </c>
      <c r="L2971" s="180">
        <v>300</v>
      </c>
      <c r="M2971" s="180" t="s">
        <v>192</v>
      </c>
      <c r="N2971" s="180">
        <v>102</v>
      </c>
      <c r="O2971" s="180">
        <v>3941.01</v>
      </c>
      <c r="P2971" s="180">
        <v>16146</v>
      </c>
      <c r="Q2971" t="str">
        <f t="shared" si="46"/>
        <v>3-Small C&amp;I</v>
      </c>
      <c r="R2971" s="182"/>
      <c r="S2971" t="s">
        <v>305</v>
      </c>
      <c r="U2971" s="182"/>
    </row>
    <row r="2972" spans="1:21" x14ac:dyDescent="0.35">
      <c r="A2972" s="180">
        <v>5</v>
      </c>
      <c r="B2972" s="180" t="s">
        <v>182</v>
      </c>
      <c r="C2972" s="180">
        <v>2020</v>
      </c>
      <c r="D2972" s="180">
        <v>7</v>
      </c>
      <c r="E2972" s="180" t="s">
        <v>285</v>
      </c>
      <c r="F2972" s="181">
        <v>6</v>
      </c>
      <c r="G2972" s="180" t="s">
        <v>193</v>
      </c>
      <c r="H2972" s="180">
        <v>609</v>
      </c>
      <c r="I2972" s="180" t="s">
        <v>299</v>
      </c>
      <c r="J2972" s="180" t="s">
        <v>279</v>
      </c>
      <c r="K2972" s="180" t="s">
        <v>213</v>
      </c>
      <c r="L2972" s="180">
        <v>700</v>
      </c>
      <c r="M2972" s="180" t="s">
        <v>194</v>
      </c>
      <c r="N2972" s="180">
        <v>13</v>
      </c>
      <c r="O2972" s="180">
        <v>3264.21</v>
      </c>
      <c r="P2972" s="180">
        <v>15088</v>
      </c>
      <c r="Q2972" t="str">
        <f t="shared" si="46"/>
        <v>Street</v>
      </c>
      <c r="R2972" s="182"/>
      <c r="S2972" t="s">
        <v>305</v>
      </c>
      <c r="U2972" s="182"/>
    </row>
    <row r="2973" spans="1:21" x14ac:dyDescent="0.35">
      <c r="A2973" s="180">
        <v>5</v>
      </c>
      <c r="B2973" s="180" t="s">
        <v>182</v>
      </c>
      <c r="C2973" s="180">
        <v>2020</v>
      </c>
      <c r="D2973" s="180">
        <v>7</v>
      </c>
      <c r="E2973" s="180" t="s">
        <v>285</v>
      </c>
      <c r="F2973" s="181">
        <v>6</v>
      </c>
      <c r="G2973" s="180" t="s">
        <v>193</v>
      </c>
      <c r="H2973" s="180">
        <v>619</v>
      </c>
      <c r="I2973" s="180" t="s">
        <v>278</v>
      </c>
      <c r="J2973" s="180" t="s">
        <v>279</v>
      </c>
      <c r="K2973" s="180" t="s">
        <v>213</v>
      </c>
      <c r="L2973" s="180">
        <v>4562</v>
      </c>
      <c r="M2973" s="180" t="s">
        <v>212</v>
      </c>
      <c r="N2973" s="180">
        <v>440</v>
      </c>
      <c r="O2973" s="180">
        <v>170016.56</v>
      </c>
      <c r="P2973" s="180">
        <v>1125534</v>
      </c>
      <c r="Q2973" t="str">
        <f t="shared" si="46"/>
        <v>Street</v>
      </c>
      <c r="R2973" s="182"/>
      <c r="S2973" t="s">
        <v>305</v>
      </c>
      <c r="U2973" s="182"/>
    </row>
    <row r="2974" spans="1:21" x14ac:dyDescent="0.35">
      <c r="A2974" s="180">
        <v>5</v>
      </c>
      <c r="B2974" s="180" t="s">
        <v>182</v>
      </c>
      <c r="C2974" s="180">
        <v>2020</v>
      </c>
      <c r="D2974" s="180">
        <v>7</v>
      </c>
      <c r="E2974" s="180" t="s">
        <v>285</v>
      </c>
      <c r="F2974" s="181">
        <v>6</v>
      </c>
      <c r="G2974" s="180" t="s">
        <v>193</v>
      </c>
      <c r="H2974" s="180">
        <v>627</v>
      </c>
      <c r="I2974" s="180" t="s">
        <v>258</v>
      </c>
      <c r="J2974" s="180" t="s">
        <v>133</v>
      </c>
      <c r="K2974" s="180" t="s">
        <v>213</v>
      </c>
      <c r="L2974" s="180">
        <v>4562</v>
      </c>
      <c r="M2974" s="180" t="s">
        <v>212</v>
      </c>
      <c r="N2974" s="180">
        <v>2</v>
      </c>
      <c r="O2974" s="180">
        <v>901.01</v>
      </c>
      <c r="P2974" s="180">
        <v>172</v>
      </c>
      <c r="Q2974" t="str">
        <f t="shared" si="46"/>
        <v>Street</v>
      </c>
      <c r="R2974" s="182"/>
      <c r="S2974" t="s">
        <v>305</v>
      </c>
      <c r="U2974" s="182"/>
    </row>
    <row r="2975" spans="1:21" x14ac:dyDescent="0.35">
      <c r="A2975" s="180">
        <v>4</v>
      </c>
      <c r="B2975" s="180" t="s">
        <v>188</v>
      </c>
      <c r="C2975" s="180">
        <v>2020</v>
      </c>
      <c r="D2975" s="180">
        <v>7</v>
      </c>
      <c r="E2975" s="180" t="s">
        <v>285</v>
      </c>
      <c r="F2975" s="181">
        <v>3</v>
      </c>
      <c r="G2975" s="180" t="s">
        <v>190</v>
      </c>
      <c r="H2975" s="180">
        <v>621</v>
      </c>
      <c r="I2975" s="180" t="s">
        <v>260</v>
      </c>
      <c r="J2975" s="180" t="s">
        <v>117</v>
      </c>
      <c r="K2975" s="180" t="s">
        <v>225</v>
      </c>
      <c r="L2975" s="180">
        <v>4532</v>
      </c>
      <c r="M2975" s="180" t="s">
        <v>201</v>
      </c>
      <c r="N2975" s="180">
        <v>8</v>
      </c>
      <c r="O2975" s="180">
        <v>149.47</v>
      </c>
      <c r="P2975" s="180">
        <v>859</v>
      </c>
      <c r="Q2975" t="str">
        <f t="shared" si="46"/>
        <v>3-Small C&amp;I</v>
      </c>
      <c r="R2975" s="182"/>
      <c r="S2975" t="s">
        <v>305</v>
      </c>
      <c r="U2975" s="182"/>
    </row>
    <row r="2976" spans="1:21" x14ac:dyDescent="0.35">
      <c r="A2976" s="180">
        <v>4</v>
      </c>
      <c r="B2976" s="180" t="s">
        <v>188</v>
      </c>
      <c r="C2976" s="180">
        <v>2020</v>
      </c>
      <c r="D2976" s="180">
        <v>7</v>
      </c>
      <c r="E2976" s="180" t="s">
        <v>285</v>
      </c>
      <c r="F2976" s="181">
        <v>60</v>
      </c>
      <c r="G2976" s="180" t="s">
        <v>213</v>
      </c>
      <c r="H2976" s="180">
        <v>624</v>
      </c>
      <c r="I2976" s="180" t="s">
        <v>227</v>
      </c>
      <c r="J2976" s="180" t="s">
        <v>125</v>
      </c>
      <c r="K2976" s="180" t="s">
        <v>228</v>
      </c>
      <c r="L2976" s="180">
        <v>4563</v>
      </c>
      <c r="M2976" s="180" t="s">
        <v>229</v>
      </c>
      <c r="N2976" s="180">
        <v>2</v>
      </c>
      <c r="O2976" s="180">
        <v>26.51</v>
      </c>
      <c r="P2976" s="180">
        <v>97</v>
      </c>
      <c r="Q2976" t="str">
        <f t="shared" si="46"/>
        <v>Street</v>
      </c>
      <c r="R2976" s="182"/>
      <c r="S2976" t="s">
        <v>305</v>
      </c>
      <c r="U2976" s="182"/>
    </row>
    <row r="2977" spans="1:21" x14ac:dyDescent="0.35">
      <c r="A2977" s="180">
        <v>4</v>
      </c>
      <c r="B2977" s="180" t="s">
        <v>188</v>
      </c>
      <c r="C2977" s="180">
        <v>2020</v>
      </c>
      <c r="D2977" s="180">
        <v>7</v>
      </c>
      <c r="E2977" s="180" t="s">
        <v>285</v>
      </c>
      <c r="F2977" s="181">
        <v>5</v>
      </c>
      <c r="G2977" s="180" t="s">
        <v>196</v>
      </c>
      <c r="H2977" s="180">
        <v>710</v>
      </c>
      <c r="I2977" s="180" t="s">
        <v>221</v>
      </c>
      <c r="J2977" s="180" t="s">
        <v>208</v>
      </c>
      <c r="K2977" s="180" t="s">
        <v>209</v>
      </c>
      <c r="L2977" s="180">
        <v>4552</v>
      </c>
      <c r="M2977" s="180" t="s">
        <v>277</v>
      </c>
      <c r="N2977" s="180">
        <v>1</v>
      </c>
      <c r="O2977" s="180">
        <v>5542.19</v>
      </c>
      <c r="P2977" s="180">
        <v>69742</v>
      </c>
      <c r="Q2977" t="str">
        <f t="shared" si="46"/>
        <v>5-Large C&amp;I</v>
      </c>
      <c r="R2977" s="182"/>
      <c r="S2977" t="s">
        <v>305</v>
      </c>
      <c r="U2977" s="182"/>
    </row>
    <row r="2978" spans="1:21" x14ac:dyDescent="0.35">
      <c r="A2978" s="180">
        <v>4</v>
      </c>
      <c r="B2978" s="180" t="s">
        <v>188</v>
      </c>
      <c r="C2978" s="180">
        <v>2020</v>
      </c>
      <c r="D2978" s="180">
        <v>7</v>
      </c>
      <c r="E2978" s="180" t="s">
        <v>285</v>
      </c>
      <c r="F2978" s="181">
        <v>1</v>
      </c>
      <c r="G2978" s="180" t="s">
        <v>184</v>
      </c>
      <c r="H2978" s="180">
        <v>1</v>
      </c>
      <c r="I2978" s="180" t="s">
        <v>230</v>
      </c>
      <c r="J2978" s="180" t="s">
        <v>122</v>
      </c>
      <c r="K2978" s="180" t="s">
        <v>231</v>
      </c>
      <c r="L2978" s="180">
        <v>200</v>
      </c>
      <c r="M2978" s="180" t="s">
        <v>211</v>
      </c>
      <c r="N2978" s="180">
        <v>2675</v>
      </c>
      <c r="O2978" s="180">
        <v>588668.64</v>
      </c>
      <c r="P2978" s="180">
        <v>2458592</v>
      </c>
      <c r="Q2978" t="str">
        <f t="shared" si="46"/>
        <v>1-Residential</v>
      </c>
      <c r="R2978" s="182"/>
      <c r="S2978" t="s">
        <v>305</v>
      </c>
      <c r="U2978" s="182"/>
    </row>
    <row r="2979" spans="1:21" x14ac:dyDescent="0.35">
      <c r="A2979" s="180">
        <v>4</v>
      </c>
      <c r="B2979" s="180" t="s">
        <v>188</v>
      </c>
      <c r="C2979" s="180">
        <v>2020</v>
      </c>
      <c r="D2979" s="180">
        <v>7</v>
      </c>
      <c r="E2979" s="180" t="s">
        <v>285</v>
      </c>
      <c r="F2979" s="181">
        <v>3</v>
      </c>
      <c r="G2979" s="180" t="s">
        <v>190</v>
      </c>
      <c r="H2979" s="180">
        <v>701</v>
      </c>
      <c r="I2979" s="180" t="s">
        <v>207</v>
      </c>
      <c r="J2979" s="180" t="s">
        <v>208</v>
      </c>
      <c r="K2979" s="180" t="s">
        <v>209</v>
      </c>
      <c r="L2979" s="180">
        <v>300</v>
      </c>
      <c r="M2979" s="180" t="s">
        <v>192</v>
      </c>
      <c r="N2979" s="180">
        <v>1</v>
      </c>
      <c r="O2979" s="180">
        <v>8961.15</v>
      </c>
      <c r="P2979" s="180">
        <v>59520</v>
      </c>
      <c r="Q2979" t="str">
        <f t="shared" si="46"/>
        <v>5-Large C&amp;I</v>
      </c>
      <c r="R2979" s="182"/>
      <c r="S2979" t="s">
        <v>305</v>
      </c>
      <c r="U2979" s="182"/>
    </row>
    <row r="2980" spans="1:21" x14ac:dyDescent="0.35">
      <c r="A2980" s="180">
        <v>5</v>
      </c>
      <c r="B2980" s="180" t="s">
        <v>182</v>
      </c>
      <c r="C2980" s="180">
        <v>2020</v>
      </c>
      <c r="D2980" s="180">
        <v>7</v>
      </c>
      <c r="E2980" s="180" t="s">
        <v>285</v>
      </c>
      <c r="F2980" s="181">
        <v>5</v>
      </c>
      <c r="G2980" s="180" t="s">
        <v>196</v>
      </c>
      <c r="H2980" s="180">
        <v>700</v>
      </c>
      <c r="I2980" s="180" t="s">
        <v>274</v>
      </c>
      <c r="J2980" s="180" t="s">
        <v>208</v>
      </c>
      <c r="K2980" s="180" t="s">
        <v>209</v>
      </c>
      <c r="L2980" s="180">
        <v>460</v>
      </c>
      <c r="M2980" s="180" t="s">
        <v>199</v>
      </c>
      <c r="N2980" s="180">
        <v>3</v>
      </c>
      <c r="O2980" s="180">
        <v>93862.58</v>
      </c>
      <c r="P2980" s="180">
        <v>653800</v>
      </c>
      <c r="Q2980" t="str">
        <f t="shared" si="46"/>
        <v>5-Large C&amp;I</v>
      </c>
      <c r="R2980" s="182"/>
      <c r="S2980" t="s">
        <v>305</v>
      </c>
      <c r="U2980" s="182"/>
    </row>
    <row r="2981" spans="1:21" x14ac:dyDescent="0.35">
      <c r="A2981" s="180">
        <v>4</v>
      </c>
      <c r="B2981" s="180" t="s">
        <v>188</v>
      </c>
      <c r="C2981" s="180">
        <v>2020</v>
      </c>
      <c r="D2981" s="180">
        <v>7</v>
      </c>
      <c r="E2981" s="180" t="s">
        <v>285</v>
      </c>
      <c r="F2981" s="181">
        <v>1</v>
      </c>
      <c r="G2981" s="180" t="s">
        <v>184</v>
      </c>
      <c r="H2981" s="180">
        <v>903</v>
      </c>
      <c r="I2981" s="180" t="s">
        <v>240</v>
      </c>
      <c r="J2981" s="180" t="s">
        <v>122</v>
      </c>
      <c r="K2981" s="180" t="s">
        <v>231</v>
      </c>
      <c r="L2981" s="180">
        <v>4512</v>
      </c>
      <c r="M2981" s="180" t="s">
        <v>187</v>
      </c>
      <c r="N2981" s="180">
        <v>9168</v>
      </c>
      <c r="O2981" s="180">
        <v>1288035</v>
      </c>
      <c r="P2981" s="180">
        <v>9179906</v>
      </c>
      <c r="Q2981" t="str">
        <f t="shared" si="46"/>
        <v>1-Residential</v>
      </c>
      <c r="R2981" s="182"/>
      <c r="S2981" t="s">
        <v>305</v>
      </c>
      <c r="U2981" s="182"/>
    </row>
    <row r="2982" spans="1:21" x14ac:dyDescent="0.35">
      <c r="A2982" s="180">
        <v>5</v>
      </c>
      <c r="B2982" s="180" t="s">
        <v>182</v>
      </c>
      <c r="C2982" s="180">
        <v>2020</v>
      </c>
      <c r="D2982" s="180">
        <v>7</v>
      </c>
      <c r="E2982" s="180" t="s">
        <v>285</v>
      </c>
      <c r="F2982" s="181">
        <v>5</v>
      </c>
      <c r="G2982" s="180" t="s">
        <v>196</v>
      </c>
      <c r="H2982" s="180">
        <v>603</v>
      </c>
      <c r="I2982" s="180" t="s">
        <v>197</v>
      </c>
      <c r="J2982" s="180" t="s">
        <v>126</v>
      </c>
      <c r="K2982" s="180" t="s">
        <v>198</v>
      </c>
      <c r="L2982" s="180">
        <v>460</v>
      </c>
      <c r="M2982" s="180" t="s">
        <v>199</v>
      </c>
      <c r="N2982" s="180">
        <v>49</v>
      </c>
      <c r="O2982" s="180">
        <v>6233.3</v>
      </c>
      <c r="P2982" s="180">
        <v>15570</v>
      </c>
      <c r="Q2982" t="str">
        <f t="shared" si="46"/>
        <v>Street</v>
      </c>
      <c r="R2982" s="182"/>
      <c r="S2982" t="s">
        <v>305</v>
      </c>
      <c r="U2982" s="182"/>
    </row>
    <row r="2983" spans="1:21" x14ac:dyDescent="0.35">
      <c r="A2983" s="180">
        <v>4</v>
      </c>
      <c r="B2983" s="180" t="s">
        <v>188</v>
      </c>
      <c r="C2983" s="180">
        <v>2020</v>
      </c>
      <c r="D2983" s="180">
        <v>7</v>
      </c>
      <c r="E2983" s="180" t="s">
        <v>285</v>
      </c>
      <c r="F2983" s="181">
        <v>3</v>
      </c>
      <c r="G2983" s="180" t="s">
        <v>190</v>
      </c>
      <c r="H2983" s="180">
        <v>903</v>
      </c>
      <c r="I2983" s="180" t="s">
        <v>240</v>
      </c>
      <c r="J2983" s="180" t="s">
        <v>122</v>
      </c>
      <c r="K2983" s="180" t="s">
        <v>231</v>
      </c>
      <c r="L2983" s="180">
        <v>4532</v>
      </c>
      <c r="M2983" s="180" t="s">
        <v>201</v>
      </c>
      <c r="N2983" s="180">
        <v>21</v>
      </c>
      <c r="O2983" s="180">
        <v>1208.97</v>
      </c>
      <c r="P2983" s="180">
        <v>7981</v>
      </c>
      <c r="Q2983" t="str">
        <f t="shared" si="46"/>
        <v>1-Residential</v>
      </c>
      <c r="R2983" s="182"/>
      <c r="S2983" t="s">
        <v>305</v>
      </c>
      <c r="U2983" s="182"/>
    </row>
    <row r="2984" spans="1:21" x14ac:dyDescent="0.35">
      <c r="A2984" s="180">
        <v>5</v>
      </c>
      <c r="B2984" s="180" t="s">
        <v>182</v>
      </c>
      <c r="C2984" s="180">
        <v>2020</v>
      </c>
      <c r="D2984" s="180">
        <v>7</v>
      </c>
      <c r="E2984" s="180" t="s">
        <v>285</v>
      </c>
      <c r="F2984" s="181">
        <v>3</v>
      </c>
      <c r="G2984" s="180" t="s">
        <v>190</v>
      </c>
      <c r="H2984" s="180">
        <v>9</v>
      </c>
      <c r="I2984" s="180" t="s">
        <v>276</v>
      </c>
      <c r="J2984" s="180" t="s">
        <v>118</v>
      </c>
      <c r="K2984" s="180" t="s">
        <v>237</v>
      </c>
      <c r="L2984" s="180">
        <v>300</v>
      </c>
      <c r="M2984" s="180" t="s">
        <v>192</v>
      </c>
      <c r="N2984" s="180">
        <v>304</v>
      </c>
      <c r="O2984" s="180">
        <v>-397365.53</v>
      </c>
      <c r="P2984" s="180">
        <v>565960</v>
      </c>
      <c r="Q2984" t="str">
        <f t="shared" si="46"/>
        <v>3-Small C&amp;I</v>
      </c>
      <c r="R2984" s="182"/>
      <c r="S2984" t="s">
        <v>305</v>
      </c>
      <c r="U2984" s="182"/>
    </row>
    <row r="2985" spans="1:21" x14ac:dyDescent="0.35">
      <c r="A2985" s="180">
        <v>5</v>
      </c>
      <c r="B2985" s="180" t="s">
        <v>182</v>
      </c>
      <c r="C2985" s="180">
        <v>2020</v>
      </c>
      <c r="D2985" s="180">
        <v>7</v>
      </c>
      <c r="E2985" s="180" t="s">
        <v>285</v>
      </c>
      <c r="F2985" s="181">
        <v>3</v>
      </c>
      <c r="G2985" s="180" t="s">
        <v>190</v>
      </c>
      <c r="H2985" s="180">
        <v>16</v>
      </c>
      <c r="I2985" s="180" t="s">
        <v>282</v>
      </c>
      <c r="J2985" s="180" t="s">
        <v>128</v>
      </c>
      <c r="K2985" s="180" t="s">
        <v>264</v>
      </c>
      <c r="L2985" s="180">
        <v>300</v>
      </c>
      <c r="M2985" s="180" t="s">
        <v>192</v>
      </c>
      <c r="N2985" s="180">
        <v>1</v>
      </c>
      <c r="O2985" s="180">
        <v>2544.7800000000002</v>
      </c>
      <c r="P2985" s="180">
        <v>14840</v>
      </c>
      <c r="Q2985" t="str">
        <f t="shared" si="46"/>
        <v>4-Medium C&amp;I</v>
      </c>
      <c r="R2985" s="182"/>
      <c r="S2985" t="s">
        <v>305</v>
      </c>
      <c r="U2985" s="182"/>
    </row>
    <row r="2986" spans="1:21" x14ac:dyDescent="0.35">
      <c r="A2986" s="180">
        <v>5</v>
      </c>
      <c r="B2986" s="180" t="s">
        <v>182</v>
      </c>
      <c r="C2986" s="180">
        <v>2020</v>
      </c>
      <c r="D2986" s="180">
        <v>7</v>
      </c>
      <c r="E2986" s="180" t="s">
        <v>285</v>
      </c>
      <c r="F2986" s="181">
        <v>3</v>
      </c>
      <c r="G2986" s="180" t="s">
        <v>190</v>
      </c>
      <c r="H2986" s="180">
        <v>12</v>
      </c>
      <c r="I2986" s="180" t="s">
        <v>302</v>
      </c>
      <c r="J2986" s="180" t="s">
        <v>127</v>
      </c>
      <c r="K2986" s="180" t="s">
        <v>250</v>
      </c>
      <c r="L2986" s="180">
        <v>300</v>
      </c>
      <c r="M2986" s="180" t="s">
        <v>192</v>
      </c>
      <c r="N2986" s="180">
        <v>1</v>
      </c>
      <c r="O2986" s="180">
        <v>25.48</v>
      </c>
      <c r="P2986" s="180">
        <v>98</v>
      </c>
      <c r="Q2986" t="str">
        <f t="shared" si="46"/>
        <v>3-Small C&amp;I</v>
      </c>
      <c r="R2986" s="182"/>
      <c r="S2986" t="s">
        <v>305</v>
      </c>
      <c r="U2986" s="182"/>
    </row>
    <row r="2987" spans="1:21" x14ac:dyDescent="0.35">
      <c r="A2987" s="180">
        <v>5</v>
      </c>
      <c r="B2987" s="180" t="s">
        <v>182</v>
      </c>
      <c r="C2987" s="180">
        <v>2020</v>
      </c>
      <c r="D2987" s="180">
        <v>7</v>
      </c>
      <c r="E2987" s="180" t="s">
        <v>285</v>
      </c>
      <c r="F2987" s="181">
        <v>5</v>
      </c>
      <c r="G2987" s="180" t="s">
        <v>196</v>
      </c>
      <c r="H2987" s="180">
        <v>8</v>
      </c>
      <c r="I2987" s="180" t="s">
        <v>249</v>
      </c>
      <c r="J2987" s="180" t="s">
        <v>127</v>
      </c>
      <c r="K2987" s="180" t="s">
        <v>250</v>
      </c>
      <c r="L2987" s="180">
        <v>460</v>
      </c>
      <c r="M2987" s="180" t="s">
        <v>199</v>
      </c>
      <c r="N2987" s="180">
        <v>1</v>
      </c>
      <c r="O2987" s="180">
        <v>61.03</v>
      </c>
      <c r="P2987" s="180">
        <v>292</v>
      </c>
      <c r="Q2987" t="str">
        <f t="shared" si="46"/>
        <v>3-Small C&amp;I</v>
      </c>
      <c r="R2987" s="182"/>
      <c r="S2987" t="s">
        <v>305</v>
      </c>
      <c r="U2987" s="182"/>
    </row>
    <row r="2988" spans="1:21" x14ac:dyDescent="0.35">
      <c r="A2988" s="180">
        <v>5</v>
      </c>
      <c r="B2988" s="180" t="s">
        <v>182</v>
      </c>
      <c r="C2988" s="180">
        <v>2020</v>
      </c>
      <c r="D2988" s="180">
        <v>7</v>
      </c>
      <c r="E2988" s="180" t="s">
        <v>285</v>
      </c>
      <c r="F2988" s="181">
        <v>77</v>
      </c>
      <c r="G2988" s="180" t="s">
        <v>213</v>
      </c>
      <c r="H2988" s="180">
        <v>950</v>
      </c>
      <c r="I2988" s="180" t="s">
        <v>185</v>
      </c>
      <c r="J2988" s="180" t="s">
        <v>116</v>
      </c>
      <c r="K2988" s="180" t="s">
        <v>186</v>
      </c>
      <c r="L2988" s="180">
        <v>4577</v>
      </c>
      <c r="M2988" s="180" t="s">
        <v>213</v>
      </c>
      <c r="N2988" s="180">
        <v>1</v>
      </c>
      <c r="O2988" s="180">
        <v>143.43</v>
      </c>
      <c r="P2988" s="180">
        <v>1347</v>
      </c>
      <c r="Q2988" t="str">
        <f t="shared" si="46"/>
        <v>3-Small C&amp;I</v>
      </c>
      <c r="R2988" s="182"/>
      <c r="S2988" t="s">
        <v>305</v>
      </c>
      <c r="U2988" s="182"/>
    </row>
    <row r="2989" spans="1:21" x14ac:dyDescent="0.35">
      <c r="A2989" s="180">
        <v>5</v>
      </c>
      <c r="B2989" s="180" t="s">
        <v>182</v>
      </c>
      <c r="C2989" s="180">
        <v>2020</v>
      </c>
      <c r="D2989" s="180">
        <v>7</v>
      </c>
      <c r="E2989" s="180" t="s">
        <v>285</v>
      </c>
      <c r="F2989" s="181">
        <v>6</v>
      </c>
      <c r="G2989" s="180" t="s">
        <v>193</v>
      </c>
      <c r="H2989" s="180">
        <v>5</v>
      </c>
      <c r="I2989" s="180" t="s">
        <v>191</v>
      </c>
      <c r="J2989" s="180" t="s">
        <v>116</v>
      </c>
      <c r="K2989" s="180" t="s">
        <v>186</v>
      </c>
      <c r="L2989" s="180">
        <v>700</v>
      </c>
      <c r="M2989" s="180" t="s">
        <v>194</v>
      </c>
      <c r="N2989" s="180">
        <v>6</v>
      </c>
      <c r="O2989" s="180">
        <v>205.03</v>
      </c>
      <c r="P2989" s="180">
        <v>793</v>
      </c>
      <c r="Q2989" t="str">
        <f t="shared" si="46"/>
        <v>3-Small C&amp;I</v>
      </c>
      <c r="R2989" s="182"/>
      <c r="S2989" t="s">
        <v>305</v>
      </c>
      <c r="U2989" s="182"/>
    </row>
    <row r="2990" spans="1:21" x14ac:dyDescent="0.35">
      <c r="A2990" s="180">
        <v>4</v>
      </c>
      <c r="B2990" s="180" t="s">
        <v>188</v>
      </c>
      <c r="C2990" s="180">
        <v>2020</v>
      </c>
      <c r="D2990" s="180">
        <v>7</v>
      </c>
      <c r="E2990" s="180" t="s">
        <v>285</v>
      </c>
      <c r="F2990" s="181">
        <v>3</v>
      </c>
      <c r="G2990" s="180" t="s">
        <v>190</v>
      </c>
      <c r="H2990" s="180">
        <v>5</v>
      </c>
      <c r="I2990" s="180" t="s">
        <v>191</v>
      </c>
      <c r="J2990" s="180" t="s">
        <v>116</v>
      </c>
      <c r="K2990" s="180" t="s">
        <v>186</v>
      </c>
      <c r="L2990" s="180">
        <v>300</v>
      </c>
      <c r="M2990" s="180" t="s">
        <v>192</v>
      </c>
      <c r="N2990" s="180">
        <v>316</v>
      </c>
      <c r="O2990" s="180">
        <v>68757.919999999998</v>
      </c>
      <c r="P2990" s="180">
        <v>353824</v>
      </c>
      <c r="Q2990" t="str">
        <f t="shared" si="46"/>
        <v>3-Small C&amp;I</v>
      </c>
      <c r="R2990" s="182"/>
      <c r="S2990" t="s">
        <v>305</v>
      </c>
      <c r="U2990" s="182"/>
    </row>
    <row r="2991" spans="1:21" x14ac:dyDescent="0.35">
      <c r="A2991" s="180">
        <v>4</v>
      </c>
      <c r="B2991" s="180" t="s">
        <v>188</v>
      </c>
      <c r="C2991" s="180">
        <v>2020</v>
      </c>
      <c r="D2991" s="180">
        <v>7</v>
      </c>
      <c r="E2991" s="180" t="s">
        <v>285</v>
      </c>
      <c r="F2991" s="181">
        <v>3</v>
      </c>
      <c r="G2991" s="180" t="s">
        <v>190</v>
      </c>
      <c r="H2991" s="180">
        <v>710</v>
      </c>
      <c r="I2991" s="180" t="s">
        <v>221</v>
      </c>
      <c r="J2991" s="180" t="s">
        <v>208</v>
      </c>
      <c r="K2991" s="180" t="s">
        <v>209</v>
      </c>
      <c r="L2991" s="180">
        <v>4532</v>
      </c>
      <c r="M2991" s="180" t="s">
        <v>201</v>
      </c>
      <c r="N2991" s="180">
        <v>9</v>
      </c>
      <c r="O2991" s="180">
        <v>83058.34</v>
      </c>
      <c r="P2991" s="180">
        <v>1120291</v>
      </c>
      <c r="Q2991" t="str">
        <f t="shared" si="46"/>
        <v>5-Large C&amp;I</v>
      </c>
      <c r="R2991" s="182"/>
      <c r="S2991" t="s">
        <v>305</v>
      </c>
      <c r="U2991" s="182"/>
    </row>
    <row r="2992" spans="1:21" x14ac:dyDescent="0.35">
      <c r="A2992" s="180">
        <v>5</v>
      </c>
      <c r="B2992" s="180" t="s">
        <v>182</v>
      </c>
      <c r="C2992" s="180">
        <v>2020</v>
      </c>
      <c r="D2992" s="180">
        <v>7</v>
      </c>
      <c r="E2992" s="180" t="s">
        <v>285</v>
      </c>
      <c r="F2992" s="181">
        <v>3</v>
      </c>
      <c r="G2992" s="180" t="s">
        <v>190</v>
      </c>
      <c r="H2992" s="180">
        <v>621</v>
      </c>
      <c r="I2992" s="180" t="s">
        <v>260</v>
      </c>
      <c r="J2992" s="180" t="s">
        <v>117</v>
      </c>
      <c r="K2992" s="180" t="s">
        <v>225</v>
      </c>
      <c r="L2992" s="180">
        <v>4532</v>
      </c>
      <c r="M2992" s="180" t="s">
        <v>201</v>
      </c>
      <c r="N2992" s="180">
        <v>6</v>
      </c>
      <c r="O2992" s="180">
        <v>430.54</v>
      </c>
      <c r="P2992" s="180">
        <v>3906</v>
      </c>
      <c r="Q2992" t="str">
        <f t="shared" si="46"/>
        <v>3-Small C&amp;I</v>
      </c>
      <c r="R2992" s="182"/>
      <c r="S2992" t="s">
        <v>305</v>
      </c>
      <c r="U2992" s="182"/>
    </row>
    <row r="2993" spans="1:21" x14ac:dyDescent="0.35">
      <c r="A2993" s="180">
        <v>5</v>
      </c>
      <c r="B2993" s="180" t="s">
        <v>182</v>
      </c>
      <c r="C2993" s="180">
        <v>2020</v>
      </c>
      <c r="D2993" s="180">
        <v>7</v>
      </c>
      <c r="E2993" s="180" t="s">
        <v>285</v>
      </c>
      <c r="F2993" s="181">
        <v>60</v>
      </c>
      <c r="G2993" s="180" t="s">
        <v>213</v>
      </c>
      <c r="H2993" s="180">
        <v>621</v>
      </c>
      <c r="I2993" s="180" t="s">
        <v>260</v>
      </c>
      <c r="J2993" s="180" t="s">
        <v>117</v>
      </c>
      <c r="K2993" s="180" t="s">
        <v>225</v>
      </c>
      <c r="L2993" s="180">
        <v>4563</v>
      </c>
      <c r="M2993" s="180" t="s">
        <v>229</v>
      </c>
      <c r="N2993" s="180">
        <v>1</v>
      </c>
      <c r="O2993" s="180">
        <v>7.83</v>
      </c>
      <c r="P2993" s="180">
        <v>7</v>
      </c>
      <c r="Q2993" t="str">
        <f t="shared" si="46"/>
        <v>3-Small C&amp;I</v>
      </c>
      <c r="R2993" s="182"/>
      <c r="S2993" t="s">
        <v>305</v>
      </c>
      <c r="U2993" s="182"/>
    </row>
    <row r="2994" spans="1:21" x14ac:dyDescent="0.35">
      <c r="A2994" s="180">
        <v>5</v>
      </c>
      <c r="B2994" s="180" t="s">
        <v>182</v>
      </c>
      <c r="C2994" s="180">
        <v>2020</v>
      </c>
      <c r="D2994" s="180">
        <v>7</v>
      </c>
      <c r="E2994" s="180" t="s">
        <v>285</v>
      </c>
      <c r="F2994" s="181">
        <v>3</v>
      </c>
      <c r="G2994" s="180" t="s">
        <v>190</v>
      </c>
      <c r="H2994" s="180">
        <v>903</v>
      </c>
      <c r="I2994" s="180" t="s">
        <v>240</v>
      </c>
      <c r="J2994" s="180" t="s">
        <v>122</v>
      </c>
      <c r="K2994" s="180" t="s">
        <v>231</v>
      </c>
      <c r="L2994" s="180">
        <v>4532</v>
      </c>
      <c r="M2994" s="180" t="s">
        <v>201</v>
      </c>
      <c r="N2994" s="180">
        <v>1165</v>
      </c>
      <c r="O2994" s="180">
        <v>292869.96000000002</v>
      </c>
      <c r="P2994" s="180">
        <v>2305357</v>
      </c>
      <c r="Q2994" t="str">
        <f t="shared" ref="Q2994:Q3057" si="47">VLOOKUP(J2994,S:T,2,FALSE)</f>
        <v>1-Residential</v>
      </c>
      <c r="R2994" s="182"/>
      <c r="S2994" t="s">
        <v>305</v>
      </c>
      <c r="U2994" s="182"/>
    </row>
    <row r="2995" spans="1:21" x14ac:dyDescent="0.35">
      <c r="A2995" s="180">
        <v>5</v>
      </c>
      <c r="B2995" s="180" t="s">
        <v>182</v>
      </c>
      <c r="C2995" s="180">
        <v>2020</v>
      </c>
      <c r="D2995" s="180">
        <v>7</v>
      </c>
      <c r="E2995" s="180" t="s">
        <v>285</v>
      </c>
      <c r="F2995" s="181">
        <v>60</v>
      </c>
      <c r="G2995" s="180" t="s">
        <v>213</v>
      </c>
      <c r="H2995" s="180">
        <v>600</v>
      </c>
      <c r="I2995" s="180" t="s">
        <v>267</v>
      </c>
      <c r="J2995" s="180" t="s">
        <v>124</v>
      </c>
      <c r="K2995" s="180" t="s">
        <v>262</v>
      </c>
      <c r="L2995" s="180">
        <v>360</v>
      </c>
      <c r="M2995" s="180" t="s">
        <v>226</v>
      </c>
      <c r="N2995" s="180">
        <v>9</v>
      </c>
      <c r="O2995" s="180">
        <v>3811.58</v>
      </c>
      <c r="P2995" s="180">
        <v>3693</v>
      </c>
      <c r="Q2995" t="str">
        <f t="shared" si="47"/>
        <v>Street</v>
      </c>
      <c r="R2995" s="182"/>
      <c r="S2995" t="s">
        <v>305</v>
      </c>
      <c r="U2995" s="182"/>
    </row>
    <row r="2996" spans="1:21" x14ac:dyDescent="0.35">
      <c r="A2996" s="180">
        <v>5</v>
      </c>
      <c r="B2996" s="180" t="s">
        <v>182</v>
      </c>
      <c r="C2996" s="180">
        <v>2020</v>
      </c>
      <c r="D2996" s="180">
        <v>7</v>
      </c>
      <c r="E2996" s="180" t="s">
        <v>285</v>
      </c>
      <c r="F2996" s="181">
        <v>10</v>
      </c>
      <c r="G2996" s="180" t="s">
        <v>239</v>
      </c>
      <c r="H2996" s="180">
        <v>905</v>
      </c>
      <c r="I2996" s="180" t="s">
        <v>273</v>
      </c>
      <c r="J2996" s="180" t="s">
        <v>123</v>
      </c>
      <c r="K2996" s="180" t="s">
        <v>243</v>
      </c>
      <c r="L2996" s="180">
        <v>4513</v>
      </c>
      <c r="M2996" s="180" t="s">
        <v>241</v>
      </c>
      <c r="N2996" s="180">
        <v>4894</v>
      </c>
      <c r="O2996" s="180">
        <v>139485.25</v>
      </c>
      <c r="P2996" s="180">
        <v>3378067</v>
      </c>
      <c r="Q2996" t="str">
        <f t="shared" si="47"/>
        <v>2-Low Income Residential</v>
      </c>
      <c r="R2996" s="182"/>
      <c r="S2996" t="s">
        <v>305</v>
      </c>
      <c r="U2996" s="182"/>
    </row>
    <row r="2997" spans="1:21" x14ac:dyDescent="0.35">
      <c r="A2997" s="180">
        <v>4</v>
      </c>
      <c r="B2997" s="180" t="s">
        <v>188</v>
      </c>
      <c r="C2997" s="180">
        <v>2020</v>
      </c>
      <c r="D2997" s="180">
        <v>7</v>
      </c>
      <c r="E2997" s="180" t="s">
        <v>285</v>
      </c>
      <c r="F2997" s="181">
        <v>10</v>
      </c>
      <c r="G2997" s="180" t="s">
        <v>239</v>
      </c>
      <c r="H2997" s="180">
        <v>6</v>
      </c>
      <c r="I2997" s="180" t="s">
        <v>257</v>
      </c>
      <c r="J2997" s="180" t="s">
        <v>123</v>
      </c>
      <c r="K2997" s="180" t="s">
        <v>243</v>
      </c>
      <c r="L2997" s="180">
        <v>207</v>
      </c>
      <c r="M2997" s="180" t="s">
        <v>244</v>
      </c>
      <c r="N2997" s="180">
        <v>1</v>
      </c>
      <c r="O2997" s="180">
        <v>43.27</v>
      </c>
      <c r="P2997" s="180">
        <v>265</v>
      </c>
      <c r="Q2997" t="str">
        <f t="shared" si="47"/>
        <v>2-Low Income Residential</v>
      </c>
      <c r="R2997" s="182"/>
      <c r="S2997" t="s">
        <v>305</v>
      </c>
      <c r="U2997" s="182"/>
    </row>
    <row r="2998" spans="1:21" x14ac:dyDescent="0.35">
      <c r="A2998" s="180">
        <v>5</v>
      </c>
      <c r="B2998" s="180" t="s">
        <v>182</v>
      </c>
      <c r="C2998" s="180">
        <v>2020</v>
      </c>
      <c r="D2998" s="180">
        <v>7</v>
      </c>
      <c r="E2998" s="180" t="s">
        <v>285</v>
      </c>
      <c r="F2998" s="181">
        <v>3</v>
      </c>
      <c r="G2998" s="180" t="s">
        <v>190</v>
      </c>
      <c r="H2998" s="180">
        <v>616</v>
      </c>
      <c r="I2998" s="180" t="s">
        <v>200</v>
      </c>
      <c r="J2998" s="180" t="s">
        <v>126</v>
      </c>
      <c r="K2998" s="180" t="s">
        <v>198</v>
      </c>
      <c r="L2998" s="180">
        <v>4532</v>
      </c>
      <c r="M2998" s="180" t="s">
        <v>201</v>
      </c>
      <c r="N2998" s="180">
        <v>3364</v>
      </c>
      <c r="O2998" s="180">
        <v>267378.77</v>
      </c>
      <c r="P2998" s="180">
        <v>812966</v>
      </c>
      <c r="Q2998" t="str">
        <f t="shared" si="47"/>
        <v>Street</v>
      </c>
      <c r="R2998" s="182"/>
      <c r="S2998" t="s">
        <v>305</v>
      </c>
      <c r="U2998" s="182"/>
    </row>
    <row r="2999" spans="1:21" x14ac:dyDescent="0.35">
      <c r="A2999" s="180">
        <v>5</v>
      </c>
      <c r="B2999" s="180" t="s">
        <v>182</v>
      </c>
      <c r="C2999" s="180">
        <v>2020</v>
      </c>
      <c r="D2999" s="180">
        <v>7</v>
      </c>
      <c r="E2999" s="180" t="s">
        <v>285</v>
      </c>
      <c r="F2999" s="181">
        <v>10</v>
      </c>
      <c r="G2999" s="180" t="s">
        <v>239</v>
      </c>
      <c r="H2999" s="180">
        <v>603</v>
      </c>
      <c r="I2999" s="180" t="s">
        <v>197</v>
      </c>
      <c r="J2999" s="180" t="s">
        <v>126</v>
      </c>
      <c r="K2999" s="180" t="s">
        <v>198</v>
      </c>
      <c r="L2999" s="180">
        <v>207</v>
      </c>
      <c r="M2999" s="180" t="s">
        <v>244</v>
      </c>
      <c r="N2999" s="180">
        <v>27</v>
      </c>
      <c r="O2999" s="180">
        <v>464.4</v>
      </c>
      <c r="P2999" s="180">
        <v>964</v>
      </c>
      <c r="Q2999" t="str">
        <f t="shared" si="47"/>
        <v>Street</v>
      </c>
      <c r="R2999" s="182"/>
      <c r="S2999" t="s">
        <v>305</v>
      </c>
      <c r="U2999" s="182"/>
    </row>
    <row r="3000" spans="1:21" x14ac:dyDescent="0.35">
      <c r="A3000" s="180">
        <v>5</v>
      </c>
      <c r="B3000" s="180" t="s">
        <v>182</v>
      </c>
      <c r="C3000" s="180">
        <v>2020</v>
      </c>
      <c r="D3000" s="180">
        <v>7</v>
      </c>
      <c r="E3000" s="180" t="s">
        <v>285</v>
      </c>
      <c r="F3000" s="181">
        <v>3</v>
      </c>
      <c r="G3000" s="180" t="s">
        <v>190</v>
      </c>
      <c r="H3000" s="180">
        <v>2</v>
      </c>
      <c r="I3000" s="180" t="s">
        <v>265</v>
      </c>
      <c r="J3000" s="180" t="s">
        <v>122</v>
      </c>
      <c r="K3000" s="180" t="s">
        <v>231</v>
      </c>
      <c r="L3000" s="180">
        <v>300</v>
      </c>
      <c r="M3000" s="180" t="s">
        <v>192</v>
      </c>
      <c r="N3000" s="180">
        <v>2</v>
      </c>
      <c r="O3000" s="180">
        <v>119.63</v>
      </c>
      <c r="P3000" s="180">
        <v>469</v>
      </c>
      <c r="Q3000" t="str">
        <f t="shared" si="47"/>
        <v>1-Residential</v>
      </c>
      <c r="R3000" s="182"/>
      <c r="S3000" t="s">
        <v>305</v>
      </c>
      <c r="U3000" s="182"/>
    </row>
    <row r="3001" spans="1:21" x14ac:dyDescent="0.35">
      <c r="A3001" s="180">
        <v>5</v>
      </c>
      <c r="B3001" s="180" t="s">
        <v>182</v>
      </c>
      <c r="C3001" s="180">
        <v>2020</v>
      </c>
      <c r="D3001" s="180">
        <v>7</v>
      </c>
      <c r="E3001" s="180" t="s">
        <v>285</v>
      </c>
      <c r="F3001" s="181">
        <v>5</v>
      </c>
      <c r="G3001" s="180" t="s">
        <v>196</v>
      </c>
      <c r="H3001" s="180">
        <v>13</v>
      </c>
      <c r="I3001" s="180" t="s">
        <v>297</v>
      </c>
      <c r="J3001" s="180" t="s">
        <v>120</v>
      </c>
      <c r="K3001" s="180" t="s">
        <v>217</v>
      </c>
      <c r="L3001" s="180">
        <v>460</v>
      </c>
      <c r="M3001" s="180" t="s">
        <v>199</v>
      </c>
      <c r="N3001" s="180">
        <v>7</v>
      </c>
      <c r="O3001" s="180">
        <v>17668.509999999998</v>
      </c>
      <c r="P3001" s="180">
        <v>102020</v>
      </c>
      <c r="Q3001" t="str">
        <f t="shared" si="47"/>
        <v>4-Medium C&amp;I</v>
      </c>
      <c r="R3001" s="182"/>
      <c r="S3001" t="s">
        <v>305</v>
      </c>
      <c r="U3001" s="182"/>
    </row>
    <row r="3002" spans="1:21" x14ac:dyDescent="0.35">
      <c r="A3002" s="180">
        <v>4</v>
      </c>
      <c r="B3002" s="180" t="s">
        <v>188</v>
      </c>
      <c r="C3002" s="180">
        <v>2020</v>
      </c>
      <c r="D3002" s="180">
        <v>7</v>
      </c>
      <c r="E3002" s="180" t="s">
        <v>285</v>
      </c>
      <c r="F3002" s="181">
        <v>5</v>
      </c>
      <c r="G3002" s="180" t="s">
        <v>196</v>
      </c>
      <c r="H3002" s="180">
        <v>18</v>
      </c>
      <c r="I3002" s="180" t="s">
        <v>216</v>
      </c>
      <c r="J3002" s="180" t="s">
        <v>120</v>
      </c>
      <c r="K3002" s="180" t="s">
        <v>217</v>
      </c>
      <c r="L3002" s="180">
        <v>460</v>
      </c>
      <c r="M3002" s="180" t="s">
        <v>199</v>
      </c>
      <c r="N3002" s="180">
        <v>1</v>
      </c>
      <c r="O3002" s="180">
        <v>538.01</v>
      </c>
      <c r="P3002" s="180">
        <v>2640</v>
      </c>
      <c r="Q3002" t="str">
        <f t="shared" si="47"/>
        <v>4-Medium C&amp;I</v>
      </c>
      <c r="R3002" s="182"/>
      <c r="S3002" t="s">
        <v>305</v>
      </c>
      <c r="U3002" s="182"/>
    </row>
    <row r="3003" spans="1:21" x14ac:dyDescent="0.35">
      <c r="A3003" s="180">
        <v>5</v>
      </c>
      <c r="B3003" s="180" t="s">
        <v>182</v>
      </c>
      <c r="C3003" s="180">
        <v>2020</v>
      </c>
      <c r="D3003" s="180">
        <v>7</v>
      </c>
      <c r="E3003" s="180" t="s">
        <v>285</v>
      </c>
      <c r="F3003" s="181">
        <v>75</v>
      </c>
      <c r="G3003" s="180" t="s">
        <v>213</v>
      </c>
      <c r="H3003" s="180">
        <v>18</v>
      </c>
      <c r="I3003" s="180" t="s">
        <v>216</v>
      </c>
      <c r="J3003" s="180" t="s">
        <v>120</v>
      </c>
      <c r="K3003" s="180" t="s">
        <v>217</v>
      </c>
      <c r="L3003" s="180">
        <v>1575</v>
      </c>
      <c r="M3003" s="180" t="s">
        <v>219</v>
      </c>
      <c r="N3003" s="180">
        <v>2</v>
      </c>
      <c r="O3003" s="180">
        <v>9726.83</v>
      </c>
      <c r="P3003" s="180">
        <v>58140</v>
      </c>
      <c r="Q3003" t="str">
        <f t="shared" si="47"/>
        <v>4-Medium C&amp;I</v>
      </c>
      <c r="R3003" s="182"/>
      <c r="S3003" t="s">
        <v>305</v>
      </c>
      <c r="U3003" s="182"/>
    </row>
    <row r="3004" spans="1:21" x14ac:dyDescent="0.35">
      <c r="A3004" s="180">
        <v>5</v>
      </c>
      <c r="B3004" s="180" t="s">
        <v>182</v>
      </c>
      <c r="C3004" s="180">
        <v>2020</v>
      </c>
      <c r="D3004" s="180">
        <v>7</v>
      </c>
      <c r="E3004" s="180" t="s">
        <v>285</v>
      </c>
      <c r="F3004" s="181">
        <v>77</v>
      </c>
      <c r="G3004" s="180" t="s">
        <v>213</v>
      </c>
      <c r="H3004" s="180">
        <v>18</v>
      </c>
      <c r="I3004" s="180" t="s">
        <v>216</v>
      </c>
      <c r="J3004" s="180" t="s">
        <v>120</v>
      </c>
      <c r="K3004" s="180" t="s">
        <v>217</v>
      </c>
      <c r="L3004" s="180">
        <v>1577</v>
      </c>
      <c r="M3004" s="180" t="s">
        <v>234</v>
      </c>
      <c r="N3004" s="180">
        <v>1</v>
      </c>
      <c r="O3004" s="180">
        <v>3849.75</v>
      </c>
      <c r="P3004" s="180">
        <v>22800</v>
      </c>
      <c r="Q3004" t="str">
        <f t="shared" si="47"/>
        <v>4-Medium C&amp;I</v>
      </c>
      <c r="R3004" s="182"/>
      <c r="S3004" t="s">
        <v>305</v>
      </c>
      <c r="U3004" s="182"/>
    </row>
    <row r="3005" spans="1:21" x14ac:dyDescent="0.35">
      <c r="A3005" s="180">
        <v>4</v>
      </c>
      <c r="B3005" s="180" t="s">
        <v>188</v>
      </c>
      <c r="C3005" s="180">
        <v>2020</v>
      </c>
      <c r="D3005" s="180">
        <v>7</v>
      </c>
      <c r="E3005" s="180" t="s">
        <v>285</v>
      </c>
      <c r="F3005" s="181">
        <v>3</v>
      </c>
      <c r="G3005" s="180" t="s">
        <v>190</v>
      </c>
      <c r="H3005" s="180">
        <v>9</v>
      </c>
      <c r="I3005" s="180" t="s">
        <v>276</v>
      </c>
      <c r="J3005" s="180" t="s">
        <v>118</v>
      </c>
      <c r="K3005" s="180" t="s">
        <v>237</v>
      </c>
      <c r="L3005" s="180">
        <v>300</v>
      </c>
      <c r="M3005" s="180" t="s">
        <v>192</v>
      </c>
      <c r="N3005" s="180">
        <v>2</v>
      </c>
      <c r="O3005" s="180">
        <v>124.38</v>
      </c>
      <c r="P3005" s="180">
        <v>554</v>
      </c>
      <c r="Q3005" t="str">
        <f t="shared" si="47"/>
        <v>3-Small C&amp;I</v>
      </c>
      <c r="R3005" s="182"/>
      <c r="S3005" t="s">
        <v>305</v>
      </c>
      <c r="U3005" s="182"/>
    </row>
    <row r="3006" spans="1:21" x14ac:dyDescent="0.35">
      <c r="A3006" s="180">
        <v>5</v>
      </c>
      <c r="B3006" s="180" t="s">
        <v>182</v>
      </c>
      <c r="C3006" s="180">
        <v>2020</v>
      </c>
      <c r="D3006" s="180">
        <v>7</v>
      </c>
      <c r="E3006" s="180" t="s">
        <v>285</v>
      </c>
      <c r="F3006" s="181">
        <v>3</v>
      </c>
      <c r="G3006" s="180" t="s">
        <v>190</v>
      </c>
      <c r="H3006" s="180">
        <v>13</v>
      </c>
      <c r="I3006" s="180" t="s">
        <v>297</v>
      </c>
      <c r="J3006" s="180" t="s">
        <v>120</v>
      </c>
      <c r="K3006" s="180" t="s">
        <v>217</v>
      </c>
      <c r="L3006" s="180">
        <v>300</v>
      </c>
      <c r="M3006" s="180" t="s">
        <v>192</v>
      </c>
      <c r="N3006" s="180">
        <v>86</v>
      </c>
      <c r="O3006" s="180">
        <v>183404.58</v>
      </c>
      <c r="P3006" s="180">
        <v>1050443</v>
      </c>
      <c r="Q3006" t="str">
        <f t="shared" si="47"/>
        <v>4-Medium C&amp;I</v>
      </c>
      <c r="R3006" s="182"/>
      <c r="S3006" t="s">
        <v>305</v>
      </c>
      <c r="U3006" s="182"/>
    </row>
    <row r="3007" spans="1:21" x14ac:dyDescent="0.35">
      <c r="A3007" s="180">
        <v>5</v>
      </c>
      <c r="B3007" s="180" t="s">
        <v>182</v>
      </c>
      <c r="C3007" s="180">
        <v>2020</v>
      </c>
      <c r="D3007" s="180">
        <v>7</v>
      </c>
      <c r="E3007" s="180" t="s">
        <v>285</v>
      </c>
      <c r="F3007" s="181">
        <v>1</v>
      </c>
      <c r="G3007" s="180" t="s">
        <v>184</v>
      </c>
      <c r="H3007" s="180">
        <v>5</v>
      </c>
      <c r="I3007" s="180" t="s">
        <v>191</v>
      </c>
      <c r="J3007" s="180" t="s">
        <v>116</v>
      </c>
      <c r="K3007" s="180" t="s">
        <v>186</v>
      </c>
      <c r="L3007" s="180">
        <v>200</v>
      </c>
      <c r="M3007" s="180" t="s">
        <v>211</v>
      </c>
      <c r="N3007" s="180">
        <v>1272</v>
      </c>
      <c r="O3007" s="180">
        <v>-48338.73</v>
      </c>
      <c r="P3007" s="180">
        <v>745988</v>
      </c>
      <c r="Q3007" t="str">
        <f t="shared" si="47"/>
        <v>3-Small C&amp;I</v>
      </c>
      <c r="R3007" s="182"/>
      <c r="S3007" t="s">
        <v>305</v>
      </c>
      <c r="U3007" s="182"/>
    </row>
    <row r="3008" spans="1:21" x14ac:dyDescent="0.35">
      <c r="A3008" s="180">
        <v>5</v>
      </c>
      <c r="B3008" s="180" t="s">
        <v>182</v>
      </c>
      <c r="C3008" s="180">
        <v>2020</v>
      </c>
      <c r="D3008" s="180">
        <v>7</v>
      </c>
      <c r="E3008" s="180" t="s">
        <v>285</v>
      </c>
      <c r="F3008" s="181">
        <v>1</v>
      </c>
      <c r="G3008" s="180" t="s">
        <v>184</v>
      </c>
      <c r="H3008" s="180">
        <v>11</v>
      </c>
      <c r="I3008" s="180" t="s">
        <v>284</v>
      </c>
      <c r="J3008" s="180" t="s">
        <v>116</v>
      </c>
      <c r="K3008" s="180" t="s">
        <v>186</v>
      </c>
      <c r="L3008" s="180">
        <v>200</v>
      </c>
      <c r="M3008" s="180" t="s">
        <v>211</v>
      </c>
      <c r="N3008" s="180">
        <v>9</v>
      </c>
      <c r="O3008" s="180">
        <v>-26084.57</v>
      </c>
      <c r="P3008" s="180">
        <v>43187</v>
      </c>
      <c r="Q3008" t="str">
        <f t="shared" si="47"/>
        <v>3-Small C&amp;I</v>
      </c>
      <c r="R3008" s="182"/>
      <c r="S3008" t="s">
        <v>305</v>
      </c>
      <c r="U3008" s="182"/>
    </row>
    <row r="3009" spans="1:21" x14ac:dyDescent="0.35">
      <c r="A3009" s="180">
        <v>5</v>
      </c>
      <c r="B3009" s="180" t="s">
        <v>182</v>
      </c>
      <c r="C3009" s="180">
        <v>2020</v>
      </c>
      <c r="D3009" s="180">
        <v>7</v>
      </c>
      <c r="E3009" s="180" t="s">
        <v>285</v>
      </c>
      <c r="F3009" s="181">
        <v>3</v>
      </c>
      <c r="G3009" s="180" t="s">
        <v>190</v>
      </c>
      <c r="H3009" s="180">
        <v>5</v>
      </c>
      <c r="I3009" s="180" t="s">
        <v>191</v>
      </c>
      <c r="J3009" s="180" t="s">
        <v>116</v>
      </c>
      <c r="K3009" s="180" t="s">
        <v>186</v>
      </c>
      <c r="L3009" s="180">
        <v>300</v>
      </c>
      <c r="M3009" s="180" t="s">
        <v>192</v>
      </c>
      <c r="N3009" s="180">
        <v>42857</v>
      </c>
      <c r="O3009" s="180">
        <v>-394524.95</v>
      </c>
      <c r="P3009" s="180">
        <v>53610635</v>
      </c>
      <c r="Q3009" t="str">
        <f t="shared" si="47"/>
        <v>3-Small C&amp;I</v>
      </c>
      <c r="R3009" s="182"/>
      <c r="S3009" t="s">
        <v>305</v>
      </c>
      <c r="U3009" s="182"/>
    </row>
    <row r="3010" spans="1:21" x14ac:dyDescent="0.35">
      <c r="A3010" s="180">
        <v>4</v>
      </c>
      <c r="B3010" s="180" t="s">
        <v>188</v>
      </c>
      <c r="C3010" s="180">
        <v>2020</v>
      </c>
      <c r="D3010" s="180">
        <v>7</v>
      </c>
      <c r="E3010" s="180" t="s">
        <v>285</v>
      </c>
      <c r="F3010" s="181">
        <v>6</v>
      </c>
      <c r="G3010" s="180" t="s">
        <v>193</v>
      </c>
      <c r="H3010" s="180">
        <v>615</v>
      </c>
      <c r="I3010" s="180" t="s">
        <v>293</v>
      </c>
      <c r="J3010" s="180" t="s">
        <v>124</v>
      </c>
      <c r="K3010" s="180" t="s">
        <v>262</v>
      </c>
      <c r="L3010" s="180">
        <v>4562</v>
      </c>
      <c r="M3010" s="180" t="s">
        <v>212</v>
      </c>
      <c r="N3010" s="180">
        <v>1</v>
      </c>
      <c r="O3010" s="180">
        <v>5708.66</v>
      </c>
      <c r="P3010" s="180">
        <v>11386</v>
      </c>
      <c r="Q3010" t="str">
        <f t="shared" si="47"/>
        <v>Street</v>
      </c>
      <c r="R3010" s="182"/>
      <c r="S3010" t="s">
        <v>305</v>
      </c>
      <c r="U3010" s="182"/>
    </row>
    <row r="3011" spans="1:21" x14ac:dyDescent="0.35">
      <c r="A3011" s="180">
        <v>5</v>
      </c>
      <c r="B3011" s="180" t="s">
        <v>182</v>
      </c>
      <c r="C3011" s="180">
        <v>2020</v>
      </c>
      <c r="D3011" s="180">
        <v>7</v>
      </c>
      <c r="E3011" s="180" t="s">
        <v>285</v>
      </c>
      <c r="F3011" s="181">
        <v>60</v>
      </c>
      <c r="G3011" s="180" t="s">
        <v>213</v>
      </c>
      <c r="H3011" s="180">
        <v>623</v>
      </c>
      <c r="I3011" s="180" t="s">
        <v>296</v>
      </c>
      <c r="J3011" s="180" t="s">
        <v>125</v>
      </c>
      <c r="K3011" s="180" t="s">
        <v>228</v>
      </c>
      <c r="L3011" s="180">
        <v>360</v>
      </c>
      <c r="M3011" s="180" t="s">
        <v>226</v>
      </c>
      <c r="N3011" s="180">
        <v>2</v>
      </c>
      <c r="O3011" s="180">
        <v>32.94</v>
      </c>
      <c r="P3011" s="180">
        <v>92</v>
      </c>
      <c r="Q3011" t="str">
        <f t="shared" si="47"/>
        <v>Street</v>
      </c>
      <c r="R3011" s="182"/>
      <c r="S3011" t="s">
        <v>305</v>
      </c>
      <c r="U3011" s="182"/>
    </row>
    <row r="3012" spans="1:21" x14ac:dyDescent="0.35">
      <c r="A3012" s="180">
        <v>5</v>
      </c>
      <c r="B3012" s="180" t="s">
        <v>182</v>
      </c>
      <c r="C3012" s="180">
        <v>2020</v>
      </c>
      <c r="D3012" s="180">
        <v>7</v>
      </c>
      <c r="E3012" s="180" t="s">
        <v>285</v>
      </c>
      <c r="F3012" s="181">
        <v>60</v>
      </c>
      <c r="G3012" s="180" t="s">
        <v>213</v>
      </c>
      <c r="H3012" s="180">
        <v>624</v>
      </c>
      <c r="I3012" s="180" t="s">
        <v>227</v>
      </c>
      <c r="J3012" s="180" t="s">
        <v>125</v>
      </c>
      <c r="K3012" s="180" t="s">
        <v>228</v>
      </c>
      <c r="L3012" s="180">
        <v>4563</v>
      </c>
      <c r="M3012" s="180" t="s">
        <v>229</v>
      </c>
      <c r="N3012" s="180">
        <v>2</v>
      </c>
      <c r="O3012" s="180">
        <v>39.28</v>
      </c>
      <c r="P3012" s="180">
        <v>188</v>
      </c>
      <c r="Q3012" t="str">
        <f t="shared" si="47"/>
        <v>Street</v>
      </c>
      <c r="R3012" s="182"/>
      <c r="S3012" t="s">
        <v>305</v>
      </c>
      <c r="U3012" s="182"/>
    </row>
    <row r="3013" spans="1:21" x14ac:dyDescent="0.35">
      <c r="A3013" s="180">
        <v>5</v>
      </c>
      <c r="B3013" s="180" t="s">
        <v>182</v>
      </c>
      <c r="C3013" s="180">
        <v>2020</v>
      </c>
      <c r="D3013" s="180">
        <v>7</v>
      </c>
      <c r="E3013" s="180" t="s">
        <v>285</v>
      </c>
      <c r="F3013" s="181">
        <v>3</v>
      </c>
      <c r="G3013" s="180" t="s">
        <v>190</v>
      </c>
      <c r="H3013" s="180">
        <v>20</v>
      </c>
      <c r="I3013" s="180" t="s">
        <v>301</v>
      </c>
      <c r="J3013" s="180" t="s">
        <v>129</v>
      </c>
      <c r="K3013" s="180" t="s">
        <v>206</v>
      </c>
      <c r="L3013" s="180">
        <v>300</v>
      </c>
      <c r="M3013" s="180" t="s">
        <v>192</v>
      </c>
      <c r="N3013" s="180">
        <v>69</v>
      </c>
      <c r="O3013" s="180">
        <v>125846.8</v>
      </c>
      <c r="P3013" s="180">
        <v>738010</v>
      </c>
      <c r="Q3013" t="str">
        <f t="shared" si="47"/>
        <v>4-Medium C&amp;I</v>
      </c>
      <c r="R3013" s="182"/>
      <c r="S3013" t="s">
        <v>305</v>
      </c>
      <c r="U3013" s="182"/>
    </row>
    <row r="3014" spans="1:21" x14ac:dyDescent="0.35">
      <c r="A3014" s="180">
        <v>5</v>
      </c>
      <c r="B3014" s="180" t="s">
        <v>182</v>
      </c>
      <c r="C3014" s="180">
        <v>2020</v>
      </c>
      <c r="D3014" s="180">
        <v>7</v>
      </c>
      <c r="E3014" s="180" t="s">
        <v>285</v>
      </c>
      <c r="F3014" s="181">
        <v>3</v>
      </c>
      <c r="G3014" s="180" t="s">
        <v>190</v>
      </c>
      <c r="H3014" s="180">
        <v>1</v>
      </c>
      <c r="I3014" s="180" t="s">
        <v>230</v>
      </c>
      <c r="J3014" s="180" t="s">
        <v>122</v>
      </c>
      <c r="K3014" s="180" t="s">
        <v>231</v>
      </c>
      <c r="L3014" s="180">
        <v>300</v>
      </c>
      <c r="M3014" s="180" t="s">
        <v>192</v>
      </c>
      <c r="N3014" s="180">
        <v>1203</v>
      </c>
      <c r="O3014" s="180">
        <v>245564.9</v>
      </c>
      <c r="P3014" s="180">
        <v>1051540</v>
      </c>
      <c r="Q3014" t="str">
        <f t="shared" si="47"/>
        <v>1-Residential</v>
      </c>
      <c r="R3014" s="182"/>
      <c r="S3014" t="s">
        <v>305</v>
      </c>
      <c r="U3014" s="182"/>
    </row>
    <row r="3015" spans="1:21" x14ac:dyDescent="0.35">
      <c r="A3015" s="180">
        <v>5</v>
      </c>
      <c r="B3015" s="180" t="s">
        <v>182</v>
      </c>
      <c r="C3015" s="180">
        <v>2020</v>
      </c>
      <c r="D3015" s="180">
        <v>7</v>
      </c>
      <c r="E3015" s="180" t="s">
        <v>285</v>
      </c>
      <c r="F3015" s="181">
        <v>71</v>
      </c>
      <c r="G3015" s="180" t="s">
        <v>213</v>
      </c>
      <c r="H3015" s="180">
        <v>1</v>
      </c>
      <c r="I3015" s="180" t="s">
        <v>230</v>
      </c>
      <c r="J3015" s="180" t="s">
        <v>122</v>
      </c>
      <c r="K3015" s="180" t="s">
        <v>231</v>
      </c>
      <c r="L3015" s="180">
        <v>1571</v>
      </c>
      <c r="M3015" s="180" t="s">
        <v>266</v>
      </c>
      <c r="N3015" s="180">
        <v>1</v>
      </c>
      <c r="O3015" s="180">
        <v>7</v>
      </c>
      <c r="P3015" s="180">
        <v>0</v>
      </c>
      <c r="Q3015" t="str">
        <f t="shared" si="47"/>
        <v>1-Residential</v>
      </c>
      <c r="R3015" s="182"/>
      <c r="S3015" t="s">
        <v>305</v>
      </c>
      <c r="U3015" s="182"/>
    </row>
    <row r="3016" spans="1:21" x14ac:dyDescent="0.35">
      <c r="A3016" s="180">
        <v>4</v>
      </c>
      <c r="B3016" s="180" t="s">
        <v>188</v>
      </c>
      <c r="C3016" s="180">
        <v>2020</v>
      </c>
      <c r="D3016" s="180">
        <v>7</v>
      </c>
      <c r="E3016" s="180" t="s">
        <v>285</v>
      </c>
      <c r="F3016" s="181">
        <v>10</v>
      </c>
      <c r="G3016" s="180" t="s">
        <v>239</v>
      </c>
      <c r="H3016" s="180">
        <v>1</v>
      </c>
      <c r="I3016" s="180" t="s">
        <v>230</v>
      </c>
      <c r="J3016" s="180" t="s">
        <v>122</v>
      </c>
      <c r="K3016" s="180" t="s">
        <v>231</v>
      </c>
      <c r="L3016" s="180">
        <v>207</v>
      </c>
      <c r="M3016" s="180" t="s">
        <v>244</v>
      </c>
      <c r="N3016" s="180">
        <v>34</v>
      </c>
      <c r="O3016" s="180">
        <v>6262.01</v>
      </c>
      <c r="P3016" s="180">
        <v>25837</v>
      </c>
      <c r="Q3016" t="str">
        <f t="shared" si="47"/>
        <v>1-Residential</v>
      </c>
      <c r="R3016" s="182"/>
      <c r="S3016" t="s">
        <v>305</v>
      </c>
      <c r="U3016" s="182"/>
    </row>
    <row r="3017" spans="1:21" x14ac:dyDescent="0.35">
      <c r="A3017" s="180">
        <v>5</v>
      </c>
      <c r="B3017" s="180" t="s">
        <v>182</v>
      </c>
      <c r="C3017" s="180">
        <v>2020</v>
      </c>
      <c r="D3017" s="180">
        <v>7</v>
      </c>
      <c r="E3017" s="180" t="s">
        <v>285</v>
      </c>
      <c r="F3017" s="181">
        <v>10</v>
      </c>
      <c r="G3017" s="180" t="s">
        <v>239</v>
      </c>
      <c r="H3017" s="180">
        <v>2</v>
      </c>
      <c r="I3017" s="180" t="s">
        <v>265</v>
      </c>
      <c r="J3017" s="180" t="s">
        <v>122</v>
      </c>
      <c r="K3017" s="180" t="s">
        <v>231</v>
      </c>
      <c r="L3017" s="180">
        <v>207</v>
      </c>
      <c r="M3017" s="180" t="s">
        <v>244</v>
      </c>
      <c r="N3017" s="180">
        <v>25</v>
      </c>
      <c r="O3017" s="180">
        <v>4583.46</v>
      </c>
      <c r="P3017" s="180">
        <v>19982</v>
      </c>
      <c r="Q3017" t="str">
        <f t="shared" si="47"/>
        <v>1-Residential</v>
      </c>
      <c r="R3017" s="182"/>
      <c r="S3017" t="s">
        <v>305</v>
      </c>
      <c r="U3017" s="182"/>
    </row>
    <row r="3018" spans="1:21" x14ac:dyDescent="0.35">
      <c r="A3018" s="180">
        <v>5</v>
      </c>
      <c r="B3018" s="180" t="s">
        <v>182</v>
      </c>
      <c r="C3018" s="180">
        <v>2020</v>
      </c>
      <c r="D3018" s="180">
        <v>7</v>
      </c>
      <c r="E3018" s="180" t="s">
        <v>285</v>
      </c>
      <c r="F3018" s="181">
        <v>5</v>
      </c>
      <c r="G3018" s="180" t="s">
        <v>196</v>
      </c>
      <c r="H3018" s="180">
        <v>602</v>
      </c>
      <c r="I3018" s="180" t="s">
        <v>247</v>
      </c>
      <c r="J3018" s="180" t="s">
        <v>126</v>
      </c>
      <c r="K3018" s="180" t="s">
        <v>198</v>
      </c>
      <c r="L3018" s="180">
        <v>460</v>
      </c>
      <c r="M3018" s="180" t="s">
        <v>199</v>
      </c>
      <c r="N3018" s="180">
        <v>26</v>
      </c>
      <c r="O3018" s="180">
        <v>3093.17</v>
      </c>
      <c r="P3018" s="180">
        <v>7889</v>
      </c>
      <c r="Q3018" t="str">
        <f t="shared" si="47"/>
        <v>Street</v>
      </c>
      <c r="R3018" s="182"/>
      <c r="S3018" t="s">
        <v>305</v>
      </c>
      <c r="U3018" s="182"/>
    </row>
    <row r="3019" spans="1:21" x14ac:dyDescent="0.35">
      <c r="A3019" s="180">
        <v>5</v>
      </c>
      <c r="B3019" s="180" t="s">
        <v>182</v>
      </c>
      <c r="C3019" s="180">
        <v>2020</v>
      </c>
      <c r="D3019" s="180">
        <v>7</v>
      </c>
      <c r="E3019" s="180" t="s">
        <v>285</v>
      </c>
      <c r="F3019" s="181">
        <v>3</v>
      </c>
      <c r="G3019" s="180" t="s">
        <v>190</v>
      </c>
      <c r="H3019" s="180">
        <v>956</v>
      </c>
      <c r="I3019" s="180" t="s">
        <v>286</v>
      </c>
      <c r="J3019" s="180" t="s">
        <v>120</v>
      </c>
      <c r="K3019" s="180" t="s">
        <v>217</v>
      </c>
      <c r="L3019" s="180">
        <v>4532</v>
      </c>
      <c r="M3019" s="180" t="s">
        <v>201</v>
      </c>
      <c r="N3019" s="180">
        <v>226</v>
      </c>
      <c r="O3019" s="180">
        <v>404101.68</v>
      </c>
      <c r="P3019" s="180">
        <v>4834331</v>
      </c>
      <c r="Q3019" t="str">
        <f t="shared" si="47"/>
        <v>4-Medium C&amp;I</v>
      </c>
      <c r="R3019" s="182"/>
      <c r="S3019" t="s">
        <v>305</v>
      </c>
      <c r="U3019" s="182"/>
    </row>
    <row r="3020" spans="1:21" x14ac:dyDescent="0.35">
      <c r="A3020" s="180">
        <v>4</v>
      </c>
      <c r="B3020" s="180" t="s">
        <v>188</v>
      </c>
      <c r="C3020" s="180">
        <v>2020</v>
      </c>
      <c r="D3020" s="180">
        <v>7</v>
      </c>
      <c r="E3020" s="180" t="s">
        <v>285</v>
      </c>
      <c r="F3020" s="181">
        <v>3</v>
      </c>
      <c r="G3020" s="180" t="s">
        <v>190</v>
      </c>
      <c r="H3020" s="180">
        <v>950</v>
      </c>
      <c r="I3020" s="180" t="s">
        <v>185</v>
      </c>
      <c r="J3020" s="180" t="s">
        <v>116</v>
      </c>
      <c r="K3020" s="180" t="s">
        <v>186</v>
      </c>
      <c r="L3020" s="180">
        <v>4532</v>
      </c>
      <c r="M3020" s="180" t="s">
        <v>201</v>
      </c>
      <c r="N3020" s="180">
        <v>1114</v>
      </c>
      <c r="O3020" s="180">
        <v>173404.9</v>
      </c>
      <c r="P3020" s="180">
        <v>1558221</v>
      </c>
      <c r="Q3020" t="str">
        <f t="shared" si="47"/>
        <v>3-Small C&amp;I</v>
      </c>
      <c r="R3020" s="182"/>
      <c r="S3020" t="s">
        <v>305</v>
      </c>
      <c r="U3020" s="182"/>
    </row>
    <row r="3021" spans="1:21" x14ac:dyDescent="0.35">
      <c r="A3021" s="180">
        <v>5</v>
      </c>
      <c r="B3021" s="180" t="s">
        <v>182</v>
      </c>
      <c r="C3021" s="180">
        <v>2020</v>
      </c>
      <c r="D3021" s="180">
        <v>7</v>
      </c>
      <c r="E3021" s="180" t="s">
        <v>285</v>
      </c>
      <c r="F3021" s="181">
        <v>5</v>
      </c>
      <c r="G3021" s="180" t="s">
        <v>196</v>
      </c>
      <c r="H3021" s="180">
        <v>950</v>
      </c>
      <c r="I3021" s="180" t="s">
        <v>185</v>
      </c>
      <c r="J3021" s="180" t="s">
        <v>116</v>
      </c>
      <c r="K3021" s="180" t="s">
        <v>186</v>
      </c>
      <c r="L3021" s="180">
        <v>4552</v>
      </c>
      <c r="M3021" s="180" t="s">
        <v>277</v>
      </c>
      <c r="N3021" s="180">
        <v>1324</v>
      </c>
      <c r="O3021" s="180">
        <v>379088.42</v>
      </c>
      <c r="P3021" s="180">
        <v>3699735</v>
      </c>
      <c r="Q3021" t="str">
        <f t="shared" si="47"/>
        <v>3-Small C&amp;I</v>
      </c>
      <c r="R3021" s="182"/>
      <c r="S3021" t="s">
        <v>305</v>
      </c>
      <c r="U3021" s="182"/>
    </row>
    <row r="3022" spans="1:21" x14ac:dyDescent="0.35">
      <c r="A3022" s="180">
        <v>5</v>
      </c>
      <c r="B3022" s="180" t="s">
        <v>182</v>
      </c>
      <c r="C3022" s="180">
        <v>2020</v>
      </c>
      <c r="D3022" s="180">
        <v>7</v>
      </c>
      <c r="E3022" s="180" t="s">
        <v>285</v>
      </c>
      <c r="F3022" s="181">
        <v>75</v>
      </c>
      <c r="G3022" s="180" t="s">
        <v>213</v>
      </c>
      <c r="H3022" s="180">
        <v>950</v>
      </c>
      <c r="I3022" s="180" t="s">
        <v>185</v>
      </c>
      <c r="J3022" s="180" t="s">
        <v>116</v>
      </c>
      <c r="K3022" s="180" t="s">
        <v>186</v>
      </c>
      <c r="L3022" s="180">
        <v>4575</v>
      </c>
      <c r="M3022" s="180" t="s">
        <v>213</v>
      </c>
      <c r="N3022" s="180">
        <v>2</v>
      </c>
      <c r="O3022" s="180">
        <v>1187.3699999999999</v>
      </c>
      <c r="P3022" s="180">
        <v>11780</v>
      </c>
      <c r="Q3022" t="str">
        <f t="shared" si="47"/>
        <v>3-Small C&amp;I</v>
      </c>
      <c r="R3022" s="182"/>
      <c r="S3022" t="s">
        <v>305</v>
      </c>
      <c r="U3022" s="182"/>
    </row>
    <row r="3023" spans="1:21" x14ac:dyDescent="0.35">
      <c r="A3023" s="180">
        <v>5</v>
      </c>
      <c r="B3023" s="180" t="s">
        <v>182</v>
      </c>
      <c r="C3023" s="180">
        <v>2020</v>
      </c>
      <c r="D3023" s="180">
        <v>7</v>
      </c>
      <c r="E3023" s="180" t="s">
        <v>285</v>
      </c>
      <c r="F3023" s="181">
        <v>79</v>
      </c>
      <c r="G3023" s="180" t="s">
        <v>213</v>
      </c>
      <c r="H3023" s="180">
        <v>950</v>
      </c>
      <c r="I3023" s="180" t="s">
        <v>185</v>
      </c>
      <c r="J3023" s="180" t="s">
        <v>116</v>
      </c>
      <c r="K3023" s="180" t="s">
        <v>186</v>
      </c>
      <c r="L3023" s="180">
        <v>4579</v>
      </c>
      <c r="M3023" s="180" t="s">
        <v>222</v>
      </c>
      <c r="N3023" s="180">
        <v>83</v>
      </c>
      <c r="O3023" s="180">
        <v>7411.23</v>
      </c>
      <c r="P3023" s="180">
        <v>66691</v>
      </c>
      <c r="Q3023" t="str">
        <f t="shared" si="47"/>
        <v>3-Small C&amp;I</v>
      </c>
      <c r="R3023" s="182"/>
      <c r="S3023" t="s">
        <v>305</v>
      </c>
      <c r="U3023" s="182"/>
    </row>
    <row r="3024" spans="1:21" x14ac:dyDescent="0.35">
      <c r="A3024" s="180">
        <v>4</v>
      </c>
      <c r="B3024" s="180" t="s">
        <v>188</v>
      </c>
      <c r="C3024" s="180">
        <v>2020</v>
      </c>
      <c r="D3024" s="180">
        <v>7</v>
      </c>
      <c r="E3024" s="180" t="s">
        <v>285</v>
      </c>
      <c r="F3024" s="181">
        <v>3</v>
      </c>
      <c r="G3024" s="180" t="s">
        <v>190</v>
      </c>
      <c r="H3024" s="180">
        <v>952</v>
      </c>
      <c r="I3024" s="180" t="s">
        <v>236</v>
      </c>
      <c r="J3024" s="180" t="s">
        <v>118</v>
      </c>
      <c r="K3024" s="180" t="s">
        <v>237</v>
      </c>
      <c r="L3024" s="180">
        <v>4532</v>
      </c>
      <c r="M3024" s="180" t="s">
        <v>201</v>
      </c>
      <c r="N3024" s="180">
        <v>10</v>
      </c>
      <c r="O3024" s="180">
        <v>583.54999999999995</v>
      </c>
      <c r="P3024" s="180">
        <v>4590</v>
      </c>
      <c r="Q3024" t="str">
        <f t="shared" si="47"/>
        <v>3-Small C&amp;I</v>
      </c>
      <c r="R3024" s="182"/>
      <c r="S3024" t="s">
        <v>305</v>
      </c>
      <c r="U3024" s="182"/>
    </row>
    <row r="3025" spans="1:21" x14ac:dyDescent="0.35">
      <c r="A3025" s="180">
        <v>5</v>
      </c>
      <c r="B3025" s="180" t="s">
        <v>182</v>
      </c>
      <c r="C3025" s="180">
        <v>2020</v>
      </c>
      <c r="D3025" s="180">
        <v>7</v>
      </c>
      <c r="E3025" s="180" t="s">
        <v>285</v>
      </c>
      <c r="F3025" s="181">
        <v>5</v>
      </c>
      <c r="G3025" s="180" t="s">
        <v>196</v>
      </c>
      <c r="H3025" s="180">
        <v>11</v>
      </c>
      <c r="I3025" s="180" t="s">
        <v>284</v>
      </c>
      <c r="J3025" s="180" t="s">
        <v>116</v>
      </c>
      <c r="K3025" s="180" t="s">
        <v>186</v>
      </c>
      <c r="L3025" s="180">
        <v>460</v>
      </c>
      <c r="M3025" s="180" t="s">
        <v>199</v>
      </c>
      <c r="N3025" s="180">
        <v>2</v>
      </c>
      <c r="O3025" s="180">
        <v>140.06</v>
      </c>
      <c r="P3025" s="180">
        <v>658</v>
      </c>
      <c r="Q3025" t="str">
        <f t="shared" si="47"/>
        <v>3-Small C&amp;I</v>
      </c>
      <c r="R3025" s="182"/>
      <c r="S3025" t="s">
        <v>305</v>
      </c>
      <c r="U3025" s="182"/>
    </row>
    <row r="3026" spans="1:21" x14ac:dyDescent="0.35">
      <c r="A3026" s="180">
        <v>5</v>
      </c>
      <c r="B3026" s="180" t="s">
        <v>182</v>
      </c>
      <c r="C3026" s="180">
        <v>2020</v>
      </c>
      <c r="D3026" s="180">
        <v>7</v>
      </c>
      <c r="E3026" s="180" t="s">
        <v>285</v>
      </c>
      <c r="F3026" s="181">
        <v>72</v>
      </c>
      <c r="G3026" s="180" t="s">
        <v>213</v>
      </c>
      <c r="H3026" s="180">
        <v>5</v>
      </c>
      <c r="I3026" s="180" t="s">
        <v>191</v>
      </c>
      <c r="J3026" s="180" t="s">
        <v>116</v>
      </c>
      <c r="K3026" s="180" t="s">
        <v>186</v>
      </c>
      <c r="L3026" s="180">
        <v>1572</v>
      </c>
      <c r="M3026" s="180" t="s">
        <v>232</v>
      </c>
      <c r="N3026" s="180">
        <v>1</v>
      </c>
      <c r="O3026" s="180">
        <v>2063.12</v>
      </c>
      <c r="P3026" s="180">
        <v>11199</v>
      </c>
      <c r="Q3026" t="str">
        <f t="shared" si="47"/>
        <v>3-Small C&amp;I</v>
      </c>
      <c r="R3026" s="182"/>
      <c r="S3026" t="s">
        <v>305</v>
      </c>
      <c r="U3026" s="182"/>
    </row>
    <row r="3027" spans="1:21" x14ac:dyDescent="0.35">
      <c r="A3027" s="180">
        <v>5</v>
      </c>
      <c r="B3027" s="180" t="s">
        <v>182</v>
      </c>
      <c r="C3027" s="180">
        <v>2020</v>
      </c>
      <c r="D3027" s="180">
        <v>7</v>
      </c>
      <c r="E3027" s="180" t="s">
        <v>285</v>
      </c>
      <c r="F3027" s="181">
        <v>10</v>
      </c>
      <c r="G3027" s="180" t="s">
        <v>239</v>
      </c>
      <c r="H3027" s="180">
        <v>616</v>
      </c>
      <c r="I3027" s="180" t="s">
        <v>200</v>
      </c>
      <c r="J3027" s="180" t="s">
        <v>126</v>
      </c>
      <c r="K3027" s="180" t="s">
        <v>198</v>
      </c>
      <c r="L3027" s="180">
        <v>4513</v>
      </c>
      <c r="M3027" s="180" t="s">
        <v>241</v>
      </c>
      <c r="N3027" s="180">
        <v>3</v>
      </c>
      <c r="O3027" s="180">
        <v>83.54</v>
      </c>
      <c r="P3027" s="180">
        <v>272</v>
      </c>
      <c r="Q3027" t="str">
        <f t="shared" si="47"/>
        <v>Street</v>
      </c>
      <c r="R3027" s="182"/>
      <c r="S3027" t="s">
        <v>305</v>
      </c>
      <c r="U3027" s="182"/>
    </row>
    <row r="3028" spans="1:21" x14ac:dyDescent="0.35">
      <c r="A3028" s="180">
        <v>5</v>
      </c>
      <c r="B3028" s="180" t="s">
        <v>182</v>
      </c>
      <c r="C3028" s="180">
        <v>2020</v>
      </c>
      <c r="D3028" s="180">
        <v>7</v>
      </c>
      <c r="E3028" s="180" t="s">
        <v>285</v>
      </c>
      <c r="F3028" s="181">
        <v>79</v>
      </c>
      <c r="G3028" s="180" t="s">
        <v>213</v>
      </c>
      <c r="H3028" s="180">
        <v>153</v>
      </c>
      <c r="I3028" s="180" t="s">
        <v>270</v>
      </c>
      <c r="J3028" s="180" t="s">
        <v>271</v>
      </c>
      <c r="K3028" s="180" t="s">
        <v>271</v>
      </c>
      <c r="L3028" s="180">
        <v>1579</v>
      </c>
      <c r="M3028" s="180" t="s">
        <v>272</v>
      </c>
      <c r="N3028" s="180">
        <v>18</v>
      </c>
      <c r="O3028" s="180">
        <v>0</v>
      </c>
      <c r="P3028" s="180">
        <v>3554287</v>
      </c>
      <c r="Q3028" t="str">
        <f t="shared" si="47"/>
        <v>OTHER</v>
      </c>
      <c r="R3028" s="182"/>
      <c r="S3028" t="s">
        <v>305</v>
      </c>
      <c r="U3028" s="182"/>
    </row>
    <row r="3029" spans="1:21" x14ac:dyDescent="0.35">
      <c r="A3029" s="180">
        <v>4</v>
      </c>
      <c r="B3029" s="180" t="s">
        <v>188</v>
      </c>
      <c r="C3029" s="180">
        <v>2020</v>
      </c>
      <c r="D3029" s="180">
        <v>7</v>
      </c>
      <c r="E3029" s="180" t="s">
        <v>285</v>
      </c>
      <c r="F3029" s="181">
        <v>1</v>
      </c>
      <c r="G3029" s="180" t="s">
        <v>184</v>
      </c>
      <c r="H3029" s="180">
        <v>5</v>
      </c>
      <c r="I3029" s="180" t="s">
        <v>191</v>
      </c>
      <c r="J3029" s="180" t="s">
        <v>116</v>
      </c>
      <c r="K3029" s="180" t="s">
        <v>186</v>
      </c>
      <c r="L3029" s="180">
        <v>200</v>
      </c>
      <c r="M3029" s="180" t="s">
        <v>211</v>
      </c>
      <c r="N3029" s="180">
        <v>13</v>
      </c>
      <c r="O3029" s="180">
        <v>1644.07</v>
      </c>
      <c r="P3029" s="180">
        <v>7996</v>
      </c>
      <c r="Q3029" t="str">
        <f t="shared" si="47"/>
        <v>3-Small C&amp;I</v>
      </c>
      <c r="R3029" s="182"/>
      <c r="S3029" t="s">
        <v>305</v>
      </c>
      <c r="U3029" s="182"/>
    </row>
    <row r="3030" spans="1:21" x14ac:dyDescent="0.35">
      <c r="A3030" s="180">
        <v>5</v>
      </c>
      <c r="B3030" s="180" t="s">
        <v>182</v>
      </c>
      <c r="C3030" s="180">
        <v>2020</v>
      </c>
      <c r="D3030" s="180">
        <v>7</v>
      </c>
      <c r="E3030" s="180" t="s">
        <v>285</v>
      </c>
      <c r="F3030" s="181">
        <v>6</v>
      </c>
      <c r="G3030" s="180" t="s">
        <v>193</v>
      </c>
      <c r="H3030" s="180">
        <v>625</v>
      </c>
      <c r="I3030" s="180" t="s">
        <v>287</v>
      </c>
      <c r="J3030" s="180" t="s">
        <v>133</v>
      </c>
      <c r="K3030" s="180" t="s">
        <v>213</v>
      </c>
      <c r="L3030" s="180">
        <v>700</v>
      </c>
      <c r="M3030" s="180" t="s">
        <v>194</v>
      </c>
      <c r="N3030" s="180">
        <v>1</v>
      </c>
      <c r="O3030" s="180">
        <v>18.12</v>
      </c>
      <c r="P3030" s="180">
        <v>16</v>
      </c>
      <c r="Q3030" t="str">
        <f t="shared" si="47"/>
        <v>Street</v>
      </c>
      <c r="R3030" s="182"/>
      <c r="S3030" t="s">
        <v>305</v>
      </c>
      <c r="U3030" s="182"/>
    </row>
    <row r="3031" spans="1:21" x14ac:dyDescent="0.35">
      <c r="A3031" s="180">
        <v>5</v>
      </c>
      <c r="B3031" s="180" t="s">
        <v>182</v>
      </c>
      <c r="C3031" s="180">
        <v>2020</v>
      </c>
      <c r="D3031" s="180">
        <v>7</v>
      </c>
      <c r="E3031" s="180" t="s">
        <v>285</v>
      </c>
      <c r="F3031" s="181">
        <v>6</v>
      </c>
      <c r="G3031" s="180" t="s">
        <v>193</v>
      </c>
      <c r="H3031" s="180">
        <v>613</v>
      </c>
      <c r="I3031" s="180" t="s">
        <v>259</v>
      </c>
      <c r="J3031" s="180" t="s">
        <v>117</v>
      </c>
      <c r="K3031" s="180" t="s">
        <v>225</v>
      </c>
      <c r="L3031" s="180">
        <v>700</v>
      </c>
      <c r="M3031" s="180" t="s">
        <v>194</v>
      </c>
      <c r="N3031" s="180">
        <v>6</v>
      </c>
      <c r="O3031" s="180">
        <v>95.67</v>
      </c>
      <c r="P3031" s="180">
        <v>278</v>
      </c>
      <c r="Q3031" t="str">
        <f t="shared" si="47"/>
        <v>3-Small C&amp;I</v>
      </c>
      <c r="R3031" s="182"/>
      <c r="S3031" t="s">
        <v>305</v>
      </c>
      <c r="U3031" s="182"/>
    </row>
    <row r="3032" spans="1:21" x14ac:dyDescent="0.35">
      <c r="A3032" s="180">
        <v>5</v>
      </c>
      <c r="B3032" s="180" t="s">
        <v>182</v>
      </c>
      <c r="C3032" s="180">
        <v>2020</v>
      </c>
      <c r="D3032" s="180">
        <v>7</v>
      </c>
      <c r="E3032" s="180" t="s">
        <v>285</v>
      </c>
      <c r="F3032" s="181">
        <v>6</v>
      </c>
      <c r="G3032" s="180" t="s">
        <v>193</v>
      </c>
      <c r="H3032" s="180">
        <v>621</v>
      </c>
      <c r="I3032" s="180" t="s">
        <v>260</v>
      </c>
      <c r="J3032" s="180" t="s">
        <v>117</v>
      </c>
      <c r="K3032" s="180" t="s">
        <v>225</v>
      </c>
      <c r="L3032" s="180">
        <v>4562</v>
      </c>
      <c r="M3032" s="180" t="s">
        <v>212</v>
      </c>
      <c r="N3032" s="180">
        <v>10</v>
      </c>
      <c r="O3032" s="180">
        <v>165.7</v>
      </c>
      <c r="P3032" s="180">
        <v>915</v>
      </c>
      <c r="Q3032" t="str">
        <f t="shared" si="47"/>
        <v>3-Small C&amp;I</v>
      </c>
      <c r="R3032" s="182"/>
      <c r="S3032" t="s">
        <v>305</v>
      </c>
      <c r="U3032" s="182"/>
    </row>
    <row r="3033" spans="1:21" x14ac:dyDescent="0.35">
      <c r="A3033" s="180">
        <v>4</v>
      </c>
      <c r="B3033" s="180" t="s">
        <v>188</v>
      </c>
      <c r="C3033" s="180">
        <v>2020</v>
      </c>
      <c r="D3033" s="180">
        <v>7</v>
      </c>
      <c r="E3033" s="180" t="s">
        <v>285</v>
      </c>
      <c r="F3033" s="181">
        <v>10</v>
      </c>
      <c r="G3033" s="180" t="s">
        <v>239</v>
      </c>
      <c r="H3033" s="180">
        <v>903</v>
      </c>
      <c r="I3033" s="180" t="s">
        <v>240</v>
      </c>
      <c r="J3033" s="180" t="s">
        <v>122</v>
      </c>
      <c r="K3033" s="180" t="s">
        <v>231</v>
      </c>
      <c r="L3033" s="180">
        <v>4513</v>
      </c>
      <c r="M3033" s="180" t="s">
        <v>241</v>
      </c>
      <c r="N3033" s="180">
        <v>138</v>
      </c>
      <c r="O3033" s="180">
        <v>15613.02</v>
      </c>
      <c r="P3033" s="180">
        <v>109024</v>
      </c>
      <c r="Q3033" t="str">
        <f t="shared" si="47"/>
        <v>1-Residential</v>
      </c>
      <c r="R3033" s="182"/>
      <c r="S3033" t="s">
        <v>305</v>
      </c>
      <c r="U3033" s="182"/>
    </row>
    <row r="3034" spans="1:21" x14ac:dyDescent="0.35">
      <c r="A3034" s="180">
        <v>5</v>
      </c>
      <c r="B3034" s="180" t="s">
        <v>182</v>
      </c>
      <c r="C3034" s="180">
        <v>2020</v>
      </c>
      <c r="D3034" s="180">
        <v>7</v>
      </c>
      <c r="E3034" s="180" t="s">
        <v>285</v>
      </c>
      <c r="F3034" s="181">
        <v>6</v>
      </c>
      <c r="G3034" s="180" t="s">
        <v>193</v>
      </c>
      <c r="H3034" s="180">
        <v>615</v>
      </c>
      <c r="I3034" s="180" t="s">
        <v>293</v>
      </c>
      <c r="J3034" s="180" t="s">
        <v>124</v>
      </c>
      <c r="K3034" s="180" t="s">
        <v>262</v>
      </c>
      <c r="L3034" s="180">
        <v>4562</v>
      </c>
      <c r="M3034" s="180" t="s">
        <v>212</v>
      </c>
      <c r="N3034" s="180">
        <v>513</v>
      </c>
      <c r="O3034" s="180">
        <v>617961.03</v>
      </c>
      <c r="P3034" s="180">
        <v>1213547</v>
      </c>
      <c r="Q3034" t="str">
        <f t="shared" si="47"/>
        <v>Street</v>
      </c>
      <c r="R3034" s="182"/>
      <c r="S3034" t="s">
        <v>305</v>
      </c>
      <c r="U3034" s="182"/>
    </row>
    <row r="3035" spans="1:21" x14ac:dyDescent="0.35">
      <c r="A3035" s="180">
        <v>5</v>
      </c>
      <c r="B3035" s="180" t="s">
        <v>182</v>
      </c>
      <c r="C3035" s="180">
        <v>2020</v>
      </c>
      <c r="D3035" s="180">
        <v>7</v>
      </c>
      <c r="E3035" s="180" t="s">
        <v>285</v>
      </c>
      <c r="F3035" s="181">
        <v>6</v>
      </c>
      <c r="G3035" s="180" t="s">
        <v>193</v>
      </c>
      <c r="H3035" s="180">
        <v>606</v>
      </c>
      <c r="I3035" s="180" t="s">
        <v>280</v>
      </c>
      <c r="J3035" s="180" t="s">
        <v>131</v>
      </c>
      <c r="K3035" s="180" t="s">
        <v>281</v>
      </c>
      <c r="L3035" s="180">
        <v>700</v>
      </c>
      <c r="M3035" s="180" t="s">
        <v>194</v>
      </c>
      <c r="N3035" s="180">
        <v>2</v>
      </c>
      <c r="O3035" s="180">
        <v>651.30999999999995</v>
      </c>
      <c r="P3035" s="180">
        <v>997</v>
      </c>
      <c r="Q3035" t="str">
        <f t="shared" si="47"/>
        <v>Street</v>
      </c>
      <c r="R3035" s="182"/>
      <c r="S3035" t="s">
        <v>305</v>
      </c>
      <c r="U3035" s="182"/>
    </row>
    <row r="3036" spans="1:21" x14ac:dyDescent="0.35">
      <c r="A3036" s="180">
        <v>4</v>
      </c>
      <c r="B3036" s="180" t="s">
        <v>188</v>
      </c>
      <c r="C3036" s="180">
        <v>2020</v>
      </c>
      <c r="D3036" s="180">
        <v>7</v>
      </c>
      <c r="E3036" s="180" t="s">
        <v>285</v>
      </c>
      <c r="F3036" s="181">
        <v>1</v>
      </c>
      <c r="G3036" s="180" t="s">
        <v>184</v>
      </c>
      <c r="H3036" s="180">
        <v>2</v>
      </c>
      <c r="I3036" s="180" t="s">
        <v>265</v>
      </c>
      <c r="J3036" s="180" t="s">
        <v>122</v>
      </c>
      <c r="K3036" s="180" t="s">
        <v>231</v>
      </c>
      <c r="L3036" s="180">
        <v>200</v>
      </c>
      <c r="M3036" s="180" t="s">
        <v>211</v>
      </c>
      <c r="N3036" s="180">
        <v>1</v>
      </c>
      <c r="O3036" s="180">
        <v>554.58000000000004</v>
      </c>
      <c r="P3036" s="180">
        <v>2396</v>
      </c>
      <c r="Q3036" t="str">
        <f t="shared" si="47"/>
        <v>1-Residential</v>
      </c>
      <c r="R3036" s="182"/>
      <c r="S3036" t="s">
        <v>305</v>
      </c>
      <c r="U3036" s="182"/>
    </row>
    <row r="3037" spans="1:21" x14ac:dyDescent="0.35">
      <c r="A3037" s="180">
        <v>5</v>
      </c>
      <c r="B3037" s="180" t="s">
        <v>182</v>
      </c>
      <c r="C3037" s="180">
        <v>2020</v>
      </c>
      <c r="D3037" s="180">
        <v>7</v>
      </c>
      <c r="E3037" s="180" t="s">
        <v>285</v>
      </c>
      <c r="F3037" s="181">
        <v>1</v>
      </c>
      <c r="G3037" s="180" t="s">
        <v>184</v>
      </c>
      <c r="H3037" s="180">
        <v>903</v>
      </c>
      <c r="I3037" s="180" t="s">
        <v>240</v>
      </c>
      <c r="J3037" s="180" t="s">
        <v>122</v>
      </c>
      <c r="K3037" s="180" t="s">
        <v>231</v>
      </c>
      <c r="L3037" s="180">
        <v>4512</v>
      </c>
      <c r="M3037" s="180" t="s">
        <v>187</v>
      </c>
      <c r="N3037" s="180">
        <v>449611</v>
      </c>
      <c r="O3037" s="180">
        <v>48309306.619999997</v>
      </c>
      <c r="P3037" s="180">
        <v>353820469</v>
      </c>
      <c r="Q3037" t="str">
        <f t="shared" si="47"/>
        <v>1-Residential</v>
      </c>
      <c r="R3037" s="182"/>
      <c r="S3037" t="s">
        <v>305</v>
      </c>
      <c r="U3037" s="182"/>
    </row>
    <row r="3038" spans="1:21" x14ac:dyDescent="0.35">
      <c r="A3038" s="180">
        <v>5</v>
      </c>
      <c r="B3038" s="180" t="s">
        <v>182</v>
      </c>
      <c r="C3038" s="180">
        <v>2020</v>
      </c>
      <c r="D3038" s="180">
        <v>7</v>
      </c>
      <c r="E3038" s="180" t="s">
        <v>285</v>
      </c>
      <c r="F3038" s="181">
        <v>10</v>
      </c>
      <c r="G3038" s="180" t="s">
        <v>239</v>
      </c>
      <c r="H3038" s="180">
        <v>602</v>
      </c>
      <c r="I3038" s="180" t="s">
        <v>247</v>
      </c>
      <c r="J3038" s="180" t="s">
        <v>126</v>
      </c>
      <c r="K3038" s="180" t="s">
        <v>198</v>
      </c>
      <c r="L3038" s="180">
        <v>207</v>
      </c>
      <c r="M3038" s="180" t="s">
        <v>244</v>
      </c>
      <c r="N3038" s="180">
        <v>2</v>
      </c>
      <c r="O3038" s="180">
        <v>62.1</v>
      </c>
      <c r="P3038" s="180">
        <v>106</v>
      </c>
      <c r="Q3038" t="str">
        <f t="shared" si="47"/>
        <v>Street</v>
      </c>
      <c r="R3038" s="182"/>
      <c r="S3038" t="s">
        <v>305</v>
      </c>
      <c r="U3038" s="182"/>
    </row>
    <row r="3039" spans="1:21" x14ac:dyDescent="0.35">
      <c r="A3039" s="180">
        <v>5</v>
      </c>
      <c r="B3039" s="180" t="s">
        <v>182</v>
      </c>
      <c r="C3039" s="180">
        <v>2020</v>
      </c>
      <c r="D3039" s="180">
        <v>7</v>
      </c>
      <c r="E3039" s="180" t="s">
        <v>285</v>
      </c>
      <c r="F3039" s="181">
        <v>1</v>
      </c>
      <c r="G3039" s="180" t="s">
        <v>184</v>
      </c>
      <c r="H3039" s="180">
        <v>616</v>
      </c>
      <c r="I3039" s="180" t="s">
        <v>200</v>
      </c>
      <c r="J3039" s="180" t="s">
        <v>126</v>
      </c>
      <c r="K3039" s="180" t="s">
        <v>198</v>
      </c>
      <c r="L3039" s="180">
        <v>4512</v>
      </c>
      <c r="M3039" s="180" t="s">
        <v>187</v>
      </c>
      <c r="N3039" s="180">
        <v>612</v>
      </c>
      <c r="O3039" s="180">
        <v>21015.77</v>
      </c>
      <c r="P3039" s="180">
        <v>49905</v>
      </c>
      <c r="Q3039" t="str">
        <f t="shared" si="47"/>
        <v>Street</v>
      </c>
      <c r="R3039" s="182"/>
      <c r="S3039" t="s">
        <v>305</v>
      </c>
      <c r="U3039" s="182"/>
    </row>
    <row r="3040" spans="1:21" x14ac:dyDescent="0.35">
      <c r="A3040" s="180">
        <v>5</v>
      </c>
      <c r="B3040" s="180" t="s">
        <v>182</v>
      </c>
      <c r="C3040" s="180">
        <v>2020</v>
      </c>
      <c r="D3040" s="180">
        <v>7</v>
      </c>
      <c r="E3040" s="180" t="s">
        <v>285</v>
      </c>
      <c r="F3040" s="181">
        <v>1</v>
      </c>
      <c r="G3040" s="180" t="s">
        <v>184</v>
      </c>
      <c r="H3040" s="180">
        <v>18</v>
      </c>
      <c r="I3040" s="180" t="s">
        <v>216</v>
      </c>
      <c r="J3040" s="180" t="s">
        <v>120</v>
      </c>
      <c r="K3040" s="180" t="s">
        <v>217</v>
      </c>
      <c r="L3040" s="180">
        <v>200</v>
      </c>
      <c r="M3040" s="180" t="s">
        <v>211</v>
      </c>
      <c r="N3040" s="180">
        <v>1</v>
      </c>
      <c r="O3040" s="180">
        <v>157</v>
      </c>
      <c r="P3040" s="180">
        <v>560</v>
      </c>
      <c r="Q3040" t="str">
        <f t="shared" si="47"/>
        <v>4-Medium C&amp;I</v>
      </c>
      <c r="R3040" s="182"/>
      <c r="S3040" t="s">
        <v>305</v>
      </c>
      <c r="U3040" s="182"/>
    </row>
    <row r="3041" spans="1:21" x14ac:dyDescent="0.35">
      <c r="A3041" s="180">
        <v>5</v>
      </c>
      <c r="B3041" s="180" t="s">
        <v>182</v>
      </c>
      <c r="C3041" s="180">
        <v>2020</v>
      </c>
      <c r="D3041" s="180">
        <v>7</v>
      </c>
      <c r="E3041" s="180" t="s">
        <v>285</v>
      </c>
      <c r="F3041" s="181">
        <v>5</v>
      </c>
      <c r="G3041" s="180" t="s">
        <v>196</v>
      </c>
      <c r="H3041" s="180">
        <v>954</v>
      </c>
      <c r="I3041" s="180" t="s">
        <v>238</v>
      </c>
      <c r="J3041" s="180" t="s">
        <v>120</v>
      </c>
      <c r="K3041" s="180" t="s">
        <v>217</v>
      </c>
      <c r="L3041" s="180">
        <v>4552</v>
      </c>
      <c r="M3041" s="180" t="s">
        <v>277</v>
      </c>
      <c r="N3041" s="180">
        <v>503</v>
      </c>
      <c r="O3041" s="180">
        <v>1226700.8700000001</v>
      </c>
      <c r="P3041" s="180">
        <v>13168851</v>
      </c>
      <c r="Q3041" t="str">
        <f t="shared" si="47"/>
        <v>4-Medium C&amp;I</v>
      </c>
      <c r="R3041" s="182"/>
      <c r="S3041" t="s">
        <v>305</v>
      </c>
      <c r="U3041" s="182"/>
    </row>
    <row r="3042" spans="1:21" x14ac:dyDescent="0.35">
      <c r="A3042" s="180">
        <v>5</v>
      </c>
      <c r="B3042" s="180" t="s">
        <v>182</v>
      </c>
      <c r="C3042" s="180">
        <v>2020</v>
      </c>
      <c r="D3042" s="180">
        <v>7</v>
      </c>
      <c r="E3042" s="180" t="s">
        <v>285</v>
      </c>
      <c r="F3042" s="181">
        <v>6</v>
      </c>
      <c r="G3042" s="180" t="s">
        <v>193</v>
      </c>
      <c r="H3042" s="180">
        <v>950</v>
      </c>
      <c r="I3042" s="180" t="s">
        <v>185</v>
      </c>
      <c r="J3042" s="180" t="s">
        <v>116</v>
      </c>
      <c r="K3042" s="180" t="s">
        <v>186</v>
      </c>
      <c r="L3042" s="180">
        <v>4562</v>
      </c>
      <c r="M3042" s="180" t="s">
        <v>212</v>
      </c>
      <c r="N3042" s="180">
        <v>30</v>
      </c>
      <c r="O3042" s="180">
        <v>846.64</v>
      </c>
      <c r="P3042" s="180">
        <v>5597</v>
      </c>
      <c r="Q3042" t="str">
        <f t="shared" si="47"/>
        <v>3-Small C&amp;I</v>
      </c>
      <c r="R3042" s="182"/>
      <c r="S3042" t="s">
        <v>305</v>
      </c>
      <c r="U3042" s="182"/>
    </row>
    <row r="3043" spans="1:21" x14ac:dyDescent="0.35">
      <c r="A3043" s="180">
        <v>4</v>
      </c>
      <c r="B3043" s="180" t="s">
        <v>188</v>
      </c>
      <c r="C3043" s="180">
        <v>2020</v>
      </c>
      <c r="D3043" s="180">
        <v>7</v>
      </c>
      <c r="E3043" s="180" t="s">
        <v>285</v>
      </c>
      <c r="F3043" s="181">
        <v>1</v>
      </c>
      <c r="G3043" s="180" t="s">
        <v>184</v>
      </c>
      <c r="H3043" s="180">
        <v>950</v>
      </c>
      <c r="I3043" s="180" t="s">
        <v>185</v>
      </c>
      <c r="J3043" s="180" t="s">
        <v>116</v>
      </c>
      <c r="K3043" s="180" t="s">
        <v>186</v>
      </c>
      <c r="L3043" s="180">
        <v>4512</v>
      </c>
      <c r="M3043" s="180" t="s">
        <v>187</v>
      </c>
      <c r="N3043" s="180">
        <v>27</v>
      </c>
      <c r="O3043" s="180">
        <v>1870.44</v>
      </c>
      <c r="P3043" s="180">
        <v>16696</v>
      </c>
      <c r="Q3043" t="str">
        <f t="shared" si="47"/>
        <v>3-Small C&amp;I</v>
      </c>
      <c r="R3043" s="182"/>
      <c r="S3043" t="s">
        <v>305</v>
      </c>
      <c r="U3043" s="182"/>
    </row>
    <row r="3044" spans="1:21" x14ac:dyDescent="0.35">
      <c r="A3044" s="180">
        <v>4</v>
      </c>
      <c r="B3044" s="180" t="s">
        <v>188</v>
      </c>
      <c r="C3044" s="180">
        <v>2020</v>
      </c>
      <c r="D3044" s="180">
        <v>7</v>
      </c>
      <c r="E3044" s="180" t="s">
        <v>285</v>
      </c>
      <c r="F3044" s="181">
        <v>3</v>
      </c>
      <c r="G3044" s="180" t="s">
        <v>190</v>
      </c>
      <c r="H3044" s="180">
        <v>15</v>
      </c>
      <c r="I3044" s="180" t="s">
        <v>253</v>
      </c>
      <c r="J3044" s="180" t="s">
        <v>119</v>
      </c>
      <c r="K3044" s="180" t="s">
        <v>215</v>
      </c>
      <c r="L3044" s="180">
        <v>300</v>
      </c>
      <c r="M3044" s="180" t="s">
        <v>192</v>
      </c>
      <c r="N3044" s="180">
        <v>1</v>
      </c>
      <c r="O3044" s="180">
        <v>14.92</v>
      </c>
      <c r="P3044" s="180">
        <v>26</v>
      </c>
      <c r="Q3044" t="str">
        <f t="shared" si="47"/>
        <v>3-Small C&amp;I</v>
      </c>
      <c r="R3044" s="182"/>
      <c r="S3044" t="s">
        <v>305</v>
      </c>
      <c r="U3044" s="182"/>
    </row>
    <row r="3045" spans="1:21" x14ac:dyDescent="0.35">
      <c r="A3045" s="180">
        <v>4</v>
      </c>
      <c r="B3045" s="180" t="s">
        <v>188</v>
      </c>
      <c r="C3045" s="180">
        <v>2020</v>
      </c>
      <c r="D3045" s="180">
        <v>7</v>
      </c>
      <c r="E3045" s="180" t="s">
        <v>285</v>
      </c>
      <c r="F3045" s="181">
        <v>1</v>
      </c>
      <c r="G3045" s="180" t="s">
        <v>184</v>
      </c>
      <c r="H3045" s="180">
        <v>953</v>
      </c>
      <c r="I3045" s="180" t="s">
        <v>214</v>
      </c>
      <c r="J3045" s="180" t="s">
        <v>119</v>
      </c>
      <c r="K3045" s="180" t="s">
        <v>215</v>
      </c>
      <c r="L3045" s="180">
        <v>4512</v>
      </c>
      <c r="M3045" s="180" t="s">
        <v>187</v>
      </c>
      <c r="N3045" s="180">
        <v>1</v>
      </c>
      <c r="O3045" s="180">
        <v>32.04</v>
      </c>
      <c r="P3045" s="180">
        <v>209</v>
      </c>
      <c r="Q3045" t="str">
        <f t="shared" si="47"/>
        <v>3-Small C&amp;I</v>
      </c>
      <c r="R3045" s="182"/>
      <c r="S3045" t="s">
        <v>305</v>
      </c>
      <c r="U3045" s="182"/>
    </row>
    <row r="3046" spans="1:21" x14ac:dyDescent="0.35">
      <c r="A3046" s="180">
        <v>5</v>
      </c>
      <c r="B3046" s="180" t="s">
        <v>182</v>
      </c>
      <c r="C3046" s="180">
        <v>2020</v>
      </c>
      <c r="D3046" s="180">
        <v>7</v>
      </c>
      <c r="E3046" s="180" t="s">
        <v>285</v>
      </c>
      <c r="F3046" s="181">
        <v>5</v>
      </c>
      <c r="G3046" s="180" t="s">
        <v>196</v>
      </c>
      <c r="H3046" s="180">
        <v>5</v>
      </c>
      <c r="I3046" s="180" t="s">
        <v>191</v>
      </c>
      <c r="J3046" s="180" t="s">
        <v>116</v>
      </c>
      <c r="K3046" s="180" t="s">
        <v>186</v>
      </c>
      <c r="L3046" s="180">
        <v>460</v>
      </c>
      <c r="M3046" s="180" t="s">
        <v>199</v>
      </c>
      <c r="N3046" s="180">
        <v>981</v>
      </c>
      <c r="O3046" s="180">
        <v>141560.43</v>
      </c>
      <c r="P3046" s="180">
        <v>1686530</v>
      </c>
      <c r="Q3046" t="str">
        <f t="shared" si="47"/>
        <v>3-Small C&amp;I</v>
      </c>
      <c r="R3046" s="182"/>
      <c r="S3046" t="s">
        <v>305</v>
      </c>
      <c r="U3046" s="182"/>
    </row>
    <row r="3047" spans="1:21" x14ac:dyDescent="0.35">
      <c r="A3047" s="180">
        <v>5</v>
      </c>
      <c r="B3047" s="180" t="s">
        <v>182</v>
      </c>
      <c r="C3047" s="180">
        <v>2020</v>
      </c>
      <c r="D3047" s="180">
        <v>7</v>
      </c>
      <c r="E3047" s="180" t="s">
        <v>285</v>
      </c>
      <c r="F3047" s="181">
        <v>10</v>
      </c>
      <c r="G3047" s="180" t="s">
        <v>239</v>
      </c>
      <c r="H3047" s="180">
        <v>5</v>
      </c>
      <c r="I3047" s="180" t="s">
        <v>191</v>
      </c>
      <c r="J3047" s="180" t="s">
        <v>116</v>
      </c>
      <c r="K3047" s="180" t="s">
        <v>186</v>
      </c>
      <c r="L3047" s="180">
        <v>207</v>
      </c>
      <c r="M3047" s="180" t="s">
        <v>244</v>
      </c>
      <c r="N3047" s="180">
        <v>15</v>
      </c>
      <c r="O3047" s="180">
        <v>1382.75</v>
      </c>
      <c r="P3047" s="180">
        <v>6724</v>
      </c>
      <c r="Q3047" t="str">
        <f t="shared" si="47"/>
        <v>3-Small C&amp;I</v>
      </c>
      <c r="R3047" s="182"/>
      <c r="S3047" t="s">
        <v>305</v>
      </c>
      <c r="U3047" s="182"/>
    </row>
    <row r="3048" spans="1:21" x14ac:dyDescent="0.35">
      <c r="A3048" s="180">
        <v>5</v>
      </c>
      <c r="B3048" s="180" t="s">
        <v>182</v>
      </c>
      <c r="C3048" s="180">
        <v>2020</v>
      </c>
      <c r="D3048" s="180">
        <v>7</v>
      </c>
      <c r="E3048" s="180" t="s">
        <v>285</v>
      </c>
      <c r="F3048" s="181">
        <v>6</v>
      </c>
      <c r="G3048" s="180" t="s">
        <v>193</v>
      </c>
      <c r="H3048" s="180">
        <v>626</v>
      </c>
      <c r="I3048" s="180" t="s">
        <v>269</v>
      </c>
      <c r="J3048" s="180" t="s">
        <v>133</v>
      </c>
      <c r="K3048" s="180" t="s">
        <v>213</v>
      </c>
      <c r="L3048" s="180">
        <v>700</v>
      </c>
      <c r="M3048" s="180" t="s">
        <v>194</v>
      </c>
      <c r="N3048" s="180">
        <v>4</v>
      </c>
      <c r="O3048" s="180">
        <v>2129.38</v>
      </c>
      <c r="P3048" s="180">
        <v>464</v>
      </c>
      <c r="Q3048" t="str">
        <f t="shared" si="47"/>
        <v>Street</v>
      </c>
      <c r="R3048" s="182"/>
      <c r="S3048" t="s">
        <v>305</v>
      </c>
      <c r="U3048" s="182"/>
    </row>
    <row r="3049" spans="1:21" x14ac:dyDescent="0.35">
      <c r="A3049" s="180">
        <v>5</v>
      </c>
      <c r="B3049" s="180" t="s">
        <v>182</v>
      </c>
      <c r="C3049" s="180">
        <v>2020</v>
      </c>
      <c r="D3049" s="180">
        <v>7</v>
      </c>
      <c r="E3049" s="180" t="s">
        <v>285</v>
      </c>
      <c r="F3049" s="181">
        <v>5</v>
      </c>
      <c r="G3049" s="180" t="s">
        <v>196</v>
      </c>
      <c r="H3049" s="180">
        <v>710</v>
      </c>
      <c r="I3049" s="180" t="s">
        <v>221</v>
      </c>
      <c r="J3049" s="180" t="s">
        <v>208</v>
      </c>
      <c r="K3049" s="180" t="s">
        <v>209</v>
      </c>
      <c r="L3049" s="180">
        <v>4552</v>
      </c>
      <c r="M3049" s="180" t="s">
        <v>277</v>
      </c>
      <c r="N3049" s="180">
        <v>643</v>
      </c>
      <c r="O3049" s="180">
        <v>11439431.619999999</v>
      </c>
      <c r="P3049" s="180">
        <v>184856033</v>
      </c>
      <c r="Q3049" t="str">
        <f t="shared" si="47"/>
        <v>5-Large C&amp;I</v>
      </c>
      <c r="R3049" s="182"/>
      <c r="S3049" t="s">
        <v>305</v>
      </c>
      <c r="U3049" s="182"/>
    </row>
    <row r="3050" spans="1:21" x14ac:dyDescent="0.35">
      <c r="A3050" s="180">
        <v>5</v>
      </c>
      <c r="B3050" s="180" t="s">
        <v>182</v>
      </c>
      <c r="C3050" s="180">
        <v>2020</v>
      </c>
      <c r="D3050" s="180">
        <v>7</v>
      </c>
      <c r="E3050" s="180" t="s">
        <v>285</v>
      </c>
      <c r="F3050" s="181">
        <v>6</v>
      </c>
      <c r="G3050" s="180" t="s">
        <v>193</v>
      </c>
      <c r="H3050" s="180">
        <v>617</v>
      </c>
      <c r="I3050" s="180" t="s">
        <v>288</v>
      </c>
      <c r="J3050" s="180" t="s">
        <v>289</v>
      </c>
      <c r="K3050" s="180" t="s">
        <v>290</v>
      </c>
      <c r="L3050" s="180">
        <v>4562</v>
      </c>
      <c r="M3050" s="180" t="s">
        <v>212</v>
      </c>
      <c r="N3050" s="180">
        <v>6</v>
      </c>
      <c r="O3050" s="180">
        <v>7959.27</v>
      </c>
      <c r="P3050" s="180">
        <v>27136</v>
      </c>
      <c r="Q3050" t="str">
        <f t="shared" si="47"/>
        <v>Street</v>
      </c>
      <c r="R3050" s="182"/>
      <c r="S3050" t="s">
        <v>305</v>
      </c>
      <c r="U3050" s="182"/>
    </row>
    <row r="3051" spans="1:21" x14ac:dyDescent="0.35">
      <c r="A3051" s="180">
        <v>5</v>
      </c>
      <c r="B3051" s="180" t="s">
        <v>182</v>
      </c>
      <c r="C3051" s="180">
        <v>2020</v>
      </c>
      <c r="D3051" s="180">
        <v>7</v>
      </c>
      <c r="E3051" s="180" t="s">
        <v>285</v>
      </c>
      <c r="F3051" s="181">
        <v>6</v>
      </c>
      <c r="G3051" s="180" t="s">
        <v>193</v>
      </c>
      <c r="H3051" s="180">
        <v>618</v>
      </c>
      <c r="I3051" s="180" t="s">
        <v>295</v>
      </c>
      <c r="J3051" s="180" t="s">
        <v>131</v>
      </c>
      <c r="K3051" s="180" t="s">
        <v>281</v>
      </c>
      <c r="L3051" s="180">
        <v>4562</v>
      </c>
      <c r="M3051" s="180" t="s">
        <v>212</v>
      </c>
      <c r="N3051" s="180">
        <v>6</v>
      </c>
      <c r="O3051" s="180">
        <v>1491.18</v>
      </c>
      <c r="P3051" s="180">
        <v>2792</v>
      </c>
      <c r="Q3051" t="str">
        <f t="shared" si="47"/>
        <v>Street</v>
      </c>
      <c r="R3051" s="182"/>
      <c r="S3051" t="s">
        <v>305</v>
      </c>
      <c r="U3051" s="182"/>
    </row>
    <row r="3052" spans="1:21" x14ac:dyDescent="0.35">
      <c r="A3052" s="180">
        <v>4</v>
      </c>
      <c r="B3052" s="180" t="s">
        <v>188</v>
      </c>
      <c r="C3052" s="180">
        <v>2020</v>
      </c>
      <c r="D3052" s="180">
        <v>7</v>
      </c>
      <c r="E3052" s="180" t="s">
        <v>285</v>
      </c>
      <c r="F3052" s="181">
        <v>6</v>
      </c>
      <c r="G3052" s="180" t="s">
        <v>193</v>
      </c>
      <c r="H3052" s="180">
        <v>624</v>
      </c>
      <c r="I3052" s="180" t="s">
        <v>227</v>
      </c>
      <c r="J3052" s="180" t="s">
        <v>125</v>
      </c>
      <c r="K3052" s="180" t="s">
        <v>228</v>
      </c>
      <c r="L3052" s="180">
        <v>4562</v>
      </c>
      <c r="M3052" s="180" t="s">
        <v>212</v>
      </c>
      <c r="N3052" s="180">
        <v>2</v>
      </c>
      <c r="O3052" s="180">
        <v>1207.79</v>
      </c>
      <c r="P3052" s="180">
        <v>4788</v>
      </c>
      <c r="Q3052" t="str">
        <f t="shared" si="47"/>
        <v>Street</v>
      </c>
      <c r="R3052" s="182"/>
      <c r="S3052" t="s">
        <v>305</v>
      </c>
      <c r="U3052" s="182"/>
    </row>
    <row r="3053" spans="1:21" x14ac:dyDescent="0.35">
      <c r="A3053" s="180">
        <v>5</v>
      </c>
      <c r="B3053" s="180" t="s">
        <v>182</v>
      </c>
      <c r="C3053" s="180">
        <v>2020</v>
      </c>
      <c r="D3053" s="180">
        <v>7</v>
      </c>
      <c r="E3053" s="180" t="s">
        <v>285</v>
      </c>
      <c r="F3053" s="181">
        <v>3</v>
      </c>
      <c r="G3053" s="180" t="s">
        <v>190</v>
      </c>
      <c r="H3053" s="180">
        <v>700</v>
      </c>
      <c r="I3053" s="180" t="s">
        <v>274</v>
      </c>
      <c r="J3053" s="180" t="s">
        <v>208</v>
      </c>
      <c r="K3053" s="180" t="s">
        <v>209</v>
      </c>
      <c r="L3053" s="180">
        <v>300</v>
      </c>
      <c r="M3053" s="180" t="s">
        <v>192</v>
      </c>
      <c r="N3053" s="180">
        <v>4</v>
      </c>
      <c r="O3053" s="180">
        <v>43919.01</v>
      </c>
      <c r="P3053" s="180">
        <v>294160</v>
      </c>
      <c r="Q3053" t="str">
        <f t="shared" si="47"/>
        <v>5-Large C&amp;I</v>
      </c>
      <c r="R3053" s="182"/>
      <c r="S3053" t="s">
        <v>305</v>
      </c>
      <c r="U3053" s="182"/>
    </row>
    <row r="3054" spans="1:21" x14ac:dyDescent="0.35">
      <c r="A3054" s="180">
        <v>5</v>
      </c>
      <c r="B3054" s="180" t="s">
        <v>182</v>
      </c>
      <c r="C3054" s="180">
        <v>2020</v>
      </c>
      <c r="D3054" s="180">
        <v>7</v>
      </c>
      <c r="E3054" s="180" t="s">
        <v>285</v>
      </c>
      <c r="F3054" s="181">
        <v>72</v>
      </c>
      <c r="G3054" s="180" t="s">
        <v>213</v>
      </c>
      <c r="H3054" s="180">
        <v>1</v>
      </c>
      <c r="I3054" s="180" t="s">
        <v>230</v>
      </c>
      <c r="J3054" s="180" t="s">
        <v>122</v>
      </c>
      <c r="K3054" s="180" t="s">
        <v>231</v>
      </c>
      <c r="L3054" s="180">
        <v>1572</v>
      </c>
      <c r="M3054" s="180" t="s">
        <v>232</v>
      </c>
      <c r="N3054" s="180">
        <v>1</v>
      </c>
      <c r="O3054" s="180">
        <v>96.68</v>
      </c>
      <c r="P3054" s="180">
        <v>393</v>
      </c>
      <c r="Q3054" t="str">
        <f t="shared" si="47"/>
        <v>1-Residential</v>
      </c>
      <c r="R3054" s="182"/>
      <c r="S3054" t="s">
        <v>305</v>
      </c>
      <c r="U3054" s="182"/>
    </row>
    <row r="3055" spans="1:21" x14ac:dyDescent="0.35">
      <c r="A3055" s="180">
        <v>5</v>
      </c>
      <c r="B3055" s="180" t="s">
        <v>182</v>
      </c>
      <c r="C3055" s="180">
        <v>2020</v>
      </c>
      <c r="D3055" s="180">
        <v>7</v>
      </c>
      <c r="E3055" s="180" t="s">
        <v>285</v>
      </c>
      <c r="F3055" s="181">
        <v>1</v>
      </c>
      <c r="G3055" s="180" t="s">
        <v>184</v>
      </c>
      <c r="H3055" s="180">
        <v>6</v>
      </c>
      <c r="I3055" s="180" t="s">
        <v>257</v>
      </c>
      <c r="J3055" s="180" t="s">
        <v>123</v>
      </c>
      <c r="K3055" s="180" t="s">
        <v>243</v>
      </c>
      <c r="L3055" s="180">
        <v>200</v>
      </c>
      <c r="M3055" s="180" t="s">
        <v>211</v>
      </c>
      <c r="N3055" s="180">
        <v>57086</v>
      </c>
      <c r="O3055" s="180">
        <v>5920213.9400000004</v>
      </c>
      <c r="P3055" s="180">
        <v>39357036</v>
      </c>
      <c r="Q3055" t="str">
        <f t="shared" si="47"/>
        <v>2-Low Income Residential</v>
      </c>
      <c r="R3055" s="182"/>
      <c r="S3055" t="s">
        <v>305</v>
      </c>
      <c r="U3055" s="182"/>
    </row>
    <row r="3056" spans="1:21" x14ac:dyDescent="0.35">
      <c r="A3056" s="180">
        <v>4</v>
      </c>
      <c r="B3056" s="180" t="s">
        <v>188</v>
      </c>
      <c r="C3056" s="180">
        <v>2020</v>
      </c>
      <c r="D3056" s="180">
        <v>7</v>
      </c>
      <c r="E3056" s="180" t="s">
        <v>285</v>
      </c>
      <c r="F3056" s="181">
        <v>3</v>
      </c>
      <c r="G3056" s="180" t="s">
        <v>190</v>
      </c>
      <c r="H3056" s="180">
        <v>18</v>
      </c>
      <c r="I3056" s="180" t="s">
        <v>216</v>
      </c>
      <c r="J3056" s="180" t="s">
        <v>120</v>
      </c>
      <c r="K3056" s="180" t="s">
        <v>217</v>
      </c>
      <c r="L3056" s="180">
        <v>300</v>
      </c>
      <c r="M3056" s="180" t="s">
        <v>192</v>
      </c>
      <c r="N3056" s="180">
        <v>11</v>
      </c>
      <c r="O3056" s="180">
        <v>21217.62</v>
      </c>
      <c r="P3056" s="180">
        <v>114980</v>
      </c>
      <c r="Q3056" t="str">
        <f t="shared" si="47"/>
        <v>4-Medium C&amp;I</v>
      </c>
      <c r="R3056" s="182"/>
      <c r="S3056" t="s">
        <v>305</v>
      </c>
      <c r="U3056" s="182"/>
    </row>
    <row r="3057" spans="1:21" x14ac:dyDescent="0.35">
      <c r="A3057" s="180">
        <v>5</v>
      </c>
      <c r="B3057" s="180" t="s">
        <v>182</v>
      </c>
      <c r="C3057" s="180">
        <v>2020</v>
      </c>
      <c r="D3057" s="180">
        <v>7</v>
      </c>
      <c r="E3057" s="180" t="s">
        <v>285</v>
      </c>
      <c r="F3057" s="181">
        <v>79</v>
      </c>
      <c r="G3057" s="180" t="s">
        <v>213</v>
      </c>
      <c r="H3057" s="180">
        <v>18</v>
      </c>
      <c r="I3057" s="180" t="s">
        <v>216</v>
      </c>
      <c r="J3057" s="180" t="s">
        <v>120</v>
      </c>
      <c r="K3057" s="180" t="s">
        <v>217</v>
      </c>
      <c r="L3057" s="180">
        <v>1579</v>
      </c>
      <c r="M3057" s="180" t="s">
        <v>272</v>
      </c>
      <c r="N3057" s="180">
        <v>1</v>
      </c>
      <c r="O3057" s="180">
        <v>7705.99</v>
      </c>
      <c r="P3057" s="180">
        <v>51800</v>
      </c>
      <c r="Q3057" t="str">
        <f t="shared" si="47"/>
        <v>4-Medium C&amp;I</v>
      </c>
      <c r="R3057" s="182"/>
      <c r="S3057" t="s">
        <v>305</v>
      </c>
      <c r="U3057" s="182"/>
    </row>
    <row r="3058" spans="1:21" x14ac:dyDescent="0.35">
      <c r="A3058" s="180">
        <v>5</v>
      </c>
      <c r="B3058" s="180" t="s">
        <v>182</v>
      </c>
      <c r="C3058" s="180">
        <v>2020</v>
      </c>
      <c r="D3058" s="180">
        <v>7</v>
      </c>
      <c r="E3058" s="180" t="s">
        <v>285</v>
      </c>
      <c r="F3058" s="181">
        <v>79</v>
      </c>
      <c r="G3058" s="180" t="s">
        <v>213</v>
      </c>
      <c r="H3058" s="180">
        <v>951</v>
      </c>
      <c r="I3058" s="180" t="s">
        <v>251</v>
      </c>
      <c r="J3058" s="180" t="s">
        <v>127</v>
      </c>
      <c r="K3058" s="180" t="s">
        <v>250</v>
      </c>
      <c r="L3058" s="180">
        <v>4579</v>
      </c>
      <c r="M3058" s="180" t="s">
        <v>222</v>
      </c>
      <c r="N3058" s="180">
        <v>7</v>
      </c>
      <c r="O3058" s="180">
        <v>332.26</v>
      </c>
      <c r="P3058" s="180">
        <v>2844</v>
      </c>
      <c r="Q3058" t="str">
        <f t="shared" ref="Q3058:Q3121" si="48">VLOOKUP(J3058,S:T,2,FALSE)</f>
        <v>3-Small C&amp;I</v>
      </c>
      <c r="R3058" s="182"/>
      <c r="S3058" t="s">
        <v>305</v>
      </c>
      <c r="U3058" s="182"/>
    </row>
    <row r="3059" spans="1:21" x14ac:dyDescent="0.35">
      <c r="A3059" s="180">
        <v>5</v>
      </c>
      <c r="B3059" s="180" t="s">
        <v>182</v>
      </c>
      <c r="C3059" s="180">
        <v>2020</v>
      </c>
      <c r="D3059" s="180">
        <v>7</v>
      </c>
      <c r="E3059" s="180" t="s">
        <v>285</v>
      </c>
      <c r="F3059" s="181">
        <v>3</v>
      </c>
      <c r="G3059" s="180" t="s">
        <v>190</v>
      </c>
      <c r="H3059" s="180">
        <v>19</v>
      </c>
      <c r="I3059" s="180" t="s">
        <v>263</v>
      </c>
      <c r="J3059" s="180" t="s">
        <v>128</v>
      </c>
      <c r="K3059" s="180" t="s">
        <v>264</v>
      </c>
      <c r="L3059" s="180">
        <v>300</v>
      </c>
      <c r="M3059" s="180" t="s">
        <v>192</v>
      </c>
      <c r="N3059" s="180">
        <v>46</v>
      </c>
      <c r="O3059" s="180">
        <v>114692.19</v>
      </c>
      <c r="P3059" s="180">
        <v>699304</v>
      </c>
      <c r="Q3059" t="str">
        <f t="shared" si="48"/>
        <v>4-Medium C&amp;I</v>
      </c>
      <c r="R3059" s="182"/>
      <c r="S3059" t="s">
        <v>305</v>
      </c>
      <c r="U3059" s="182"/>
    </row>
    <row r="3060" spans="1:21" x14ac:dyDescent="0.35">
      <c r="A3060" s="180">
        <v>5</v>
      </c>
      <c r="B3060" s="180" t="s">
        <v>182</v>
      </c>
      <c r="C3060" s="180">
        <v>2020</v>
      </c>
      <c r="D3060" s="180">
        <v>7</v>
      </c>
      <c r="E3060" s="180" t="s">
        <v>285</v>
      </c>
      <c r="F3060" s="181">
        <v>3</v>
      </c>
      <c r="G3060" s="180" t="s">
        <v>190</v>
      </c>
      <c r="H3060" s="180">
        <v>8</v>
      </c>
      <c r="I3060" s="180" t="s">
        <v>249</v>
      </c>
      <c r="J3060" s="180" t="s">
        <v>127</v>
      </c>
      <c r="K3060" s="180" t="s">
        <v>250</v>
      </c>
      <c r="L3060" s="180">
        <v>300</v>
      </c>
      <c r="M3060" s="180" t="s">
        <v>192</v>
      </c>
      <c r="N3060" s="180">
        <v>376</v>
      </c>
      <c r="O3060" s="180">
        <v>19582.05</v>
      </c>
      <c r="P3060" s="180">
        <v>91869</v>
      </c>
      <c r="Q3060" t="str">
        <f t="shared" si="48"/>
        <v>3-Small C&amp;I</v>
      </c>
      <c r="R3060" s="182"/>
      <c r="S3060" t="s">
        <v>305</v>
      </c>
      <c r="U3060" s="182"/>
    </row>
    <row r="3061" spans="1:21" x14ac:dyDescent="0.35">
      <c r="A3061" s="180">
        <v>5</v>
      </c>
      <c r="B3061" s="180" t="s">
        <v>182</v>
      </c>
      <c r="C3061" s="180">
        <v>2020</v>
      </c>
      <c r="D3061" s="180">
        <v>7</v>
      </c>
      <c r="E3061" s="180" t="s">
        <v>285</v>
      </c>
      <c r="F3061" s="181">
        <v>3</v>
      </c>
      <c r="G3061" s="180" t="s">
        <v>190</v>
      </c>
      <c r="H3061" s="180">
        <v>950</v>
      </c>
      <c r="I3061" s="180" t="s">
        <v>185</v>
      </c>
      <c r="J3061" s="180" t="s">
        <v>116</v>
      </c>
      <c r="K3061" s="180" t="s">
        <v>186</v>
      </c>
      <c r="L3061" s="180">
        <v>4532</v>
      </c>
      <c r="M3061" s="180" t="s">
        <v>201</v>
      </c>
      <c r="N3061" s="180">
        <v>60026</v>
      </c>
      <c r="O3061" s="180">
        <v>5054618.95</v>
      </c>
      <c r="P3061" s="180">
        <v>100135488</v>
      </c>
      <c r="Q3061" t="str">
        <f t="shared" si="48"/>
        <v>3-Small C&amp;I</v>
      </c>
      <c r="R3061" s="182"/>
      <c r="S3061" t="s">
        <v>305</v>
      </c>
      <c r="U3061" s="182"/>
    </row>
    <row r="3062" spans="1:21" x14ac:dyDescent="0.35">
      <c r="A3062" s="180">
        <v>4</v>
      </c>
      <c r="B3062" s="180" t="s">
        <v>188</v>
      </c>
      <c r="C3062" s="180">
        <v>2020</v>
      </c>
      <c r="D3062" s="180">
        <v>7</v>
      </c>
      <c r="E3062" s="180" t="s">
        <v>285</v>
      </c>
      <c r="F3062" s="181">
        <v>5</v>
      </c>
      <c r="G3062" s="180" t="s">
        <v>196</v>
      </c>
      <c r="H3062" s="180">
        <v>950</v>
      </c>
      <c r="I3062" s="180" t="s">
        <v>185</v>
      </c>
      <c r="J3062" s="180" t="s">
        <v>116</v>
      </c>
      <c r="K3062" s="180" t="s">
        <v>186</v>
      </c>
      <c r="L3062" s="180">
        <v>4552</v>
      </c>
      <c r="M3062" s="180" t="s">
        <v>277</v>
      </c>
      <c r="N3062" s="180">
        <v>2</v>
      </c>
      <c r="O3062" s="180">
        <v>45.03</v>
      </c>
      <c r="P3062" s="180">
        <v>241</v>
      </c>
      <c r="Q3062" t="str">
        <f t="shared" si="48"/>
        <v>3-Small C&amp;I</v>
      </c>
      <c r="R3062" s="182"/>
      <c r="S3062" t="s">
        <v>305</v>
      </c>
      <c r="U3062" s="182"/>
    </row>
    <row r="3063" spans="1:21" x14ac:dyDescent="0.35">
      <c r="A3063" s="180">
        <v>5</v>
      </c>
      <c r="B3063" s="180" t="s">
        <v>182</v>
      </c>
      <c r="C3063" s="180">
        <v>2020</v>
      </c>
      <c r="D3063" s="180">
        <v>7</v>
      </c>
      <c r="E3063" s="180" t="s">
        <v>285</v>
      </c>
      <c r="F3063" s="181">
        <v>10</v>
      </c>
      <c r="G3063" s="180" t="s">
        <v>239</v>
      </c>
      <c r="H3063" s="180">
        <v>950</v>
      </c>
      <c r="I3063" s="180" t="s">
        <v>185</v>
      </c>
      <c r="J3063" s="180" t="s">
        <v>116</v>
      </c>
      <c r="K3063" s="180" t="s">
        <v>186</v>
      </c>
      <c r="L3063" s="180">
        <v>4513</v>
      </c>
      <c r="M3063" s="180" t="s">
        <v>241</v>
      </c>
      <c r="N3063" s="180">
        <v>13</v>
      </c>
      <c r="O3063" s="180">
        <v>1454.41</v>
      </c>
      <c r="P3063" s="180">
        <v>13382</v>
      </c>
      <c r="Q3063" t="str">
        <f t="shared" si="48"/>
        <v>3-Small C&amp;I</v>
      </c>
      <c r="R3063" s="182"/>
      <c r="S3063" t="s">
        <v>305</v>
      </c>
      <c r="U3063" s="182"/>
    </row>
    <row r="3064" spans="1:21" x14ac:dyDescent="0.35">
      <c r="A3064" s="180">
        <v>4</v>
      </c>
      <c r="B3064" s="180" t="s">
        <v>188</v>
      </c>
      <c r="C3064" s="180">
        <v>2020</v>
      </c>
      <c r="D3064" s="180">
        <v>7</v>
      </c>
      <c r="E3064" s="180" t="s">
        <v>285</v>
      </c>
      <c r="F3064" s="181">
        <v>1</v>
      </c>
      <c r="G3064" s="180" t="s">
        <v>184</v>
      </c>
      <c r="H3064" s="180">
        <v>10</v>
      </c>
      <c r="I3064" s="180" t="s">
        <v>252</v>
      </c>
      <c r="J3064" s="180" t="s">
        <v>119</v>
      </c>
      <c r="K3064" s="180" t="s">
        <v>215</v>
      </c>
      <c r="L3064" s="180">
        <v>200</v>
      </c>
      <c r="M3064" s="180" t="s">
        <v>211</v>
      </c>
      <c r="N3064" s="180">
        <v>5</v>
      </c>
      <c r="O3064" s="180">
        <v>315.8</v>
      </c>
      <c r="P3064" s="180">
        <v>1403</v>
      </c>
      <c r="Q3064" t="str">
        <f t="shared" si="48"/>
        <v>3-Small C&amp;I</v>
      </c>
      <c r="R3064" s="182"/>
      <c r="S3064" t="s">
        <v>305</v>
      </c>
      <c r="U3064" s="182"/>
    </row>
    <row r="3065" spans="1:21" x14ac:dyDescent="0.35">
      <c r="A3065" s="180">
        <v>4</v>
      </c>
      <c r="B3065" s="180" t="s">
        <v>188</v>
      </c>
      <c r="C3065" s="180">
        <v>2020</v>
      </c>
      <c r="D3065" s="180">
        <v>7</v>
      </c>
      <c r="E3065" s="180" t="s">
        <v>285</v>
      </c>
      <c r="F3065" s="181">
        <v>3</v>
      </c>
      <c r="G3065" s="180" t="s">
        <v>190</v>
      </c>
      <c r="H3065" s="180">
        <v>10</v>
      </c>
      <c r="I3065" s="180" t="s">
        <v>252</v>
      </c>
      <c r="J3065" s="180" t="s">
        <v>119</v>
      </c>
      <c r="K3065" s="180" t="s">
        <v>215</v>
      </c>
      <c r="L3065" s="180">
        <v>300</v>
      </c>
      <c r="M3065" s="180" t="s">
        <v>192</v>
      </c>
      <c r="N3065" s="180">
        <v>32</v>
      </c>
      <c r="O3065" s="180">
        <v>1497.66</v>
      </c>
      <c r="P3065" s="180">
        <v>8437</v>
      </c>
      <c r="Q3065" t="str">
        <f t="shared" si="48"/>
        <v>3-Small C&amp;I</v>
      </c>
      <c r="R3065" s="182"/>
      <c r="S3065" t="s">
        <v>305</v>
      </c>
      <c r="U3065" s="182"/>
    </row>
    <row r="3066" spans="1:21" x14ac:dyDescent="0.35">
      <c r="A3066" s="180">
        <v>5</v>
      </c>
      <c r="B3066" s="180" t="s">
        <v>182</v>
      </c>
      <c r="C3066" s="180">
        <v>2020</v>
      </c>
      <c r="D3066" s="180">
        <v>7</v>
      </c>
      <c r="E3066" s="180" t="s">
        <v>285</v>
      </c>
      <c r="F3066" s="181">
        <v>79</v>
      </c>
      <c r="G3066" s="180" t="s">
        <v>213</v>
      </c>
      <c r="H3066" s="180">
        <v>5</v>
      </c>
      <c r="I3066" s="180" t="s">
        <v>191</v>
      </c>
      <c r="J3066" s="180" t="s">
        <v>116</v>
      </c>
      <c r="K3066" s="180" t="s">
        <v>186</v>
      </c>
      <c r="L3066" s="180">
        <v>1579</v>
      </c>
      <c r="M3066" s="180" t="s">
        <v>272</v>
      </c>
      <c r="N3066" s="180">
        <v>1</v>
      </c>
      <c r="O3066" s="180">
        <v>9.64</v>
      </c>
      <c r="P3066" s="180">
        <v>0</v>
      </c>
      <c r="Q3066" t="str">
        <f t="shared" si="48"/>
        <v>3-Small C&amp;I</v>
      </c>
      <c r="R3066" s="182"/>
      <c r="S3066" t="s">
        <v>305</v>
      </c>
      <c r="U3066" s="182"/>
    </row>
    <row r="3067" spans="1:21" x14ac:dyDescent="0.35">
      <c r="A3067" s="180">
        <v>5</v>
      </c>
      <c r="B3067" s="180" t="s">
        <v>182</v>
      </c>
      <c r="C3067" s="180">
        <v>2020</v>
      </c>
      <c r="D3067" s="180">
        <v>7</v>
      </c>
      <c r="E3067" s="180" t="s">
        <v>285</v>
      </c>
      <c r="F3067" s="181">
        <v>6</v>
      </c>
      <c r="G3067" s="180" t="s">
        <v>193</v>
      </c>
      <c r="H3067" s="180">
        <v>616</v>
      </c>
      <c r="I3067" s="180" t="s">
        <v>200</v>
      </c>
      <c r="J3067" s="180" t="s">
        <v>126</v>
      </c>
      <c r="K3067" s="180" t="s">
        <v>198</v>
      </c>
      <c r="L3067" s="180">
        <v>4562</v>
      </c>
      <c r="M3067" s="180" t="s">
        <v>212</v>
      </c>
      <c r="N3067" s="180">
        <v>916</v>
      </c>
      <c r="O3067" s="180">
        <v>62907.45</v>
      </c>
      <c r="P3067" s="180">
        <v>184354</v>
      </c>
      <c r="Q3067" t="str">
        <f t="shared" si="48"/>
        <v>Street</v>
      </c>
      <c r="R3067" s="182"/>
      <c r="S3067" t="s">
        <v>305</v>
      </c>
      <c r="U3067" s="182"/>
    </row>
    <row r="3068" spans="1:21" x14ac:dyDescent="0.35">
      <c r="A3068" s="180">
        <v>5</v>
      </c>
      <c r="B3068" s="180" t="s">
        <v>182</v>
      </c>
      <c r="C3068" s="180">
        <v>2020</v>
      </c>
      <c r="D3068" s="180">
        <v>7</v>
      </c>
      <c r="E3068" s="180" t="s">
        <v>285</v>
      </c>
      <c r="F3068" s="181">
        <v>5</v>
      </c>
      <c r="G3068" s="180" t="s">
        <v>196</v>
      </c>
      <c r="H3068" s="180">
        <v>701</v>
      </c>
      <c r="I3068" s="180" t="s">
        <v>207</v>
      </c>
      <c r="J3068" s="180" t="s">
        <v>208</v>
      </c>
      <c r="K3068" s="180" t="s">
        <v>209</v>
      </c>
      <c r="L3068" s="180">
        <v>460</v>
      </c>
      <c r="M3068" s="180" t="s">
        <v>199</v>
      </c>
      <c r="N3068" s="180">
        <v>73</v>
      </c>
      <c r="O3068" s="180">
        <v>869925.23</v>
      </c>
      <c r="P3068" s="180">
        <v>5680019</v>
      </c>
      <c r="Q3068" t="str">
        <f t="shared" si="48"/>
        <v>5-Large C&amp;I</v>
      </c>
      <c r="R3068" s="182"/>
      <c r="S3068" t="s">
        <v>305</v>
      </c>
      <c r="U3068" s="182"/>
    </row>
    <row r="3069" spans="1:21" x14ac:dyDescent="0.35">
      <c r="A3069" s="180">
        <v>5</v>
      </c>
      <c r="B3069" s="180" t="s">
        <v>182</v>
      </c>
      <c r="C3069" s="180">
        <v>2020</v>
      </c>
      <c r="D3069" s="180">
        <v>7</v>
      </c>
      <c r="E3069" s="180" t="s">
        <v>285</v>
      </c>
      <c r="F3069" s="181">
        <v>75</v>
      </c>
      <c r="G3069" s="180" t="s">
        <v>213</v>
      </c>
      <c r="H3069" s="180">
        <v>701</v>
      </c>
      <c r="I3069" s="180" t="s">
        <v>207</v>
      </c>
      <c r="J3069" s="180" t="s">
        <v>208</v>
      </c>
      <c r="K3069" s="180" t="s">
        <v>209</v>
      </c>
      <c r="L3069" s="180">
        <v>1575</v>
      </c>
      <c r="M3069" s="180" t="s">
        <v>219</v>
      </c>
      <c r="N3069" s="180">
        <v>1</v>
      </c>
      <c r="O3069" s="180">
        <v>16965.490000000002</v>
      </c>
      <c r="P3069" s="180">
        <v>121100</v>
      </c>
      <c r="Q3069" t="str">
        <f t="shared" si="48"/>
        <v>5-Large C&amp;I</v>
      </c>
      <c r="R3069" s="182"/>
      <c r="S3069" t="s">
        <v>305</v>
      </c>
      <c r="U3069" s="182"/>
    </row>
    <row r="3070" spans="1:21" x14ac:dyDescent="0.35">
      <c r="A3070" s="180">
        <v>5</v>
      </c>
      <c r="B3070" s="180" t="s">
        <v>182</v>
      </c>
      <c r="C3070" s="180">
        <v>2020</v>
      </c>
      <c r="D3070" s="180">
        <v>7</v>
      </c>
      <c r="E3070" s="180" t="s">
        <v>285</v>
      </c>
      <c r="F3070" s="181">
        <v>6</v>
      </c>
      <c r="G3070" s="180" t="s">
        <v>193</v>
      </c>
      <c r="H3070" s="180">
        <v>607</v>
      </c>
      <c r="I3070" s="180" t="s">
        <v>294</v>
      </c>
      <c r="J3070" s="180" t="s">
        <v>131</v>
      </c>
      <c r="K3070" s="180" t="s">
        <v>281</v>
      </c>
      <c r="L3070" s="180">
        <v>700</v>
      </c>
      <c r="M3070" s="180" t="s">
        <v>194</v>
      </c>
      <c r="N3070" s="180">
        <v>2</v>
      </c>
      <c r="O3070" s="180">
        <v>15809.62</v>
      </c>
      <c r="P3070" s="180">
        <v>32273</v>
      </c>
      <c r="Q3070" t="str">
        <f t="shared" si="48"/>
        <v>Street</v>
      </c>
      <c r="R3070" s="182"/>
      <c r="S3070" t="s">
        <v>305</v>
      </c>
      <c r="U3070" s="182"/>
    </row>
    <row r="3071" spans="1:21" x14ac:dyDescent="0.35">
      <c r="A3071" s="180">
        <v>5</v>
      </c>
      <c r="B3071" s="180" t="s">
        <v>182</v>
      </c>
      <c r="C3071" s="180">
        <v>2020</v>
      </c>
      <c r="D3071" s="180">
        <v>7</v>
      </c>
      <c r="E3071" s="180" t="s">
        <v>285</v>
      </c>
      <c r="F3071" s="181">
        <v>6</v>
      </c>
      <c r="G3071" s="180" t="s">
        <v>193</v>
      </c>
      <c r="H3071" s="180">
        <v>624</v>
      </c>
      <c r="I3071" s="180" t="s">
        <v>227</v>
      </c>
      <c r="J3071" s="180" t="s">
        <v>125</v>
      </c>
      <c r="K3071" s="180" t="s">
        <v>228</v>
      </c>
      <c r="L3071" s="180">
        <v>4562</v>
      </c>
      <c r="M3071" s="180" t="s">
        <v>212</v>
      </c>
      <c r="N3071" s="180">
        <v>11</v>
      </c>
      <c r="O3071" s="180">
        <v>1701.04</v>
      </c>
      <c r="P3071" s="180">
        <v>7969</v>
      </c>
      <c r="Q3071" t="str">
        <f t="shared" si="48"/>
        <v>Street</v>
      </c>
      <c r="R3071" s="182"/>
      <c r="S3071" t="s">
        <v>305</v>
      </c>
      <c r="U3071" s="182"/>
    </row>
    <row r="3072" spans="1:21" x14ac:dyDescent="0.35">
      <c r="A3072" s="180">
        <v>4</v>
      </c>
      <c r="B3072" s="180" t="s">
        <v>188</v>
      </c>
      <c r="C3072" s="180">
        <v>2020</v>
      </c>
      <c r="D3072" s="180">
        <v>7</v>
      </c>
      <c r="E3072" s="180" t="s">
        <v>285</v>
      </c>
      <c r="F3072" s="181">
        <v>10</v>
      </c>
      <c r="G3072" s="180" t="s">
        <v>239</v>
      </c>
      <c r="H3072" s="180">
        <v>905</v>
      </c>
      <c r="I3072" s="180" t="s">
        <v>273</v>
      </c>
      <c r="J3072" s="180" t="s">
        <v>123</v>
      </c>
      <c r="K3072" s="180" t="s">
        <v>243</v>
      </c>
      <c r="L3072" s="180">
        <v>4513</v>
      </c>
      <c r="M3072" s="180" t="s">
        <v>241</v>
      </c>
      <c r="N3072" s="180">
        <v>4</v>
      </c>
      <c r="O3072" s="180">
        <v>140.44</v>
      </c>
      <c r="P3072" s="180">
        <v>2906</v>
      </c>
      <c r="Q3072" t="str">
        <f t="shared" si="48"/>
        <v>2-Low Income Residential</v>
      </c>
      <c r="R3072" s="182"/>
      <c r="S3072" t="s">
        <v>305</v>
      </c>
      <c r="U3072" s="182"/>
    </row>
    <row r="3073" spans="1:21" x14ac:dyDescent="0.35">
      <c r="A3073" s="180">
        <v>5</v>
      </c>
      <c r="B3073" s="180" t="s">
        <v>182</v>
      </c>
      <c r="C3073" s="180">
        <v>2020</v>
      </c>
      <c r="D3073" s="180">
        <v>7</v>
      </c>
      <c r="E3073" s="180" t="s">
        <v>285</v>
      </c>
      <c r="F3073" s="181">
        <v>10</v>
      </c>
      <c r="G3073" s="180" t="s">
        <v>239</v>
      </c>
      <c r="H3073" s="180">
        <v>7</v>
      </c>
      <c r="I3073" s="180" t="s">
        <v>242</v>
      </c>
      <c r="J3073" s="180" t="s">
        <v>123</v>
      </c>
      <c r="K3073" s="180" t="s">
        <v>243</v>
      </c>
      <c r="L3073" s="180">
        <v>207</v>
      </c>
      <c r="M3073" s="180" t="s">
        <v>244</v>
      </c>
      <c r="N3073" s="180">
        <v>7</v>
      </c>
      <c r="O3073" s="180">
        <v>839.07</v>
      </c>
      <c r="P3073" s="180">
        <v>5684</v>
      </c>
      <c r="Q3073" t="str">
        <f t="shared" si="48"/>
        <v>2-Low Income Residential</v>
      </c>
      <c r="R3073" s="182"/>
      <c r="S3073" t="s">
        <v>305</v>
      </c>
      <c r="U3073" s="182"/>
    </row>
    <row r="3074" spans="1:21" x14ac:dyDescent="0.35">
      <c r="A3074" s="180">
        <v>5</v>
      </c>
      <c r="B3074" s="180" t="s">
        <v>182</v>
      </c>
      <c r="C3074" s="180">
        <v>2020</v>
      </c>
      <c r="D3074" s="180">
        <v>7</v>
      </c>
      <c r="E3074" s="180" t="s">
        <v>285</v>
      </c>
      <c r="F3074" s="181">
        <v>5</v>
      </c>
      <c r="G3074" s="180" t="s">
        <v>196</v>
      </c>
      <c r="H3074" s="180">
        <v>616</v>
      </c>
      <c r="I3074" s="180" t="s">
        <v>200</v>
      </c>
      <c r="J3074" s="180" t="s">
        <v>126</v>
      </c>
      <c r="K3074" s="180" t="s">
        <v>198</v>
      </c>
      <c r="L3074" s="180">
        <v>4552</v>
      </c>
      <c r="M3074" s="180" t="s">
        <v>277</v>
      </c>
      <c r="N3074" s="180">
        <v>108</v>
      </c>
      <c r="O3074" s="180">
        <v>14493.74</v>
      </c>
      <c r="P3074" s="180">
        <v>45332</v>
      </c>
      <c r="Q3074" t="str">
        <f t="shared" si="48"/>
        <v>Street</v>
      </c>
      <c r="R3074" s="182"/>
      <c r="S3074" t="s">
        <v>305</v>
      </c>
      <c r="U3074" s="182"/>
    </row>
    <row r="3075" spans="1:21" x14ac:dyDescent="0.35">
      <c r="A3075" s="180">
        <v>5</v>
      </c>
      <c r="B3075" s="180" t="s">
        <v>182</v>
      </c>
      <c r="C3075" s="180">
        <v>2020</v>
      </c>
      <c r="D3075" s="180">
        <v>7</v>
      </c>
      <c r="E3075" s="180" t="s">
        <v>285</v>
      </c>
      <c r="F3075" s="181">
        <v>1</v>
      </c>
      <c r="G3075" s="180" t="s">
        <v>184</v>
      </c>
      <c r="H3075" s="180">
        <v>1</v>
      </c>
      <c r="I3075" s="180" t="s">
        <v>230</v>
      </c>
      <c r="J3075" s="180" t="s">
        <v>122</v>
      </c>
      <c r="K3075" s="180" t="s">
        <v>231</v>
      </c>
      <c r="L3075" s="180">
        <v>200</v>
      </c>
      <c r="M3075" s="180" t="s">
        <v>211</v>
      </c>
      <c r="N3075" s="180">
        <v>509395</v>
      </c>
      <c r="O3075" s="180">
        <v>88334136.439999998</v>
      </c>
      <c r="P3075" s="180">
        <v>374389199</v>
      </c>
      <c r="Q3075" t="str">
        <f t="shared" si="48"/>
        <v>1-Residential</v>
      </c>
      <c r="R3075" s="182"/>
      <c r="S3075" t="s">
        <v>305</v>
      </c>
      <c r="U3075" s="182"/>
    </row>
    <row r="3076" spans="1:21" x14ac:dyDescent="0.35">
      <c r="A3076" s="180">
        <v>4</v>
      </c>
      <c r="B3076" s="180" t="s">
        <v>188</v>
      </c>
      <c r="C3076" s="180">
        <v>2020</v>
      </c>
      <c r="D3076" s="180">
        <v>7</v>
      </c>
      <c r="E3076" s="180" t="s">
        <v>285</v>
      </c>
      <c r="F3076" s="181">
        <v>1</v>
      </c>
      <c r="G3076" s="180" t="s">
        <v>184</v>
      </c>
      <c r="H3076" s="180">
        <v>6</v>
      </c>
      <c r="I3076" s="180" t="s">
        <v>257</v>
      </c>
      <c r="J3076" s="180" t="s">
        <v>123</v>
      </c>
      <c r="K3076" s="180" t="s">
        <v>243</v>
      </c>
      <c r="L3076" s="180">
        <v>200</v>
      </c>
      <c r="M3076" s="180" t="s">
        <v>211</v>
      </c>
      <c r="N3076" s="180">
        <v>41</v>
      </c>
      <c r="O3076" s="180">
        <v>3505.24</v>
      </c>
      <c r="P3076" s="180">
        <v>22820</v>
      </c>
      <c r="Q3076" t="str">
        <f t="shared" si="48"/>
        <v>2-Low Income Residential</v>
      </c>
      <c r="R3076" s="182"/>
      <c r="S3076" t="s">
        <v>305</v>
      </c>
      <c r="U3076" s="182"/>
    </row>
    <row r="3077" spans="1:21" x14ac:dyDescent="0.35">
      <c r="A3077" s="180">
        <v>5</v>
      </c>
      <c r="B3077" s="180" t="s">
        <v>182</v>
      </c>
      <c r="C3077" s="180">
        <v>2020</v>
      </c>
      <c r="D3077" s="180">
        <v>7</v>
      </c>
      <c r="E3077" s="180" t="s">
        <v>285</v>
      </c>
      <c r="F3077" s="181">
        <v>75</v>
      </c>
      <c r="G3077" s="180" t="s">
        <v>213</v>
      </c>
      <c r="H3077" s="180">
        <v>13</v>
      </c>
      <c r="I3077" s="180" t="s">
        <v>297</v>
      </c>
      <c r="J3077" s="180" t="s">
        <v>120</v>
      </c>
      <c r="K3077" s="180" t="s">
        <v>217</v>
      </c>
      <c r="L3077" s="180">
        <v>1575</v>
      </c>
      <c r="M3077" s="180" t="s">
        <v>219</v>
      </c>
      <c r="N3077" s="180">
        <v>1</v>
      </c>
      <c r="O3077" s="180">
        <v>598.12</v>
      </c>
      <c r="P3077" s="180">
        <v>3150</v>
      </c>
      <c r="Q3077" t="str">
        <f t="shared" si="48"/>
        <v>4-Medium C&amp;I</v>
      </c>
      <c r="R3077" s="182"/>
      <c r="S3077" t="s">
        <v>305</v>
      </c>
      <c r="U3077" s="182"/>
    </row>
    <row r="3078" spans="1:21" x14ac:dyDescent="0.35">
      <c r="A3078" s="180">
        <v>5</v>
      </c>
      <c r="B3078" s="180" t="s">
        <v>182</v>
      </c>
      <c r="C3078" s="180">
        <v>2020</v>
      </c>
      <c r="D3078" s="180">
        <v>7</v>
      </c>
      <c r="E3078" s="180" t="s">
        <v>285</v>
      </c>
      <c r="F3078" s="181">
        <v>3</v>
      </c>
      <c r="G3078" s="180" t="s">
        <v>190</v>
      </c>
      <c r="H3078" s="180">
        <v>954</v>
      </c>
      <c r="I3078" s="180" t="s">
        <v>238</v>
      </c>
      <c r="J3078" s="180" t="s">
        <v>120</v>
      </c>
      <c r="K3078" s="180" t="s">
        <v>217</v>
      </c>
      <c r="L3078" s="180">
        <v>4532</v>
      </c>
      <c r="M3078" s="180" t="s">
        <v>201</v>
      </c>
      <c r="N3078" s="180">
        <v>7824</v>
      </c>
      <c r="O3078" s="180">
        <v>13698143.09</v>
      </c>
      <c r="P3078" s="180">
        <v>160324475</v>
      </c>
      <c r="Q3078" t="str">
        <f t="shared" si="48"/>
        <v>4-Medium C&amp;I</v>
      </c>
      <c r="R3078" s="182"/>
      <c r="S3078" t="s">
        <v>305</v>
      </c>
      <c r="U3078" s="182"/>
    </row>
    <row r="3079" spans="1:21" x14ac:dyDescent="0.35">
      <c r="A3079" s="180">
        <v>5</v>
      </c>
      <c r="B3079" s="180" t="s">
        <v>182</v>
      </c>
      <c r="C3079" s="180">
        <v>2020</v>
      </c>
      <c r="D3079" s="180">
        <v>7</v>
      </c>
      <c r="E3079" s="180" t="s">
        <v>285</v>
      </c>
      <c r="F3079" s="181">
        <v>3</v>
      </c>
      <c r="G3079" s="180" t="s">
        <v>190</v>
      </c>
      <c r="H3079" s="180">
        <v>10</v>
      </c>
      <c r="I3079" s="180" t="s">
        <v>252</v>
      </c>
      <c r="J3079" s="180" t="s">
        <v>118</v>
      </c>
      <c r="K3079" s="180" t="s">
        <v>237</v>
      </c>
      <c r="L3079" s="180">
        <v>300</v>
      </c>
      <c r="M3079" s="180" t="s">
        <v>192</v>
      </c>
      <c r="N3079" s="180">
        <v>20495</v>
      </c>
      <c r="O3079" s="180">
        <v>933323.6</v>
      </c>
      <c r="P3079" s="180">
        <v>6124311</v>
      </c>
      <c r="Q3079" t="str">
        <f t="shared" si="48"/>
        <v>3-Small C&amp;I</v>
      </c>
      <c r="R3079" s="182"/>
      <c r="S3079" t="s">
        <v>305</v>
      </c>
      <c r="U3079" s="182"/>
    </row>
    <row r="3080" spans="1:21" x14ac:dyDescent="0.35">
      <c r="A3080" s="180">
        <v>5</v>
      </c>
      <c r="B3080" s="180" t="s">
        <v>182</v>
      </c>
      <c r="C3080" s="180">
        <v>2020</v>
      </c>
      <c r="D3080" s="180">
        <v>7</v>
      </c>
      <c r="E3080" s="180" t="s">
        <v>285</v>
      </c>
      <c r="F3080" s="181">
        <v>3</v>
      </c>
      <c r="G3080" s="180" t="s">
        <v>190</v>
      </c>
      <c r="H3080" s="180">
        <v>952</v>
      </c>
      <c r="I3080" s="180" t="s">
        <v>236</v>
      </c>
      <c r="J3080" s="180" t="s">
        <v>118</v>
      </c>
      <c r="K3080" s="180" t="s">
        <v>237</v>
      </c>
      <c r="L3080" s="180">
        <v>4532</v>
      </c>
      <c r="M3080" s="180" t="s">
        <v>201</v>
      </c>
      <c r="N3080" s="180">
        <v>449</v>
      </c>
      <c r="O3080" s="180">
        <v>17759</v>
      </c>
      <c r="P3080" s="180">
        <v>1183368</v>
      </c>
      <c r="Q3080" t="str">
        <f t="shared" si="48"/>
        <v>3-Small C&amp;I</v>
      </c>
      <c r="R3080" s="182"/>
      <c r="S3080" t="s">
        <v>305</v>
      </c>
      <c r="U3080" s="182"/>
    </row>
    <row r="3081" spans="1:21" x14ac:dyDescent="0.35">
      <c r="A3081" s="180">
        <v>5</v>
      </c>
      <c r="B3081" s="180" t="s">
        <v>182</v>
      </c>
      <c r="C3081" s="180">
        <v>2020</v>
      </c>
      <c r="D3081" s="180">
        <v>7</v>
      </c>
      <c r="E3081" s="180" t="s">
        <v>285</v>
      </c>
      <c r="F3081" s="181">
        <v>1</v>
      </c>
      <c r="G3081" s="180" t="s">
        <v>184</v>
      </c>
      <c r="H3081" s="180">
        <v>953</v>
      </c>
      <c r="I3081" s="180" t="s">
        <v>214</v>
      </c>
      <c r="J3081" s="180" t="s">
        <v>119</v>
      </c>
      <c r="K3081" s="180" t="s">
        <v>215</v>
      </c>
      <c r="L3081" s="180">
        <v>4512</v>
      </c>
      <c r="M3081" s="180" t="s">
        <v>187</v>
      </c>
      <c r="N3081" s="180">
        <v>788</v>
      </c>
      <c r="O3081" s="180">
        <v>36619.800000000003</v>
      </c>
      <c r="P3081" s="180">
        <v>294756</v>
      </c>
      <c r="Q3081" t="str">
        <f t="shared" si="48"/>
        <v>3-Small C&amp;I</v>
      </c>
      <c r="R3081" s="182"/>
      <c r="S3081" t="s">
        <v>305</v>
      </c>
      <c r="U3081" s="182"/>
    </row>
    <row r="3082" spans="1:21" x14ac:dyDescent="0.35">
      <c r="A3082" s="180">
        <v>5</v>
      </c>
      <c r="B3082" s="180" t="s">
        <v>182</v>
      </c>
      <c r="C3082" s="180">
        <v>2020</v>
      </c>
      <c r="D3082" s="180">
        <v>7</v>
      </c>
      <c r="E3082" s="180" t="s">
        <v>285</v>
      </c>
      <c r="F3082" s="181">
        <v>75</v>
      </c>
      <c r="G3082" s="180" t="s">
        <v>213</v>
      </c>
      <c r="H3082" s="180">
        <v>5</v>
      </c>
      <c r="I3082" s="180" t="s">
        <v>191</v>
      </c>
      <c r="J3082" s="180" t="s">
        <v>116</v>
      </c>
      <c r="K3082" s="180" t="s">
        <v>186</v>
      </c>
      <c r="L3082" s="180">
        <v>1575</v>
      </c>
      <c r="M3082" s="180" t="s">
        <v>219</v>
      </c>
      <c r="N3082" s="180">
        <v>5</v>
      </c>
      <c r="O3082" s="180">
        <v>2425.0700000000002</v>
      </c>
      <c r="P3082" s="180">
        <v>12950</v>
      </c>
      <c r="Q3082" t="str">
        <f t="shared" si="48"/>
        <v>3-Small C&amp;I</v>
      </c>
      <c r="R3082" s="182"/>
      <c r="S3082" t="s">
        <v>305</v>
      </c>
      <c r="U3082" s="182"/>
    </row>
    <row r="3083" spans="1:21" x14ac:dyDescent="0.35">
      <c r="A3083" s="180">
        <v>5</v>
      </c>
      <c r="B3083" s="180" t="s">
        <v>182</v>
      </c>
      <c r="C3083" s="180">
        <v>2020</v>
      </c>
      <c r="D3083" s="180">
        <v>7</v>
      </c>
      <c r="E3083" s="180" t="s">
        <v>285</v>
      </c>
      <c r="F3083" s="181">
        <v>77</v>
      </c>
      <c r="G3083" s="180" t="s">
        <v>213</v>
      </c>
      <c r="H3083" s="180">
        <v>5</v>
      </c>
      <c r="I3083" s="180" t="s">
        <v>191</v>
      </c>
      <c r="J3083" s="180" t="s">
        <v>116</v>
      </c>
      <c r="K3083" s="180" t="s">
        <v>186</v>
      </c>
      <c r="L3083" s="180">
        <v>1577</v>
      </c>
      <c r="M3083" s="180" t="s">
        <v>234</v>
      </c>
      <c r="N3083" s="180">
        <v>2</v>
      </c>
      <c r="O3083" s="180">
        <v>1352.07</v>
      </c>
      <c r="P3083" s="180">
        <v>7266</v>
      </c>
      <c r="Q3083" t="str">
        <f t="shared" si="48"/>
        <v>3-Small C&amp;I</v>
      </c>
      <c r="R3083" s="182"/>
      <c r="S3083" t="s">
        <v>305</v>
      </c>
      <c r="U3083" s="182"/>
    </row>
    <row r="3084" spans="1:21" x14ac:dyDescent="0.35">
      <c r="A3084">
        <v>5</v>
      </c>
      <c r="B3084" t="s">
        <v>182</v>
      </c>
      <c r="C3084">
        <v>2020</v>
      </c>
      <c r="D3084">
        <v>8</v>
      </c>
      <c r="E3084" t="s">
        <v>195</v>
      </c>
      <c r="F3084">
        <v>6</v>
      </c>
      <c r="G3084" t="s">
        <v>193</v>
      </c>
      <c r="H3084">
        <v>609</v>
      </c>
      <c r="I3084" t="s">
        <v>299</v>
      </c>
      <c r="J3084" t="s">
        <v>279</v>
      </c>
      <c r="K3084" t="s">
        <v>213</v>
      </c>
      <c r="L3084">
        <v>700</v>
      </c>
      <c r="M3084" t="s">
        <v>194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2"/>
      <c r="S3084" t="s">
        <v>305</v>
      </c>
      <c r="U3084" s="182"/>
    </row>
    <row r="3085" spans="1:21" x14ac:dyDescent="0.35">
      <c r="A3085">
        <v>5</v>
      </c>
      <c r="B3085" t="s">
        <v>182</v>
      </c>
      <c r="C3085">
        <v>2020</v>
      </c>
      <c r="D3085">
        <v>8</v>
      </c>
      <c r="E3085" t="s">
        <v>195</v>
      </c>
      <c r="F3085">
        <v>6</v>
      </c>
      <c r="G3085" t="s">
        <v>193</v>
      </c>
      <c r="H3085">
        <v>602</v>
      </c>
      <c r="I3085" t="s">
        <v>247</v>
      </c>
      <c r="J3085" t="s">
        <v>126</v>
      </c>
      <c r="K3085" t="s">
        <v>198</v>
      </c>
      <c r="L3085">
        <v>700</v>
      </c>
      <c r="M3085" t="s">
        <v>194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2"/>
      <c r="S3085" t="s">
        <v>305</v>
      </c>
      <c r="U3085" s="182"/>
    </row>
    <row r="3086" spans="1:21" x14ac:dyDescent="0.35">
      <c r="A3086">
        <v>4</v>
      </c>
      <c r="B3086" t="s">
        <v>188</v>
      </c>
      <c r="C3086">
        <v>2020</v>
      </c>
      <c r="D3086">
        <v>8</v>
      </c>
      <c r="E3086" t="s">
        <v>195</v>
      </c>
      <c r="F3086">
        <v>3</v>
      </c>
      <c r="G3086" t="s">
        <v>190</v>
      </c>
      <c r="H3086">
        <v>616</v>
      </c>
      <c r="I3086" t="s">
        <v>200</v>
      </c>
      <c r="J3086" t="s">
        <v>126</v>
      </c>
      <c r="K3086" t="s">
        <v>198</v>
      </c>
      <c r="L3086">
        <v>4532</v>
      </c>
      <c r="M3086" t="s">
        <v>201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2"/>
      <c r="S3086" t="s">
        <v>305</v>
      </c>
      <c r="U3086" s="182"/>
    </row>
    <row r="3087" spans="1:21" x14ac:dyDescent="0.35">
      <c r="A3087">
        <v>5</v>
      </c>
      <c r="B3087" t="s">
        <v>182</v>
      </c>
      <c r="C3087">
        <v>2020</v>
      </c>
      <c r="D3087">
        <v>8</v>
      </c>
      <c r="E3087" t="s">
        <v>195</v>
      </c>
      <c r="F3087">
        <v>6</v>
      </c>
      <c r="G3087" t="s">
        <v>193</v>
      </c>
      <c r="H3087">
        <v>612</v>
      </c>
      <c r="I3087" t="s">
        <v>224</v>
      </c>
      <c r="J3087" t="s">
        <v>117</v>
      </c>
      <c r="K3087" t="s">
        <v>225</v>
      </c>
      <c r="L3087">
        <v>700</v>
      </c>
      <c r="M3087" t="s">
        <v>194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2"/>
      <c r="S3087" t="s">
        <v>305</v>
      </c>
      <c r="U3087" s="182"/>
    </row>
    <row r="3088" spans="1:21" x14ac:dyDescent="0.35">
      <c r="A3088">
        <v>4</v>
      </c>
      <c r="B3088" t="s">
        <v>188</v>
      </c>
      <c r="C3088">
        <v>2020</v>
      </c>
      <c r="D3088">
        <v>8</v>
      </c>
      <c r="E3088" t="s">
        <v>195</v>
      </c>
      <c r="F3088">
        <v>5</v>
      </c>
      <c r="G3088" t="s">
        <v>196</v>
      </c>
      <c r="H3088">
        <v>710</v>
      </c>
      <c r="I3088" t="s">
        <v>221</v>
      </c>
      <c r="J3088" t="s">
        <v>208</v>
      </c>
      <c r="K3088" t="s">
        <v>209</v>
      </c>
      <c r="L3088">
        <v>4552</v>
      </c>
      <c r="M3088" t="s">
        <v>277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2"/>
      <c r="S3088" t="s">
        <v>305</v>
      </c>
      <c r="U3088" s="182"/>
    </row>
    <row r="3089" spans="1:21" x14ac:dyDescent="0.35">
      <c r="A3089">
        <v>5</v>
      </c>
      <c r="B3089" t="s">
        <v>182</v>
      </c>
      <c r="C3089">
        <v>2020</v>
      </c>
      <c r="D3089">
        <v>8</v>
      </c>
      <c r="E3089" t="s">
        <v>195</v>
      </c>
      <c r="F3089">
        <v>75</v>
      </c>
      <c r="G3089" t="s">
        <v>213</v>
      </c>
      <c r="H3089">
        <v>13</v>
      </c>
      <c r="I3089" t="s">
        <v>297</v>
      </c>
      <c r="J3089" t="s">
        <v>120</v>
      </c>
      <c r="K3089" t="s">
        <v>217</v>
      </c>
      <c r="L3089">
        <v>1575</v>
      </c>
      <c r="M3089" t="s">
        <v>219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2"/>
      <c r="S3089" t="s">
        <v>305</v>
      </c>
      <c r="U3089" s="182"/>
    </row>
    <row r="3090" spans="1:21" x14ac:dyDescent="0.35">
      <c r="A3090">
        <v>5</v>
      </c>
      <c r="B3090" t="s">
        <v>182</v>
      </c>
      <c r="C3090">
        <v>2020</v>
      </c>
      <c r="D3090">
        <v>8</v>
      </c>
      <c r="E3090" t="s">
        <v>195</v>
      </c>
      <c r="F3090">
        <v>75</v>
      </c>
      <c r="G3090" t="s">
        <v>213</v>
      </c>
      <c r="H3090">
        <v>18</v>
      </c>
      <c r="I3090" t="s">
        <v>216</v>
      </c>
      <c r="J3090" t="s">
        <v>120</v>
      </c>
      <c r="K3090" t="s">
        <v>217</v>
      </c>
      <c r="L3090">
        <v>1575</v>
      </c>
      <c r="M3090" t="s">
        <v>219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2"/>
      <c r="S3090" t="s">
        <v>305</v>
      </c>
      <c r="U3090" s="182"/>
    </row>
    <row r="3091" spans="1:21" x14ac:dyDescent="0.35">
      <c r="A3091">
        <v>5</v>
      </c>
      <c r="B3091" t="s">
        <v>182</v>
      </c>
      <c r="C3091">
        <v>2020</v>
      </c>
      <c r="D3091">
        <v>8</v>
      </c>
      <c r="E3091" t="s">
        <v>195</v>
      </c>
      <c r="F3091">
        <v>3</v>
      </c>
      <c r="G3091" t="s">
        <v>190</v>
      </c>
      <c r="H3091">
        <v>955</v>
      </c>
      <c r="I3091" t="s">
        <v>283</v>
      </c>
      <c r="J3091" t="s">
        <v>120</v>
      </c>
      <c r="K3091" t="s">
        <v>217</v>
      </c>
      <c r="L3091">
        <v>4532</v>
      </c>
      <c r="M3091" t="s">
        <v>201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2"/>
      <c r="S3091" t="s">
        <v>305</v>
      </c>
      <c r="U3091" s="182"/>
    </row>
    <row r="3092" spans="1:21" x14ac:dyDescent="0.35">
      <c r="A3092">
        <v>5</v>
      </c>
      <c r="B3092" t="s">
        <v>182</v>
      </c>
      <c r="C3092">
        <v>2020</v>
      </c>
      <c r="D3092">
        <v>8</v>
      </c>
      <c r="E3092" t="s">
        <v>195</v>
      </c>
      <c r="F3092">
        <v>3</v>
      </c>
      <c r="G3092" t="s">
        <v>190</v>
      </c>
      <c r="H3092">
        <v>956</v>
      </c>
      <c r="I3092" t="s">
        <v>286</v>
      </c>
      <c r="J3092" t="s">
        <v>120</v>
      </c>
      <c r="K3092" t="s">
        <v>217</v>
      </c>
      <c r="L3092">
        <v>4532</v>
      </c>
      <c r="M3092" t="s">
        <v>201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2"/>
      <c r="S3092" t="s">
        <v>305</v>
      </c>
      <c r="U3092" s="182"/>
    </row>
    <row r="3093" spans="1:21" x14ac:dyDescent="0.35">
      <c r="A3093">
        <v>5</v>
      </c>
      <c r="B3093" t="s">
        <v>182</v>
      </c>
      <c r="C3093">
        <v>2020</v>
      </c>
      <c r="D3093">
        <v>8</v>
      </c>
      <c r="E3093" t="s">
        <v>195</v>
      </c>
      <c r="F3093">
        <v>3</v>
      </c>
      <c r="G3093" t="s">
        <v>190</v>
      </c>
      <c r="H3093">
        <v>20</v>
      </c>
      <c r="I3093" t="s">
        <v>301</v>
      </c>
      <c r="J3093" t="s">
        <v>129</v>
      </c>
      <c r="K3093" t="s">
        <v>206</v>
      </c>
      <c r="L3093">
        <v>300</v>
      </c>
      <c r="M3093" t="s">
        <v>192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2"/>
      <c r="S3093" t="s">
        <v>305</v>
      </c>
      <c r="U3093" s="182"/>
    </row>
    <row r="3094" spans="1:21" x14ac:dyDescent="0.35">
      <c r="A3094">
        <v>5</v>
      </c>
      <c r="B3094" t="s">
        <v>182</v>
      </c>
      <c r="C3094">
        <v>2020</v>
      </c>
      <c r="D3094">
        <v>8</v>
      </c>
      <c r="E3094" t="s">
        <v>195</v>
      </c>
      <c r="F3094">
        <v>3</v>
      </c>
      <c r="G3094" t="s">
        <v>190</v>
      </c>
      <c r="H3094">
        <v>700</v>
      </c>
      <c r="I3094" t="s">
        <v>274</v>
      </c>
      <c r="J3094" t="s">
        <v>208</v>
      </c>
      <c r="K3094" t="s">
        <v>209</v>
      </c>
      <c r="L3094">
        <v>300</v>
      </c>
      <c r="M3094" t="s">
        <v>192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2"/>
      <c r="S3094" t="s">
        <v>305</v>
      </c>
      <c r="U3094" s="182"/>
    </row>
    <row r="3095" spans="1:21" x14ac:dyDescent="0.35">
      <c r="A3095">
        <v>5</v>
      </c>
      <c r="B3095" t="s">
        <v>182</v>
      </c>
      <c r="C3095">
        <v>2020</v>
      </c>
      <c r="D3095">
        <v>8</v>
      </c>
      <c r="E3095" t="s">
        <v>195</v>
      </c>
      <c r="F3095">
        <v>5</v>
      </c>
      <c r="G3095" t="s">
        <v>196</v>
      </c>
      <c r="H3095">
        <v>701</v>
      </c>
      <c r="I3095" t="s">
        <v>207</v>
      </c>
      <c r="J3095" t="s">
        <v>208</v>
      </c>
      <c r="K3095" t="s">
        <v>209</v>
      </c>
      <c r="L3095">
        <v>460</v>
      </c>
      <c r="M3095" t="s">
        <v>199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2"/>
      <c r="S3095" t="s">
        <v>305</v>
      </c>
      <c r="U3095" s="182"/>
    </row>
    <row r="3096" spans="1:21" x14ac:dyDescent="0.35">
      <c r="A3096">
        <v>5</v>
      </c>
      <c r="B3096" t="s">
        <v>182</v>
      </c>
      <c r="C3096">
        <v>2020</v>
      </c>
      <c r="D3096">
        <v>8</v>
      </c>
      <c r="E3096" t="s">
        <v>195</v>
      </c>
      <c r="F3096">
        <v>5</v>
      </c>
      <c r="G3096" t="s">
        <v>196</v>
      </c>
      <c r="H3096">
        <v>951</v>
      </c>
      <c r="I3096" t="s">
        <v>251</v>
      </c>
      <c r="J3096" t="s">
        <v>127</v>
      </c>
      <c r="K3096" t="s">
        <v>250</v>
      </c>
      <c r="L3096">
        <v>4552</v>
      </c>
      <c r="M3096" t="s">
        <v>277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2"/>
      <c r="S3096" t="s">
        <v>305</v>
      </c>
      <c r="U3096" s="182"/>
    </row>
    <row r="3097" spans="1:21" x14ac:dyDescent="0.35">
      <c r="A3097">
        <v>4</v>
      </c>
      <c r="B3097" t="s">
        <v>188</v>
      </c>
      <c r="C3097">
        <v>2020</v>
      </c>
      <c r="D3097">
        <v>8</v>
      </c>
      <c r="E3097" t="s">
        <v>195</v>
      </c>
      <c r="F3097">
        <v>5</v>
      </c>
      <c r="G3097" t="s">
        <v>196</v>
      </c>
      <c r="H3097">
        <v>950</v>
      </c>
      <c r="I3097" t="s">
        <v>185</v>
      </c>
      <c r="J3097" t="s">
        <v>116</v>
      </c>
      <c r="K3097" t="s">
        <v>186</v>
      </c>
      <c r="L3097">
        <v>4552</v>
      </c>
      <c r="M3097" t="s">
        <v>277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2"/>
      <c r="S3097" t="s">
        <v>305</v>
      </c>
      <c r="U3097" s="182"/>
    </row>
    <row r="3098" spans="1:21" x14ac:dyDescent="0.35">
      <c r="A3098">
        <v>5</v>
      </c>
      <c r="B3098" t="s">
        <v>182</v>
      </c>
      <c r="C3098">
        <v>2020</v>
      </c>
      <c r="D3098">
        <v>8</v>
      </c>
      <c r="E3098" t="s">
        <v>195</v>
      </c>
      <c r="F3098">
        <v>75</v>
      </c>
      <c r="G3098" t="s">
        <v>213</v>
      </c>
      <c r="H3098">
        <v>950</v>
      </c>
      <c r="I3098" t="s">
        <v>185</v>
      </c>
      <c r="J3098" t="s">
        <v>116</v>
      </c>
      <c r="K3098" t="s">
        <v>186</v>
      </c>
      <c r="L3098">
        <v>4575</v>
      </c>
      <c r="M3098" t="s">
        <v>213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2"/>
      <c r="S3098" t="s">
        <v>305</v>
      </c>
      <c r="U3098" s="182"/>
    </row>
    <row r="3099" spans="1:21" x14ac:dyDescent="0.35">
      <c r="A3099">
        <v>5</v>
      </c>
      <c r="B3099" t="s">
        <v>182</v>
      </c>
      <c r="C3099">
        <v>2020</v>
      </c>
      <c r="D3099">
        <v>8</v>
      </c>
      <c r="E3099" t="s">
        <v>195</v>
      </c>
      <c r="F3099">
        <v>3</v>
      </c>
      <c r="G3099" t="s">
        <v>190</v>
      </c>
      <c r="H3099">
        <v>953</v>
      </c>
      <c r="I3099" t="s">
        <v>214</v>
      </c>
      <c r="J3099" t="s">
        <v>119</v>
      </c>
      <c r="K3099" t="s">
        <v>215</v>
      </c>
      <c r="L3099">
        <v>4532</v>
      </c>
      <c r="M3099" t="s">
        <v>201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2"/>
      <c r="S3099" t="s">
        <v>305</v>
      </c>
      <c r="U3099" s="182"/>
    </row>
    <row r="3100" spans="1:21" x14ac:dyDescent="0.35">
      <c r="A3100">
        <v>5</v>
      </c>
      <c r="B3100" t="s">
        <v>182</v>
      </c>
      <c r="C3100">
        <v>2020</v>
      </c>
      <c r="D3100">
        <v>8</v>
      </c>
      <c r="E3100" t="s">
        <v>195</v>
      </c>
      <c r="F3100">
        <v>60</v>
      </c>
      <c r="G3100" t="s">
        <v>213</v>
      </c>
      <c r="H3100">
        <v>624</v>
      </c>
      <c r="I3100" t="s">
        <v>227</v>
      </c>
      <c r="J3100" t="s">
        <v>125</v>
      </c>
      <c r="K3100" t="s">
        <v>228</v>
      </c>
      <c r="L3100">
        <v>4563</v>
      </c>
      <c r="M3100" t="s">
        <v>229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2"/>
      <c r="S3100" t="s">
        <v>305</v>
      </c>
      <c r="U3100" s="182"/>
    </row>
    <row r="3101" spans="1:21" x14ac:dyDescent="0.35">
      <c r="A3101">
        <v>5</v>
      </c>
      <c r="B3101" t="s">
        <v>182</v>
      </c>
      <c r="C3101">
        <v>2020</v>
      </c>
      <c r="D3101">
        <v>8</v>
      </c>
      <c r="E3101" t="s">
        <v>195</v>
      </c>
      <c r="F3101">
        <v>10</v>
      </c>
      <c r="G3101" t="s">
        <v>239</v>
      </c>
      <c r="H3101">
        <v>1</v>
      </c>
      <c r="I3101" t="s">
        <v>230</v>
      </c>
      <c r="J3101" t="s">
        <v>122</v>
      </c>
      <c r="K3101" t="s">
        <v>231</v>
      </c>
      <c r="L3101">
        <v>207</v>
      </c>
      <c r="M3101" t="s">
        <v>244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2"/>
      <c r="S3101" t="s">
        <v>305</v>
      </c>
      <c r="U3101" s="182"/>
    </row>
    <row r="3102" spans="1:21" x14ac:dyDescent="0.35">
      <c r="A3102">
        <v>5</v>
      </c>
      <c r="B3102" t="s">
        <v>182</v>
      </c>
      <c r="C3102">
        <v>2020</v>
      </c>
      <c r="D3102">
        <v>8</v>
      </c>
      <c r="E3102" t="s">
        <v>195</v>
      </c>
      <c r="F3102">
        <v>10</v>
      </c>
      <c r="G3102" t="s">
        <v>239</v>
      </c>
      <c r="H3102">
        <v>905</v>
      </c>
      <c r="I3102" t="s">
        <v>273</v>
      </c>
      <c r="J3102" t="s">
        <v>123</v>
      </c>
      <c r="K3102" t="s">
        <v>243</v>
      </c>
      <c r="L3102">
        <v>4513</v>
      </c>
      <c r="M3102" t="s">
        <v>241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2"/>
      <c r="S3102" t="s">
        <v>305</v>
      </c>
      <c r="U3102" s="182"/>
    </row>
    <row r="3103" spans="1:21" x14ac:dyDescent="0.35">
      <c r="A3103">
        <v>5</v>
      </c>
      <c r="B3103" t="s">
        <v>182</v>
      </c>
      <c r="C3103">
        <v>2020</v>
      </c>
      <c r="D3103">
        <v>8</v>
      </c>
      <c r="E3103" t="s">
        <v>195</v>
      </c>
      <c r="F3103">
        <v>3</v>
      </c>
      <c r="G3103" t="s">
        <v>190</v>
      </c>
      <c r="H3103">
        <v>621</v>
      </c>
      <c r="I3103" t="s">
        <v>260</v>
      </c>
      <c r="J3103" t="s">
        <v>117</v>
      </c>
      <c r="K3103" t="s">
        <v>225</v>
      </c>
      <c r="L3103">
        <v>4532</v>
      </c>
      <c r="M3103" t="s">
        <v>201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2"/>
      <c r="S3103" t="s">
        <v>305</v>
      </c>
      <c r="U3103" s="182"/>
    </row>
    <row r="3104" spans="1:21" x14ac:dyDescent="0.35">
      <c r="A3104">
        <v>5</v>
      </c>
      <c r="B3104" t="s">
        <v>182</v>
      </c>
      <c r="C3104">
        <v>2020</v>
      </c>
      <c r="D3104">
        <v>8</v>
      </c>
      <c r="E3104" t="s">
        <v>195</v>
      </c>
      <c r="F3104">
        <v>3</v>
      </c>
      <c r="G3104" t="s">
        <v>190</v>
      </c>
      <c r="H3104">
        <v>13</v>
      </c>
      <c r="I3104" t="s">
        <v>297</v>
      </c>
      <c r="J3104" t="s">
        <v>120</v>
      </c>
      <c r="K3104" t="s">
        <v>217</v>
      </c>
      <c r="L3104">
        <v>300</v>
      </c>
      <c r="M3104" t="s">
        <v>192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2"/>
      <c r="S3104" t="s">
        <v>305</v>
      </c>
      <c r="U3104" s="182"/>
    </row>
    <row r="3105" spans="1:21" x14ac:dyDescent="0.35">
      <c r="A3105">
        <v>5</v>
      </c>
      <c r="B3105" t="s">
        <v>182</v>
      </c>
      <c r="C3105">
        <v>2020</v>
      </c>
      <c r="D3105">
        <v>8</v>
      </c>
      <c r="E3105" t="s">
        <v>195</v>
      </c>
      <c r="F3105">
        <v>3</v>
      </c>
      <c r="G3105" t="s">
        <v>190</v>
      </c>
      <c r="H3105">
        <v>19</v>
      </c>
      <c r="I3105" t="s">
        <v>263</v>
      </c>
      <c r="J3105" t="s">
        <v>128</v>
      </c>
      <c r="K3105" t="s">
        <v>264</v>
      </c>
      <c r="L3105">
        <v>300</v>
      </c>
      <c r="M3105" t="s">
        <v>192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2"/>
      <c r="S3105" t="s">
        <v>305</v>
      </c>
      <c r="U3105" s="182"/>
    </row>
    <row r="3106" spans="1:21" x14ac:dyDescent="0.35">
      <c r="A3106">
        <v>5</v>
      </c>
      <c r="B3106" t="s">
        <v>182</v>
      </c>
      <c r="C3106">
        <v>2020</v>
      </c>
      <c r="D3106">
        <v>8</v>
      </c>
      <c r="E3106" t="s">
        <v>195</v>
      </c>
      <c r="F3106">
        <v>79</v>
      </c>
      <c r="G3106" t="s">
        <v>213</v>
      </c>
      <c r="H3106">
        <v>950</v>
      </c>
      <c r="I3106" t="s">
        <v>185</v>
      </c>
      <c r="J3106" t="s">
        <v>116</v>
      </c>
      <c r="K3106" t="s">
        <v>186</v>
      </c>
      <c r="L3106">
        <v>4579</v>
      </c>
      <c r="M3106" t="s">
        <v>222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2"/>
      <c r="S3106" t="s">
        <v>305</v>
      </c>
      <c r="U3106" s="182"/>
    </row>
    <row r="3107" spans="1:21" x14ac:dyDescent="0.35">
      <c r="A3107">
        <v>4</v>
      </c>
      <c r="B3107" t="s">
        <v>188</v>
      </c>
      <c r="C3107">
        <v>2020</v>
      </c>
      <c r="D3107">
        <v>8</v>
      </c>
      <c r="E3107" t="s">
        <v>195</v>
      </c>
      <c r="F3107">
        <v>1</v>
      </c>
      <c r="G3107" t="s">
        <v>184</v>
      </c>
      <c r="H3107">
        <v>950</v>
      </c>
      <c r="I3107" t="s">
        <v>185</v>
      </c>
      <c r="J3107" t="s">
        <v>116</v>
      </c>
      <c r="K3107" t="s">
        <v>186</v>
      </c>
      <c r="L3107">
        <v>4512</v>
      </c>
      <c r="M3107" t="s">
        <v>187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2"/>
      <c r="S3107" t="s">
        <v>305</v>
      </c>
      <c r="U3107" s="182"/>
    </row>
    <row r="3108" spans="1:21" x14ac:dyDescent="0.35">
      <c r="A3108">
        <v>4</v>
      </c>
      <c r="B3108" t="s">
        <v>188</v>
      </c>
      <c r="C3108">
        <v>2020</v>
      </c>
      <c r="D3108">
        <v>8</v>
      </c>
      <c r="E3108" t="s">
        <v>195</v>
      </c>
      <c r="F3108">
        <v>1</v>
      </c>
      <c r="G3108" t="s">
        <v>184</v>
      </c>
      <c r="H3108">
        <v>5</v>
      </c>
      <c r="I3108" t="s">
        <v>191</v>
      </c>
      <c r="J3108" t="s">
        <v>116</v>
      </c>
      <c r="K3108" t="s">
        <v>186</v>
      </c>
      <c r="L3108">
        <v>200</v>
      </c>
      <c r="M3108" t="s">
        <v>211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2"/>
      <c r="S3108" t="s">
        <v>305</v>
      </c>
      <c r="U3108" s="182"/>
    </row>
    <row r="3109" spans="1:21" x14ac:dyDescent="0.35">
      <c r="A3109">
        <v>5</v>
      </c>
      <c r="B3109" t="s">
        <v>182</v>
      </c>
      <c r="C3109">
        <v>2020</v>
      </c>
      <c r="D3109">
        <v>8</v>
      </c>
      <c r="E3109" t="s">
        <v>195</v>
      </c>
      <c r="F3109">
        <v>5</v>
      </c>
      <c r="G3109" t="s">
        <v>196</v>
      </c>
      <c r="H3109">
        <v>11</v>
      </c>
      <c r="I3109" t="s">
        <v>284</v>
      </c>
      <c r="J3109" t="s">
        <v>116</v>
      </c>
      <c r="K3109" t="s">
        <v>186</v>
      </c>
      <c r="L3109">
        <v>460</v>
      </c>
      <c r="M3109" t="s">
        <v>199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2"/>
      <c r="S3109" t="s">
        <v>305</v>
      </c>
      <c r="U3109" s="182"/>
    </row>
    <row r="3110" spans="1:21" x14ac:dyDescent="0.35">
      <c r="A3110">
        <v>5</v>
      </c>
      <c r="B3110" t="s">
        <v>182</v>
      </c>
      <c r="C3110">
        <v>2020</v>
      </c>
      <c r="D3110">
        <v>8</v>
      </c>
      <c r="E3110" t="s">
        <v>195</v>
      </c>
      <c r="F3110">
        <v>6</v>
      </c>
      <c r="G3110" t="s">
        <v>193</v>
      </c>
      <c r="H3110">
        <v>5</v>
      </c>
      <c r="I3110" t="s">
        <v>191</v>
      </c>
      <c r="J3110" t="s">
        <v>116</v>
      </c>
      <c r="K3110" t="s">
        <v>186</v>
      </c>
      <c r="L3110">
        <v>700</v>
      </c>
      <c r="M3110" t="s">
        <v>194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2"/>
      <c r="S3110" t="s">
        <v>305</v>
      </c>
      <c r="U3110" s="182"/>
    </row>
    <row r="3111" spans="1:21" x14ac:dyDescent="0.35">
      <c r="A3111">
        <v>5</v>
      </c>
      <c r="B3111" t="s">
        <v>182</v>
      </c>
      <c r="C3111">
        <v>2020</v>
      </c>
      <c r="D3111">
        <v>8</v>
      </c>
      <c r="E3111" t="s">
        <v>195</v>
      </c>
      <c r="F3111">
        <v>72</v>
      </c>
      <c r="G3111" t="s">
        <v>213</v>
      </c>
      <c r="H3111">
        <v>5</v>
      </c>
      <c r="I3111" t="s">
        <v>191</v>
      </c>
      <c r="J3111" t="s">
        <v>116</v>
      </c>
      <c r="K3111" t="s">
        <v>186</v>
      </c>
      <c r="L3111">
        <v>1572</v>
      </c>
      <c r="M3111" t="s">
        <v>232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2"/>
      <c r="S3111" t="s">
        <v>305</v>
      </c>
      <c r="U3111" s="182"/>
    </row>
    <row r="3112" spans="1:21" x14ac:dyDescent="0.35">
      <c r="A3112">
        <v>4</v>
      </c>
      <c r="B3112" t="s">
        <v>188</v>
      </c>
      <c r="C3112">
        <v>2020</v>
      </c>
      <c r="D3112">
        <v>8</v>
      </c>
      <c r="E3112" t="s">
        <v>195</v>
      </c>
      <c r="F3112">
        <v>3</v>
      </c>
      <c r="G3112" t="s">
        <v>190</v>
      </c>
      <c r="H3112">
        <v>5</v>
      </c>
      <c r="I3112" t="s">
        <v>191</v>
      </c>
      <c r="J3112" t="s">
        <v>116</v>
      </c>
      <c r="K3112" t="s">
        <v>186</v>
      </c>
      <c r="L3112">
        <v>300</v>
      </c>
      <c r="M3112" t="s">
        <v>192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2"/>
      <c r="S3112" t="s">
        <v>305</v>
      </c>
      <c r="U3112" s="182"/>
    </row>
    <row r="3113" spans="1:21" x14ac:dyDescent="0.35">
      <c r="A3113">
        <v>5</v>
      </c>
      <c r="B3113" t="s">
        <v>182</v>
      </c>
      <c r="C3113">
        <v>2020</v>
      </c>
      <c r="D3113">
        <v>8</v>
      </c>
      <c r="E3113" t="s">
        <v>195</v>
      </c>
      <c r="F3113">
        <v>6</v>
      </c>
      <c r="G3113" t="s">
        <v>193</v>
      </c>
      <c r="H3113">
        <v>626</v>
      </c>
      <c r="I3113" t="s">
        <v>269</v>
      </c>
      <c r="J3113" t="s">
        <v>133</v>
      </c>
      <c r="K3113" t="s">
        <v>213</v>
      </c>
      <c r="L3113">
        <v>700</v>
      </c>
      <c r="M3113" t="s">
        <v>194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2"/>
      <c r="S3113" t="s">
        <v>305</v>
      </c>
      <c r="U3113" s="182"/>
    </row>
    <row r="3114" spans="1:21" x14ac:dyDescent="0.35">
      <c r="A3114">
        <v>4</v>
      </c>
      <c r="B3114" t="s">
        <v>188</v>
      </c>
      <c r="C3114">
        <v>2020</v>
      </c>
      <c r="D3114">
        <v>8</v>
      </c>
      <c r="E3114" t="s">
        <v>195</v>
      </c>
      <c r="F3114">
        <v>6</v>
      </c>
      <c r="G3114" t="s">
        <v>193</v>
      </c>
      <c r="H3114">
        <v>615</v>
      </c>
      <c r="I3114" t="s">
        <v>293</v>
      </c>
      <c r="J3114" t="s">
        <v>124</v>
      </c>
      <c r="K3114" t="s">
        <v>262</v>
      </c>
      <c r="L3114">
        <v>4562</v>
      </c>
      <c r="M3114" t="s">
        <v>212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2"/>
      <c r="S3114" t="s">
        <v>305</v>
      </c>
      <c r="U3114" s="182"/>
    </row>
    <row r="3115" spans="1:21" x14ac:dyDescent="0.35">
      <c r="A3115">
        <v>5</v>
      </c>
      <c r="B3115" t="s">
        <v>182</v>
      </c>
      <c r="C3115">
        <v>2020</v>
      </c>
      <c r="D3115">
        <v>8</v>
      </c>
      <c r="E3115" t="s">
        <v>195</v>
      </c>
      <c r="F3115">
        <v>6</v>
      </c>
      <c r="G3115" t="s">
        <v>193</v>
      </c>
      <c r="H3115">
        <v>617</v>
      </c>
      <c r="I3115" t="s">
        <v>288</v>
      </c>
      <c r="J3115" t="s">
        <v>289</v>
      </c>
      <c r="K3115" t="s">
        <v>290</v>
      </c>
      <c r="L3115">
        <v>4562</v>
      </c>
      <c r="M3115" t="s">
        <v>212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2"/>
      <c r="S3115" t="s">
        <v>305</v>
      </c>
      <c r="U3115" s="182"/>
    </row>
    <row r="3116" spans="1:21" x14ac:dyDescent="0.35">
      <c r="A3116">
        <v>5</v>
      </c>
      <c r="B3116" t="s">
        <v>182</v>
      </c>
      <c r="C3116">
        <v>2020</v>
      </c>
      <c r="D3116">
        <v>8</v>
      </c>
      <c r="E3116" t="s">
        <v>195</v>
      </c>
      <c r="F3116">
        <v>6</v>
      </c>
      <c r="G3116" t="s">
        <v>193</v>
      </c>
      <c r="H3116">
        <v>600</v>
      </c>
      <c r="I3116" t="s">
        <v>267</v>
      </c>
      <c r="J3116" t="s">
        <v>124</v>
      </c>
      <c r="K3116" t="s">
        <v>262</v>
      </c>
      <c r="L3116">
        <v>700</v>
      </c>
      <c r="M3116" t="s">
        <v>194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2"/>
      <c r="S3116" t="s">
        <v>305</v>
      </c>
      <c r="U3116" s="182"/>
    </row>
    <row r="3117" spans="1:21" x14ac:dyDescent="0.35">
      <c r="A3117">
        <v>4</v>
      </c>
      <c r="B3117" t="s">
        <v>188</v>
      </c>
      <c r="C3117">
        <v>2020</v>
      </c>
      <c r="D3117">
        <v>8</v>
      </c>
      <c r="E3117" t="s">
        <v>195</v>
      </c>
      <c r="F3117">
        <v>60</v>
      </c>
      <c r="G3117" t="s">
        <v>213</v>
      </c>
      <c r="H3117">
        <v>624</v>
      </c>
      <c r="I3117" t="s">
        <v>227</v>
      </c>
      <c r="J3117" t="s">
        <v>125</v>
      </c>
      <c r="K3117" t="s">
        <v>228</v>
      </c>
      <c r="L3117">
        <v>4563</v>
      </c>
      <c r="M3117" t="s">
        <v>229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2"/>
      <c r="S3117" t="s">
        <v>305</v>
      </c>
      <c r="U3117" s="182"/>
    </row>
    <row r="3118" spans="1:21" x14ac:dyDescent="0.35">
      <c r="A3118">
        <v>5</v>
      </c>
      <c r="B3118" t="s">
        <v>182</v>
      </c>
      <c r="C3118">
        <v>2020</v>
      </c>
      <c r="D3118">
        <v>8</v>
      </c>
      <c r="E3118" t="s">
        <v>195</v>
      </c>
      <c r="F3118">
        <v>3</v>
      </c>
      <c r="G3118" t="s">
        <v>190</v>
      </c>
      <c r="H3118">
        <v>1</v>
      </c>
      <c r="I3118" t="s">
        <v>230</v>
      </c>
      <c r="J3118" t="s">
        <v>122</v>
      </c>
      <c r="K3118" t="s">
        <v>231</v>
      </c>
      <c r="L3118">
        <v>300</v>
      </c>
      <c r="M3118" t="s">
        <v>192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2"/>
      <c r="S3118" t="s">
        <v>305</v>
      </c>
      <c r="U3118" s="182"/>
    </row>
    <row r="3119" spans="1:21" x14ac:dyDescent="0.35">
      <c r="A3119">
        <v>4</v>
      </c>
      <c r="B3119" t="s">
        <v>188</v>
      </c>
      <c r="C3119">
        <v>2020</v>
      </c>
      <c r="D3119">
        <v>8</v>
      </c>
      <c r="E3119" t="s">
        <v>195</v>
      </c>
      <c r="F3119">
        <v>10</v>
      </c>
      <c r="G3119" t="s">
        <v>239</v>
      </c>
      <c r="H3119">
        <v>905</v>
      </c>
      <c r="I3119" t="s">
        <v>273</v>
      </c>
      <c r="J3119" t="s">
        <v>123</v>
      </c>
      <c r="K3119" t="s">
        <v>243</v>
      </c>
      <c r="L3119">
        <v>4513</v>
      </c>
      <c r="M3119" t="s">
        <v>241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2"/>
      <c r="S3119" t="s">
        <v>305</v>
      </c>
      <c r="U3119" s="182"/>
    </row>
    <row r="3120" spans="1:21" x14ac:dyDescent="0.35">
      <c r="A3120">
        <v>5</v>
      </c>
      <c r="B3120" t="s">
        <v>182</v>
      </c>
      <c r="C3120">
        <v>2020</v>
      </c>
      <c r="D3120">
        <v>8</v>
      </c>
      <c r="E3120" t="s">
        <v>195</v>
      </c>
      <c r="F3120">
        <v>5</v>
      </c>
      <c r="G3120" t="s">
        <v>196</v>
      </c>
      <c r="H3120">
        <v>710</v>
      </c>
      <c r="I3120" t="s">
        <v>221</v>
      </c>
      <c r="J3120" t="s">
        <v>208</v>
      </c>
      <c r="K3120" t="s">
        <v>209</v>
      </c>
      <c r="L3120">
        <v>4552</v>
      </c>
      <c r="M3120" t="s">
        <v>277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2"/>
      <c r="S3120" t="s">
        <v>305</v>
      </c>
      <c r="U3120" s="182"/>
    </row>
    <row r="3121" spans="1:21" x14ac:dyDescent="0.35">
      <c r="A3121">
        <v>5</v>
      </c>
      <c r="B3121" t="s">
        <v>182</v>
      </c>
      <c r="C3121">
        <v>2020</v>
      </c>
      <c r="D3121">
        <v>8</v>
      </c>
      <c r="E3121" t="s">
        <v>195</v>
      </c>
      <c r="F3121">
        <v>1</v>
      </c>
      <c r="G3121" t="s">
        <v>184</v>
      </c>
      <c r="H3121">
        <v>2</v>
      </c>
      <c r="I3121" t="s">
        <v>265</v>
      </c>
      <c r="J3121" t="s">
        <v>122</v>
      </c>
      <c r="K3121" t="s">
        <v>231</v>
      </c>
      <c r="L3121">
        <v>200</v>
      </c>
      <c r="M3121" t="s">
        <v>211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2"/>
      <c r="S3121" t="s">
        <v>305</v>
      </c>
      <c r="U3121" s="182"/>
    </row>
    <row r="3122" spans="1:21" x14ac:dyDescent="0.35">
      <c r="A3122">
        <v>4</v>
      </c>
      <c r="B3122" t="s">
        <v>188</v>
      </c>
      <c r="C3122">
        <v>2020</v>
      </c>
      <c r="D3122">
        <v>8</v>
      </c>
      <c r="E3122" t="s">
        <v>195</v>
      </c>
      <c r="F3122">
        <v>1</v>
      </c>
      <c r="G3122" t="s">
        <v>184</v>
      </c>
      <c r="H3122">
        <v>6</v>
      </c>
      <c r="I3122" t="s">
        <v>257</v>
      </c>
      <c r="J3122" t="s">
        <v>123</v>
      </c>
      <c r="K3122" t="s">
        <v>243</v>
      </c>
      <c r="L3122">
        <v>200</v>
      </c>
      <c r="M3122" t="s">
        <v>211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2"/>
      <c r="S3122" t="s">
        <v>305</v>
      </c>
      <c r="U3122" s="182"/>
    </row>
    <row r="3123" spans="1:21" x14ac:dyDescent="0.35">
      <c r="A3123">
        <v>5</v>
      </c>
      <c r="B3123" t="s">
        <v>182</v>
      </c>
      <c r="C3123">
        <v>2020</v>
      </c>
      <c r="D3123">
        <v>8</v>
      </c>
      <c r="E3123" t="s">
        <v>195</v>
      </c>
      <c r="F3123">
        <v>3</v>
      </c>
      <c r="G3123" t="s">
        <v>190</v>
      </c>
      <c r="H3123">
        <v>9</v>
      </c>
      <c r="I3123" t="s">
        <v>276</v>
      </c>
      <c r="J3123" t="s">
        <v>118</v>
      </c>
      <c r="K3123" t="s">
        <v>237</v>
      </c>
      <c r="L3123">
        <v>300</v>
      </c>
      <c r="M3123" t="s">
        <v>192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2"/>
      <c r="S3123" t="s">
        <v>305</v>
      </c>
      <c r="U3123" s="182"/>
    </row>
    <row r="3124" spans="1:21" x14ac:dyDescent="0.35">
      <c r="A3124">
        <v>5</v>
      </c>
      <c r="B3124" t="s">
        <v>182</v>
      </c>
      <c r="C3124">
        <v>2020</v>
      </c>
      <c r="D3124">
        <v>8</v>
      </c>
      <c r="E3124" t="s">
        <v>195</v>
      </c>
      <c r="F3124">
        <v>1</v>
      </c>
      <c r="G3124" t="s">
        <v>184</v>
      </c>
      <c r="H3124">
        <v>18</v>
      </c>
      <c r="I3124" t="s">
        <v>216</v>
      </c>
      <c r="J3124" t="s">
        <v>120</v>
      </c>
      <c r="K3124" t="s">
        <v>217</v>
      </c>
      <c r="L3124">
        <v>200</v>
      </c>
      <c r="M3124" t="s">
        <v>211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2"/>
      <c r="S3124" t="s">
        <v>305</v>
      </c>
      <c r="U3124" s="182"/>
    </row>
    <row r="3125" spans="1:21" x14ac:dyDescent="0.35">
      <c r="A3125">
        <v>4</v>
      </c>
      <c r="B3125" t="s">
        <v>188</v>
      </c>
      <c r="C3125">
        <v>2020</v>
      </c>
      <c r="D3125">
        <v>8</v>
      </c>
      <c r="E3125" t="s">
        <v>195</v>
      </c>
      <c r="F3125">
        <v>3</v>
      </c>
      <c r="G3125" t="s">
        <v>190</v>
      </c>
      <c r="H3125">
        <v>18</v>
      </c>
      <c r="I3125" t="s">
        <v>216</v>
      </c>
      <c r="J3125" t="s">
        <v>120</v>
      </c>
      <c r="K3125" t="s">
        <v>217</v>
      </c>
      <c r="L3125">
        <v>300</v>
      </c>
      <c r="M3125" t="s">
        <v>192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2"/>
      <c r="S3125" t="s">
        <v>305</v>
      </c>
      <c r="U3125" s="182"/>
    </row>
    <row r="3126" spans="1:21" x14ac:dyDescent="0.35">
      <c r="A3126">
        <v>4</v>
      </c>
      <c r="B3126" t="s">
        <v>188</v>
      </c>
      <c r="C3126">
        <v>2020</v>
      </c>
      <c r="D3126">
        <v>8</v>
      </c>
      <c r="E3126" t="s">
        <v>195</v>
      </c>
      <c r="F3126">
        <v>3</v>
      </c>
      <c r="G3126" t="s">
        <v>190</v>
      </c>
      <c r="H3126">
        <v>701</v>
      </c>
      <c r="I3126" t="s">
        <v>207</v>
      </c>
      <c r="J3126" t="s">
        <v>208</v>
      </c>
      <c r="K3126" t="s">
        <v>209</v>
      </c>
      <c r="L3126">
        <v>300</v>
      </c>
      <c r="M3126" t="s">
        <v>192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2"/>
      <c r="S3126" t="s">
        <v>305</v>
      </c>
      <c r="U3126" s="182"/>
    </row>
    <row r="3127" spans="1:21" x14ac:dyDescent="0.35">
      <c r="A3127">
        <v>4</v>
      </c>
      <c r="B3127" t="s">
        <v>188</v>
      </c>
      <c r="C3127">
        <v>2020</v>
      </c>
      <c r="D3127">
        <v>8</v>
      </c>
      <c r="E3127" t="s">
        <v>195</v>
      </c>
      <c r="F3127">
        <v>3</v>
      </c>
      <c r="G3127" t="s">
        <v>190</v>
      </c>
      <c r="H3127">
        <v>10</v>
      </c>
      <c r="I3127" t="s">
        <v>252</v>
      </c>
      <c r="J3127" t="s">
        <v>119</v>
      </c>
      <c r="K3127" t="s">
        <v>215</v>
      </c>
      <c r="L3127">
        <v>300</v>
      </c>
      <c r="M3127" t="s">
        <v>192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2"/>
      <c r="S3127" t="s">
        <v>305</v>
      </c>
      <c r="U3127" s="182"/>
    </row>
    <row r="3128" spans="1:21" x14ac:dyDescent="0.35">
      <c r="A3128">
        <v>5</v>
      </c>
      <c r="B3128" t="s">
        <v>182</v>
      </c>
      <c r="C3128">
        <v>2020</v>
      </c>
      <c r="D3128">
        <v>8</v>
      </c>
      <c r="E3128" t="s">
        <v>195</v>
      </c>
      <c r="F3128">
        <v>3</v>
      </c>
      <c r="G3128" t="s">
        <v>190</v>
      </c>
      <c r="H3128">
        <v>5</v>
      </c>
      <c r="I3128" t="s">
        <v>191</v>
      </c>
      <c r="J3128" t="s">
        <v>116</v>
      </c>
      <c r="K3128" t="s">
        <v>186</v>
      </c>
      <c r="L3128">
        <v>300</v>
      </c>
      <c r="M3128" t="s">
        <v>192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2"/>
      <c r="S3128" t="s">
        <v>305</v>
      </c>
      <c r="U3128" s="182"/>
    </row>
    <row r="3129" spans="1:21" x14ac:dyDescent="0.35">
      <c r="A3129">
        <v>5</v>
      </c>
      <c r="B3129" t="s">
        <v>182</v>
      </c>
      <c r="C3129">
        <v>2020</v>
      </c>
      <c r="D3129">
        <v>8</v>
      </c>
      <c r="E3129" t="s">
        <v>195</v>
      </c>
      <c r="F3129">
        <v>10</v>
      </c>
      <c r="G3129" t="s">
        <v>239</v>
      </c>
      <c r="H3129">
        <v>903</v>
      </c>
      <c r="I3129" t="s">
        <v>240</v>
      </c>
      <c r="J3129" t="s">
        <v>122</v>
      </c>
      <c r="K3129" t="s">
        <v>231</v>
      </c>
      <c r="L3129">
        <v>4513</v>
      </c>
      <c r="M3129" t="s">
        <v>241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2"/>
      <c r="S3129" t="s">
        <v>305</v>
      </c>
      <c r="U3129" s="182"/>
    </row>
    <row r="3130" spans="1:21" x14ac:dyDescent="0.35">
      <c r="A3130">
        <v>5</v>
      </c>
      <c r="B3130" t="s">
        <v>182</v>
      </c>
      <c r="C3130">
        <v>2020</v>
      </c>
      <c r="D3130">
        <v>8</v>
      </c>
      <c r="E3130" t="s">
        <v>195</v>
      </c>
      <c r="F3130">
        <v>1</v>
      </c>
      <c r="G3130" t="s">
        <v>184</v>
      </c>
      <c r="H3130">
        <v>602</v>
      </c>
      <c r="I3130" t="s">
        <v>247</v>
      </c>
      <c r="J3130" t="s">
        <v>126</v>
      </c>
      <c r="K3130" t="s">
        <v>198</v>
      </c>
      <c r="L3130">
        <v>200</v>
      </c>
      <c r="M3130" t="s">
        <v>211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2"/>
      <c r="S3130" t="s">
        <v>305</v>
      </c>
      <c r="U3130" s="182"/>
    </row>
    <row r="3131" spans="1:21" x14ac:dyDescent="0.35">
      <c r="A3131">
        <v>5</v>
      </c>
      <c r="B3131" t="s">
        <v>182</v>
      </c>
      <c r="C3131">
        <v>2020</v>
      </c>
      <c r="D3131">
        <v>8</v>
      </c>
      <c r="E3131" t="s">
        <v>195</v>
      </c>
      <c r="F3131">
        <v>3</v>
      </c>
      <c r="G3131" t="s">
        <v>190</v>
      </c>
      <c r="H3131">
        <v>603</v>
      </c>
      <c r="I3131" t="s">
        <v>197</v>
      </c>
      <c r="J3131" t="s">
        <v>126</v>
      </c>
      <c r="K3131" t="s">
        <v>198</v>
      </c>
      <c r="L3131">
        <v>300</v>
      </c>
      <c r="M3131" t="s">
        <v>192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2"/>
      <c r="S3131" t="s">
        <v>305</v>
      </c>
      <c r="U3131" s="182"/>
    </row>
    <row r="3132" spans="1:21" x14ac:dyDescent="0.35">
      <c r="A3132">
        <v>5</v>
      </c>
      <c r="B3132" t="s">
        <v>182</v>
      </c>
      <c r="C3132">
        <v>2020</v>
      </c>
      <c r="D3132">
        <v>8</v>
      </c>
      <c r="E3132" t="s">
        <v>195</v>
      </c>
      <c r="F3132">
        <v>10</v>
      </c>
      <c r="G3132" t="s">
        <v>239</v>
      </c>
      <c r="H3132">
        <v>2</v>
      </c>
      <c r="I3132" t="s">
        <v>265</v>
      </c>
      <c r="J3132" t="s">
        <v>122</v>
      </c>
      <c r="K3132" t="s">
        <v>231</v>
      </c>
      <c r="L3132">
        <v>207</v>
      </c>
      <c r="M3132" t="s">
        <v>244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2"/>
      <c r="S3132" t="s">
        <v>305</v>
      </c>
      <c r="U3132" s="182"/>
    </row>
    <row r="3133" spans="1:21" x14ac:dyDescent="0.35">
      <c r="A3133">
        <v>5</v>
      </c>
      <c r="B3133" t="s">
        <v>182</v>
      </c>
      <c r="C3133">
        <v>2020</v>
      </c>
      <c r="D3133">
        <v>8</v>
      </c>
      <c r="E3133" t="s">
        <v>195</v>
      </c>
      <c r="F3133">
        <v>10</v>
      </c>
      <c r="G3133" t="s">
        <v>239</v>
      </c>
      <c r="H3133">
        <v>6</v>
      </c>
      <c r="I3133" t="s">
        <v>257</v>
      </c>
      <c r="J3133" t="s">
        <v>123</v>
      </c>
      <c r="K3133" t="s">
        <v>243</v>
      </c>
      <c r="L3133">
        <v>207</v>
      </c>
      <c r="M3133" t="s">
        <v>244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2"/>
      <c r="S3133" t="s">
        <v>305</v>
      </c>
      <c r="U3133" s="182"/>
    </row>
    <row r="3134" spans="1:21" x14ac:dyDescent="0.35">
      <c r="A3134">
        <v>5</v>
      </c>
      <c r="B3134" t="s">
        <v>182</v>
      </c>
      <c r="C3134">
        <v>2020</v>
      </c>
      <c r="D3134">
        <v>8</v>
      </c>
      <c r="E3134" t="s">
        <v>195</v>
      </c>
      <c r="F3134">
        <v>6</v>
      </c>
      <c r="G3134" t="s">
        <v>193</v>
      </c>
      <c r="H3134">
        <v>616</v>
      </c>
      <c r="I3134" t="s">
        <v>200</v>
      </c>
      <c r="J3134" t="s">
        <v>126</v>
      </c>
      <c r="K3134" t="s">
        <v>198</v>
      </c>
      <c r="L3134">
        <v>4562</v>
      </c>
      <c r="M3134" t="s">
        <v>212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2"/>
      <c r="S3134" t="s">
        <v>305</v>
      </c>
      <c r="U3134" s="182"/>
    </row>
    <row r="3135" spans="1:21" x14ac:dyDescent="0.35">
      <c r="A3135">
        <v>4</v>
      </c>
      <c r="B3135" t="s">
        <v>188</v>
      </c>
      <c r="C3135">
        <v>2020</v>
      </c>
      <c r="D3135">
        <v>8</v>
      </c>
      <c r="E3135" t="s">
        <v>195</v>
      </c>
      <c r="F3135">
        <v>1</v>
      </c>
      <c r="G3135" t="s">
        <v>184</v>
      </c>
      <c r="H3135">
        <v>2</v>
      </c>
      <c r="I3135" t="s">
        <v>265</v>
      </c>
      <c r="J3135" t="s">
        <v>122</v>
      </c>
      <c r="K3135" t="s">
        <v>231</v>
      </c>
      <c r="L3135">
        <v>200</v>
      </c>
      <c r="M3135" t="s">
        <v>211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2"/>
      <c r="S3135" t="s">
        <v>305</v>
      </c>
      <c r="U3135" s="182"/>
    </row>
    <row r="3136" spans="1:21" x14ac:dyDescent="0.35">
      <c r="A3136">
        <v>5</v>
      </c>
      <c r="B3136" t="s">
        <v>182</v>
      </c>
      <c r="C3136">
        <v>2020</v>
      </c>
      <c r="D3136">
        <v>8</v>
      </c>
      <c r="E3136" t="s">
        <v>195</v>
      </c>
      <c r="F3136">
        <v>1</v>
      </c>
      <c r="G3136" t="s">
        <v>184</v>
      </c>
      <c r="H3136">
        <v>301</v>
      </c>
      <c r="I3136" t="s">
        <v>248</v>
      </c>
      <c r="J3136" t="s">
        <v>122</v>
      </c>
      <c r="K3136" t="s">
        <v>231</v>
      </c>
      <c r="L3136">
        <v>200</v>
      </c>
      <c r="M3136" t="s">
        <v>211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2"/>
      <c r="S3136" t="s">
        <v>305</v>
      </c>
      <c r="U3136" s="182"/>
    </row>
    <row r="3137" spans="1:21" x14ac:dyDescent="0.35">
      <c r="A3137">
        <v>5</v>
      </c>
      <c r="B3137" t="s">
        <v>182</v>
      </c>
      <c r="C3137">
        <v>2020</v>
      </c>
      <c r="D3137">
        <v>8</v>
      </c>
      <c r="E3137" t="s">
        <v>195</v>
      </c>
      <c r="F3137">
        <v>3</v>
      </c>
      <c r="G3137" t="s">
        <v>190</v>
      </c>
      <c r="H3137">
        <v>903</v>
      </c>
      <c r="I3137" t="s">
        <v>240</v>
      </c>
      <c r="J3137" t="s">
        <v>122</v>
      </c>
      <c r="K3137" t="s">
        <v>231</v>
      </c>
      <c r="L3137">
        <v>4532</v>
      </c>
      <c r="M3137" t="s">
        <v>201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2"/>
      <c r="S3137" t="s">
        <v>305</v>
      </c>
      <c r="U3137" s="182"/>
    </row>
    <row r="3138" spans="1:21" x14ac:dyDescent="0.35">
      <c r="A3138">
        <v>5</v>
      </c>
      <c r="B3138" t="s">
        <v>182</v>
      </c>
      <c r="C3138">
        <v>2020</v>
      </c>
      <c r="D3138">
        <v>8</v>
      </c>
      <c r="E3138" t="s">
        <v>195</v>
      </c>
      <c r="F3138">
        <v>1</v>
      </c>
      <c r="G3138" t="s">
        <v>184</v>
      </c>
      <c r="H3138">
        <v>7</v>
      </c>
      <c r="I3138" t="s">
        <v>242</v>
      </c>
      <c r="J3138" t="s">
        <v>123</v>
      </c>
      <c r="K3138" t="s">
        <v>243</v>
      </c>
      <c r="L3138">
        <v>200</v>
      </c>
      <c r="M3138" t="s">
        <v>211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2"/>
      <c r="S3138" t="s">
        <v>305</v>
      </c>
      <c r="U3138" s="182"/>
    </row>
    <row r="3139" spans="1:21" x14ac:dyDescent="0.35">
      <c r="A3139">
        <v>4</v>
      </c>
      <c r="B3139" t="s">
        <v>188</v>
      </c>
      <c r="C3139">
        <v>2020</v>
      </c>
      <c r="D3139">
        <v>8</v>
      </c>
      <c r="E3139" t="s">
        <v>195</v>
      </c>
      <c r="F3139">
        <v>5</v>
      </c>
      <c r="G3139" t="s">
        <v>196</v>
      </c>
      <c r="H3139">
        <v>18</v>
      </c>
      <c r="I3139" t="s">
        <v>216</v>
      </c>
      <c r="J3139" t="s">
        <v>120</v>
      </c>
      <c r="K3139" t="s">
        <v>217</v>
      </c>
      <c r="L3139">
        <v>460</v>
      </c>
      <c r="M3139" t="s">
        <v>199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2"/>
      <c r="S3139" t="s">
        <v>305</v>
      </c>
      <c r="U3139" s="182"/>
    </row>
    <row r="3140" spans="1:21" x14ac:dyDescent="0.35">
      <c r="A3140">
        <v>5</v>
      </c>
      <c r="B3140" t="s">
        <v>182</v>
      </c>
      <c r="C3140">
        <v>2020</v>
      </c>
      <c r="D3140">
        <v>8</v>
      </c>
      <c r="E3140" t="s">
        <v>195</v>
      </c>
      <c r="F3140">
        <v>77</v>
      </c>
      <c r="G3140" t="s">
        <v>213</v>
      </c>
      <c r="H3140">
        <v>18</v>
      </c>
      <c r="I3140" t="s">
        <v>216</v>
      </c>
      <c r="J3140" t="s">
        <v>120</v>
      </c>
      <c r="K3140" t="s">
        <v>217</v>
      </c>
      <c r="L3140">
        <v>1577</v>
      </c>
      <c r="M3140" t="s">
        <v>234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2"/>
      <c r="S3140" t="s">
        <v>305</v>
      </c>
      <c r="U3140" s="182"/>
    </row>
    <row r="3141" spans="1:21" x14ac:dyDescent="0.35">
      <c r="A3141">
        <v>5</v>
      </c>
      <c r="B3141" t="s">
        <v>182</v>
      </c>
      <c r="C3141">
        <v>2020</v>
      </c>
      <c r="D3141">
        <v>8</v>
      </c>
      <c r="E3141" t="s">
        <v>195</v>
      </c>
      <c r="F3141">
        <v>5</v>
      </c>
      <c r="G3141" t="s">
        <v>196</v>
      </c>
      <c r="H3141">
        <v>954</v>
      </c>
      <c r="I3141" t="s">
        <v>238</v>
      </c>
      <c r="J3141" t="s">
        <v>120</v>
      </c>
      <c r="K3141" t="s">
        <v>217</v>
      </c>
      <c r="L3141">
        <v>4552</v>
      </c>
      <c r="M3141" t="s">
        <v>277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2"/>
      <c r="S3141" t="s">
        <v>305</v>
      </c>
      <c r="U3141" s="182"/>
    </row>
    <row r="3142" spans="1:21" x14ac:dyDescent="0.35">
      <c r="A3142">
        <v>4</v>
      </c>
      <c r="B3142" t="s">
        <v>188</v>
      </c>
      <c r="C3142">
        <v>2020</v>
      </c>
      <c r="D3142">
        <v>8</v>
      </c>
      <c r="E3142" t="s">
        <v>195</v>
      </c>
      <c r="F3142">
        <v>3</v>
      </c>
      <c r="G3142" t="s">
        <v>190</v>
      </c>
      <c r="H3142">
        <v>9</v>
      </c>
      <c r="I3142" t="s">
        <v>276</v>
      </c>
      <c r="J3142" t="s">
        <v>118</v>
      </c>
      <c r="K3142" t="s">
        <v>237</v>
      </c>
      <c r="L3142">
        <v>300</v>
      </c>
      <c r="M3142" t="s">
        <v>192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2"/>
      <c r="S3142" t="s">
        <v>305</v>
      </c>
      <c r="U3142" s="182"/>
    </row>
    <row r="3143" spans="1:21" x14ac:dyDescent="0.35">
      <c r="A3143">
        <v>4</v>
      </c>
      <c r="B3143" t="s">
        <v>188</v>
      </c>
      <c r="C3143">
        <v>2020</v>
      </c>
      <c r="D3143">
        <v>8</v>
      </c>
      <c r="E3143" t="s">
        <v>195</v>
      </c>
      <c r="F3143">
        <v>3</v>
      </c>
      <c r="G3143" t="s">
        <v>190</v>
      </c>
      <c r="H3143">
        <v>955</v>
      </c>
      <c r="I3143" t="s">
        <v>283</v>
      </c>
      <c r="J3143" t="s">
        <v>128</v>
      </c>
      <c r="K3143" t="s">
        <v>264</v>
      </c>
      <c r="L3143">
        <v>4532</v>
      </c>
      <c r="M3143" t="s">
        <v>201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2"/>
      <c r="S3143" t="s">
        <v>305</v>
      </c>
      <c r="U3143" s="182"/>
    </row>
    <row r="3144" spans="1:21" x14ac:dyDescent="0.35">
      <c r="A3144">
        <v>5</v>
      </c>
      <c r="B3144" t="s">
        <v>182</v>
      </c>
      <c r="C3144">
        <v>2020</v>
      </c>
      <c r="D3144">
        <v>8</v>
      </c>
      <c r="E3144" t="s">
        <v>195</v>
      </c>
      <c r="F3144">
        <v>3</v>
      </c>
      <c r="G3144" t="s">
        <v>190</v>
      </c>
      <c r="H3144">
        <v>17</v>
      </c>
      <c r="I3144" t="s">
        <v>205</v>
      </c>
      <c r="J3144" t="s">
        <v>129</v>
      </c>
      <c r="K3144" t="s">
        <v>206</v>
      </c>
      <c r="L3144">
        <v>300</v>
      </c>
      <c r="M3144" t="s">
        <v>192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2"/>
      <c r="S3144" t="s">
        <v>305</v>
      </c>
      <c r="U3144" s="182"/>
    </row>
    <row r="3145" spans="1:21" x14ac:dyDescent="0.35">
      <c r="A3145">
        <v>5</v>
      </c>
      <c r="B3145" t="s">
        <v>182</v>
      </c>
      <c r="C3145">
        <v>2020</v>
      </c>
      <c r="D3145">
        <v>8</v>
      </c>
      <c r="E3145" t="s">
        <v>195</v>
      </c>
      <c r="F3145">
        <v>3</v>
      </c>
      <c r="G3145" t="s">
        <v>190</v>
      </c>
      <c r="H3145">
        <v>12</v>
      </c>
      <c r="I3145" t="s">
        <v>302</v>
      </c>
      <c r="J3145" t="s">
        <v>127</v>
      </c>
      <c r="K3145" t="s">
        <v>250</v>
      </c>
      <c r="L3145">
        <v>300</v>
      </c>
      <c r="M3145" t="s">
        <v>192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2"/>
      <c r="S3145" t="s">
        <v>305</v>
      </c>
      <c r="U3145" s="182"/>
    </row>
    <row r="3146" spans="1:21" x14ac:dyDescent="0.35">
      <c r="A3146">
        <v>5</v>
      </c>
      <c r="B3146" t="s">
        <v>182</v>
      </c>
      <c r="C3146">
        <v>2020</v>
      </c>
      <c r="D3146">
        <v>8</v>
      </c>
      <c r="E3146" t="s">
        <v>195</v>
      </c>
      <c r="F3146">
        <v>3</v>
      </c>
      <c r="G3146" t="s">
        <v>190</v>
      </c>
      <c r="H3146">
        <v>951</v>
      </c>
      <c r="I3146" t="s">
        <v>251</v>
      </c>
      <c r="J3146" t="s">
        <v>127</v>
      </c>
      <c r="K3146" t="s">
        <v>250</v>
      </c>
      <c r="L3146">
        <v>4532</v>
      </c>
      <c r="M3146" t="s">
        <v>201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2"/>
      <c r="S3146" t="s">
        <v>305</v>
      </c>
      <c r="U3146" s="182"/>
    </row>
    <row r="3147" spans="1:21" x14ac:dyDescent="0.35">
      <c r="A3147">
        <v>4</v>
      </c>
      <c r="B3147" t="s">
        <v>188</v>
      </c>
      <c r="C3147">
        <v>2020</v>
      </c>
      <c r="D3147">
        <v>8</v>
      </c>
      <c r="E3147" t="s">
        <v>195</v>
      </c>
      <c r="F3147">
        <v>3</v>
      </c>
      <c r="G3147" t="s">
        <v>190</v>
      </c>
      <c r="H3147">
        <v>950</v>
      </c>
      <c r="I3147" t="s">
        <v>185</v>
      </c>
      <c r="J3147" t="s">
        <v>116</v>
      </c>
      <c r="K3147" t="s">
        <v>186</v>
      </c>
      <c r="L3147">
        <v>4532</v>
      </c>
      <c r="M3147" t="s">
        <v>201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2"/>
      <c r="S3147" t="s">
        <v>305</v>
      </c>
      <c r="U3147" s="182"/>
    </row>
    <row r="3148" spans="1:21" x14ac:dyDescent="0.35">
      <c r="A3148">
        <v>5</v>
      </c>
      <c r="B3148" t="s">
        <v>182</v>
      </c>
      <c r="C3148">
        <v>2020</v>
      </c>
      <c r="D3148">
        <v>8</v>
      </c>
      <c r="E3148" t="s">
        <v>195</v>
      </c>
      <c r="F3148">
        <v>77</v>
      </c>
      <c r="G3148" t="s">
        <v>213</v>
      </c>
      <c r="H3148">
        <v>950</v>
      </c>
      <c r="I3148" t="s">
        <v>185</v>
      </c>
      <c r="J3148" t="s">
        <v>116</v>
      </c>
      <c r="K3148" t="s">
        <v>186</v>
      </c>
      <c r="L3148">
        <v>4577</v>
      </c>
      <c r="M3148" t="s">
        <v>213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2"/>
      <c r="S3148" t="s">
        <v>305</v>
      </c>
      <c r="U3148" s="182"/>
    </row>
    <row r="3149" spans="1:21" x14ac:dyDescent="0.35">
      <c r="A3149">
        <v>5</v>
      </c>
      <c r="B3149" t="s">
        <v>182</v>
      </c>
      <c r="C3149">
        <v>2020</v>
      </c>
      <c r="D3149">
        <v>8</v>
      </c>
      <c r="E3149" t="s">
        <v>195</v>
      </c>
      <c r="F3149">
        <v>1</v>
      </c>
      <c r="G3149" t="s">
        <v>184</v>
      </c>
      <c r="H3149">
        <v>950</v>
      </c>
      <c r="I3149" t="s">
        <v>185</v>
      </c>
      <c r="J3149" t="s">
        <v>116</v>
      </c>
      <c r="K3149" t="s">
        <v>186</v>
      </c>
      <c r="L3149">
        <v>4512</v>
      </c>
      <c r="M3149" t="s">
        <v>187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2"/>
      <c r="S3149" t="s">
        <v>305</v>
      </c>
      <c r="U3149" s="182"/>
    </row>
    <row r="3150" spans="1:21" x14ac:dyDescent="0.35">
      <c r="A3150">
        <v>4</v>
      </c>
      <c r="B3150" t="s">
        <v>188</v>
      </c>
      <c r="C3150">
        <v>2020</v>
      </c>
      <c r="D3150">
        <v>8</v>
      </c>
      <c r="E3150" t="s">
        <v>195</v>
      </c>
      <c r="F3150">
        <v>3</v>
      </c>
      <c r="G3150" t="s">
        <v>190</v>
      </c>
      <c r="H3150">
        <v>952</v>
      </c>
      <c r="I3150" t="s">
        <v>236</v>
      </c>
      <c r="J3150" t="s">
        <v>118</v>
      </c>
      <c r="K3150" t="s">
        <v>237</v>
      </c>
      <c r="L3150">
        <v>4532</v>
      </c>
      <c r="M3150" t="s">
        <v>201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2"/>
      <c r="S3150" t="s">
        <v>305</v>
      </c>
      <c r="U3150" s="182"/>
    </row>
    <row r="3151" spans="1:21" x14ac:dyDescent="0.35">
      <c r="A3151">
        <v>4</v>
      </c>
      <c r="B3151" t="s">
        <v>188</v>
      </c>
      <c r="C3151">
        <v>2020</v>
      </c>
      <c r="D3151">
        <v>8</v>
      </c>
      <c r="E3151" t="s">
        <v>195</v>
      </c>
      <c r="F3151">
        <v>1</v>
      </c>
      <c r="G3151" t="s">
        <v>184</v>
      </c>
      <c r="H3151">
        <v>10</v>
      </c>
      <c r="I3151" t="s">
        <v>252</v>
      </c>
      <c r="J3151" t="s">
        <v>119</v>
      </c>
      <c r="K3151" t="s">
        <v>215</v>
      </c>
      <c r="L3151">
        <v>200</v>
      </c>
      <c r="M3151" t="s">
        <v>211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2"/>
      <c r="S3151" t="s">
        <v>305</v>
      </c>
      <c r="U3151" s="182"/>
    </row>
    <row r="3152" spans="1:21" x14ac:dyDescent="0.35">
      <c r="A3152">
        <v>5</v>
      </c>
      <c r="B3152" t="s">
        <v>182</v>
      </c>
      <c r="C3152">
        <v>2020</v>
      </c>
      <c r="D3152">
        <v>8</v>
      </c>
      <c r="E3152" t="s">
        <v>195</v>
      </c>
      <c r="F3152">
        <v>79</v>
      </c>
      <c r="G3152" t="s">
        <v>213</v>
      </c>
      <c r="H3152">
        <v>153</v>
      </c>
      <c r="I3152" t="s">
        <v>270</v>
      </c>
      <c r="J3152" t="s">
        <v>271</v>
      </c>
      <c r="K3152" t="s">
        <v>271</v>
      </c>
      <c r="L3152">
        <v>1579</v>
      </c>
      <c r="M3152" t="s">
        <v>272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2"/>
      <c r="S3152" t="s">
        <v>305</v>
      </c>
      <c r="U3152" s="182"/>
    </row>
    <row r="3153" spans="1:21" x14ac:dyDescent="0.35">
      <c r="A3153">
        <v>5</v>
      </c>
      <c r="B3153" t="s">
        <v>182</v>
      </c>
      <c r="C3153">
        <v>2020</v>
      </c>
      <c r="D3153">
        <v>8</v>
      </c>
      <c r="E3153" t="s">
        <v>195</v>
      </c>
      <c r="F3153">
        <v>1</v>
      </c>
      <c r="G3153" t="s">
        <v>184</v>
      </c>
      <c r="H3153">
        <v>11</v>
      </c>
      <c r="I3153" t="s">
        <v>284</v>
      </c>
      <c r="J3153" t="s">
        <v>116</v>
      </c>
      <c r="K3153" t="s">
        <v>186</v>
      </c>
      <c r="L3153">
        <v>200</v>
      </c>
      <c r="M3153" t="s">
        <v>211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2"/>
      <c r="S3153" t="s">
        <v>305</v>
      </c>
      <c r="U3153" s="182"/>
    </row>
    <row r="3154" spans="1:21" x14ac:dyDescent="0.35">
      <c r="A3154">
        <v>5</v>
      </c>
      <c r="B3154" t="s">
        <v>182</v>
      </c>
      <c r="C3154">
        <v>2020</v>
      </c>
      <c r="D3154">
        <v>8</v>
      </c>
      <c r="E3154" t="s">
        <v>195</v>
      </c>
      <c r="F3154">
        <v>77</v>
      </c>
      <c r="G3154" t="s">
        <v>213</v>
      </c>
      <c r="H3154">
        <v>5</v>
      </c>
      <c r="I3154" t="s">
        <v>191</v>
      </c>
      <c r="J3154" t="s">
        <v>116</v>
      </c>
      <c r="K3154" t="s">
        <v>186</v>
      </c>
      <c r="L3154">
        <v>1577</v>
      </c>
      <c r="M3154" t="s">
        <v>234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2"/>
      <c r="S3154" t="s">
        <v>305</v>
      </c>
      <c r="U3154" s="182"/>
    </row>
    <row r="3155" spans="1:21" x14ac:dyDescent="0.35">
      <c r="A3155">
        <v>5</v>
      </c>
      <c r="B3155" t="s">
        <v>182</v>
      </c>
      <c r="C3155">
        <v>2020</v>
      </c>
      <c r="D3155">
        <v>8</v>
      </c>
      <c r="E3155" t="s">
        <v>195</v>
      </c>
      <c r="F3155">
        <v>3</v>
      </c>
      <c r="G3155" t="s">
        <v>190</v>
      </c>
      <c r="H3155">
        <v>11</v>
      </c>
      <c r="I3155" t="s">
        <v>284</v>
      </c>
      <c r="J3155" t="s">
        <v>116</v>
      </c>
      <c r="K3155" t="s">
        <v>186</v>
      </c>
      <c r="L3155">
        <v>300</v>
      </c>
      <c r="M3155" t="s">
        <v>192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2"/>
      <c r="S3155" t="s">
        <v>305</v>
      </c>
      <c r="U3155" s="182"/>
    </row>
    <row r="3156" spans="1:21" x14ac:dyDescent="0.35">
      <c r="A3156">
        <v>5</v>
      </c>
      <c r="B3156" t="s">
        <v>182</v>
      </c>
      <c r="C3156">
        <v>2020</v>
      </c>
      <c r="D3156">
        <v>8</v>
      </c>
      <c r="E3156" t="s">
        <v>195</v>
      </c>
      <c r="F3156">
        <v>6</v>
      </c>
      <c r="G3156" t="s">
        <v>193</v>
      </c>
      <c r="H3156">
        <v>603</v>
      </c>
      <c r="I3156" t="s">
        <v>197</v>
      </c>
      <c r="J3156" t="s">
        <v>126</v>
      </c>
      <c r="K3156" t="s">
        <v>198</v>
      </c>
      <c r="L3156">
        <v>700</v>
      </c>
      <c r="M3156" t="s">
        <v>194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2"/>
      <c r="S3156" t="s">
        <v>305</v>
      </c>
      <c r="U3156" s="182"/>
    </row>
    <row r="3157" spans="1:21" x14ac:dyDescent="0.35">
      <c r="A3157">
        <v>5</v>
      </c>
      <c r="B3157" t="s">
        <v>182</v>
      </c>
      <c r="C3157">
        <v>2020</v>
      </c>
      <c r="D3157">
        <v>8</v>
      </c>
      <c r="E3157" t="s">
        <v>195</v>
      </c>
      <c r="F3157">
        <v>6</v>
      </c>
      <c r="G3157" t="s">
        <v>193</v>
      </c>
      <c r="H3157">
        <v>615</v>
      </c>
      <c r="I3157" t="s">
        <v>293</v>
      </c>
      <c r="J3157" t="s">
        <v>124</v>
      </c>
      <c r="K3157" t="s">
        <v>262</v>
      </c>
      <c r="L3157">
        <v>4562</v>
      </c>
      <c r="M3157" t="s">
        <v>212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2"/>
      <c r="S3157" t="s">
        <v>305</v>
      </c>
      <c r="U3157" s="182"/>
    </row>
    <row r="3158" spans="1:21" x14ac:dyDescent="0.35">
      <c r="A3158">
        <v>4</v>
      </c>
      <c r="B3158" t="s">
        <v>188</v>
      </c>
      <c r="C3158">
        <v>2020</v>
      </c>
      <c r="D3158">
        <v>8</v>
      </c>
      <c r="E3158" t="s">
        <v>195</v>
      </c>
      <c r="F3158">
        <v>60</v>
      </c>
      <c r="G3158" t="s">
        <v>213</v>
      </c>
      <c r="H3158">
        <v>615</v>
      </c>
      <c r="I3158" t="s">
        <v>293</v>
      </c>
      <c r="J3158" t="s">
        <v>124</v>
      </c>
      <c r="K3158" t="s">
        <v>262</v>
      </c>
      <c r="L3158">
        <v>4563</v>
      </c>
      <c r="M3158" t="s">
        <v>229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2"/>
      <c r="S3158" t="s">
        <v>305</v>
      </c>
      <c r="U3158" s="182"/>
    </row>
    <row r="3159" spans="1:21" x14ac:dyDescent="0.35">
      <c r="A3159">
        <v>5</v>
      </c>
      <c r="B3159" t="s">
        <v>182</v>
      </c>
      <c r="C3159">
        <v>2020</v>
      </c>
      <c r="D3159">
        <v>8</v>
      </c>
      <c r="E3159" t="s">
        <v>195</v>
      </c>
      <c r="F3159">
        <v>6</v>
      </c>
      <c r="G3159" t="s">
        <v>193</v>
      </c>
      <c r="H3159">
        <v>607</v>
      </c>
      <c r="I3159" t="s">
        <v>294</v>
      </c>
      <c r="J3159" t="s">
        <v>131</v>
      </c>
      <c r="K3159" t="s">
        <v>281</v>
      </c>
      <c r="L3159">
        <v>700</v>
      </c>
      <c r="M3159" t="s">
        <v>194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2"/>
      <c r="S3159" t="s">
        <v>305</v>
      </c>
      <c r="U3159" s="182"/>
    </row>
    <row r="3160" spans="1:21" x14ac:dyDescent="0.35">
      <c r="A3160">
        <v>5</v>
      </c>
      <c r="B3160" t="s">
        <v>182</v>
      </c>
      <c r="C3160">
        <v>2020</v>
      </c>
      <c r="D3160">
        <v>8</v>
      </c>
      <c r="E3160" t="s">
        <v>195</v>
      </c>
      <c r="F3160">
        <v>6</v>
      </c>
      <c r="G3160" t="s">
        <v>193</v>
      </c>
      <c r="H3160">
        <v>624</v>
      </c>
      <c r="I3160" t="s">
        <v>227</v>
      </c>
      <c r="J3160" t="s">
        <v>125</v>
      </c>
      <c r="K3160" t="s">
        <v>228</v>
      </c>
      <c r="L3160">
        <v>4562</v>
      </c>
      <c r="M3160" t="s">
        <v>212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2"/>
      <c r="S3160" t="s">
        <v>305</v>
      </c>
      <c r="U3160" s="182"/>
    </row>
    <row r="3161" spans="1:21" x14ac:dyDescent="0.35">
      <c r="A3161">
        <v>5</v>
      </c>
      <c r="B3161" t="s">
        <v>182</v>
      </c>
      <c r="C3161">
        <v>2020</v>
      </c>
      <c r="D3161">
        <v>8</v>
      </c>
      <c r="E3161" t="s">
        <v>195</v>
      </c>
      <c r="F3161">
        <v>6</v>
      </c>
      <c r="G3161" t="s">
        <v>193</v>
      </c>
      <c r="H3161">
        <v>601</v>
      </c>
      <c r="I3161" t="s">
        <v>261</v>
      </c>
      <c r="J3161" t="s">
        <v>124</v>
      </c>
      <c r="K3161" t="s">
        <v>262</v>
      </c>
      <c r="L3161">
        <v>700</v>
      </c>
      <c r="M3161" t="s">
        <v>194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2"/>
      <c r="S3161" t="s">
        <v>305</v>
      </c>
      <c r="U3161" s="182"/>
    </row>
    <row r="3162" spans="1:21" x14ac:dyDescent="0.35">
      <c r="A3162">
        <v>5</v>
      </c>
      <c r="B3162" t="s">
        <v>182</v>
      </c>
      <c r="C3162">
        <v>2020</v>
      </c>
      <c r="D3162">
        <v>8</v>
      </c>
      <c r="E3162" t="s">
        <v>195</v>
      </c>
      <c r="F3162">
        <v>1</v>
      </c>
      <c r="G3162" t="s">
        <v>184</v>
      </c>
      <c r="H3162">
        <v>603</v>
      </c>
      <c r="I3162" t="s">
        <v>197</v>
      </c>
      <c r="J3162" t="s">
        <v>126</v>
      </c>
      <c r="K3162" t="s">
        <v>198</v>
      </c>
      <c r="L3162">
        <v>200</v>
      </c>
      <c r="M3162" t="s">
        <v>211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2"/>
      <c r="S3162" t="s">
        <v>305</v>
      </c>
      <c r="U3162" s="182"/>
    </row>
    <row r="3163" spans="1:21" x14ac:dyDescent="0.35">
      <c r="A3163">
        <v>5</v>
      </c>
      <c r="B3163" t="s">
        <v>182</v>
      </c>
      <c r="C3163">
        <v>2020</v>
      </c>
      <c r="D3163">
        <v>8</v>
      </c>
      <c r="E3163" t="s">
        <v>195</v>
      </c>
      <c r="F3163">
        <v>5</v>
      </c>
      <c r="G3163" t="s">
        <v>196</v>
      </c>
      <c r="H3163">
        <v>603</v>
      </c>
      <c r="I3163" t="s">
        <v>197</v>
      </c>
      <c r="J3163" t="s">
        <v>126</v>
      </c>
      <c r="K3163" t="s">
        <v>198</v>
      </c>
      <c r="L3163">
        <v>460</v>
      </c>
      <c r="M3163" t="s">
        <v>199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2"/>
      <c r="S3163" t="s">
        <v>305</v>
      </c>
      <c r="U3163" s="182"/>
    </row>
    <row r="3164" spans="1:21" x14ac:dyDescent="0.35">
      <c r="A3164">
        <v>5</v>
      </c>
      <c r="B3164" t="s">
        <v>182</v>
      </c>
      <c r="C3164">
        <v>2020</v>
      </c>
      <c r="D3164">
        <v>8</v>
      </c>
      <c r="E3164" t="s">
        <v>195</v>
      </c>
      <c r="F3164">
        <v>10</v>
      </c>
      <c r="G3164" t="s">
        <v>239</v>
      </c>
      <c r="H3164">
        <v>603</v>
      </c>
      <c r="I3164" t="s">
        <v>197</v>
      </c>
      <c r="J3164" t="s">
        <v>126</v>
      </c>
      <c r="K3164" t="s">
        <v>198</v>
      </c>
      <c r="L3164">
        <v>207</v>
      </c>
      <c r="M3164" t="s">
        <v>244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2"/>
      <c r="S3164" t="s">
        <v>305</v>
      </c>
      <c r="U3164" s="182"/>
    </row>
    <row r="3165" spans="1:21" x14ac:dyDescent="0.35">
      <c r="A3165">
        <v>5</v>
      </c>
      <c r="B3165" t="s">
        <v>182</v>
      </c>
      <c r="C3165">
        <v>2020</v>
      </c>
      <c r="D3165">
        <v>8</v>
      </c>
      <c r="E3165" t="s">
        <v>195</v>
      </c>
      <c r="F3165">
        <v>6</v>
      </c>
      <c r="G3165" t="s">
        <v>193</v>
      </c>
      <c r="H3165">
        <v>621</v>
      </c>
      <c r="I3165" t="s">
        <v>260</v>
      </c>
      <c r="J3165" t="s">
        <v>117</v>
      </c>
      <c r="K3165" t="s">
        <v>225</v>
      </c>
      <c r="L3165">
        <v>4562</v>
      </c>
      <c r="M3165" t="s">
        <v>212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2"/>
      <c r="S3165" t="s">
        <v>305</v>
      </c>
      <c r="U3165" s="182"/>
    </row>
    <row r="3166" spans="1:21" x14ac:dyDescent="0.35">
      <c r="A3166">
        <v>4</v>
      </c>
      <c r="B3166" t="s">
        <v>188</v>
      </c>
      <c r="C3166">
        <v>2020</v>
      </c>
      <c r="D3166">
        <v>8</v>
      </c>
      <c r="E3166" t="s">
        <v>195</v>
      </c>
      <c r="F3166">
        <v>3</v>
      </c>
      <c r="G3166" t="s">
        <v>190</v>
      </c>
      <c r="H3166">
        <v>710</v>
      </c>
      <c r="I3166" t="s">
        <v>221</v>
      </c>
      <c r="J3166" t="s">
        <v>208</v>
      </c>
      <c r="K3166" t="s">
        <v>209</v>
      </c>
      <c r="L3166">
        <v>4532</v>
      </c>
      <c r="M3166" t="s">
        <v>201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2"/>
      <c r="S3166" t="s">
        <v>305</v>
      </c>
      <c r="U3166" s="182"/>
    </row>
    <row r="3167" spans="1:21" x14ac:dyDescent="0.35">
      <c r="A3167">
        <v>5</v>
      </c>
      <c r="B3167" t="s">
        <v>182</v>
      </c>
      <c r="C3167">
        <v>2020</v>
      </c>
      <c r="D3167">
        <v>8</v>
      </c>
      <c r="E3167" t="s">
        <v>195</v>
      </c>
      <c r="F3167">
        <v>79</v>
      </c>
      <c r="G3167" t="s">
        <v>213</v>
      </c>
      <c r="H3167">
        <v>710</v>
      </c>
      <c r="I3167" t="s">
        <v>221</v>
      </c>
      <c r="J3167" t="s">
        <v>208</v>
      </c>
      <c r="K3167" t="s">
        <v>209</v>
      </c>
      <c r="L3167">
        <v>4579</v>
      </c>
      <c r="M3167" t="s">
        <v>222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2"/>
      <c r="S3167" t="s">
        <v>305</v>
      </c>
      <c r="U3167" s="182"/>
    </row>
    <row r="3168" spans="1:21" x14ac:dyDescent="0.35">
      <c r="A3168">
        <v>4</v>
      </c>
      <c r="B3168" t="s">
        <v>188</v>
      </c>
      <c r="C3168">
        <v>2020</v>
      </c>
      <c r="D3168">
        <v>8</v>
      </c>
      <c r="E3168" t="s">
        <v>195</v>
      </c>
      <c r="F3168">
        <v>3</v>
      </c>
      <c r="G3168" t="s">
        <v>190</v>
      </c>
      <c r="H3168">
        <v>1</v>
      </c>
      <c r="I3168" t="s">
        <v>230</v>
      </c>
      <c r="J3168" t="s">
        <v>122</v>
      </c>
      <c r="K3168" t="s">
        <v>231</v>
      </c>
      <c r="L3168">
        <v>300</v>
      </c>
      <c r="M3168" t="s">
        <v>192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2"/>
      <c r="S3168" t="s">
        <v>305</v>
      </c>
      <c r="U3168" s="182"/>
    </row>
    <row r="3169" spans="1:21" x14ac:dyDescent="0.35">
      <c r="A3169">
        <v>5</v>
      </c>
      <c r="B3169" t="s">
        <v>182</v>
      </c>
      <c r="C3169">
        <v>2020</v>
      </c>
      <c r="D3169">
        <v>8</v>
      </c>
      <c r="E3169" t="s">
        <v>195</v>
      </c>
      <c r="F3169">
        <v>3</v>
      </c>
      <c r="G3169" t="s">
        <v>190</v>
      </c>
      <c r="H3169">
        <v>2</v>
      </c>
      <c r="I3169" t="s">
        <v>265</v>
      </c>
      <c r="J3169" t="s">
        <v>122</v>
      </c>
      <c r="K3169" t="s">
        <v>231</v>
      </c>
      <c r="L3169">
        <v>300</v>
      </c>
      <c r="M3169" t="s">
        <v>192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2"/>
      <c r="S3169" t="s">
        <v>305</v>
      </c>
      <c r="U3169" s="182"/>
    </row>
    <row r="3170" spans="1:21" x14ac:dyDescent="0.35">
      <c r="A3170">
        <v>5</v>
      </c>
      <c r="B3170" t="s">
        <v>182</v>
      </c>
      <c r="C3170">
        <v>2020</v>
      </c>
      <c r="D3170">
        <v>8</v>
      </c>
      <c r="E3170" t="s">
        <v>195</v>
      </c>
      <c r="F3170">
        <v>60</v>
      </c>
      <c r="G3170" t="s">
        <v>213</v>
      </c>
      <c r="H3170">
        <v>601</v>
      </c>
      <c r="I3170" t="s">
        <v>261</v>
      </c>
      <c r="J3170" t="s">
        <v>124</v>
      </c>
      <c r="K3170" t="s">
        <v>262</v>
      </c>
      <c r="L3170">
        <v>360</v>
      </c>
      <c r="M3170" t="s">
        <v>226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2"/>
      <c r="S3170" t="s">
        <v>305</v>
      </c>
      <c r="U3170" s="182"/>
    </row>
    <row r="3171" spans="1:21" x14ac:dyDescent="0.35">
      <c r="A3171">
        <v>4</v>
      </c>
      <c r="B3171" t="s">
        <v>188</v>
      </c>
      <c r="C3171">
        <v>2020</v>
      </c>
      <c r="D3171">
        <v>8</v>
      </c>
      <c r="E3171" t="s">
        <v>195</v>
      </c>
      <c r="F3171">
        <v>10</v>
      </c>
      <c r="G3171" t="s">
        <v>239</v>
      </c>
      <c r="H3171">
        <v>903</v>
      </c>
      <c r="I3171" t="s">
        <v>240</v>
      </c>
      <c r="J3171" t="s">
        <v>122</v>
      </c>
      <c r="K3171" t="s">
        <v>231</v>
      </c>
      <c r="L3171">
        <v>4513</v>
      </c>
      <c r="M3171" t="s">
        <v>241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2"/>
      <c r="S3171" t="s">
        <v>305</v>
      </c>
      <c r="U3171" s="182"/>
    </row>
    <row r="3172" spans="1:21" x14ac:dyDescent="0.35">
      <c r="A3172">
        <v>5</v>
      </c>
      <c r="B3172" t="s">
        <v>182</v>
      </c>
      <c r="C3172">
        <v>2020</v>
      </c>
      <c r="D3172">
        <v>8</v>
      </c>
      <c r="E3172" t="s">
        <v>195</v>
      </c>
      <c r="F3172">
        <v>75</v>
      </c>
      <c r="G3172" t="s">
        <v>213</v>
      </c>
      <c r="H3172">
        <v>701</v>
      </c>
      <c r="I3172" t="s">
        <v>207</v>
      </c>
      <c r="J3172" t="s">
        <v>208</v>
      </c>
      <c r="K3172" t="s">
        <v>209</v>
      </c>
      <c r="L3172">
        <v>1575</v>
      </c>
      <c r="M3172" t="s">
        <v>219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2"/>
      <c r="S3172" t="s">
        <v>305</v>
      </c>
      <c r="U3172" s="182"/>
    </row>
    <row r="3173" spans="1:21" x14ac:dyDescent="0.35">
      <c r="A3173">
        <v>5</v>
      </c>
      <c r="B3173" t="s">
        <v>182</v>
      </c>
      <c r="C3173">
        <v>2020</v>
      </c>
      <c r="D3173">
        <v>8</v>
      </c>
      <c r="E3173" t="s">
        <v>195</v>
      </c>
      <c r="F3173">
        <v>3</v>
      </c>
      <c r="G3173" t="s">
        <v>190</v>
      </c>
      <c r="H3173">
        <v>8</v>
      </c>
      <c r="I3173" t="s">
        <v>249</v>
      </c>
      <c r="J3173" t="s">
        <v>127</v>
      </c>
      <c r="K3173" t="s">
        <v>250</v>
      </c>
      <c r="L3173">
        <v>300</v>
      </c>
      <c r="M3173" t="s">
        <v>192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2"/>
      <c r="S3173" t="s">
        <v>305</v>
      </c>
      <c r="U3173" s="182"/>
    </row>
    <row r="3174" spans="1:21" x14ac:dyDescent="0.35">
      <c r="A3174">
        <v>5</v>
      </c>
      <c r="B3174" t="s">
        <v>182</v>
      </c>
      <c r="C3174">
        <v>2020</v>
      </c>
      <c r="D3174">
        <v>8</v>
      </c>
      <c r="E3174" t="s">
        <v>195</v>
      </c>
      <c r="F3174">
        <v>5</v>
      </c>
      <c r="G3174" t="s">
        <v>196</v>
      </c>
      <c r="H3174">
        <v>8</v>
      </c>
      <c r="I3174" t="s">
        <v>249</v>
      </c>
      <c r="J3174" t="s">
        <v>127</v>
      </c>
      <c r="K3174" t="s">
        <v>250</v>
      </c>
      <c r="L3174">
        <v>460</v>
      </c>
      <c r="M3174" t="s">
        <v>199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2"/>
      <c r="S3174" t="s">
        <v>305</v>
      </c>
      <c r="U3174" s="182"/>
    </row>
    <row r="3175" spans="1:21" x14ac:dyDescent="0.35">
      <c r="A3175">
        <v>5</v>
      </c>
      <c r="B3175" t="s">
        <v>182</v>
      </c>
      <c r="C3175">
        <v>2020</v>
      </c>
      <c r="D3175">
        <v>8</v>
      </c>
      <c r="E3175" t="s">
        <v>195</v>
      </c>
      <c r="F3175">
        <v>79</v>
      </c>
      <c r="G3175" t="s">
        <v>213</v>
      </c>
      <c r="H3175">
        <v>951</v>
      </c>
      <c r="I3175" t="s">
        <v>251</v>
      </c>
      <c r="J3175" t="s">
        <v>127</v>
      </c>
      <c r="K3175" t="s">
        <v>250</v>
      </c>
      <c r="L3175">
        <v>4579</v>
      </c>
      <c r="M3175" t="s">
        <v>222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2"/>
      <c r="S3175" t="s">
        <v>305</v>
      </c>
      <c r="U3175" s="182"/>
    </row>
    <row r="3176" spans="1:21" x14ac:dyDescent="0.35">
      <c r="A3176">
        <v>5</v>
      </c>
      <c r="B3176" t="s">
        <v>182</v>
      </c>
      <c r="C3176">
        <v>2020</v>
      </c>
      <c r="D3176">
        <v>8</v>
      </c>
      <c r="E3176" t="s">
        <v>195</v>
      </c>
      <c r="F3176">
        <v>6</v>
      </c>
      <c r="G3176" t="s">
        <v>193</v>
      </c>
      <c r="H3176">
        <v>608</v>
      </c>
      <c r="I3176" t="s">
        <v>291</v>
      </c>
      <c r="J3176" t="s">
        <v>279</v>
      </c>
      <c r="K3176" t="s">
        <v>213</v>
      </c>
      <c r="L3176">
        <v>700</v>
      </c>
      <c r="M3176" t="s">
        <v>194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2"/>
      <c r="S3176" t="s">
        <v>305</v>
      </c>
      <c r="U3176" s="182"/>
    </row>
    <row r="3177" spans="1:21" x14ac:dyDescent="0.35">
      <c r="A3177">
        <v>5</v>
      </c>
      <c r="B3177" t="s">
        <v>182</v>
      </c>
      <c r="C3177">
        <v>2020</v>
      </c>
      <c r="D3177">
        <v>8</v>
      </c>
      <c r="E3177" t="s">
        <v>195</v>
      </c>
      <c r="F3177">
        <v>6</v>
      </c>
      <c r="G3177" t="s">
        <v>193</v>
      </c>
      <c r="H3177">
        <v>625</v>
      </c>
      <c r="I3177" t="s">
        <v>287</v>
      </c>
      <c r="J3177" t="s">
        <v>133</v>
      </c>
      <c r="K3177" t="s">
        <v>213</v>
      </c>
      <c r="L3177">
        <v>700</v>
      </c>
      <c r="M3177" t="s">
        <v>194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2"/>
      <c r="S3177" t="s">
        <v>305</v>
      </c>
      <c r="U3177" s="182"/>
    </row>
    <row r="3178" spans="1:21" x14ac:dyDescent="0.35">
      <c r="A3178">
        <v>5</v>
      </c>
      <c r="B3178" t="s">
        <v>182</v>
      </c>
      <c r="C3178">
        <v>2020</v>
      </c>
      <c r="D3178">
        <v>8</v>
      </c>
      <c r="E3178" t="s">
        <v>195</v>
      </c>
      <c r="F3178">
        <v>60</v>
      </c>
      <c r="G3178" t="s">
        <v>213</v>
      </c>
      <c r="H3178">
        <v>615</v>
      </c>
      <c r="I3178" t="s">
        <v>293</v>
      </c>
      <c r="J3178" t="s">
        <v>124</v>
      </c>
      <c r="K3178" t="s">
        <v>262</v>
      </c>
      <c r="L3178">
        <v>4563</v>
      </c>
      <c r="M3178" t="s">
        <v>229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2"/>
      <c r="S3178" t="s">
        <v>305</v>
      </c>
      <c r="U3178" s="182"/>
    </row>
    <row r="3179" spans="1:21" x14ac:dyDescent="0.35">
      <c r="A3179">
        <v>5</v>
      </c>
      <c r="B3179" t="s">
        <v>182</v>
      </c>
      <c r="C3179">
        <v>2020</v>
      </c>
      <c r="D3179">
        <v>8</v>
      </c>
      <c r="E3179" t="s">
        <v>195</v>
      </c>
      <c r="F3179">
        <v>6</v>
      </c>
      <c r="G3179" t="s">
        <v>193</v>
      </c>
      <c r="H3179">
        <v>606</v>
      </c>
      <c r="I3179" t="s">
        <v>280</v>
      </c>
      <c r="J3179" t="s">
        <v>131</v>
      </c>
      <c r="K3179" t="s">
        <v>281</v>
      </c>
      <c r="L3179">
        <v>700</v>
      </c>
      <c r="M3179" t="s">
        <v>194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2"/>
      <c r="S3179" t="s">
        <v>305</v>
      </c>
      <c r="U3179" s="182"/>
    </row>
    <row r="3180" spans="1:21" x14ac:dyDescent="0.35">
      <c r="A3180">
        <v>5</v>
      </c>
      <c r="B3180" t="s">
        <v>182</v>
      </c>
      <c r="C3180">
        <v>2020</v>
      </c>
      <c r="D3180">
        <v>8</v>
      </c>
      <c r="E3180" t="s">
        <v>195</v>
      </c>
      <c r="F3180">
        <v>6</v>
      </c>
      <c r="G3180" t="s">
        <v>193</v>
      </c>
      <c r="H3180">
        <v>623</v>
      </c>
      <c r="I3180" t="s">
        <v>296</v>
      </c>
      <c r="J3180" t="s">
        <v>125</v>
      </c>
      <c r="K3180" t="s">
        <v>228</v>
      </c>
      <c r="L3180">
        <v>700</v>
      </c>
      <c r="M3180" t="s">
        <v>194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2"/>
      <c r="S3180" t="s">
        <v>305</v>
      </c>
      <c r="U3180" s="182"/>
    </row>
    <row r="3181" spans="1:21" x14ac:dyDescent="0.35">
      <c r="A3181">
        <v>5</v>
      </c>
      <c r="B3181" t="s">
        <v>182</v>
      </c>
      <c r="C3181">
        <v>2020</v>
      </c>
      <c r="D3181">
        <v>8</v>
      </c>
      <c r="E3181" t="s">
        <v>195</v>
      </c>
      <c r="F3181">
        <v>10</v>
      </c>
      <c r="G3181" t="s">
        <v>239</v>
      </c>
      <c r="H3181">
        <v>602</v>
      </c>
      <c r="I3181" t="s">
        <v>247</v>
      </c>
      <c r="J3181" t="s">
        <v>126</v>
      </c>
      <c r="K3181" t="s">
        <v>198</v>
      </c>
      <c r="L3181">
        <v>207</v>
      </c>
      <c r="M3181" t="s">
        <v>244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2"/>
      <c r="S3181" t="s">
        <v>305</v>
      </c>
      <c r="U3181" s="182"/>
    </row>
    <row r="3182" spans="1:21" x14ac:dyDescent="0.35">
      <c r="A3182">
        <v>5</v>
      </c>
      <c r="B3182" t="s">
        <v>182</v>
      </c>
      <c r="C3182">
        <v>2020</v>
      </c>
      <c r="D3182">
        <v>8</v>
      </c>
      <c r="E3182" t="s">
        <v>195</v>
      </c>
      <c r="F3182">
        <v>60</v>
      </c>
      <c r="G3182" t="s">
        <v>213</v>
      </c>
      <c r="H3182">
        <v>621</v>
      </c>
      <c r="I3182" t="s">
        <v>260</v>
      </c>
      <c r="J3182" t="s">
        <v>117</v>
      </c>
      <c r="K3182" t="s">
        <v>225</v>
      </c>
      <c r="L3182">
        <v>4563</v>
      </c>
      <c r="M3182" t="s">
        <v>229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2"/>
      <c r="S3182" t="s">
        <v>305</v>
      </c>
      <c r="U3182" s="182"/>
    </row>
    <row r="3183" spans="1:21" x14ac:dyDescent="0.35">
      <c r="A3183">
        <v>5</v>
      </c>
      <c r="B3183" t="s">
        <v>182</v>
      </c>
      <c r="C3183">
        <v>2020</v>
      </c>
      <c r="D3183">
        <v>8</v>
      </c>
      <c r="E3183" t="s">
        <v>195</v>
      </c>
      <c r="F3183">
        <v>71</v>
      </c>
      <c r="G3183" t="s">
        <v>213</v>
      </c>
      <c r="H3183">
        <v>1</v>
      </c>
      <c r="I3183" t="s">
        <v>230</v>
      </c>
      <c r="J3183" t="s">
        <v>122</v>
      </c>
      <c r="K3183" t="s">
        <v>231</v>
      </c>
      <c r="L3183">
        <v>1571</v>
      </c>
      <c r="M3183" t="s">
        <v>266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2"/>
      <c r="S3183" t="s">
        <v>305</v>
      </c>
      <c r="U3183" s="182"/>
    </row>
    <row r="3184" spans="1:21" x14ac:dyDescent="0.35">
      <c r="A3184">
        <v>5</v>
      </c>
      <c r="B3184" t="s">
        <v>182</v>
      </c>
      <c r="C3184">
        <v>2020</v>
      </c>
      <c r="D3184">
        <v>8</v>
      </c>
      <c r="E3184" t="s">
        <v>195</v>
      </c>
      <c r="F3184">
        <v>1</v>
      </c>
      <c r="G3184" t="s">
        <v>184</v>
      </c>
      <c r="H3184">
        <v>6</v>
      </c>
      <c r="I3184" t="s">
        <v>257</v>
      </c>
      <c r="J3184" t="s">
        <v>123</v>
      </c>
      <c r="K3184" t="s">
        <v>243</v>
      </c>
      <c r="L3184">
        <v>200</v>
      </c>
      <c r="M3184" t="s">
        <v>211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2"/>
      <c r="S3184" t="s">
        <v>305</v>
      </c>
      <c r="U3184" s="182"/>
    </row>
    <row r="3185" spans="1:21" x14ac:dyDescent="0.35">
      <c r="A3185">
        <v>4</v>
      </c>
      <c r="B3185" t="s">
        <v>188</v>
      </c>
      <c r="C3185">
        <v>2020</v>
      </c>
      <c r="D3185">
        <v>8</v>
      </c>
      <c r="E3185" t="s">
        <v>195</v>
      </c>
      <c r="F3185">
        <v>1</v>
      </c>
      <c r="G3185" t="s">
        <v>184</v>
      </c>
      <c r="H3185">
        <v>903</v>
      </c>
      <c r="I3185" t="s">
        <v>240</v>
      </c>
      <c r="J3185" t="s">
        <v>122</v>
      </c>
      <c r="K3185" t="s">
        <v>231</v>
      </c>
      <c r="L3185">
        <v>4512</v>
      </c>
      <c r="M3185" t="s">
        <v>187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2"/>
      <c r="S3185" t="s">
        <v>305</v>
      </c>
      <c r="U3185" s="182"/>
    </row>
    <row r="3186" spans="1:21" x14ac:dyDescent="0.35">
      <c r="A3186">
        <v>5</v>
      </c>
      <c r="B3186" t="s">
        <v>182</v>
      </c>
      <c r="C3186">
        <v>2020</v>
      </c>
      <c r="D3186">
        <v>8</v>
      </c>
      <c r="E3186" t="s">
        <v>195</v>
      </c>
      <c r="F3186">
        <v>5</v>
      </c>
      <c r="G3186" t="s">
        <v>196</v>
      </c>
      <c r="H3186">
        <v>13</v>
      </c>
      <c r="I3186" t="s">
        <v>297</v>
      </c>
      <c r="J3186" t="s">
        <v>120</v>
      </c>
      <c r="K3186" t="s">
        <v>217</v>
      </c>
      <c r="L3186">
        <v>460</v>
      </c>
      <c r="M3186" t="s">
        <v>199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2"/>
      <c r="S3186" t="s">
        <v>305</v>
      </c>
      <c r="U3186" s="182"/>
    </row>
    <row r="3187" spans="1:21" x14ac:dyDescent="0.35">
      <c r="A3187">
        <v>5</v>
      </c>
      <c r="B3187" t="s">
        <v>182</v>
      </c>
      <c r="C3187">
        <v>2020</v>
      </c>
      <c r="D3187">
        <v>8</v>
      </c>
      <c r="E3187" t="s">
        <v>195</v>
      </c>
      <c r="F3187">
        <v>79</v>
      </c>
      <c r="G3187" t="s">
        <v>213</v>
      </c>
      <c r="H3187">
        <v>18</v>
      </c>
      <c r="I3187" t="s">
        <v>216</v>
      </c>
      <c r="J3187" t="s">
        <v>120</v>
      </c>
      <c r="K3187" t="s">
        <v>217</v>
      </c>
      <c r="L3187">
        <v>1579</v>
      </c>
      <c r="M3187" t="s">
        <v>272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2"/>
      <c r="S3187" t="s">
        <v>305</v>
      </c>
      <c r="U3187" s="182"/>
    </row>
    <row r="3188" spans="1:21" x14ac:dyDescent="0.35">
      <c r="A3188">
        <v>4</v>
      </c>
      <c r="B3188" t="s">
        <v>188</v>
      </c>
      <c r="C3188">
        <v>2020</v>
      </c>
      <c r="D3188">
        <v>8</v>
      </c>
      <c r="E3188" t="s">
        <v>195</v>
      </c>
      <c r="F3188">
        <v>3</v>
      </c>
      <c r="G3188" t="s">
        <v>190</v>
      </c>
      <c r="H3188">
        <v>954</v>
      </c>
      <c r="I3188" t="s">
        <v>238</v>
      </c>
      <c r="J3188" t="s">
        <v>120</v>
      </c>
      <c r="K3188" t="s">
        <v>217</v>
      </c>
      <c r="L3188">
        <v>4532</v>
      </c>
      <c r="M3188" t="s">
        <v>201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2"/>
      <c r="S3188" t="s">
        <v>305</v>
      </c>
      <c r="U3188" s="182"/>
    </row>
    <row r="3189" spans="1:21" x14ac:dyDescent="0.35">
      <c r="A3189">
        <v>5</v>
      </c>
      <c r="B3189" t="s">
        <v>182</v>
      </c>
      <c r="C3189">
        <v>2020</v>
      </c>
      <c r="D3189">
        <v>8</v>
      </c>
      <c r="E3189" t="s">
        <v>195</v>
      </c>
      <c r="F3189">
        <v>3</v>
      </c>
      <c r="G3189" t="s">
        <v>190</v>
      </c>
      <c r="H3189">
        <v>10</v>
      </c>
      <c r="I3189" t="s">
        <v>252</v>
      </c>
      <c r="J3189" t="s">
        <v>118</v>
      </c>
      <c r="K3189" t="s">
        <v>237</v>
      </c>
      <c r="L3189">
        <v>300</v>
      </c>
      <c r="M3189" t="s">
        <v>192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2"/>
      <c r="S3189" t="s">
        <v>305</v>
      </c>
      <c r="U3189" s="182"/>
    </row>
    <row r="3190" spans="1:21" x14ac:dyDescent="0.35">
      <c r="A3190">
        <v>5</v>
      </c>
      <c r="B3190" t="s">
        <v>182</v>
      </c>
      <c r="C3190">
        <v>2020</v>
      </c>
      <c r="D3190">
        <v>8</v>
      </c>
      <c r="E3190" t="s">
        <v>195</v>
      </c>
      <c r="F3190">
        <v>3</v>
      </c>
      <c r="G3190" t="s">
        <v>190</v>
      </c>
      <c r="H3190">
        <v>701</v>
      </c>
      <c r="I3190" t="s">
        <v>207</v>
      </c>
      <c r="J3190" t="s">
        <v>208</v>
      </c>
      <c r="K3190" t="s">
        <v>209</v>
      </c>
      <c r="L3190">
        <v>300</v>
      </c>
      <c r="M3190" t="s">
        <v>192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2"/>
      <c r="S3190" t="s">
        <v>305</v>
      </c>
      <c r="U3190" s="182"/>
    </row>
    <row r="3191" spans="1:21" x14ac:dyDescent="0.35">
      <c r="A3191">
        <v>5</v>
      </c>
      <c r="B3191" t="s">
        <v>182</v>
      </c>
      <c r="C3191">
        <v>2020</v>
      </c>
      <c r="D3191">
        <v>8</v>
      </c>
      <c r="E3191" t="s">
        <v>195</v>
      </c>
      <c r="F3191">
        <v>5</v>
      </c>
      <c r="G3191" t="s">
        <v>196</v>
      </c>
      <c r="H3191">
        <v>950</v>
      </c>
      <c r="I3191" t="s">
        <v>185</v>
      </c>
      <c r="J3191" t="s">
        <v>116</v>
      </c>
      <c r="K3191" t="s">
        <v>186</v>
      </c>
      <c r="L3191">
        <v>4552</v>
      </c>
      <c r="M3191" t="s">
        <v>277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2"/>
      <c r="S3191" t="s">
        <v>305</v>
      </c>
      <c r="U3191" s="182"/>
    </row>
    <row r="3192" spans="1:21" x14ac:dyDescent="0.35">
      <c r="A3192">
        <v>4</v>
      </c>
      <c r="B3192" t="s">
        <v>188</v>
      </c>
      <c r="C3192">
        <v>2020</v>
      </c>
      <c r="D3192">
        <v>8</v>
      </c>
      <c r="E3192" t="s">
        <v>195</v>
      </c>
      <c r="F3192">
        <v>3</v>
      </c>
      <c r="G3192" t="s">
        <v>190</v>
      </c>
      <c r="H3192">
        <v>953</v>
      </c>
      <c r="I3192" t="s">
        <v>214</v>
      </c>
      <c r="J3192" t="s">
        <v>119</v>
      </c>
      <c r="K3192" t="s">
        <v>215</v>
      </c>
      <c r="L3192">
        <v>4532</v>
      </c>
      <c r="M3192" t="s">
        <v>201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2"/>
      <c r="S3192" t="s">
        <v>305</v>
      </c>
      <c r="U3192" s="182"/>
    </row>
    <row r="3193" spans="1:21" x14ac:dyDescent="0.35">
      <c r="A3193">
        <v>5</v>
      </c>
      <c r="B3193" t="s">
        <v>182</v>
      </c>
      <c r="C3193">
        <v>2020</v>
      </c>
      <c r="D3193">
        <v>8</v>
      </c>
      <c r="E3193" t="s">
        <v>195</v>
      </c>
      <c r="F3193">
        <v>1</v>
      </c>
      <c r="G3193" t="s">
        <v>184</v>
      </c>
      <c r="H3193">
        <v>15</v>
      </c>
      <c r="I3193" t="s">
        <v>253</v>
      </c>
      <c r="J3193" t="s">
        <v>119</v>
      </c>
      <c r="K3193" t="s">
        <v>215</v>
      </c>
      <c r="L3193">
        <v>200</v>
      </c>
      <c r="M3193" t="s">
        <v>211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2"/>
      <c r="S3193" t="s">
        <v>305</v>
      </c>
      <c r="U3193" s="182"/>
    </row>
    <row r="3194" spans="1:21" x14ac:dyDescent="0.35">
      <c r="A3194">
        <v>5</v>
      </c>
      <c r="B3194" t="s">
        <v>182</v>
      </c>
      <c r="C3194">
        <v>2020</v>
      </c>
      <c r="D3194">
        <v>8</v>
      </c>
      <c r="E3194" t="s">
        <v>195</v>
      </c>
      <c r="F3194">
        <v>75</v>
      </c>
      <c r="G3194" t="s">
        <v>213</v>
      </c>
      <c r="H3194">
        <v>5</v>
      </c>
      <c r="I3194" t="s">
        <v>191</v>
      </c>
      <c r="J3194" t="s">
        <v>116</v>
      </c>
      <c r="K3194" t="s">
        <v>186</v>
      </c>
      <c r="L3194">
        <v>1575</v>
      </c>
      <c r="M3194" t="s">
        <v>219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2"/>
      <c r="S3194" t="s">
        <v>305</v>
      </c>
      <c r="U3194" s="182"/>
    </row>
    <row r="3195" spans="1:21" x14ac:dyDescent="0.35">
      <c r="A3195">
        <v>5</v>
      </c>
      <c r="B3195" t="s">
        <v>182</v>
      </c>
      <c r="C3195">
        <v>2020</v>
      </c>
      <c r="D3195">
        <v>8</v>
      </c>
      <c r="E3195" t="s">
        <v>195</v>
      </c>
      <c r="F3195">
        <v>1</v>
      </c>
      <c r="G3195" t="s">
        <v>184</v>
      </c>
      <c r="H3195">
        <v>616</v>
      </c>
      <c r="I3195" t="s">
        <v>200</v>
      </c>
      <c r="J3195" t="s">
        <v>126</v>
      </c>
      <c r="K3195" t="s">
        <v>198</v>
      </c>
      <c r="L3195">
        <v>4512</v>
      </c>
      <c r="M3195" t="s">
        <v>187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2"/>
      <c r="S3195" t="s">
        <v>305</v>
      </c>
      <c r="U3195" s="182"/>
    </row>
    <row r="3196" spans="1:21" x14ac:dyDescent="0.35">
      <c r="A3196">
        <v>5</v>
      </c>
      <c r="B3196" t="s">
        <v>182</v>
      </c>
      <c r="C3196">
        <v>2020</v>
      </c>
      <c r="D3196">
        <v>8</v>
      </c>
      <c r="E3196" t="s">
        <v>195</v>
      </c>
      <c r="F3196">
        <v>3</v>
      </c>
      <c r="G3196" t="s">
        <v>190</v>
      </c>
      <c r="H3196">
        <v>616</v>
      </c>
      <c r="I3196" t="s">
        <v>200</v>
      </c>
      <c r="J3196" t="s">
        <v>126</v>
      </c>
      <c r="K3196" t="s">
        <v>198</v>
      </c>
      <c r="L3196">
        <v>4532</v>
      </c>
      <c r="M3196" t="s">
        <v>201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2"/>
      <c r="S3196" t="s">
        <v>305</v>
      </c>
      <c r="U3196" s="182"/>
    </row>
    <row r="3197" spans="1:21" x14ac:dyDescent="0.35">
      <c r="A3197">
        <v>5</v>
      </c>
      <c r="B3197" t="s">
        <v>182</v>
      </c>
      <c r="C3197">
        <v>2020</v>
      </c>
      <c r="D3197">
        <v>8</v>
      </c>
      <c r="E3197" t="s">
        <v>195</v>
      </c>
      <c r="F3197">
        <v>3</v>
      </c>
      <c r="G3197" t="s">
        <v>190</v>
      </c>
      <c r="H3197">
        <v>710</v>
      </c>
      <c r="I3197" t="s">
        <v>221</v>
      </c>
      <c r="J3197" t="s">
        <v>208</v>
      </c>
      <c r="K3197" t="s">
        <v>209</v>
      </c>
      <c r="L3197">
        <v>4532</v>
      </c>
      <c r="M3197" t="s">
        <v>201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2"/>
      <c r="S3197" t="s">
        <v>305</v>
      </c>
      <c r="U3197" s="182"/>
    </row>
    <row r="3198" spans="1:21" x14ac:dyDescent="0.35">
      <c r="A3198">
        <v>5</v>
      </c>
      <c r="B3198" t="s">
        <v>182</v>
      </c>
      <c r="C3198">
        <v>2020</v>
      </c>
      <c r="D3198">
        <v>8</v>
      </c>
      <c r="E3198" t="s">
        <v>195</v>
      </c>
      <c r="F3198">
        <v>60</v>
      </c>
      <c r="G3198" t="s">
        <v>213</v>
      </c>
      <c r="H3198">
        <v>623</v>
      </c>
      <c r="I3198" t="s">
        <v>296</v>
      </c>
      <c r="J3198" t="s">
        <v>125</v>
      </c>
      <c r="K3198" t="s">
        <v>228</v>
      </c>
      <c r="L3198">
        <v>360</v>
      </c>
      <c r="M3198" t="s">
        <v>226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2"/>
      <c r="S3198" t="s">
        <v>305</v>
      </c>
      <c r="U3198" s="182"/>
    </row>
    <row r="3199" spans="1:21" x14ac:dyDescent="0.35">
      <c r="A3199">
        <v>5</v>
      </c>
      <c r="B3199" t="s">
        <v>182</v>
      </c>
      <c r="C3199">
        <v>2020</v>
      </c>
      <c r="D3199">
        <v>8</v>
      </c>
      <c r="E3199" t="s">
        <v>195</v>
      </c>
      <c r="F3199">
        <v>5</v>
      </c>
      <c r="G3199" t="s">
        <v>196</v>
      </c>
      <c r="H3199">
        <v>602</v>
      </c>
      <c r="I3199" t="s">
        <v>247</v>
      </c>
      <c r="J3199" t="s">
        <v>126</v>
      </c>
      <c r="K3199" t="s">
        <v>198</v>
      </c>
      <c r="L3199">
        <v>460</v>
      </c>
      <c r="M3199" t="s">
        <v>199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2"/>
      <c r="S3199" t="s">
        <v>305</v>
      </c>
      <c r="U3199" s="182"/>
    </row>
    <row r="3200" spans="1:21" x14ac:dyDescent="0.35">
      <c r="A3200">
        <v>4</v>
      </c>
      <c r="B3200" t="s">
        <v>188</v>
      </c>
      <c r="C3200">
        <v>2020</v>
      </c>
      <c r="D3200">
        <v>8</v>
      </c>
      <c r="E3200" t="s">
        <v>195</v>
      </c>
      <c r="F3200">
        <v>10</v>
      </c>
      <c r="G3200" t="s">
        <v>239</v>
      </c>
      <c r="H3200">
        <v>1</v>
      </c>
      <c r="I3200" t="s">
        <v>230</v>
      </c>
      <c r="J3200" t="s">
        <v>122</v>
      </c>
      <c r="K3200" t="s">
        <v>231</v>
      </c>
      <c r="L3200">
        <v>207</v>
      </c>
      <c r="M3200" t="s">
        <v>244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2"/>
      <c r="S3200" t="s">
        <v>305</v>
      </c>
      <c r="U3200" s="182"/>
    </row>
    <row r="3201" spans="1:21" x14ac:dyDescent="0.35">
      <c r="A3201">
        <v>5</v>
      </c>
      <c r="B3201" t="s">
        <v>182</v>
      </c>
      <c r="C3201">
        <v>2020</v>
      </c>
      <c r="D3201">
        <v>8</v>
      </c>
      <c r="E3201" t="s">
        <v>195</v>
      </c>
      <c r="F3201">
        <v>10</v>
      </c>
      <c r="G3201" t="s">
        <v>239</v>
      </c>
      <c r="H3201">
        <v>7</v>
      </c>
      <c r="I3201" t="s">
        <v>242</v>
      </c>
      <c r="J3201" t="s">
        <v>123</v>
      </c>
      <c r="K3201" t="s">
        <v>243</v>
      </c>
      <c r="L3201">
        <v>207</v>
      </c>
      <c r="M3201" t="s">
        <v>244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2"/>
      <c r="S3201" t="s">
        <v>305</v>
      </c>
      <c r="U3201" s="182"/>
    </row>
    <row r="3202" spans="1:21" x14ac:dyDescent="0.35">
      <c r="A3202">
        <v>5</v>
      </c>
      <c r="B3202" t="s">
        <v>182</v>
      </c>
      <c r="C3202">
        <v>2020</v>
      </c>
      <c r="D3202">
        <v>8</v>
      </c>
      <c r="E3202" t="s">
        <v>195</v>
      </c>
      <c r="F3202">
        <v>1</v>
      </c>
      <c r="G3202" t="s">
        <v>184</v>
      </c>
      <c r="H3202">
        <v>905</v>
      </c>
      <c r="I3202" t="s">
        <v>273</v>
      </c>
      <c r="J3202" t="s">
        <v>123</v>
      </c>
      <c r="K3202" t="s">
        <v>243</v>
      </c>
      <c r="L3202">
        <v>4512</v>
      </c>
      <c r="M3202" t="s">
        <v>187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2"/>
      <c r="S3202" t="s">
        <v>305</v>
      </c>
      <c r="U3202" s="182"/>
    </row>
    <row r="3203" spans="1:21" x14ac:dyDescent="0.35">
      <c r="A3203">
        <v>4</v>
      </c>
      <c r="B3203" t="s">
        <v>188</v>
      </c>
      <c r="C3203">
        <v>2020</v>
      </c>
      <c r="D3203">
        <v>8</v>
      </c>
      <c r="E3203" t="s">
        <v>195</v>
      </c>
      <c r="F3203">
        <v>1</v>
      </c>
      <c r="G3203" t="s">
        <v>184</v>
      </c>
      <c r="H3203">
        <v>905</v>
      </c>
      <c r="I3203" t="s">
        <v>273</v>
      </c>
      <c r="J3203" t="s">
        <v>123</v>
      </c>
      <c r="K3203" t="s">
        <v>243</v>
      </c>
      <c r="L3203">
        <v>4512</v>
      </c>
      <c r="M3203" t="s">
        <v>187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2"/>
      <c r="S3203" t="s">
        <v>305</v>
      </c>
      <c r="U3203" s="182"/>
    </row>
    <row r="3204" spans="1:21" x14ac:dyDescent="0.35">
      <c r="A3204">
        <v>5</v>
      </c>
      <c r="B3204" t="s">
        <v>182</v>
      </c>
      <c r="C3204">
        <v>2020</v>
      </c>
      <c r="D3204">
        <v>8</v>
      </c>
      <c r="E3204" t="s">
        <v>195</v>
      </c>
      <c r="F3204">
        <v>6</v>
      </c>
      <c r="G3204" t="s">
        <v>193</v>
      </c>
      <c r="H3204">
        <v>613</v>
      </c>
      <c r="I3204" t="s">
        <v>259</v>
      </c>
      <c r="J3204" t="s">
        <v>117</v>
      </c>
      <c r="K3204" t="s">
        <v>225</v>
      </c>
      <c r="L3204">
        <v>700</v>
      </c>
      <c r="M3204" t="s">
        <v>194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2"/>
      <c r="S3204" t="s">
        <v>305</v>
      </c>
      <c r="U3204" s="182"/>
    </row>
    <row r="3205" spans="1:21" x14ac:dyDescent="0.35">
      <c r="A3205">
        <v>4</v>
      </c>
      <c r="B3205" t="s">
        <v>188</v>
      </c>
      <c r="C3205">
        <v>2020</v>
      </c>
      <c r="D3205">
        <v>8</v>
      </c>
      <c r="E3205" t="s">
        <v>195</v>
      </c>
      <c r="F3205">
        <v>3</v>
      </c>
      <c r="G3205" t="s">
        <v>190</v>
      </c>
      <c r="H3205">
        <v>621</v>
      </c>
      <c r="I3205" t="s">
        <v>260</v>
      </c>
      <c r="J3205" t="s">
        <v>117</v>
      </c>
      <c r="K3205" t="s">
        <v>225</v>
      </c>
      <c r="L3205">
        <v>4532</v>
      </c>
      <c r="M3205" t="s">
        <v>201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2"/>
      <c r="S3205" t="s">
        <v>305</v>
      </c>
      <c r="U3205" s="182"/>
    </row>
    <row r="3206" spans="1:21" x14ac:dyDescent="0.35">
      <c r="A3206">
        <v>5</v>
      </c>
      <c r="B3206" t="s">
        <v>182</v>
      </c>
      <c r="C3206">
        <v>2020</v>
      </c>
      <c r="D3206">
        <v>8</v>
      </c>
      <c r="E3206" t="s">
        <v>195</v>
      </c>
      <c r="F3206">
        <v>60</v>
      </c>
      <c r="G3206" t="s">
        <v>213</v>
      </c>
      <c r="H3206">
        <v>600</v>
      </c>
      <c r="I3206" t="s">
        <v>267</v>
      </c>
      <c r="J3206" t="s">
        <v>124</v>
      </c>
      <c r="K3206" t="s">
        <v>262</v>
      </c>
      <c r="L3206">
        <v>360</v>
      </c>
      <c r="M3206" t="s">
        <v>226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2"/>
      <c r="S3206" t="s">
        <v>305</v>
      </c>
      <c r="U3206" s="182"/>
    </row>
    <row r="3207" spans="1:21" x14ac:dyDescent="0.35">
      <c r="A3207">
        <v>4</v>
      </c>
      <c r="B3207" t="s">
        <v>188</v>
      </c>
      <c r="C3207">
        <v>2020</v>
      </c>
      <c r="D3207">
        <v>8</v>
      </c>
      <c r="E3207" t="s">
        <v>195</v>
      </c>
      <c r="F3207">
        <v>3</v>
      </c>
      <c r="G3207" t="s">
        <v>190</v>
      </c>
      <c r="H3207">
        <v>903</v>
      </c>
      <c r="I3207" t="s">
        <v>240</v>
      </c>
      <c r="J3207" t="s">
        <v>122</v>
      </c>
      <c r="K3207" t="s">
        <v>231</v>
      </c>
      <c r="L3207">
        <v>4532</v>
      </c>
      <c r="M3207" t="s">
        <v>201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2"/>
      <c r="S3207" t="s">
        <v>305</v>
      </c>
      <c r="U3207" s="182"/>
    </row>
    <row r="3208" spans="1:21" x14ac:dyDescent="0.35">
      <c r="A3208">
        <v>5</v>
      </c>
      <c r="B3208" t="s">
        <v>182</v>
      </c>
      <c r="C3208">
        <v>2020</v>
      </c>
      <c r="D3208">
        <v>8</v>
      </c>
      <c r="E3208" t="s">
        <v>195</v>
      </c>
      <c r="F3208">
        <v>3</v>
      </c>
      <c r="G3208" t="s">
        <v>190</v>
      </c>
      <c r="H3208">
        <v>954</v>
      </c>
      <c r="I3208" t="s">
        <v>238</v>
      </c>
      <c r="J3208" t="s">
        <v>120</v>
      </c>
      <c r="K3208" t="s">
        <v>217</v>
      </c>
      <c r="L3208">
        <v>4532</v>
      </c>
      <c r="M3208" t="s">
        <v>201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2"/>
      <c r="S3208" t="s">
        <v>305</v>
      </c>
      <c r="U3208" s="182"/>
    </row>
    <row r="3209" spans="1:21" x14ac:dyDescent="0.35">
      <c r="A3209">
        <v>5</v>
      </c>
      <c r="B3209" t="s">
        <v>182</v>
      </c>
      <c r="C3209">
        <v>2020</v>
      </c>
      <c r="D3209">
        <v>8</v>
      </c>
      <c r="E3209" t="s">
        <v>195</v>
      </c>
      <c r="F3209">
        <v>1</v>
      </c>
      <c r="G3209" t="s">
        <v>184</v>
      </c>
      <c r="H3209">
        <v>10</v>
      </c>
      <c r="I3209" t="s">
        <v>252</v>
      </c>
      <c r="J3209" t="s">
        <v>118</v>
      </c>
      <c r="K3209" t="s">
        <v>237</v>
      </c>
      <c r="L3209">
        <v>200</v>
      </c>
      <c r="M3209" t="s">
        <v>211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2"/>
      <c r="S3209" t="s">
        <v>305</v>
      </c>
      <c r="U3209" s="182"/>
    </row>
    <row r="3210" spans="1:21" x14ac:dyDescent="0.35">
      <c r="A3210">
        <v>5</v>
      </c>
      <c r="B3210" t="s">
        <v>182</v>
      </c>
      <c r="C3210">
        <v>2020</v>
      </c>
      <c r="D3210">
        <v>8</v>
      </c>
      <c r="E3210" t="s">
        <v>195</v>
      </c>
      <c r="F3210">
        <v>3</v>
      </c>
      <c r="G3210" t="s">
        <v>190</v>
      </c>
      <c r="H3210">
        <v>16</v>
      </c>
      <c r="I3210" t="s">
        <v>282</v>
      </c>
      <c r="J3210" t="s">
        <v>128</v>
      </c>
      <c r="K3210" t="s">
        <v>264</v>
      </c>
      <c r="L3210">
        <v>300</v>
      </c>
      <c r="M3210" t="s">
        <v>192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2"/>
      <c r="S3210" t="s">
        <v>305</v>
      </c>
      <c r="U3210" s="182"/>
    </row>
    <row r="3211" spans="1:21" x14ac:dyDescent="0.35">
      <c r="A3211">
        <v>5</v>
      </c>
      <c r="B3211" t="s">
        <v>182</v>
      </c>
      <c r="C3211">
        <v>2020</v>
      </c>
      <c r="D3211">
        <v>8</v>
      </c>
      <c r="E3211" t="s">
        <v>195</v>
      </c>
      <c r="F3211">
        <v>3</v>
      </c>
      <c r="G3211" t="s">
        <v>190</v>
      </c>
      <c r="H3211">
        <v>950</v>
      </c>
      <c r="I3211" t="s">
        <v>185</v>
      </c>
      <c r="J3211" t="s">
        <v>116</v>
      </c>
      <c r="K3211" t="s">
        <v>186</v>
      </c>
      <c r="L3211">
        <v>4532</v>
      </c>
      <c r="M3211" t="s">
        <v>201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2"/>
      <c r="S3211" t="s">
        <v>305</v>
      </c>
      <c r="U3211" s="182"/>
    </row>
    <row r="3212" spans="1:21" x14ac:dyDescent="0.35">
      <c r="A3212">
        <v>5</v>
      </c>
      <c r="B3212" t="s">
        <v>182</v>
      </c>
      <c r="C3212">
        <v>2020</v>
      </c>
      <c r="D3212">
        <v>8</v>
      </c>
      <c r="E3212" t="s">
        <v>195</v>
      </c>
      <c r="F3212">
        <v>3</v>
      </c>
      <c r="G3212" t="s">
        <v>190</v>
      </c>
      <c r="H3212">
        <v>15</v>
      </c>
      <c r="I3212" t="s">
        <v>253</v>
      </c>
      <c r="J3212" t="s">
        <v>119</v>
      </c>
      <c r="K3212" t="s">
        <v>215</v>
      </c>
      <c r="L3212">
        <v>300</v>
      </c>
      <c r="M3212" t="s">
        <v>192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2"/>
      <c r="S3212" t="s">
        <v>305</v>
      </c>
      <c r="U3212" s="182"/>
    </row>
    <row r="3213" spans="1:21" x14ac:dyDescent="0.35">
      <c r="A3213">
        <v>4</v>
      </c>
      <c r="B3213" t="s">
        <v>188</v>
      </c>
      <c r="C3213">
        <v>2020</v>
      </c>
      <c r="D3213">
        <v>8</v>
      </c>
      <c r="E3213" t="s">
        <v>195</v>
      </c>
      <c r="F3213">
        <v>3</v>
      </c>
      <c r="G3213" t="s">
        <v>190</v>
      </c>
      <c r="H3213">
        <v>15</v>
      </c>
      <c r="I3213" t="s">
        <v>253</v>
      </c>
      <c r="J3213" t="s">
        <v>119</v>
      </c>
      <c r="K3213" t="s">
        <v>215</v>
      </c>
      <c r="L3213">
        <v>300</v>
      </c>
      <c r="M3213" t="s">
        <v>192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2"/>
      <c r="S3213" t="s">
        <v>305</v>
      </c>
      <c r="U3213" s="182"/>
    </row>
    <row r="3214" spans="1:21" x14ac:dyDescent="0.35">
      <c r="A3214">
        <v>5</v>
      </c>
      <c r="B3214" t="s">
        <v>182</v>
      </c>
      <c r="C3214">
        <v>2020</v>
      </c>
      <c r="D3214">
        <v>8</v>
      </c>
      <c r="E3214" t="s">
        <v>195</v>
      </c>
      <c r="F3214">
        <v>1</v>
      </c>
      <c r="G3214" t="s">
        <v>184</v>
      </c>
      <c r="H3214">
        <v>953</v>
      </c>
      <c r="I3214" t="s">
        <v>214</v>
      </c>
      <c r="J3214" t="s">
        <v>119</v>
      </c>
      <c r="K3214" t="s">
        <v>215</v>
      </c>
      <c r="L3214">
        <v>4512</v>
      </c>
      <c r="M3214" t="s">
        <v>187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2"/>
      <c r="S3214" t="s">
        <v>305</v>
      </c>
      <c r="U3214" s="182"/>
    </row>
    <row r="3215" spans="1:21" x14ac:dyDescent="0.35">
      <c r="A3215">
        <v>5</v>
      </c>
      <c r="B3215" t="s">
        <v>182</v>
      </c>
      <c r="C3215">
        <v>2020</v>
      </c>
      <c r="D3215">
        <v>8</v>
      </c>
      <c r="E3215" t="s">
        <v>195</v>
      </c>
      <c r="F3215">
        <v>3</v>
      </c>
      <c r="G3215" t="s">
        <v>190</v>
      </c>
      <c r="H3215">
        <v>952</v>
      </c>
      <c r="I3215" t="s">
        <v>236</v>
      </c>
      <c r="J3215" t="s">
        <v>118</v>
      </c>
      <c r="K3215" t="s">
        <v>237</v>
      </c>
      <c r="L3215">
        <v>4532</v>
      </c>
      <c r="M3215" t="s">
        <v>201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2"/>
      <c r="S3215" t="s">
        <v>305</v>
      </c>
      <c r="U3215" s="182"/>
    </row>
    <row r="3216" spans="1:21" x14ac:dyDescent="0.35">
      <c r="A3216">
        <v>5</v>
      </c>
      <c r="B3216" t="s">
        <v>182</v>
      </c>
      <c r="C3216">
        <v>2020</v>
      </c>
      <c r="D3216">
        <v>8</v>
      </c>
      <c r="E3216" t="s">
        <v>195</v>
      </c>
      <c r="F3216">
        <v>6</v>
      </c>
      <c r="G3216" t="s">
        <v>193</v>
      </c>
      <c r="H3216">
        <v>627</v>
      </c>
      <c r="I3216" t="s">
        <v>258</v>
      </c>
      <c r="J3216" t="s">
        <v>133</v>
      </c>
      <c r="K3216" t="s">
        <v>213</v>
      </c>
      <c r="L3216">
        <v>4562</v>
      </c>
      <c r="M3216" t="s">
        <v>212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2"/>
      <c r="S3216" t="s">
        <v>305</v>
      </c>
      <c r="U3216" s="182"/>
    </row>
    <row r="3217" spans="1:21" x14ac:dyDescent="0.35">
      <c r="A3217">
        <v>5</v>
      </c>
      <c r="B3217" t="s">
        <v>182</v>
      </c>
      <c r="C3217">
        <v>2020</v>
      </c>
      <c r="D3217">
        <v>8</v>
      </c>
      <c r="E3217" t="s">
        <v>195</v>
      </c>
      <c r="F3217">
        <v>1</v>
      </c>
      <c r="G3217" t="s">
        <v>184</v>
      </c>
      <c r="H3217">
        <v>5</v>
      </c>
      <c r="I3217" t="s">
        <v>191</v>
      </c>
      <c r="J3217" t="s">
        <v>116</v>
      </c>
      <c r="K3217" t="s">
        <v>186</v>
      </c>
      <c r="L3217">
        <v>200</v>
      </c>
      <c r="M3217" t="s">
        <v>211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2"/>
      <c r="S3217" t="s">
        <v>305</v>
      </c>
      <c r="U3217" s="182"/>
    </row>
    <row r="3218" spans="1:21" x14ac:dyDescent="0.35">
      <c r="A3218">
        <v>5</v>
      </c>
      <c r="B3218" t="s">
        <v>182</v>
      </c>
      <c r="C3218">
        <v>2020</v>
      </c>
      <c r="D3218">
        <v>8</v>
      </c>
      <c r="E3218" t="s">
        <v>195</v>
      </c>
      <c r="F3218">
        <v>10</v>
      </c>
      <c r="G3218" t="s">
        <v>239</v>
      </c>
      <c r="H3218">
        <v>5</v>
      </c>
      <c r="I3218" t="s">
        <v>191</v>
      </c>
      <c r="J3218" t="s">
        <v>116</v>
      </c>
      <c r="K3218" t="s">
        <v>186</v>
      </c>
      <c r="L3218">
        <v>207</v>
      </c>
      <c r="M3218" t="s">
        <v>244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2"/>
      <c r="S3218" t="s">
        <v>305</v>
      </c>
      <c r="U3218" s="182"/>
    </row>
    <row r="3219" spans="1:21" x14ac:dyDescent="0.35">
      <c r="A3219">
        <v>5</v>
      </c>
      <c r="B3219" t="s">
        <v>182</v>
      </c>
      <c r="C3219">
        <v>2020</v>
      </c>
      <c r="D3219">
        <v>8</v>
      </c>
      <c r="E3219" t="s">
        <v>195</v>
      </c>
      <c r="F3219">
        <v>79</v>
      </c>
      <c r="G3219" t="s">
        <v>213</v>
      </c>
      <c r="H3219">
        <v>5</v>
      </c>
      <c r="I3219" t="s">
        <v>191</v>
      </c>
      <c r="J3219" t="s">
        <v>116</v>
      </c>
      <c r="K3219" t="s">
        <v>186</v>
      </c>
      <c r="L3219">
        <v>1579</v>
      </c>
      <c r="M3219" t="s">
        <v>272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2"/>
      <c r="S3219" t="s">
        <v>305</v>
      </c>
      <c r="U3219" s="182"/>
    </row>
    <row r="3220" spans="1:21" x14ac:dyDescent="0.35">
      <c r="A3220">
        <v>5</v>
      </c>
      <c r="B3220" t="s">
        <v>182</v>
      </c>
      <c r="C3220">
        <v>2020</v>
      </c>
      <c r="D3220">
        <v>8</v>
      </c>
      <c r="E3220" t="s">
        <v>195</v>
      </c>
      <c r="F3220">
        <v>10</v>
      </c>
      <c r="G3220" t="s">
        <v>239</v>
      </c>
      <c r="H3220">
        <v>616</v>
      </c>
      <c r="I3220" t="s">
        <v>200</v>
      </c>
      <c r="J3220" t="s">
        <v>126</v>
      </c>
      <c r="K3220" t="s">
        <v>198</v>
      </c>
      <c r="L3220">
        <v>4513</v>
      </c>
      <c r="M3220" t="s">
        <v>241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2"/>
      <c r="S3220" t="s">
        <v>305</v>
      </c>
      <c r="U3220" s="182"/>
    </row>
    <row r="3221" spans="1:21" x14ac:dyDescent="0.35">
      <c r="A3221">
        <v>5</v>
      </c>
      <c r="B3221" t="s">
        <v>182</v>
      </c>
      <c r="C3221">
        <v>2020</v>
      </c>
      <c r="D3221">
        <v>8</v>
      </c>
      <c r="E3221" t="s">
        <v>195</v>
      </c>
      <c r="F3221">
        <v>6</v>
      </c>
      <c r="G3221" t="s">
        <v>193</v>
      </c>
      <c r="H3221">
        <v>619</v>
      </c>
      <c r="I3221" t="s">
        <v>278</v>
      </c>
      <c r="J3221" t="s">
        <v>279</v>
      </c>
      <c r="K3221" t="s">
        <v>213</v>
      </c>
      <c r="L3221">
        <v>4562</v>
      </c>
      <c r="M3221" t="s">
        <v>212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2"/>
      <c r="S3221" t="s">
        <v>305</v>
      </c>
      <c r="U3221" s="182"/>
    </row>
    <row r="3222" spans="1:21" x14ac:dyDescent="0.35">
      <c r="A3222">
        <v>5</v>
      </c>
      <c r="B3222" t="s">
        <v>182</v>
      </c>
      <c r="C3222">
        <v>2020</v>
      </c>
      <c r="D3222">
        <v>8</v>
      </c>
      <c r="E3222" t="s">
        <v>195</v>
      </c>
      <c r="F3222">
        <v>6</v>
      </c>
      <c r="G3222" t="s">
        <v>193</v>
      </c>
      <c r="H3222">
        <v>618</v>
      </c>
      <c r="I3222" t="s">
        <v>295</v>
      </c>
      <c r="J3222" t="s">
        <v>131</v>
      </c>
      <c r="K3222" t="s">
        <v>281</v>
      </c>
      <c r="L3222">
        <v>4562</v>
      </c>
      <c r="M3222" t="s">
        <v>212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2"/>
      <c r="S3222" t="s">
        <v>305</v>
      </c>
      <c r="U3222" s="182"/>
    </row>
    <row r="3223" spans="1:21" x14ac:dyDescent="0.35">
      <c r="A3223">
        <v>4</v>
      </c>
      <c r="B3223" t="s">
        <v>188</v>
      </c>
      <c r="C3223">
        <v>2020</v>
      </c>
      <c r="D3223">
        <v>8</v>
      </c>
      <c r="E3223" t="s">
        <v>195</v>
      </c>
      <c r="F3223">
        <v>6</v>
      </c>
      <c r="G3223" t="s">
        <v>193</v>
      </c>
      <c r="H3223">
        <v>624</v>
      </c>
      <c r="I3223" t="s">
        <v>227</v>
      </c>
      <c r="J3223" t="s">
        <v>125</v>
      </c>
      <c r="K3223" t="s">
        <v>228</v>
      </c>
      <c r="L3223">
        <v>4562</v>
      </c>
      <c r="M3223" t="s">
        <v>212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2"/>
      <c r="S3223" t="s">
        <v>305</v>
      </c>
      <c r="U3223" s="182"/>
    </row>
    <row r="3224" spans="1:21" x14ac:dyDescent="0.35">
      <c r="A3224">
        <v>5</v>
      </c>
      <c r="B3224" t="s">
        <v>182</v>
      </c>
      <c r="C3224">
        <v>2020</v>
      </c>
      <c r="D3224">
        <v>8</v>
      </c>
      <c r="E3224" t="s">
        <v>195</v>
      </c>
      <c r="F3224">
        <v>3</v>
      </c>
      <c r="G3224" t="s">
        <v>190</v>
      </c>
      <c r="H3224">
        <v>602</v>
      </c>
      <c r="I3224" t="s">
        <v>247</v>
      </c>
      <c r="J3224" t="s">
        <v>126</v>
      </c>
      <c r="K3224" t="s">
        <v>198</v>
      </c>
      <c r="L3224">
        <v>300</v>
      </c>
      <c r="M3224" t="s">
        <v>192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2"/>
      <c r="S3224" t="s">
        <v>305</v>
      </c>
      <c r="U3224" s="182"/>
    </row>
    <row r="3225" spans="1:21" x14ac:dyDescent="0.35">
      <c r="A3225">
        <v>5</v>
      </c>
      <c r="B3225" t="s">
        <v>182</v>
      </c>
      <c r="C3225">
        <v>2020</v>
      </c>
      <c r="D3225">
        <v>8</v>
      </c>
      <c r="E3225" t="s">
        <v>195</v>
      </c>
      <c r="F3225">
        <v>5</v>
      </c>
      <c r="G3225" t="s">
        <v>196</v>
      </c>
      <c r="H3225">
        <v>616</v>
      </c>
      <c r="I3225" t="s">
        <v>200</v>
      </c>
      <c r="J3225" t="s">
        <v>126</v>
      </c>
      <c r="K3225" t="s">
        <v>198</v>
      </c>
      <c r="L3225">
        <v>4552</v>
      </c>
      <c r="M3225" t="s">
        <v>277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2"/>
      <c r="S3225" t="s">
        <v>305</v>
      </c>
      <c r="U3225" s="182"/>
    </row>
    <row r="3226" spans="1:21" x14ac:dyDescent="0.35">
      <c r="A3226">
        <v>5</v>
      </c>
      <c r="B3226" t="s">
        <v>182</v>
      </c>
      <c r="C3226">
        <v>2020</v>
      </c>
      <c r="D3226">
        <v>8</v>
      </c>
      <c r="E3226" t="s">
        <v>195</v>
      </c>
      <c r="F3226">
        <v>1</v>
      </c>
      <c r="G3226" t="s">
        <v>184</v>
      </c>
      <c r="H3226">
        <v>1</v>
      </c>
      <c r="I3226" t="s">
        <v>230</v>
      </c>
      <c r="J3226" t="s">
        <v>122</v>
      </c>
      <c r="K3226" t="s">
        <v>231</v>
      </c>
      <c r="L3226">
        <v>200</v>
      </c>
      <c r="M3226" t="s">
        <v>211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2"/>
      <c r="S3226" t="s">
        <v>305</v>
      </c>
      <c r="U3226" s="182"/>
    </row>
    <row r="3227" spans="1:21" x14ac:dyDescent="0.35">
      <c r="A3227">
        <v>4</v>
      </c>
      <c r="B3227" t="s">
        <v>188</v>
      </c>
      <c r="C3227">
        <v>2020</v>
      </c>
      <c r="D3227">
        <v>8</v>
      </c>
      <c r="E3227" t="s">
        <v>195</v>
      </c>
      <c r="F3227">
        <v>1</v>
      </c>
      <c r="G3227" t="s">
        <v>184</v>
      </c>
      <c r="H3227">
        <v>1</v>
      </c>
      <c r="I3227" t="s">
        <v>230</v>
      </c>
      <c r="J3227" t="s">
        <v>122</v>
      </c>
      <c r="K3227" t="s">
        <v>231</v>
      </c>
      <c r="L3227">
        <v>200</v>
      </c>
      <c r="M3227" t="s">
        <v>211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2"/>
      <c r="S3227" t="s">
        <v>305</v>
      </c>
      <c r="U3227" s="182"/>
    </row>
    <row r="3228" spans="1:21" x14ac:dyDescent="0.35">
      <c r="A3228">
        <v>5</v>
      </c>
      <c r="B3228" t="s">
        <v>182</v>
      </c>
      <c r="C3228">
        <v>2020</v>
      </c>
      <c r="D3228">
        <v>8</v>
      </c>
      <c r="E3228" t="s">
        <v>195</v>
      </c>
      <c r="F3228">
        <v>72</v>
      </c>
      <c r="G3228" t="s">
        <v>213</v>
      </c>
      <c r="H3228">
        <v>1</v>
      </c>
      <c r="I3228" t="s">
        <v>230</v>
      </c>
      <c r="J3228" t="s">
        <v>122</v>
      </c>
      <c r="K3228" t="s">
        <v>231</v>
      </c>
      <c r="L3228">
        <v>1572</v>
      </c>
      <c r="M3228" t="s">
        <v>232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2"/>
      <c r="S3228" t="s">
        <v>305</v>
      </c>
      <c r="U3228" s="182"/>
    </row>
    <row r="3229" spans="1:21" x14ac:dyDescent="0.35">
      <c r="A3229">
        <v>5</v>
      </c>
      <c r="B3229" t="s">
        <v>182</v>
      </c>
      <c r="C3229">
        <v>2020</v>
      </c>
      <c r="D3229">
        <v>8</v>
      </c>
      <c r="E3229" t="s">
        <v>195</v>
      </c>
      <c r="F3229">
        <v>1</v>
      </c>
      <c r="G3229" t="s">
        <v>184</v>
      </c>
      <c r="H3229">
        <v>903</v>
      </c>
      <c r="I3229" t="s">
        <v>240</v>
      </c>
      <c r="J3229" t="s">
        <v>122</v>
      </c>
      <c r="K3229" t="s">
        <v>231</v>
      </c>
      <c r="L3229">
        <v>4512</v>
      </c>
      <c r="M3229" t="s">
        <v>187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2"/>
      <c r="S3229" t="s">
        <v>305</v>
      </c>
      <c r="U3229" s="182"/>
    </row>
    <row r="3230" spans="1:21" x14ac:dyDescent="0.35">
      <c r="A3230">
        <v>5</v>
      </c>
      <c r="B3230" t="s">
        <v>182</v>
      </c>
      <c r="C3230">
        <v>2020</v>
      </c>
      <c r="D3230">
        <v>8</v>
      </c>
      <c r="E3230" t="s">
        <v>195</v>
      </c>
      <c r="F3230">
        <v>5</v>
      </c>
      <c r="G3230" t="s">
        <v>196</v>
      </c>
      <c r="H3230">
        <v>18</v>
      </c>
      <c r="I3230" t="s">
        <v>216</v>
      </c>
      <c r="J3230" t="s">
        <v>120</v>
      </c>
      <c r="K3230" t="s">
        <v>217</v>
      </c>
      <c r="L3230">
        <v>460</v>
      </c>
      <c r="M3230" t="s">
        <v>199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2"/>
      <c r="S3230" t="s">
        <v>305</v>
      </c>
      <c r="U3230" s="182"/>
    </row>
    <row r="3231" spans="1:21" x14ac:dyDescent="0.35">
      <c r="A3231">
        <v>5</v>
      </c>
      <c r="B3231" t="s">
        <v>182</v>
      </c>
      <c r="C3231">
        <v>2020</v>
      </c>
      <c r="D3231">
        <v>8</v>
      </c>
      <c r="E3231" t="s">
        <v>195</v>
      </c>
      <c r="F3231">
        <v>3</v>
      </c>
      <c r="G3231" t="s">
        <v>190</v>
      </c>
      <c r="H3231">
        <v>18</v>
      </c>
      <c r="I3231" t="s">
        <v>216</v>
      </c>
      <c r="J3231" t="s">
        <v>120</v>
      </c>
      <c r="K3231" t="s">
        <v>217</v>
      </c>
      <c r="L3231">
        <v>300</v>
      </c>
      <c r="M3231" t="s">
        <v>192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2"/>
      <c r="S3231" t="s">
        <v>305</v>
      </c>
      <c r="U3231" s="182"/>
    </row>
    <row r="3232" spans="1:21" x14ac:dyDescent="0.35">
      <c r="A3232">
        <v>5</v>
      </c>
      <c r="B3232" t="s">
        <v>182</v>
      </c>
      <c r="C3232">
        <v>2020</v>
      </c>
      <c r="D3232">
        <v>8</v>
      </c>
      <c r="E3232" t="s">
        <v>195</v>
      </c>
      <c r="F3232">
        <v>79</v>
      </c>
      <c r="G3232" t="s">
        <v>213</v>
      </c>
      <c r="H3232">
        <v>954</v>
      </c>
      <c r="I3232" t="s">
        <v>238</v>
      </c>
      <c r="J3232" t="s">
        <v>120</v>
      </c>
      <c r="K3232" t="s">
        <v>217</v>
      </c>
      <c r="L3232">
        <v>4579</v>
      </c>
      <c r="M3232" t="s">
        <v>222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2"/>
      <c r="S3232" t="s">
        <v>305</v>
      </c>
      <c r="U3232" s="182"/>
    </row>
    <row r="3233" spans="1:21" x14ac:dyDescent="0.35">
      <c r="A3233">
        <v>5</v>
      </c>
      <c r="B3233" t="s">
        <v>182</v>
      </c>
      <c r="C3233">
        <v>2020</v>
      </c>
      <c r="D3233">
        <v>8</v>
      </c>
      <c r="E3233" t="s">
        <v>195</v>
      </c>
      <c r="F3233">
        <v>5</v>
      </c>
      <c r="G3233" t="s">
        <v>196</v>
      </c>
      <c r="H3233">
        <v>700</v>
      </c>
      <c r="I3233" t="s">
        <v>274</v>
      </c>
      <c r="J3233" t="s">
        <v>208</v>
      </c>
      <c r="K3233" t="s">
        <v>209</v>
      </c>
      <c r="L3233">
        <v>460</v>
      </c>
      <c r="M3233" t="s">
        <v>199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2"/>
      <c r="S3233" t="s">
        <v>305</v>
      </c>
      <c r="U3233" s="182"/>
    </row>
    <row r="3234" spans="1:21" x14ac:dyDescent="0.35">
      <c r="A3234">
        <v>4</v>
      </c>
      <c r="B3234" t="s">
        <v>188</v>
      </c>
      <c r="C3234">
        <v>2020</v>
      </c>
      <c r="D3234">
        <v>8</v>
      </c>
      <c r="E3234" t="s">
        <v>195</v>
      </c>
      <c r="F3234">
        <v>3</v>
      </c>
      <c r="G3234" t="s">
        <v>190</v>
      </c>
      <c r="H3234">
        <v>951</v>
      </c>
      <c r="I3234" t="s">
        <v>251</v>
      </c>
      <c r="J3234" t="s">
        <v>127</v>
      </c>
      <c r="K3234" t="s">
        <v>250</v>
      </c>
      <c r="L3234">
        <v>4532</v>
      </c>
      <c r="M3234" t="s">
        <v>201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2"/>
      <c r="S3234" t="s">
        <v>305</v>
      </c>
      <c r="U3234" s="182"/>
    </row>
    <row r="3235" spans="1:21" x14ac:dyDescent="0.35">
      <c r="A3235">
        <v>5</v>
      </c>
      <c r="B3235" t="s">
        <v>182</v>
      </c>
      <c r="C3235">
        <v>2020</v>
      </c>
      <c r="D3235">
        <v>8</v>
      </c>
      <c r="E3235" t="s">
        <v>195</v>
      </c>
      <c r="F3235">
        <v>6</v>
      </c>
      <c r="G3235" t="s">
        <v>193</v>
      </c>
      <c r="H3235">
        <v>950</v>
      </c>
      <c r="I3235" t="s">
        <v>185</v>
      </c>
      <c r="J3235" t="s">
        <v>116</v>
      </c>
      <c r="K3235" t="s">
        <v>186</v>
      </c>
      <c r="L3235">
        <v>4562</v>
      </c>
      <c r="M3235" t="s">
        <v>212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2"/>
      <c r="S3235" t="s">
        <v>305</v>
      </c>
      <c r="U3235" s="182"/>
    </row>
    <row r="3236" spans="1:21" x14ac:dyDescent="0.35">
      <c r="A3236">
        <v>5</v>
      </c>
      <c r="B3236" t="s">
        <v>182</v>
      </c>
      <c r="C3236">
        <v>2020</v>
      </c>
      <c r="D3236">
        <v>8</v>
      </c>
      <c r="E3236" t="s">
        <v>195</v>
      </c>
      <c r="F3236">
        <v>10</v>
      </c>
      <c r="G3236" t="s">
        <v>239</v>
      </c>
      <c r="H3236">
        <v>950</v>
      </c>
      <c r="I3236" t="s">
        <v>185</v>
      </c>
      <c r="J3236" t="s">
        <v>116</v>
      </c>
      <c r="K3236" t="s">
        <v>186</v>
      </c>
      <c r="L3236">
        <v>4513</v>
      </c>
      <c r="M3236" t="s">
        <v>241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2"/>
      <c r="S3236" t="s">
        <v>305</v>
      </c>
      <c r="U3236" s="182"/>
    </row>
    <row r="3237" spans="1:21" x14ac:dyDescent="0.35">
      <c r="A3237">
        <v>4</v>
      </c>
      <c r="B3237" t="s">
        <v>188</v>
      </c>
      <c r="C3237">
        <v>2020</v>
      </c>
      <c r="D3237">
        <v>8</v>
      </c>
      <c r="E3237" t="s">
        <v>195</v>
      </c>
      <c r="F3237">
        <v>1</v>
      </c>
      <c r="G3237" t="s">
        <v>184</v>
      </c>
      <c r="H3237">
        <v>953</v>
      </c>
      <c r="I3237" t="s">
        <v>214</v>
      </c>
      <c r="J3237" t="s">
        <v>119</v>
      </c>
      <c r="K3237" t="s">
        <v>215</v>
      </c>
      <c r="L3237">
        <v>4512</v>
      </c>
      <c r="M3237" t="s">
        <v>187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2"/>
      <c r="S3237" t="s">
        <v>305</v>
      </c>
      <c r="U3237" s="182"/>
    </row>
    <row r="3238" spans="1:21" x14ac:dyDescent="0.35">
      <c r="A3238">
        <v>5</v>
      </c>
      <c r="B3238" t="s">
        <v>182</v>
      </c>
      <c r="C3238">
        <v>2020</v>
      </c>
      <c r="D3238">
        <v>8</v>
      </c>
      <c r="E3238" t="s">
        <v>195</v>
      </c>
      <c r="F3238">
        <v>5</v>
      </c>
      <c r="G3238" t="s">
        <v>196</v>
      </c>
      <c r="H3238">
        <v>5</v>
      </c>
      <c r="I3238" t="s">
        <v>191</v>
      </c>
      <c r="J3238" t="s">
        <v>116</v>
      </c>
      <c r="K3238" t="s">
        <v>186</v>
      </c>
      <c r="L3238">
        <v>460</v>
      </c>
      <c r="M3238" t="s">
        <v>199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2"/>
      <c r="S3238" t="s">
        <v>305</v>
      </c>
      <c r="U3238" s="182"/>
    </row>
    <row r="3239" spans="1:21" x14ac:dyDescent="0.35">
      <c r="A3239">
        <v>5</v>
      </c>
      <c r="B3239" t="s">
        <v>182</v>
      </c>
      <c r="C3239">
        <v>2020</v>
      </c>
      <c r="D3239">
        <v>9</v>
      </c>
      <c r="E3239" t="s">
        <v>189</v>
      </c>
      <c r="F3239">
        <v>1</v>
      </c>
      <c r="G3239" t="s">
        <v>184</v>
      </c>
      <c r="H3239">
        <v>953</v>
      </c>
      <c r="I3239" t="s">
        <v>214</v>
      </c>
      <c r="J3239" t="s">
        <v>119</v>
      </c>
      <c r="K3239" t="s">
        <v>215</v>
      </c>
      <c r="L3239">
        <v>4512</v>
      </c>
      <c r="M3239" t="s">
        <v>187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2"/>
      <c r="S3239" t="s">
        <v>305</v>
      </c>
      <c r="U3239" s="182"/>
    </row>
    <row r="3240" spans="1:21" x14ac:dyDescent="0.35">
      <c r="A3240">
        <v>4</v>
      </c>
      <c r="B3240" t="s">
        <v>188</v>
      </c>
      <c r="C3240">
        <v>2020</v>
      </c>
      <c r="D3240">
        <v>9</v>
      </c>
      <c r="E3240" t="s">
        <v>189</v>
      </c>
      <c r="F3240">
        <v>3</v>
      </c>
      <c r="G3240" t="s">
        <v>190</v>
      </c>
      <c r="H3240">
        <v>952</v>
      </c>
      <c r="I3240" t="s">
        <v>236</v>
      </c>
      <c r="J3240" t="s">
        <v>118</v>
      </c>
      <c r="K3240" t="s">
        <v>237</v>
      </c>
      <c r="L3240">
        <v>4532</v>
      </c>
      <c r="M3240" t="s">
        <v>201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2"/>
      <c r="S3240" t="s">
        <v>305</v>
      </c>
      <c r="U3240" s="182"/>
    </row>
    <row r="3241" spans="1:21" x14ac:dyDescent="0.35">
      <c r="A3241">
        <v>4</v>
      </c>
      <c r="B3241" t="s">
        <v>188</v>
      </c>
      <c r="C3241">
        <v>2020</v>
      </c>
      <c r="D3241">
        <v>9</v>
      </c>
      <c r="E3241" t="s">
        <v>189</v>
      </c>
      <c r="F3241">
        <v>1</v>
      </c>
      <c r="G3241" t="s">
        <v>184</v>
      </c>
      <c r="H3241">
        <v>10</v>
      </c>
      <c r="I3241" t="s">
        <v>252</v>
      </c>
      <c r="J3241" t="s">
        <v>119</v>
      </c>
      <c r="K3241" t="s">
        <v>215</v>
      </c>
      <c r="L3241">
        <v>200</v>
      </c>
      <c r="M3241" t="s">
        <v>211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2"/>
      <c r="S3241" t="s">
        <v>305</v>
      </c>
      <c r="U3241" s="182"/>
    </row>
    <row r="3242" spans="1:21" x14ac:dyDescent="0.35">
      <c r="A3242">
        <v>5</v>
      </c>
      <c r="B3242" t="s">
        <v>182</v>
      </c>
      <c r="C3242">
        <v>2020</v>
      </c>
      <c r="D3242">
        <v>9</v>
      </c>
      <c r="E3242" t="s">
        <v>189</v>
      </c>
      <c r="F3242">
        <v>3</v>
      </c>
      <c r="G3242" t="s">
        <v>190</v>
      </c>
      <c r="H3242">
        <v>951</v>
      </c>
      <c r="I3242" t="s">
        <v>251</v>
      </c>
      <c r="J3242" t="s">
        <v>127</v>
      </c>
      <c r="K3242" t="s">
        <v>250</v>
      </c>
      <c r="L3242">
        <v>4532</v>
      </c>
      <c r="M3242" t="s">
        <v>201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2"/>
      <c r="S3242" t="s">
        <v>305</v>
      </c>
      <c r="U3242" s="182"/>
    </row>
    <row r="3243" spans="1:21" x14ac:dyDescent="0.35">
      <c r="A3243">
        <v>5</v>
      </c>
      <c r="B3243" t="s">
        <v>182</v>
      </c>
      <c r="C3243">
        <v>2020</v>
      </c>
      <c r="D3243">
        <v>9</v>
      </c>
      <c r="E3243" t="s">
        <v>189</v>
      </c>
      <c r="F3243">
        <v>75</v>
      </c>
      <c r="G3243" t="s">
        <v>213</v>
      </c>
      <c r="H3243">
        <v>950</v>
      </c>
      <c r="I3243" t="s">
        <v>185</v>
      </c>
      <c r="J3243" t="s">
        <v>116</v>
      </c>
      <c r="K3243" t="s">
        <v>186</v>
      </c>
      <c r="L3243">
        <v>4575</v>
      </c>
      <c r="M3243" t="s">
        <v>213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2"/>
      <c r="S3243" t="s">
        <v>305</v>
      </c>
      <c r="U3243" s="182"/>
    </row>
    <row r="3244" spans="1:21" x14ac:dyDescent="0.35">
      <c r="A3244">
        <v>5</v>
      </c>
      <c r="B3244" t="s">
        <v>182</v>
      </c>
      <c r="C3244">
        <v>2020</v>
      </c>
      <c r="D3244">
        <v>9</v>
      </c>
      <c r="E3244" t="s">
        <v>189</v>
      </c>
      <c r="F3244">
        <v>3</v>
      </c>
      <c r="G3244" t="s">
        <v>190</v>
      </c>
      <c r="H3244">
        <v>19</v>
      </c>
      <c r="I3244" t="s">
        <v>263</v>
      </c>
      <c r="J3244" t="s">
        <v>128</v>
      </c>
      <c r="K3244" t="s">
        <v>264</v>
      </c>
      <c r="L3244">
        <v>300</v>
      </c>
      <c r="M3244" t="s">
        <v>192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2"/>
      <c r="S3244" t="s">
        <v>305</v>
      </c>
      <c r="U3244" s="182"/>
    </row>
    <row r="3245" spans="1:21" x14ac:dyDescent="0.35">
      <c r="A3245">
        <v>4</v>
      </c>
      <c r="B3245" t="s">
        <v>188</v>
      </c>
      <c r="C3245">
        <v>2020</v>
      </c>
      <c r="D3245">
        <v>9</v>
      </c>
      <c r="E3245" t="s">
        <v>189</v>
      </c>
      <c r="F3245">
        <v>1</v>
      </c>
      <c r="G3245" t="s">
        <v>184</v>
      </c>
      <c r="H3245">
        <v>6</v>
      </c>
      <c r="I3245" t="s">
        <v>257</v>
      </c>
      <c r="J3245" t="s">
        <v>123</v>
      </c>
      <c r="K3245" t="s">
        <v>243</v>
      </c>
      <c r="L3245">
        <v>200</v>
      </c>
      <c r="M3245" t="s">
        <v>211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2"/>
      <c r="S3245" t="s">
        <v>305</v>
      </c>
      <c r="U3245" s="182"/>
    </row>
    <row r="3246" spans="1:21" x14ac:dyDescent="0.35">
      <c r="A3246">
        <v>4</v>
      </c>
      <c r="B3246" t="s">
        <v>188</v>
      </c>
      <c r="C3246">
        <v>2020</v>
      </c>
      <c r="D3246">
        <v>9</v>
      </c>
      <c r="E3246" t="s">
        <v>189</v>
      </c>
      <c r="F3246">
        <v>1</v>
      </c>
      <c r="G3246" t="s">
        <v>184</v>
      </c>
      <c r="H3246">
        <v>903</v>
      </c>
      <c r="I3246" t="s">
        <v>240</v>
      </c>
      <c r="J3246" t="s">
        <v>122</v>
      </c>
      <c r="K3246" t="s">
        <v>231</v>
      </c>
      <c r="L3246">
        <v>4512</v>
      </c>
      <c r="M3246" t="s">
        <v>187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2"/>
      <c r="S3246" t="s">
        <v>305</v>
      </c>
      <c r="U3246" s="182"/>
    </row>
    <row r="3247" spans="1:21" x14ac:dyDescent="0.35">
      <c r="A3247">
        <v>5</v>
      </c>
      <c r="B3247" t="s">
        <v>182</v>
      </c>
      <c r="C3247">
        <v>2020</v>
      </c>
      <c r="D3247">
        <v>9</v>
      </c>
      <c r="E3247" t="s">
        <v>189</v>
      </c>
      <c r="F3247">
        <v>1</v>
      </c>
      <c r="G3247" t="s">
        <v>184</v>
      </c>
      <c r="H3247">
        <v>602</v>
      </c>
      <c r="I3247" t="s">
        <v>247</v>
      </c>
      <c r="J3247" t="s">
        <v>126</v>
      </c>
      <c r="K3247" t="s">
        <v>198</v>
      </c>
      <c r="L3247">
        <v>200</v>
      </c>
      <c r="M3247" t="s">
        <v>211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2"/>
      <c r="S3247" t="s">
        <v>305</v>
      </c>
      <c r="U3247" s="182"/>
    </row>
    <row r="3248" spans="1:21" x14ac:dyDescent="0.35">
      <c r="A3248">
        <v>5</v>
      </c>
      <c r="B3248" t="s">
        <v>182</v>
      </c>
      <c r="C3248">
        <v>2020</v>
      </c>
      <c r="D3248">
        <v>9</v>
      </c>
      <c r="E3248" t="s">
        <v>189</v>
      </c>
      <c r="F3248">
        <v>60</v>
      </c>
      <c r="G3248" t="s">
        <v>213</v>
      </c>
      <c r="H3248">
        <v>615</v>
      </c>
      <c r="I3248" t="s">
        <v>293</v>
      </c>
      <c r="J3248" t="s">
        <v>124</v>
      </c>
      <c r="K3248" t="s">
        <v>262</v>
      </c>
      <c r="L3248">
        <v>4563</v>
      </c>
      <c r="M3248" t="s">
        <v>229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2"/>
      <c r="S3248" t="s">
        <v>305</v>
      </c>
      <c r="U3248" s="182"/>
    </row>
    <row r="3249" spans="1:21" x14ac:dyDescent="0.35">
      <c r="A3249">
        <v>5</v>
      </c>
      <c r="B3249" t="s">
        <v>182</v>
      </c>
      <c r="C3249">
        <v>2020</v>
      </c>
      <c r="D3249">
        <v>9</v>
      </c>
      <c r="E3249" t="s">
        <v>189</v>
      </c>
      <c r="F3249">
        <v>6</v>
      </c>
      <c r="G3249" t="s">
        <v>193</v>
      </c>
      <c r="H3249">
        <v>623</v>
      </c>
      <c r="I3249" t="s">
        <v>296</v>
      </c>
      <c r="J3249" t="s">
        <v>125</v>
      </c>
      <c r="K3249" t="s">
        <v>228</v>
      </c>
      <c r="L3249">
        <v>700</v>
      </c>
      <c r="M3249" t="s">
        <v>194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2"/>
      <c r="S3249" t="s">
        <v>305</v>
      </c>
      <c r="U3249" s="182"/>
    </row>
    <row r="3250" spans="1:21" x14ac:dyDescent="0.35">
      <c r="A3250">
        <v>5</v>
      </c>
      <c r="B3250" t="s">
        <v>182</v>
      </c>
      <c r="C3250">
        <v>2020</v>
      </c>
      <c r="D3250">
        <v>9</v>
      </c>
      <c r="E3250" t="s">
        <v>189</v>
      </c>
      <c r="F3250">
        <v>6</v>
      </c>
      <c r="G3250" t="s">
        <v>193</v>
      </c>
      <c r="H3250">
        <v>612</v>
      </c>
      <c r="I3250" t="s">
        <v>224</v>
      </c>
      <c r="J3250" t="s">
        <v>117</v>
      </c>
      <c r="K3250" t="s">
        <v>225</v>
      </c>
      <c r="L3250">
        <v>700</v>
      </c>
      <c r="M3250" t="s">
        <v>194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2"/>
      <c r="S3250" t="s">
        <v>305</v>
      </c>
      <c r="U3250" s="182"/>
    </row>
    <row r="3251" spans="1:21" x14ac:dyDescent="0.35">
      <c r="A3251">
        <v>5</v>
      </c>
      <c r="B3251" t="s">
        <v>182</v>
      </c>
      <c r="C3251">
        <v>2020</v>
      </c>
      <c r="D3251">
        <v>9</v>
      </c>
      <c r="E3251" t="s">
        <v>189</v>
      </c>
      <c r="F3251">
        <v>79</v>
      </c>
      <c r="G3251" t="s">
        <v>213</v>
      </c>
      <c r="H3251">
        <v>153</v>
      </c>
      <c r="I3251" t="s">
        <v>270</v>
      </c>
      <c r="J3251" t="s">
        <v>271</v>
      </c>
      <c r="K3251" t="s">
        <v>271</v>
      </c>
      <c r="L3251">
        <v>1579</v>
      </c>
      <c r="M3251" t="s">
        <v>272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2"/>
      <c r="S3251" t="s">
        <v>305</v>
      </c>
      <c r="U3251" s="182"/>
    </row>
    <row r="3252" spans="1:21" x14ac:dyDescent="0.35">
      <c r="A3252">
        <v>4</v>
      </c>
      <c r="B3252" t="s">
        <v>188</v>
      </c>
      <c r="C3252">
        <v>2020</v>
      </c>
      <c r="D3252">
        <v>9</v>
      </c>
      <c r="E3252" t="s">
        <v>189</v>
      </c>
      <c r="F3252">
        <v>1</v>
      </c>
      <c r="G3252" t="s">
        <v>184</v>
      </c>
      <c r="H3252">
        <v>950</v>
      </c>
      <c r="I3252" t="s">
        <v>185</v>
      </c>
      <c r="J3252" t="s">
        <v>116</v>
      </c>
      <c r="K3252" t="s">
        <v>186</v>
      </c>
      <c r="L3252">
        <v>4512</v>
      </c>
      <c r="M3252" t="s">
        <v>187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2"/>
      <c r="S3252" t="s">
        <v>305</v>
      </c>
      <c r="U3252" s="182"/>
    </row>
    <row r="3253" spans="1:21" x14ac:dyDescent="0.35">
      <c r="A3253">
        <v>5</v>
      </c>
      <c r="B3253" t="s">
        <v>182</v>
      </c>
      <c r="C3253">
        <v>2020</v>
      </c>
      <c r="D3253">
        <v>9</v>
      </c>
      <c r="E3253" t="s">
        <v>189</v>
      </c>
      <c r="F3253">
        <v>10</v>
      </c>
      <c r="G3253" t="s">
        <v>239</v>
      </c>
      <c r="H3253">
        <v>950</v>
      </c>
      <c r="I3253" t="s">
        <v>185</v>
      </c>
      <c r="J3253" t="s">
        <v>116</v>
      </c>
      <c r="K3253" t="s">
        <v>186</v>
      </c>
      <c r="L3253">
        <v>4513</v>
      </c>
      <c r="M3253" t="s">
        <v>241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2"/>
      <c r="S3253" t="s">
        <v>305</v>
      </c>
      <c r="U3253" s="182"/>
    </row>
    <row r="3254" spans="1:21" x14ac:dyDescent="0.35">
      <c r="A3254">
        <v>4</v>
      </c>
      <c r="B3254" t="s">
        <v>188</v>
      </c>
      <c r="C3254">
        <v>2020</v>
      </c>
      <c r="D3254">
        <v>9</v>
      </c>
      <c r="E3254" t="s">
        <v>189</v>
      </c>
      <c r="F3254">
        <v>3</v>
      </c>
      <c r="G3254" t="s">
        <v>190</v>
      </c>
      <c r="H3254">
        <v>10</v>
      </c>
      <c r="I3254" t="s">
        <v>252</v>
      </c>
      <c r="J3254" t="s">
        <v>119</v>
      </c>
      <c r="K3254" t="s">
        <v>215</v>
      </c>
      <c r="L3254">
        <v>300</v>
      </c>
      <c r="M3254" t="s">
        <v>192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2"/>
      <c r="S3254" t="s">
        <v>305</v>
      </c>
      <c r="U3254" s="182"/>
    </row>
    <row r="3255" spans="1:21" x14ac:dyDescent="0.35">
      <c r="A3255">
        <v>5</v>
      </c>
      <c r="B3255" t="s">
        <v>182</v>
      </c>
      <c r="C3255">
        <v>2020</v>
      </c>
      <c r="D3255">
        <v>9</v>
      </c>
      <c r="E3255" t="s">
        <v>189</v>
      </c>
      <c r="F3255">
        <v>5</v>
      </c>
      <c r="G3255" t="s">
        <v>196</v>
      </c>
      <c r="H3255">
        <v>13</v>
      </c>
      <c r="I3255" t="s">
        <v>297</v>
      </c>
      <c r="J3255" t="s">
        <v>120</v>
      </c>
      <c r="K3255" t="s">
        <v>217</v>
      </c>
      <c r="L3255">
        <v>460</v>
      </c>
      <c r="M3255" t="s">
        <v>199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2"/>
      <c r="S3255" t="s">
        <v>305</v>
      </c>
      <c r="U3255" s="182"/>
    </row>
    <row r="3256" spans="1:21" x14ac:dyDescent="0.35">
      <c r="A3256">
        <v>5</v>
      </c>
      <c r="B3256" t="s">
        <v>182</v>
      </c>
      <c r="C3256">
        <v>2020</v>
      </c>
      <c r="D3256">
        <v>9</v>
      </c>
      <c r="E3256" t="s">
        <v>189</v>
      </c>
      <c r="F3256">
        <v>5</v>
      </c>
      <c r="G3256" t="s">
        <v>196</v>
      </c>
      <c r="H3256">
        <v>18</v>
      </c>
      <c r="I3256" t="s">
        <v>216</v>
      </c>
      <c r="J3256" t="s">
        <v>120</v>
      </c>
      <c r="K3256" t="s">
        <v>217</v>
      </c>
      <c r="L3256">
        <v>460</v>
      </c>
      <c r="M3256" t="s">
        <v>199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2"/>
      <c r="S3256" t="s">
        <v>305</v>
      </c>
      <c r="U3256" s="182"/>
    </row>
    <row r="3257" spans="1:21" x14ac:dyDescent="0.35">
      <c r="A3257">
        <v>5</v>
      </c>
      <c r="B3257" t="s">
        <v>182</v>
      </c>
      <c r="C3257">
        <v>2020</v>
      </c>
      <c r="D3257">
        <v>9</v>
      </c>
      <c r="E3257" t="s">
        <v>189</v>
      </c>
      <c r="F3257">
        <v>5</v>
      </c>
      <c r="G3257" t="s">
        <v>196</v>
      </c>
      <c r="H3257">
        <v>701</v>
      </c>
      <c r="I3257" t="s">
        <v>207</v>
      </c>
      <c r="J3257" t="s">
        <v>208</v>
      </c>
      <c r="K3257" t="s">
        <v>209</v>
      </c>
      <c r="L3257">
        <v>460</v>
      </c>
      <c r="M3257" t="s">
        <v>199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2"/>
      <c r="S3257" t="s">
        <v>305</v>
      </c>
      <c r="U3257" s="182"/>
    </row>
    <row r="3258" spans="1:21" x14ac:dyDescent="0.35">
      <c r="A3258">
        <v>5</v>
      </c>
      <c r="B3258" t="s">
        <v>182</v>
      </c>
      <c r="C3258">
        <v>2020</v>
      </c>
      <c r="D3258">
        <v>9</v>
      </c>
      <c r="E3258" t="s">
        <v>189</v>
      </c>
      <c r="F3258">
        <v>3</v>
      </c>
      <c r="G3258" t="s">
        <v>190</v>
      </c>
      <c r="H3258">
        <v>700</v>
      </c>
      <c r="I3258" t="s">
        <v>274</v>
      </c>
      <c r="J3258" t="s">
        <v>208</v>
      </c>
      <c r="K3258" t="s">
        <v>209</v>
      </c>
      <c r="L3258">
        <v>300</v>
      </c>
      <c r="M3258" t="s">
        <v>192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2"/>
      <c r="S3258" t="s">
        <v>305</v>
      </c>
      <c r="U3258" s="182"/>
    </row>
    <row r="3259" spans="1:21" x14ac:dyDescent="0.35">
      <c r="A3259">
        <v>4</v>
      </c>
      <c r="B3259" t="s">
        <v>188</v>
      </c>
      <c r="C3259">
        <v>2020</v>
      </c>
      <c r="D3259">
        <v>9</v>
      </c>
      <c r="E3259" t="s">
        <v>189</v>
      </c>
      <c r="F3259">
        <v>5</v>
      </c>
      <c r="G3259" t="s">
        <v>196</v>
      </c>
      <c r="H3259">
        <v>18</v>
      </c>
      <c r="I3259" t="s">
        <v>216</v>
      </c>
      <c r="J3259" t="s">
        <v>120</v>
      </c>
      <c r="K3259" t="s">
        <v>217</v>
      </c>
      <c r="L3259">
        <v>460</v>
      </c>
      <c r="M3259" t="s">
        <v>199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2"/>
      <c r="S3259" t="s">
        <v>305</v>
      </c>
      <c r="U3259" s="182"/>
    </row>
    <row r="3260" spans="1:21" x14ac:dyDescent="0.35">
      <c r="A3260">
        <v>4</v>
      </c>
      <c r="B3260" t="s">
        <v>188</v>
      </c>
      <c r="C3260">
        <v>2020</v>
      </c>
      <c r="D3260">
        <v>9</v>
      </c>
      <c r="E3260" t="s">
        <v>189</v>
      </c>
      <c r="F3260">
        <v>3</v>
      </c>
      <c r="G3260" t="s">
        <v>190</v>
      </c>
      <c r="H3260">
        <v>710</v>
      </c>
      <c r="I3260" t="s">
        <v>221</v>
      </c>
      <c r="J3260" t="s">
        <v>208</v>
      </c>
      <c r="K3260" t="s">
        <v>209</v>
      </c>
      <c r="L3260">
        <v>4532</v>
      </c>
      <c r="M3260" t="s">
        <v>201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2"/>
      <c r="S3260" t="s">
        <v>305</v>
      </c>
      <c r="U3260" s="182"/>
    </row>
    <row r="3261" spans="1:21" x14ac:dyDescent="0.35">
      <c r="A3261">
        <v>5</v>
      </c>
      <c r="B3261" t="s">
        <v>182</v>
      </c>
      <c r="C3261">
        <v>2020</v>
      </c>
      <c r="D3261">
        <v>9</v>
      </c>
      <c r="E3261" t="s">
        <v>189</v>
      </c>
      <c r="F3261">
        <v>1</v>
      </c>
      <c r="G3261" t="s">
        <v>184</v>
      </c>
      <c r="H3261">
        <v>7</v>
      </c>
      <c r="I3261" t="s">
        <v>242</v>
      </c>
      <c r="J3261" t="s">
        <v>123</v>
      </c>
      <c r="K3261" t="s">
        <v>243</v>
      </c>
      <c r="L3261">
        <v>200</v>
      </c>
      <c r="M3261" t="s">
        <v>211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2"/>
      <c r="S3261" t="s">
        <v>305</v>
      </c>
      <c r="U3261" s="182"/>
    </row>
    <row r="3262" spans="1:21" x14ac:dyDescent="0.35">
      <c r="A3262">
        <v>4</v>
      </c>
      <c r="B3262" t="s">
        <v>188</v>
      </c>
      <c r="C3262">
        <v>2020</v>
      </c>
      <c r="D3262">
        <v>9</v>
      </c>
      <c r="E3262" t="s">
        <v>189</v>
      </c>
      <c r="F3262">
        <v>10</v>
      </c>
      <c r="G3262" t="s">
        <v>239</v>
      </c>
      <c r="H3262">
        <v>903</v>
      </c>
      <c r="I3262" t="s">
        <v>240</v>
      </c>
      <c r="J3262" t="s">
        <v>122</v>
      </c>
      <c r="K3262" t="s">
        <v>231</v>
      </c>
      <c r="L3262">
        <v>4513</v>
      </c>
      <c r="M3262" t="s">
        <v>241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2"/>
      <c r="S3262" t="s">
        <v>305</v>
      </c>
      <c r="U3262" s="182"/>
    </row>
    <row r="3263" spans="1:21" x14ac:dyDescent="0.35">
      <c r="A3263">
        <v>5</v>
      </c>
      <c r="B3263" t="s">
        <v>182</v>
      </c>
      <c r="C3263">
        <v>2020</v>
      </c>
      <c r="D3263">
        <v>9</v>
      </c>
      <c r="E3263" t="s">
        <v>189</v>
      </c>
      <c r="F3263">
        <v>10</v>
      </c>
      <c r="G3263" t="s">
        <v>239</v>
      </c>
      <c r="H3263">
        <v>7</v>
      </c>
      <c r="I3263" t="s">
        <v>242</v>
      </c>
      <c r="J3263" t="s">
        <v>123</v>
      </c>
      <c r="K3263" t="s">
        <v>243</v>
      </c>
      <c r="L3263">
        <v>207</v>
      </c>
      <c r="M3263" t="s">
        <v>244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2"/>
      <c r="S3263" t="s">
        <v>305</v>
      </c>
      <c r="U3263" s="182"/>
    </row>
    <row r="3264" spans="1:21" x14ac:dyDescent="0.35">
      <c r="A3264">
        <v>5</v>
      </c>
      <c r="B3264" t="s">
        <v>182</v>
      </c>
      <c r="C3264">
        <v>2020</v>
      </c>
      <c r="D3264">
        <v>9</v>
      </c>
      <c r="E3264" t="s">
        <v>189</v>
      </c>
      <c r="F3264">
        <v>3</v>
      </c>
      <c r="G3264" t="s">
        <v>190</v>
      </c>
      <c r="H3264">
        <v>602</v>
      </c>
      <c r="I3264" t="s">
        <v>247</v>
      </c>
      <c r="J3264" t="s">
        <v>126</v>
      </c>
      <c r="K3264" t="s">
        <v>198</v>
      </c>
      <c r="L3264">
        <v>300</v>
      </c>
      <c r="M3264" t="s">
        <v>192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2"/>
      <c r="S3264" t="s">
        <v>305</v>
      </c>
      <c r="U3264" s="182"/>
    </row>
    <row r="3265" spans="1:21" x14ac:dyDescent="0.35">
      <c r="A3265">
        <v>5</v>
      </c>
      <c r="B3265" t="s">
        <v>182</v>
      </c>
      <c r="C3265">
        <v>2020</v>
      </c>
      <c r="D3265">
        <v>9</v>
      </c>
      <c r="E3265" t="s">
        <v>189</v>
      </c>
      <c r="F3265">
        <v>6</v>
      </c>
      <c r="G3265" t="s">
        <v>193</v>
      </c>
      <c r="H3265">
        <v>615</v>
      </c>
      <c r="I3265" t="s">
        <v>293</v>
      </c>
      <c r="J3265" t="s">
        <v>124</v>
      </c>
      <c r="K3265" t="s">
        <v>262</v>
      </c>
      <c r="L3265">
        <v>4562</v>
      </c>
      <c r="M3265" t="s">
        <v>212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2"/>
      <c r="S3265" t="s">
        <v>305</v>
      </c>
      <c r="U3265" s="182"/>
    </row>
    <row r="3266" spans="1:21" x14ac:dyDescent="0.35">
      <c r="A3266">
        <v>5</v>
      </c>
      <c r="B3266" t="s">
        <v>182</v>
      </c>
      <c r="C3266">
        <v>2020</v>
      </c>
      <c r="D3266">
        <v>9</v>
      </c>
      <c r="E3266" t="s">
        <v>189</v>
      </c>
      <c r="F3266">
        <v>60</v>
      </c>
      <c r="G3266" t="s">
        <v>213</v>
      </c>
      <c r="H3266">
        <v>623</v>
      </c>
      <c r="I3266" t="s">
        <v>296</v>
      </c>
      <c r="J3266" t="s">
        <v>125</v>
      </c>
      <c r="K3266" t="s">
        <v>228</v>
      </c>
      <c r="L3266">
        <v>360</v>
      </c>
      <c r="M3266" t="s">
        <v>226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2"/>
      <c r="S3266" t="s">
        <v>305</v>
      </c>
      <c r="U3266" s="182"/>
    </row>
    <row r="3267" spans="1:21" x14ac:dyDescent="0.35">
      <c r="A3267">
        <v>5</v>
      </c>
      <c r="B3267" t="s">
        <v>182</v>
      </c>
      <c r="C3267">
        <v>2020</v>
      </c>
      <c r="D3267">
        <v>9</v>
      </c>
      <c r="E3267" t="s">
        <v>189</v>
      </c>
      <c r="F3267">
        <v>6</v>
      </c>
      <c r="G3267" t="s">
        <v>193</v>
      </c>
      <c r="H3267">
        <v>625</v>
      </c>
      <c r="I3267" t="s">
        <v>287</v>
      </c>
      <c r="J3267" t="s">
        <v>133</v>
      </c>
      <c r="K3267" t="s">
        <v>213</v>
      </c>
      <c r="L3267">
        <v>700</v>
      </c>
      <c r="M3267" t="s">
        <v>194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2"/>
      <c r="S3267" t="s">
        <v>305</v>
      </c>
      <c r="U3267" s="182"/>
    </row>
    <row r="3268" spans="1:21" x14ac:dyDescent="0.35">
      <c r="A3268">
        <v>5</v>
      </c>
      <c r="B3268" t="s">
        <v>182</v>
      </c>
      <c r="C3268">
        <v>2020</v>
      </c>
      <c r="D3268">
        <v>9</v>
      </c>
      <c r="E3268" t="s">
        <v>189</v>
      </c>
      <c r="F3268">
        <v>6</v>
      </c>
      <c r="G3268" t="s">
        <v>193</v>
      </c>
      <c r="H3268">
        <v>613</v>
      </c>
      <c r="I3268" t="s">
        <v>259</v>
      </c>
      <c r="J3268" t="s">
        <v>117</v>
      </c>
      <c r="K3268" t="s">
        <v>225</v>
      </c>
      <c r="L3268">
        <v>700</v>
      </c>
      <c r="M3268" t="s">
        <v>194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2"/>
      <c r="S3268" t="s">
        <v>305</v>
      </c>
      <c r="U3268" s="182"/>
    </row>
    <row r="3269" spans="1:21" x14ac:dyDescent="0.35">
      <c r="A3269">
        <v>5</v>
      </c>
      <c r="B3269" t="s">
        <v>182</v>
      </c>
      <c r="C3269">
        <v>2020</v>
      </c>
      <c r="D3269">
        <v>9</v>
      </c>
      <c r="E3269" t="s">
        <v>189</v>
      </c>
      <c r="F3269">
        <v>5</v>
      </c>
      <c r="G3269" t="s">
        <v>196</v>
      </c>
      <c r="H3269">
        <v>5</v>
      </c>
      <c r="I3269" t="s">
        <v>191</v>
      </c>
      <c r="J3269" t="s">
        <v>116</v>
      </c>
      <c r="K3269" t="s">
        <v>186</v>
      </c>
      <c r="L3269">
        <v>460</v>
      </c>
      <c r="M3269" t="s">
        <v>199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2"/>
      <c r="S3269" t="s">
        <v>305</v>
      </c>
      <c r="U3269" s="182"/>
    </row>
    <row r="3270" spans="1:21" x14ac:dyDescent="0.35">
      <c r="A3270">
        <v>5</v>
      </c>
      <c r="B3270" t="s">
        <v>182</v>
      </c>
      <c r="C3270">
        <v>2020</v>
      </c>
      <c r="D3270">
        <v>9</v>
      </c>
      <c r="E3270" t="s">
        <v>189</v>
      </c>
      <c r="F3270">
        <v>3</v>
      </c>
      <c r="G3270" t="s">
        <v>190</v>
      </c>
      <c r="H3270">
        <v>9</v>
      </c>
      <c r="I3270" t="s">
        <v>276</v>
      </c>
      <c r="J3270" t="s">
        <v>118</v>
      </c>
      <c r="K3270" t="s">
        <v>237</v>
      </c>
      <c r="L3270">
        <v>300</v>
      </c>
      <c r="M3270" t="s">
        <v>192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2"/>
      <c r="S3270" t="s">
        <v>305</v>
      </c>
      <c r="U3270" s="182"/>
    </row>
    <row r="3271" spans="1:21" x14ac:dyDescent="0.35">
      <c r="A3271">
        <v>5</v>
      </c>
      <c r="B3271" t="s">
        <v>182</v>
      </c>
      <c r="C3271">
        <v>2020</v>
      </c>
      <c r="D3271">
        <v>9</v>
      </c>
      <c r="E3271" t="s">
        <v>189</v>
      </c>
      <c r="F3271">
        <v>77</v>
      </c>
      <c r="G3271" t="s">
        <v>213</v>
      </c>
      <c r="H3271">
        <v>950</v>
      </c>
      <c r="I3271" t="s">
        <v>185</v>
      </c>
      <c r="J3271" t="s">
        <v>116</v>
      </c>
      <c r="K3271" t="s">
        <v>186</v>
      </c>
      <c r="L3271">
        <v>4577</v>
      </c>
      <c r="M3271" t="s">
        <v>213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2"/>
      <c r="S3271" t="s">
        <v>305</v>
      </c>
      <c r="U3271" s="182"/>
    </row>
    <row r="3272" spans="1:21" x14ac:dyDescent="0.35">
      <c r="A3272">
        <v>4</v>
      </c>
      <c r="B3272" t="s">
        <v>188</v>
      </c>
      <c r="C3272">
        <v>2020</v>
      </c>
      <c r="D3272">
        <v>9</v>
      </c>
      <c r="E3272" t="s">
        <v>189</v>
      </c>
      <c r="F3272">
        <v>3</v>
      </c>
      <c r="G3272" t="s">
        <v>190</v>
      </c>
      <c r="H3272">
        <v>955</v>
      </c>
      <c r="I3272" t="s">
        <v>283</v>
      </c>
      <c r="J3272" t="s">
        <v>128</v>
      </c>
      <c r="K3272" t="s">
        <v>264</v>
      </c>
      <c r="L3272">
        <v>4532</v>
      </c>
      <c r="M3272" t="s">
        <v>201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2"/>
      <c r="S3272" t="s">
        <v>305</v>
      </c>
      <c r="U3272" s="182"/>
    </row>
    <row r="3273" spans="1:21" x14ac:dyDescent="0.35">
      <c r="A3273">
        <v>5</v>
      </c>
      <c r="B3273" t="s">
        <v>182</v>
      </c>
      <c r="C3273">
        <v>2020</v>
      </c>
      <c r="D3273">
        <v>9</v>
      </c>
      <c r="E3273" t="s">
        <v>189</v>
      </c>
      <c r="F3273">
        <v>3</v>
      </c>
      <c r="G3273" t="s">
        <v>190</v>
      </c>
      <c r="H3273">
        <v>20</v>
      </c>
      <c r="I3273" t="s">
        <v>301</v>
      </c>
      <c r="J3273" t="s">
        <v>129</v>
      </c>
      <c r="K3273" t="s">
        <v>206</v>
      </c>
      <c r="L3273">
        <v>300</v>
      </c>
      <c r="M3273" t="s">
        <v>192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2"/>
      <c r="S3273" t="s">
        <v>305</v>
      </c>
      <c r="U3273" s="182"/>
    </row>
    <row r="3274" spans="1:21" x14ac:dyDescent="0.35">
      <c r="A3274">
        <v>5</v>
      </c>
      <c r="B3274" t="s">
        <v>182</v>
      </c>
      <c r="C3274">
        <v>2020</v>
      </c>
      <c r="D3274">
        <v>9</v>
      </c>
      <c r="E3274" t="s">
        <v>189</v>
      </c>
      <c r="F3274">
        <v>3</v>
      </c>
      <c r="G3274" t="s">
        <v>190</v>
      </c>
      <c r="H3274">
        <v>954</v>
      </c>
      <c r="I3274" t="s">
        <v>238</v>
      </c>
      <c r="J3274" t="s">
        <v>120</v>
      </c>
      <c r="K3274" t="s">
        <v>217</v>
      </c>
      <c r="L3274">
        <v>4532</v>
      </c>
      <c r="M3274" t="s">
        <v>201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2"/>
      <c r="S3274" t="s">
        <v>305</v>
      </c>
      <c r="U3274" s="182"/>
    </row>
    <row r="3275" spans="1:21" x14ac:dyDescent="0.35">
      <c r="A3275">
        <v>4</v>
      </c>
      <c r="B3275" t="s">
        <v>188</v>
      </c>
      <c r="C3275">
        <v>2020</v>
      </c>
      <c r="D3275">
        <v>9</v>
      </c>
      <c r="E3275" t="s">
        <v>189</v>
      </c>
      <c r="F3275">
        <v>5</v>
      </c>
      <c r="G3275" t="s">
        <v>196</v>
      </c>
      <c r="H3275">
        <v>710</v>
      </c>
      <c r="I3275" t="s">
        <v>221</v>
      </c>
      <c r="J3275" t="s">
        <v>208</v>
      </c>
      <c r="K3275" t="s">
        <v>209</v>
      </c>
      <c r="L3275">
        <v>4552</v>
      </c>
      <c r="M3275" t="s">
        <v>277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2"/>
      <c r="S3275" t="s">
        <v>305</v>
      </c>
      <c r="U3275" s="182"/>
    </row>
    <row r="3276" spans="1:21" x14ac:dyDescent="0.35">
      <c r="A3276">
        <v>4</v>
      </c>
      <c r="B3276" t="s">
        <v>188</v>
      </c>
      <c r="C3276">
        <v>2020</v>
      </c>
      <c r="D3276">
        <v>9</v>
      </c>
      <c r="E3276" t="s">
        <v>189</v>
      </c>
      <c r="F3276">
        <v>10</v>
      </c>
      <c r="G3276" t="s">
        <v>239</v>
      </c>
      <c r="H3276">
        <v>1</v>
      </c>
      <c r="I3276" t="s">
        <v>230</v>
      </c>
      <c r="J3276" t="s">
        <v>122</v>
      </c>
      <c r="K3276" t="s">
        <v>231</v>
      </c>
      <c r="L3276">
        <v>207</v>
      </c>
      <c r="M3276" t="s">
        <v>244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2"/>
      <c r="S3276" t="s">
        <v>305</v>
      </c>
      <c r="U3276" s="182"/>
    </row>
    <row r="3277" spans="1:21" x14ac:dyDescent="0.35">
      <c r="A3277">
        <v>4</v>
      </c>
      <c r="B3277" t="s">
        <v>188</v>
      </c>
      <c r="C3277">
        <v>2020</v>
      </c>
      <c r="D3277">
        <v>9</v>
      </c>
      <c r="E3277" t="s">
        <v>189</v>
      </c>
      <c r="F3277">
        <v>1</v>
      </c>
      <c r="G3277" t="s">
        <v>184</v>
      </c>
      <c r="H3277">
        <v>1</v>
      </c>
      <c r="I3277" t="s">
        <v>230</v>
      </c>
      <c r="J3277" t="s">
        <v>122</v>
      </c>
      <c r="K3277" t="s">
        <v>231</v>
      </c>
      <c r="L3277">
        <v>200</v>
      </c>
      <c r="M3277" t="s">
        <v>211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2"/>
      <c r="S3277" t="s">
        <v>305</v>
      </c>
      <c r="U3277" s="182"/>
    </row>
    <row r="3278" spans="1:21" x14ac:dyDescent="0.35">
      <c r="A3278">
        <v>5</v>
      </c>
      <c r="B3278" t="s">
        <v>182</v>
      </c>
      <c r="C3278">
        <v>2020</v>
      </c>
      <c r="D3278">
        <v>9</v>
      </c>
      <c r="E3278" t="s">
        <v>189</v>
      </c>
      <c r="F3278">
        <v>1</v>
      </c>
      <c r="G3278" t="s">
        <v>184</v>
      </c>
      <c r="H3278">
        <v>6</v>
      </c>
      <c r="I3278" t="s">
        <v>257</v>
      </c>
      <c r="J3278" t="s">
        <v>123</v>
      </c>
      <c r="K3278" t="s">
        <v>243</v>
      </c>
      <c r="L3278">
        <v>200</v>
      </c>
      <c r="M3278" t="s">
        <v>211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2"/>
      <c r="S3278" t="s">
        <v>305</v>
      </c>
      <c r="U3278" s="182"/>
    </row>
    <row r="3279" spans="1:21" x14ac:dyDescent="0.35">
      <c r="A3279">
        <v>5</v>
      </c>
      <c r="B3279" t="s">
        <v>182</v>
      </c>
      <c r="C3279">
        <v>2020</v>
      </c>
      <c r="D3279">
        <v>9</v>
      </c>
      <c r="E3279" t="s">
        <v>189</v>
      </c>
      <c r="F3279">
        <v>6</v>
      </c>
      <c r="G3279" t="s">
        <v>193</v>
      </c>
      <c r="H3279">
        <v>600</v>
      </c>
      <c r="I3279" t="s">
        <v>267</v>
      </c>
      <c r="J3279" t="s">
        <v>124</v>
      </c>
      <c r="K3279" t="s">
        <v>262</v>
      </c>
      <c r="L3279">
        <v>700</v>
      </c>
      <c r="M3279" t="s">
        <v>194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2"/>
      <c r="S3279" t="s">
        <v>305</v>
      </c>
      <c r="U3279" s="182"/>
    </row>
    <row r="3280" spans="1:21" x14ac:dyDescent="0.35">
      <c r="A3280">
        <v>5</v>
      </c>
      <c r="B3280" t="s">
        <v>182</v>
      </c>
      <c r="C3280">
        <v>2020</v>
      </c>
      <c r="D3280">
        <v>9</v>
      </c>
      <c r="E3280" t="s">
        <v>189</v>
      </c>
      <c r="F3280">
        <v>6</v>
      </c>
      <c r="G3280" t="s">
        <v>193</v>
      </c>
      <c r="H3280">
        <v>603</v>
      </c>
      <c r="I3280" t="s">
        <v>197</v>
      </c>
      <c r="J3280" t="s">
        <v>126</v>
      </c>
      <c r="K3280" t="s">
        <v>198</v>
      </c>
      <c r="L3280">
        <v>700</v>
      </c>
      <c r="M3280" t="s">
        <v>194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2"/>
      <c r="S3280" t="s">
        <v>305</v>
      </c>
      <c r="U3280" s="182"/>
    </row>
    <row r="3281" spans="1:21" x14ac:dyDescent="0.35">
      <c r="A3281">
        <v>4</v>
      </c>
      <c r="B3281" t="s">
        <v>188</v>
      </c>
      <c r="C3281">
        <v>2020</v>
      </c>
      <c r="D3281">
        <v>9</v>
      </c>
      <c r="E3281" t="s">
        <v>189</v>
      </c>
      <c r="F3281">
        <v>6</v>
      </c>
      <c r="G3281" t="s">
        <v>193</v>
      </c>
      <c r="H3281">
        <v>615</v>
      </c>
      <c r="I3281" t="s">
        <v>293</v>
      </c>
      <c r="J3281" t="s">
        <v>124</v>
      </c>
      <c r="K3281" t="s">
        <v>262</v>
      </c>
      <c r="L3281">
        <v>4562</v>
      </c>
      <c r="M3281" t="s">
        <v>212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2"/>
      <c r="S3281" t="s">
        <v>305</v>
      </c>
      <c r="U3281" s="182"/>
    </row>
    <row r="3282" spans="1:21" x14ac:dyDescent="0.35">
      <c r="A3282">
        <v>4</v>
      </c>
      <c r="B3282" t="s">
        <v>188</v>
      </c>
      <c r="C3282">
        <v>2020</v>
      </c>
      <c r="D3282">
        <v>9</v>
      </c>
      <c r="E3282" t="s">
        <v>189</v>
      </c>
      <c r="F3282">
        <v>60</v>
      </c>
      <c r="G3282" t="s">
        <v>213</v>
      </c>
      <c r="H3282">
        <v>615</v>
      </c>
      <c r="I3282" t="s">
        <v>293</v>
      </c>
      <c r="J3282" t="s">
        <v>124</v>
      </c>
      <c r="K3282" t="s">
        <v>262</v>
      </c>
      <c r="L3282">
        <v>4563</v>
      </c>
      <c r="M3282" t="s">
        <v>229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2"/>
      <c r="S3282" t="s">
        <v>305</v>
      </c>
      <c r="U3282" s="182"/>
    </row>
    <row r="3283" spans="1:21" x14ac:dyDescent="0.35">
      <c r="A3283">
        <v>4</v>
      </c>
      <c r="B3283" t="s">
        <v>188</v>
      </c>
      <c r="C3283">
        <v>2020</v>
      </c>
      <c r="D3283">
        <v>9</v>
      </c>
      <c r="E3283" t="s">
        <v>189</v>
      </c>
      <c r="F3283">
        <v>60</v>
      </c>
      <c r="G3283" t="s">
        <v>213</v>
      </c>
      <c r="H3283">
        <v>624</v>
      </c>
      <c r="I3283" t="s">
        <v>227</v>
      </c>
      <c r="J3283" t="s">
        <v>125</v>
      </c>
      <c r="K3283" t="s">
        <v>228</v>
      </c>
      <c r="L3283">
        <v>4563</v>
      </c>
      <c r="M3283" t="s">
        <v>229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2"/>
      <c r="S3283" t="s">
        <v>305</v>
      </c>
      <c r="U3283" s="182"/>
    </row>
    <row r="3284" spans="1:21" x14ac:dyDescent="0.35">
      <c r="A3284">
        <v>5</v>
      </c>
      <c r="B3284" t="s">
        <v>182</v>
      </c>
      <c r="C3284">
        <v>2020</v>
      </c>
      <c r="D3284">
        <v>9</v>
      </c>
      <c r="E3284" t="s">
        <v>189</v>
      </c>
      <c r="F3284">
        <v>6</v>
      </c>
      <c r="G3284" t="s">
        <v>193</v>
      </c>
      <c r="H3284">
        <v>619</v>
      </c>
      <c r="I3284" t="s">
        <v>278</v>
      </c>
      <c r="J3284" t="s">
        <v>279</v>
      </c>
      <c r="K3284" t="s">
        <v>213</v>
      </c>
      <c r="L3284">
        <v>4562</v>
      </c>
      <c r="M3284" t="s">
        <v>212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2"/>
      <c r="S3284" t="s">
        <v>305</v>
      </c>
      <c r="U3284" s="182"/>
    </row>
    <row r="3285" spans="1:21" x14ac:dyDescent="0.35">
      <c r="A3285">
        <v>5</v>
      </c>
      <c r="B3285" t="s">
        <v>182</v>
      </c>
      <c r="C3285">
        <v>2020</v>
      </c>
      <c r="D3285">
        <v>9</v>
      </c>
      <c r="E3285" t="s">
        <v>189</v>
      </c>
      <c r="F3285">
        <v>6</v>
      </c>
      <c r="G3285" t="s">
        <v>193</v>
      </c>
      <c r="H3285">
        <v>626</v>
      </c>
      <c r="I3285" t="s">
        <v>269</v>
      </c>
      <c r="J3285" t="s">
        <v>133</v>
      </c>
      <c r="K3285" t="s">
        <v>213</v>
      </c>
      <c r="L3285">
        <v>700</v>
      </c>
      <c r="M3285" t="s">
        <v>194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2"/>
      <c r="S3285" t="s">
        <v>305</v>
      </c>
      <c r="U3285" s="182"/>
    </row>
    <row r="3286" spans="1:21" x14ac:dyDescent="0.35">
      <c r="A3286">
        <v>5</v>
      </c>
      <c r="B3286" t="s">
        <v>182</v>
      </c>
      <c r="C3286">
        <v>2020</v>
      </c>
      <c r="D3286">
        <v>9</v>
      </c>
      <c r="E3286" t="s">
        <v>189</v>
      </c>
      <c r="F3286">
        <v>6</v>
      </c>
      <c r="G3286" t="s">
        <v>193</v>
      </c>
      <c r="H3286">
        <v>608</v>
      </c>
      <c r="I3286" t="s">
        <v>291</v>
      </c>
      <c r="J3286" t="s">
        <v>279</v>
      </c>
      <c r="K3286" t="s">
        <v>213</v>
      </c>
      <c r="L3286">
        <v>700</v>
      </c>
      <c r="M3286" t="s">
        <v>194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2"/>
      <c r="S3286" t="s">
        <v>305</v>
      </c>
      <c r="U3286" s="182"/>
    </row>
    <row r="3287" spans="1:21" x14ac:dyDescent="0.35">
      <c r="A3287">
        <v>5</v>
      </c>
      <c r="B3287" t="s">
        <v>182</v>
      </c>
      <c r="C3287">
        <v>2020</v>
      </c>
      <c r="D3287">
        <v>9</v>
      </c>
      <c r="E3287" t="s">
        <v>189</v>
      </c>
      <c r="F3287">
        <v>3</v>
      </c>
      <c r="G3287" t="s">
        <v>190</v>
      </c>
      <c r="H3287">
        <v>5</v>
      </c>
      <c r="I3287" t="s">
        <v>191</v>
      </c>
      <c r="J3287" t="s">
        <v>116</v>
      </c>
      <c r="K3287" t="s">
        <v>186</v>
      </c>
      <c r="L3287">
        <v>300</v>
      </c>
      <c r="M3287" t="s">
        <v>192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2"/>
      <c r="S3287" t="s">
        <v>305</v>
      </c>
      <c r="U3287" s="182"/>
    </row>
    <row r="3288" spans="1:21" x14ac:dyDescent="0.35">
      <c r="A3288">
        <v>5</v>
      </c>
      <c r="B3288" t="s">
        <v>182</v>
      </c>
      <c r="C3288">
        <v>2020</v>
      </c>
      <c r="D3288">
        <v>9</v>
      </c>
      <c r="E3288" t="s">
        <v>189</v>
      </c>
      <c r="F3288">
        <v>1</v>
      </c>
      <c r="G3288" t="s">
        <v>184</v>
      </c>
      <c r="H3288">
        <v>11</v>
      </c>
      <c r="I3288" t="s">
        <v>284</v>
      </c>
      <c r="J3288" t="s">
        <v>116</v>
      </c>
      <c r="K3288" t="s">
        <v>186</v>
      </c>
      <c r="L3288">
        <v>200</v>
      </c>
      <c r="M3288" t="s">
        <v>211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2"/>
      <c r="S3288" t="s">
        <v>305</v>
      </c>
      <c r="U3288" s="182"/>
    </row>
    <row r="3289" spans="1:21" x14ac:dyDescent="0.35">
      <c r="A3289">
        <v>4</v>
      </c>
      <c r="B3289" t="s">
        <v>188</v>
      </c>
      <c r="C3289">
        <v>2020</v>
      </c>
      <c r="D3289">
        <v>9</v>
      </c>
      <c r="E3289" t="s">
        <v>189</v>
      </c>
      <c r="F3289">
        <v>3</v>
      </c>
      <c r="G3289" t="s">
        <v>190</v>
      </c>
      <c r="H3289">
        <v>9</v>
      </c>
      <c r="I3289" t="s">
        <v>276</v>
      </c>
      <c r="J3289" t="s">
        <v>118</v>
      </c>
      <c r="K3289" t="s">
        <v>237</v>
      </c>
      <c r="L3289">
        <v>300</v>
      </c>
      <c r="M3289" t="s">
        <v>192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2"/>
      <c r="S3289" t="s">
        <v>305</v>
      </c>
      <c r="U3289" s="182"/>
    </row>
    <row r="3290" spans="1:21" x14ac:dyDescent="0.35">
      <c r="A3290">
        <v>5</v>
      </c>
      <c r="B3290" t="s">
        <v>182</v>
      </c>
      <c r="C3290">
        <v>2020</v>
      </c>
      <c r="D3290">
        <v>9</v>
      </c>
      <c r="E3290" t="s">
        <v>189</v>
      </c>
      <c r="F3290">
        <v>79</v>
      </c>
      <c r="G3290" t="s">
        <v>213</v>
      </c>
      <c r="H3290">
        <v>951</v>
      </c>
      <c r="I3290" t="s">
        <v>251</v>
      </c>
      <c r="J3290" t="s">
        <v>127</v>
      </c>
      <c r="K3290" t="s">
        <v>250</v>
      </c>
      <c r="L3290">
        <v>4579</v>
      </c>
      <c r="M3290" t="s">
        <v>222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2"/>
      <c r="U3290" s="182"/>
    </row>
    <row r="3291" spans="1:21" x14ac:dyDescent="0.35">
      <c r="A3291">
        <v>5</v>
      </c>
      <c r="B3291" t="s">
        <v>182</v>
      </c>
      <c r="C3291">
        <v>2020</v>
      </c>
      <c r="D3291">
        <v>9</v>
      </c>
      <c r="E3291" t="s">
        <v>189</v>
      </c>
      <c r="F3291">
        <v>5</v>
      </c>
      <c r="G3291" t="s">
        <v>196</v>
      </c>
      <c r="H3291">
        <v>950</v>
      </c>
      <c r="I3291" t="s">
        <v>185</v>
      </c>
      <c r="J3291" t="s">
        <v>116</v>
      </c>
      <c r="K3291" t="s">
        <v>186</v>
      </c>
      <c r="L3291">
        <v>4552</v>
      </c>
      <c r="M3291" t="s">
        <v>277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2"/>
      <c r="U3291" s="182"/>
    </row>
    <row r="3292" spans="1:21" x14ac:dyDescent="0.35">
      <c r="A3292">
        <v>5</v>
      </c>
      <c r="B3292" t="s">
        <v>182</v>
      </c>
      <c r="C3292">
        <v>2020</v>
      </c>
      <c r="D3292">
        <v>9</v>
      </c>
      <c r="E3292" t="s">
        <v>189</v>
      </c>
      <c r="F3292">
        <v>79</v>
      </c>
      <c r="G3292" t="s">
        <v>213</v>
      </c>
      <c r="H3292">
        <v>950</v>
      </c>
      <c r="I3292" t="s">
        <v>185</v>
      </c>
      <c r="J3292" t="s">
        <v>116</v>
      </c>
      <c r="K3292" t="s">
        <v>186</v>
      </c>
      <c r="L3292">
        <v>4579</v>
      </c>
      <c r="M3292" t="s">
        <v>222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182</v>
      </c>
      <c r="C3293">
        <v>2020</v>
      </c>
      <c r="D3293">
        <v>9</v>
      </c>
      <c r="E3293" t="s">
        <v>189</v>
      </c>
      <c r="F3293">
        <v>3</v>
      </c>
      <c r="G3293" t="s">
        <v>190</v>
      </c>
      <c r="H3293">
        <v>13</v>
      </c>
      <c r="I3293" t="s">
        <v>297</v>
      </c>
      <c r="J3293" t="s">
        <v>120</v>
      </c>
      <c r="K3293" t="s">
        <v>217</v>
      </c>
      <c r="L3293">
        <v>300</v>
      </c>
      <c r="M3293" t="s">
        <v>192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182</v>
      </c>
      <c r="C3294">
        <v>2020</v>
      </c>
      <c r="D3294">
        <v>9</v>
      </c>
      <c r="E3294" t="s">
        <v>189</v>
      </c>
      <c r="F3294">
        <v>1</v>
      </c>
      <c r="G3294" t="s">
        <v>184</v>
      </c>
      <c r="H3294">
        <v>18</v>
      </c>
      <c r="I3294" t="s">
        <v>216</v>
      </c>
      <c r="J3294" t="s">
        <v>120</v>
      </c>
      <c r="K3294" t="s">
        <v>217</v>
      </c>
      <c r="L3294">
        <v>200</v>
      </c>
      <c r="M3294" t="s">
        <v>211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182</v>
      </c>
      <c r="C3295">
        <v>2020</v>
      </c>
      <c r="D3295">
        <v>9</v>
      </c>
      <c r="E3295" t="s">
        <v>189</v>
      </c>
      <c r="F3295">
        <v>3</v>
      </c>
      <c r="G3295" t="s">
        <v>190</v>
      </c>
      <c r="H3295">
        <v>701</v>
      </c>
      <c r="I3295" t="s">
        <v>207</v>
      </c>
      <c r="J3295" t="s">
        <v>208</v>
      </c>
      <c r="K3295" t="s">
        <v>209</v>
      </c>
      <c r="L3295">
        <v>300</v>
      </c>
      <c r="M3295" t="s">
        <v>192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182</v>
      </c>
      <c r="C3296">
        <v>2020</v>
      </c>
      <c r="D3296">
        <v>9</v>
      </c>
      <c r="E3296" t="s">
        <v>189</v>
      </c>
      <c r="F3296">
        <v>79</v>
      </c>
      <c r="G3296" t="s">
        <v>213</v>
      </c>
      <c r="H3296">
        <v>954</v>
      </c>
      <c r="I3296" t="s">
        <v>238</v>
      </c>
      <c r="J3296" t="s">
        <v>120</v>
      </c>
      <c r="K3296" t="s">
        <v>217</v>
      </c>
      <c r="L3296">
        <v>4579</v>
      </c>
      <c r="M3296" t="s">
        <v>222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182</v>
      </c>
      <c r="C3297">
        <v>2020</v>
      </c>
      <c r="D3297">
        <v>9</v>
      </c>
      <c r="E3297" t="s">
        <v>189</v>
      </c>
      <c r="F3297">
        <v>3</v>
      </c>
      <c r="G3297" t="s">
        <v>190</v>
      </c>
      <c r="H3297">
        <v>17</v>
      </c>
      <c r="I3297" t="s">
        <v>205</v>
      </c>
      <c r="J3297" t="s">
        <v>129</v>
      </c>
      <c r="K3297" t="s">
        <v>206</v>
      </c>
      <c r="L3297">
        <v>300</v>
      </c>
      <c r="M3297" t="s">
        <v>192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182</v>
      </c>
      <c r="C3298">
        <v>2020</v>
      </c>
      <c r="D3298">
        <v>9</v>
      </c>
      <c r="E3298" t="s">
        <v>189</v>
      </c>
      <c r="F3298">
        <v>75</v>
      </c>
      <c r="G3298" t="s">
        <v>213</v>
      </c>
      <c r="H3298">
        <v>18</v>
      </c>
      <c r="I3298" t="s">
        <v>216</v>
      </c>
      <c r="J3298" t="s">
        <v>120</v>
      </c>
      <c r="K3298" t="s">
        <v>217</v>
      </c>
      <c r="L3298">
        <v>1575</v>
      </c>
      <c r="M3298" t="s">
        <v>219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182</v>
      </c>
      <c r="C3299">
        <v>2020</v>
      </c>
      <c r="D3299">
        <v>9</v>
      </c>
      <c r="E3299" t="s">
        <v>189</v>
      </c>
      <c r="F3299">
        <v>5</v>
      </c>
      <c r="G3299" t="s">
        <v>196</v>
      </c>
      <c r="H3299">
        <v>710</v>
      </c>
      <c r="I3299" t="s">
        <v>221</v>
      </c>
      <c r="J3299" t="s">
        <v>208</v>
      </c>
      <c r="K3299" t="s">
        <v>209</v>
      </c>
      <c r="L3299">
        <v>4552</v>
      </c>
      <c r="M3299" t="s">
        <v>277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182</v>
      </c>
      <c r="C3300">
        <v>2020</v>
      </c>
      <c r="D3300">
        <v>9</v>
      </c>
      <c r="E3300" t="s">
        <v>189</v>
      </c>
      <c r="F3300">
        <v>10</v>
      </c>
      <c r="G3300" t="s">
        <v>239</v>
      </c>
      <c r="H3300">
        <v>1</v>
      </c>
      <c r="I3300" t="s">
        <v>230</v>
      </c>
      <c r="J3300" t="s">
        <v>122</v>
      </c>
      <c r="K3300" t="s">
        <v>231</v>
      </c>
      <c r="L3300">
        <v>207</v>
      </c>
      <c r="M3300" t="s">
        <v>244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188</v>
      </c>
      <c r="C3301">
        <v>2020</v>
      </c>
      <c r="D3301">
        <v>9</v>
      </c>
      <c r="E3301" t="s">
        <v>189</v>
      </c>
      <c r="F3301">
        <v>3</v>
      </c>
      <c r="G3301" t="s">
        <v>190</v>
      </c>
      <c r="H3301">
        <v>903</v>
      </c>
      <c r="I3301" t="s">
        <v>240</v>
      </c>
      <c r="J3301" t="s">
        <v>122</v>
      </c>
      <c r="K3301" t="s">
        <v>231</v>
      </c>
      <c r="L3301">
        <v>4532</v>
      </c>
      <c r="M3301" t="s">
        <v>201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182</v>
      </c>
      <c r="C3302">
        <v>2020</v>
      </c>
      <c r="D3302">
        <v>9</v>
      </c>
      <c r="E3302" t="s">
        <v>189</v>
      </c>
      <c r="F3302">
        <v>10</v>
      </c>
      <c r="G3302" t="s">
        <v>239</v>
      </c>
      <c r="H3302">
        <v>616</v>
      </c>
      <c r="I3302" t="s">
        <v>200</v>
      </c>
      <c r="J3302" t="s">
        <v>126</v>
      </c>
      <c r="K3302" t="s">
        <v>198</v>
      </c>
      <c r="L3302">
        <v>4513</v>
      </c>
      <c r="M3302" t="s">
        <v>241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182</v>
      </c>
      <c r="C3303">
        <v>2020</v>
      </c>
      <c r="D3303">
        <v>9</v>
      </c>
      <c r="E3303" t="s">
        <v>189</v>
      </c>
      <c r="F3303">
        <v>3</v>
      </c>
      <c r="G3303" t="s">
        <v>190</v>
      </c>
      <c r="H3303">
        <v>616</v>
      </c>
      <c r="I3303" t="s">
        <v>200</v>
      </c>
      <c r="J3303" t="s">
        <v>126</v>
      </c>
      <c r="K3303" t="s">
        <v>198</v>
      </c>
      <c r="L3303">
        <v>4532</v>
      </c>
      <c r="M3303" t="s">
        <v>201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188</v>
      </c>
      <c r="C3304">
        <v>2020</v>
      </c>
      <c r="D3304">
        <v>9</v>
      </c>
      <c r="E3304" t="s">
        <v>189</v>
      </c>
      <c r="F3304">
        <v>3</v>
      </c>
      <c r="G3304" t="s">
        <v>190</v>
      </c>
      <c r="H3304">
        <v>616</v>
      </c>
      <c r="I3304" t="s">
        <v>200</v>
      </c>
      <c r="J3304" t="s">
        <v>126</v>
      </c>
      <c r="K3304" t="s">
        <v>198</v>
      </c>
      <c r="L3304">
        <v>4532</v>
      </c>
      <c r="M3304" t="s">
        <v>201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182</v>
      </c>
      <c r="C3305">
        <v>2020</v>
      </c>
      <c r="D3305">
        <v>9</v>
      </c>
      <c r="E3305" t="s">
        <v>189</v>
      </c>
      <c r="F3305">
        <v>5</v>
      </c>
      <c r="G3305" t="s">
        <v>196</v>
      </c>
      <c r="H3305">
        <v>616</v>
      </c>
      <c r="I3305" t="s">
        <v>200</v>
      </c>
      <c r="J3305" t="s">
        <v>126</v>
      </c>
      <c r="K3305" t="s">
        <v>198</v>
      </c>
      <c r="L3305">
        <v>4552</v>
      </c>
      <c r="M3305" t="s">
        <v>277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182</v>
      </c>
      <c r="C3306">
        <v>2020</v>
      </c>
      <c r="D3306">
        <v>9</v>
      </c>
      <c r="E3306" t="s">
        <v>189</v>
      </c>
      <c r="F3306">
        <v>6</v>
      </c>
      <c r="G3306" t="s">
        <v>193</v>
      </c>
      <c r="H3306">
        <v>607</v>
      </c>
      <c r="I3306" t="s">
        <v>294</v>
      </c>
      <c r="J3306" t="s">
        <v>131</v>
      </c>
      <c r="K3306" t="s">
        <v>281</v>
      </c>
      <c r="L3306">
        <v>700</v>
      </c>
      <c r="M3306" t="s">
        <v>194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182</v>
      </c>
      <c r="C3307">
        <v>2020</v>
      </c>
      <c r="D3307">
        <v>9</v>
      </c>
      <c r="E3307" t="s">
        <v>189</v>
      </c>
      <c r="F3307">
        <v>6</v>
      </c>
      <c r="G3307" t="s">
        <v>193</v>
      </c>
      <c r="H3307">
        <v>618</v>
      </c>
      <c r="I3307" t="s">
        <v>295</v>
      </c>
      <c r="J3307" t="s">
        <v>131</v>
      </c>
      <c r="K3307" t="s">
        <v>281</v>
      </c>
      <c r="L3307">
        <v>4562</v>
      </c>
      <c r="M3307" t="s">
        <v>212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182</v>
      </c>
      <c r="C3308">
        <v>2020</v>
      </c>
      <c r="D3308">
        <v>9</v>
      </c>
      <c r="E3308" t="s">
        <v>189</v>
      </c>
      <c r="F3308">
        <v>60</v>
      </c>
      <c r="G3308" t="s">
        <v>213</v>
      </c>
      <c r="H3308">
        <v>621</v>
      </c>
      <c r="I3308" t="s">
        <v>260</v>
      </c>
      <c r="J3308" t="s">
        <v>117</v>
      </c>
      <c r="K3308" t="s">
        <v>225</v>
      </c>
      <c r="L3308">
        <v>4563</v>
      </c>
      <c r="M3308" t="s">
        <v>229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182</v>
      </c>
      <c r="C3309">
        <v>2020</v>
      </c>
      <c r="D3309">
        <v>9</v>
      </c>
      <c r="E3309" t="s">
        <v>189</v>
      </c>
      <c r="F3309">
        <v>5</v>
      </c>
      <c r="G3309" t="s">
        <v>196</v>
      </c>
      <c r="H3309">
        <v>11</v>
      </c>
      <c r="I3309" t="s">
        <v>284</v>
      </c>
      <c r="J3309" t="s">
        <v>116</v>
      </c>
      <c r="K3309" t="s">
        <v>186</v>
      </c>
      <c r="L3309">
        <v>460</v>
      </c>
      <c r="M3309" t="s">
        <v>199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182</v>
      </c>
      <c r="C3310">
        <v>2020</v>
      </c>
      <c r="D3310">
        <v>9</v>
      </c>
      <c r="E3310" t="s">
        <v>189</v>
      </c>
      <c r="F3310">
        <v>6</v>
      </c>
      <c r="G3310" t="s">
        <v>193</v>
      </c>
      <c r="H3310">
        <v>5</v>
      </c>
      <c r="I3310" t="s">
        <v>191</v>
      </c>
      <c r="J3310" t="s">
        <v>116</v>
      </c>
      <c r="K3310" t="s">
        <v>186</v>
      </c>
      <c r="L3310">
        <v>700</v>
      </c>
      <c r="M3310" t="s">
        <v>194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182</v>
      </c>
      <c r="C3311">
        <v>2020</v>
      </c>
      <c r="D3311">
        <v>9</v>
      </c>
      <c r="E3311" t="s">
        <v>189</v>
      </c>
      <c r="F3311">
        <v>79</v>
      </c>
      <c r="G3311" t="s">
        <v>213</v>
      </c>
      <c r="H3311">
        <v>5</v>
      </c>
      <c r="I3311" t="s">
        <v>191</v>
      </c>
      <c r="J3311" t="s">
        <v>116</v>
      </c>
      <c r="K3311" t="s">
        <v>186</v>
      </c>
      <c r="L3311">
        <v>1579</v>
      </c>
      <c r="M3311" t="s">
        <v>272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188</v>
      </c>
      <c r="C3312">
        <v>2020</v>
      </c>
      <c r="D3312">
        <v>9</v>
      </c>
      <c r="E3312" t="s">
        <v>189</v>
      </c>
      <c r="F3312">
        <v>3</v>
      </c>
      <c r="G3312" t="s">
        <v>190</v>
      </c>
      <c r="H3312">
        <v>11</v>
      </c>
      <c r="I3312" t="s">
        <v>284</v>
      </c>
      <c r="J3312" t="s">
        <v>116</v>
      </c>
      <c r="K3312" t="s">
        <v>186</v>
      </c>
      <c r="L3312">
        <v>300</v>
      </c>
      <c r="M3312" t="s">
        <v>192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182</v>
      </c>
      <c r="C3313">
        <v>2020</v>
      </c>
      <c r="D3313">
        <v>9</v>
      </c>
      <c r="E3313" t="s">
        <v>189</v>
      </c>
      <c r="F3313">
        <v>3</v>
      </c>
      <c r="G3313" t="s">
        <v>190</v>
      </c>
      <c r="H3313">
        <v>952</v>
      </c>
      <c r="I3313" t="s">
        <v>236</v>
      </c>
      <c r="J3313" t="s">
        <v>118</v>
      </c>
      <c r="K3313" t="s">
        <v>237</v>
      </c>
      <c r="L3313">
        <v>4532</v>
      </c>
      <c r="M3313" t="s">
        <v>201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188</v>
      </c>
      <c r="C3314">
        <v>2020</v>
      </c>
      <c r="D3314">
        <v>9</v>
      </c>
      <c r="E3314" t="s">
        <v>189</v>
      </c>
      <c r="F3314">
        <v>3</v>
      </c>
      <c r="G3314" t="s">
        <v>190</v>
      </c>
      <c r="H3314">
        <v>953</v>
      </c>
      <c r="I3314" t="s">
        <v>214</v>
      </c>
      <c r="J3314" t="s">
        <v>119</v>
      </c>
      <c r="K3314" t="s">
        <v>215</v>
      </c>
      <c r="L3314">
        <v>4532</v>
      </c>
      <c r="M3314" t="s">
        <v>201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182</v>
      </c>
      <c r="C3315">
        <v>2020</v>
      </c>
      <c r="D3315">
        <v>9</v>
      </c>
      <c r="E3315" t="s">
        <v>189</v>
      </c>
      <c r="F3315">
        <v>75</v>
      </c>
      <c r="G3315" t="s">
        <v>213</v>
      </c>
      <c r="H3315">
        <v>701</v>
      </c>
      <c r="I3315" t="s">
        <v>207</v>
      </c>
      <c r="J3315" t="s">
        <v>208</v>
      </c>
      <c r="K3315" t="s">
        <v>209</v>
      </c>
      <c r="L3315">
        <v>1575</v>
      </c>
      <c r="M3315" t="s">
        <v>219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182</v>
      </c>
      <c r="C3316">
        <v>2020</v>
      </c>
      <c r="D3316">
        <v>9</v>
      </c>
      <c r="E3316" t="s">
        <v>189</v>
      </c>
      <c r="F3316">
        <v>79</v>
      </c>
      <c r="G3316" t="s">
        <v>213</v>
      </c>
      <c r="H3316">
        <v>18</v>
      </c>
      <c r="I3316" t="s">
        <v>216</v>
      </c>
      <c r="J3316" t="s">
        <v>120</v>
      </c>
      <c r="K3316" t="s">
        <v>217</v>
      </c>
      <c r="L3316">
        <v>1579</v>
      </c>
      <c r="M3316" t="s">
        <v>272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182</v>
      </c>
      <c r="C3317">
        <v>2020</v>
      </c>
      <c r="D3317">
        <v>9</v>
      </c>
      <c r="E3317" t="s">
        <v>189</v>
      </c>
      <c r="F3317">
        <v>1</v>
      </c>
      <c r="G3317" t="s">
        <v>184</v>
      </c>
      <c r="H3317">
        <v>903</v>
      </c>
      <c r="I3317" t="s">
        <v>240</v>
      </c>
      <c r="J3317" t="s">
        <v>122</v>
      </c>
      <c r="K3317" t="s">
        <v>231</v>
      </c>
      <c r="L3317">
        <v>4512</v>
      </c>
      <c r="M3317" t="s">
        <v>187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182</v>
      </c>
      <c r="C3318">
        <v>2020</v>
      </c>
      <c r="D3318">
        <v>9</v>
      </c>
      <c r="E3318" t="s">
        <v>189</v>
      </c>
      <c r="F3318">
        <v>3</v>
      </c>
      <c r="G3318" t="s">
        <v>190</v>
      </c>
      <c r="H3318">
        <v>1</v>
      </c>
      <c r="I3318" t="s">
        <v>230</v>
      </c>
      <c r="J3318" t="s">
        <v>122</v>
      </c>
      <c r="K3318" t="s">
        <v>231</v>
      </c>
      <c r="L3318">
        <v>300</v>
      </c>
      <c r="M3318" t="s">
        <v>192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182</v>
      </c>
      <c r="C3319">
        <v>2020</v>
      </c>
      <c r="D3319">
        <v>9</v>
      </c>
      <c r="E3319" t="s">
        <v>189</v>
      </c>
      <c r="F3319">
        <v>71</v>
      </c>
      <c r="G3319" t="s">
        <v>213</v>
      </c>
      <c r="H3319">
        <v>1</v>
      </c>
      <c r="I3319" t="s">
        <v>230</v>
      </c>
      <c r="J3319" t="s">
        <v>122</v>
      </c>
      <c r="K3319" t="s">
        <v>231</v>
      </c>
      <c r="L3319">
        <v>1571</v>
      </c>
      <c r="M3319" t="s">
        <v>266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182</v>
      </c>
      <c r="C3320">
        <v>2020</v>
      </c>
      <c r="D3320">
        <v>9</v>
      </c>
      <c r="E3320" t="s">
        <v>189</v>
      </c>
      <c r="F3320">
        <v>10</v>
      </c>
      <c r="G3320" t="s">
        <v>239</v>
      </c>
      <c r="H3320">
        <v>2</v>
      </c>
      <c r="I3320" t="s">
        <v>265</v>
      </c>
      <c r="J3320" t="s">
        <v>122</v>
      </c>
      <c r="K3320" t="s">
        <v>231</v>
      </c>
      <c r="L3320">
        <v>207</v>
      </c>
      <c r="M3320" t="s">
        <v>244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182</v>
      </c>
      <c r="C3321">
        <v>2020</v>
      </c>
      <c r="D3321">
        <v>9</v>
      </c>
      <c r="E3321" t="s">
        <v>189</v>
      </c>
      <c r="F3321">
        <v>60</v>
      </c>
      <c r="G3321" t="s">
        <v>213</v>
      </c>
      <c r="H3321">
        <v>601</v>
      </c>
      <c r="I3321" t="s">
        <v>261</v>
      </c>
      <c r="J3321" t="s">
        <v>124</v>
      </c>
      <c r="K3321" t="s">
        <v>262</v>
      </c>
      <c r="L3321">
        <v>360</v>
      </c>
      <c r="M3321" t="s">
        <v>226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182</v>
      </c>
      <c r="C3322">
        <v>2020</v>
      </c>
      <c r="D3322">
        <v>9</v>
      </c>
      <c r="E3322" t="s">
        <v>189</v>
      </c>
      <c r="F3322">
        <v>10</v>
      </c>
      <c r="G3322" t="s">
        <v>239</v>
      </c>
      <c r="H3322">
        <v>603</v>
      </c>
      <c r="I3322" t="s">
        <v>197</v>
      </c>
      <c r="J3322" t="s">
        <v>126</v>
      </c>
      <c r="K3322" t="s">
        <v>198</v>
      </c>
      <c r="L3322">
        <v>207</v>
      </c>
      <c r="M3322" t="s">
        <v>244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182</v>
      </c>
      <c r="C3323">
        <v>2020</v>
      </c>
      <c r="D3323">
        <v>9</v>
      </c>
      <c r="E3323" t="s">
        <v>189</v>
      </c>
      <c r="F3323">
        <v>3</v>
      </c>
      <c r="G3323" t="s">
        <v>190</v>
      </c>
      <c r="H3323">
        <v>603</v>
      </c>
      <c r="I3323" t="s">
        <v>197</v>
      </c>
      <c r="J3323" t="s">
        <v>126</v>
      </c>
      <c r="K3323" t="s">
        <v>198</v>
      </c>
      <c r="L3323">
        <v>300</v>
      </c>
      <c r="M3323" t="s">
        <v>192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182</v>
      </c>
      <c r="C3324">
        <v>2020</v>
      </c>
      <c r="D3324">
        <v>9</v>
      </c>
      <c r="E3324" t="s">
        <v>189</v>
      </c>
      <c r="F3324">
        <v>5</v>
      </c>
      <c r="G3324" t="s">
        <v>196</v>
      </c>
      <c r="H3324">
        <v>603</v>
      </c>
      <c r="I3324" t="s">
        <v>197</v>
      </c>
      <c r="J3324" t="s">
        <v>126</v>
      </c>
      <c r="K3324" t="s">
        <v>198</v>
      </c>
      <c r="L3324">
        <v>460</v>
      </c>
      <c r="M3324" t="s">
        <v>199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182</v>
      </c>
      <c r="C3325">
        <v>2020</v>
      </c>
      <c r="D3325">
        <v>9</v>
      </c>
      <c r="E3325" t="s">
        <v>189</v>
      </c>
      <c r="F3325">
        <v>6</v>
      </c>
      <c r="G3325" t="s">
        <v>193</v>
      </c>
      <c r="H3325">
        <v>616</v>
      </c>
      <c r="I3325" t="s">
        <v>200</v>
      </c>
      <c r="J3325" t="s">
        <v>126</v>
      </c>
      <c r="K3325" t="s">
        <v>198</v>
      </c>
      <c r="L3325">
        <v>4562</v>
      </c>
      <c r="M3325" t="s">
        <v>212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182</v>
      </c>
      <c r="C3326">
        <v>2020</v>
      </c>
      <c r="D3326">
        <v>9</v>
      </c>
      <c r="E3326" t="s">
        <v>189</v>
      </c>
      <c r="F3326">
        <v>6</v>
      </c>
      <c r="G3326" t="s">
        <v>193</v>
      </c>
      <c r="H3326">
        <v>627</v>
      </c>
      <c r="I3326" t="s">
        <v>258</v>
      </c>
      <c r="J3326" t="s">
        <v>133</v>
      </c>
      <c r="K3326" t="s">
        <v>213</v>
      </c>
      <c r="L3326">
        <v>4562</v>
      </c>
      <c r="M3326" t="s">
        <v>212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188</v>
      </c>
      <c r="C3327">
        <v>2020</v>
      </c>
      <c r="D3327">
        <v>9</v>
      </c>
      <c r="E3327" t="s">
        <v>189</v>
      </c>
      <c r="F3327">
        <v>3</v>
      </c>
      <c r="G3327" t="s">
        <v>190</v>
      </c>
      <c r="H3327">
        <v>701</v>
      </c>
      <c r="I3327" t="s">
        <v>207</v>
      </c>
      <c r="J3327" t="s">
        <v>208</v>
      </c>
      <c r="K3327" t="s">
        <v>209</v>
      </c>
      <c r="L3327">
        <v>300</v>
      </c>
      <c r="M3327" t="s">
        <v>192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182</v>
      </c>
      <c r="C3328">
        <v>2020</v>
      </c>
      <c r="D3328">
        <v>9</v>
      </c>
      <c r="E3328" t="s">
        <v>189</v>
      </c>
      <c r="F3328">
        <v>3</v>
      </c>
      <c r="G3328" t="s">
        <v>190</v>
      </c>
      <c r="H3328">
        <v>16</v>
      </c>
      <c r="I3328" t="s">
        <v>282</v>
      </c>
      <c r="J3328" t="s">
        <v>128</v>
      </c>
      <c r="K3328" t="s">
        <v>264</v>
      </c>
      <c r="L3328">
        <v>300</v>
      </c>
      <c r="M3328" t="s">
        <v>192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182</v>
      </c>
      <c r="C3329">
        <v>2020</v>
      </c>
      <c r="D3329">
        <v>9</v>
      </c>
      <c r="E3329" t="s">
        <v>189</v>
      </c>
      <c r="F3329">
        <v>5</v>
      </c>
      <c r="G3329" t="s">
        <v>196</v>
      </c>
      <c r="H3329">
        <v>954</v>
      </c>
      <c r="I3329" t="s">
        <v>238</v>
      </c>
      <c r="J3329" t="s">
        <v>120</v>
      </c>
      <c r="K3329" t="s">
        <v>217</v>
      </c>
      <c r="L3329">
        <v>4552</v>
      </c>
      <c r="M3329" t="s">
        <v>277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182</v>
      </c>
      <c r="C3330">
        <v>2020</v>
      </c>
      <c r="D3330">
        <v>9</v>
      </c>
      <c r="E3330" t="s">
        <v>189</v>
      </c>
      <c r="F3330">
        <v>75</v>
      </c>
      <c r="G3330" t="s">
        <v>213</v>
      </c>
      <c r="H3330">
        <v>13</v>
      </c>
      <c r="I3330" t="s">
        <v>297</v>
      </c>
      <c r="J3330" t="s">
        <v>120</v>
      </c>
      <c r="K3330" t="s">
        <v>217</v>
      </c>
      <c r="L3330">
        <v>1575</v>
      </c>
      <c r="M3330" t="s">
        <v>219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182</v>
      </c>
      <c r="C3331">
        <v>2020</v>
      </c>
      <c r="D3331">
        <v>9</v>
      </c>
      <c r="E3331" t="s">
        <v>189</v>
      </c>
      <c r="F3331">
        <v>1</v>
      </c>
      <c r="G3331" t="s">
        <v>184</v>
      </c>
      <c r="H3331">
        <v>1</v>
      </c>
      <c r="I3331" t="s">
        <v>230</v>
      </c>
      <c r="J3331" t="s">
        <v>122</v>
      </c>
      <c r="K3331" t="s">
        <v>231</v>
      </c>
      <c r="L3331">
        <v>200</v>
      </c>
      <c r="M3331" t="s">
        <v>211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188</v>
      </c>
      <c r="C3332">
        <v>2020</v>
      </c>
      <c r="D3332">
        <v>9</v>
      </c>
      <c r="E3332" t="s">
        <v>189</v>
      </c>
      <c r="F3332">
        <v>1</v>
      </c>
      <c r="G3332" t="s">
        <v>184</v>
      </c>
      <c r="H3332">
        <v>905</v>
      </c>
      <c r="I3332" t="s">
        <v>273</v>
      </c>
      <c r="J3332" t="s">
        <v>123</v>
      </c>
      <c r="K3332" t="s">
        <v>243</v>
      </c>
      <c r="L3332">
        <v>4512</v>
      </c>
      <c r="M3332" t="s">
        <v>187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182</v>
      </c>
      <c r="C3333">
        <v>2020</v>
      </c>
      <c r="D3333">
        <v>9</v>
      </c>
      <c r="E3333" t="s">
        <v>189</v>
      </c>
      <c r="F3333">
        <v>10</v>
      </c>
      <c r="G3333" t="s">
        <v>239</v>
      </c>
      <c r="H3333">
        <v>602</v>
      </c>
      <c r="I3333" t="s">
        <v>247</v>
      </c>
      <c r="J3333" t="s">
        <v>126</v>
      </c>
      <c r="K3333" t="s">
        <v>198</v>
      </c>
      <c r="L3333">
        <v>207</v>
      </c>
      <c r="M3333" t="s">
        <v>244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182</v>
      </c>
      <c r="C3334">
        <v>2020</v>
      </c>
      <c r="D3334">
        <v>9</v>
      </c>
      <c r="E3334" t="s">
        <v>189</v>
      </c>
      <c r="F3334">
        <v>6</v>
      </c>
      <c r="G3334" t="s">
        <v>193</v>
      </c>
      <c r="H3334">
        <v>602</v>
      </c>
      <c r="I3334" t="s">
        <v>247</v>
      </c>
      <c r="J3334" t="s">
        <v>126</v>
      </c>
      <c r="K3334" t="s">
        <v>198</v>
      </c>
      <c r="L3334">
        <v>700</v>
      </c>
      <c r="M3334" t="s">
        <v>194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182</v>
      </c>
      <c r="C3335">
        <v>2020</v>
      </c>
      <c r="D3335">
        <v>9</v>
      </c>
      <c r="E3335" t="s">
        <v>189</v>
      </c>
      <c r="F3335">
        <v>6</v>
      </c>
      <c r="G3335" t="s">
        <v>193</v>
      </c>
      <c r="H3335">
        <v>624</v>
      </c>
      <c r="I3335" t="s">
        <v>227</v>
      </c>
      <c r="J3335" t="s">
        <v>125</v>
      </c>
      <c r="K3335" t="s">
        <v>228</v>
      </c>
      <c r="L3335">
        <v>4562</v>
      </c>
      <c r="M3335" t="s">
        <v>212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188</v>
      </c>
      <c r="C3336">
        <v>2020</v>
      </c>
      <c r="D3336">
        <v>9</v>
      </c>
      <c r="E3336" t="s">
        <v>189</v>
      </c>
      <c r="F3336">
        <v>6</v>
      </c>
      <c r="G3336" t="s">
        <v>193</v>
      </c>
      <c r="H3336">
        <v>624</v>
      </c>
      <c r="I3336" t="s">
        <v>227</v>
      </c>
      <c r="J3336" t="s">
        <v>125</v>
      </c>
      <c r="K3336" t="s">
        <v>228</v>
      </c>
      <c r="L3336">
        <v>4562</v>
      </c>
      <c r="M3336" t="s">
        <v>212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182</v>
      </c>
      <c r="C3337">
        <v>2020</v>
      </c>
      <c r="D3337">
        <v>9</v>
      </c>
      <c r="E3337" t="s">
        <v>189</v>
      </c>
      <c r="F3337">
        <v>60</v>
      </c>
      <c r="G3337" t="s">
        <v>213</v>
      </c>
      <c r="H3337">
        <v>624</v>
      </c>
      <c r="I3337" t="s">
        <v>227</v>
      </c>
      <c r="J3337" t="s">
        <v>125</v>
      </c>
      <c r="K3337" t="s">
        <v>228</v>
      </c>
      <c r="L3337">
        <v>4563</v>
      </c>
      <c r="M3337" t="s">
        <v>229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182</v>
      </c>
      <c r="C3338">
        <v>2020</v>
      </c>
      <c r="D3338">
        <v>9</v>
      </c>
      <c r="E3338" t="s">
        <v>189</v>
      </c>
      <c r="F3338">
        <v>3</v>
      </c>
      <c r="G3338" t="s">
        <v>190</v>
      </c>
      <c r="H3338">
        <v>621</v>
      </c>
      <c r="I3338" t="s">
        <v>260</v>
      </c>
      <c r="J3338" t="s">
        <v>117</v>
      </c>
      <c r="K3338" t="s">
        <v>225</v>
      </c>
      <c r="L3338">
        <v>4532</v>
      </c>
      <c r="M3338" t="s">
        <v>201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188</v>
      </c>
      <c r="C3339">
        <v>2020</v>
      </c>
      <c r="D3339">
        <v>9</v>
      </c>
      <c r="E3339" t="s">
        <v>189</v>
      </c>
      <c r="F3339">
        <v>3</v>
      </c>
      <c r="G3339" t="s">
        <v>190</v>
      </c>
      <c r="H3339">
        <v>621</v>
      </c>
      <c r="I3339" t="s">
        <v>260</v>
      </c>
      <c r="J3339" t="s">
        <v>117</v>
      </c>
      <c r="K3339" t="s">
        <v>225</v>
      </c>
      <c r="L3339">
        <v>4532</v>
      </c>
      <c r="M3339" t="s">
        <v>201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182</v>
      </c>
      <c r="C3340">
        <v>2020</v>
      </c>
      <c r="D3340">
        <v>9</v>
      </c>
      <c r="E3340" t="s">
        <v>189</v>
      </c>
      <c r="F3340">
        <v>6</v>
      </c>
      <c r="G3340" t="s">
        <v>193</v>
      </c>
      <c r="H3340">
        <v>621</v>
      </c>
      <c r="I3340" t="s">
        <v>260</v>
      </c>
      <c r="J3340" t="s">
        <v>117</v>
      </c>
      <c r="K3340" t="s">
        <v>225</v>
      </c>
      <c r="L3340">
        <v>4562</v>
      </c>
      <c r="M3340" t="s">
        <v>212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188</v>
      </c>
      <c r="C3341">
        <v>2020</v>
      </c>
      <c r="D3341">
        <v>9</v>
      </c>
      <c r="E3341" t="s">
        <v>189</v>
      </c>
      <c r="F3341">
        <v>1</v>
      </c>
      <c r="G3341" t="s">
        <v>184</v>
      </c>
      <c r="H3341">
        <v>5</v>
      </c>
      <c r="I3341" t="s">
        <v>191</v>
      </c>
      <c r="J3341" t="s">
        <v>116</v>
      </c>
      <c r="K3341" t="s">
        <v>186</v>
      </c>
      <c r="L3341">
        <v>200</v>
      </c>
      <c r="M3341" t="s">
        <v>211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182</v>
      </c>
      <c r="C3342">
        <v>2020</v>
      </c>
      <c r="D3342">
        <v>9</v>
      </c>
      <c r="E3342" t="s">
        <v>189</v>
      </c>
      <c r="F3342">
        <v>1</v>
      </c>
      <c r="G3342" t="s">
        <v>184</v>
      </c>
      <c r="H3342">
        <v>950</v>
      </c>
      <c r="I3342" t="s">
        <v>185</v>
      </c>
      <c r="J3342" t="s">
        <v>116</v>
      </c>
      <c r="K3342" t="s">
        <v>186</v>
      </c>
      <c r="L3342">
        <v>4512</v>
      </c>
      <c r="M3342" t="s">
        <v>187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182</v>
      </c>
      <c r="C3343">
        <v>2020</v>
      </c>
      <c r="D3343">
        <v>9</v>
      </c>
      <c r="E3343" t="s">
        <v>189</v>
      </c>
      <c r="F3343">
        <v>3</v>
      </c>
      <c r="G3343" t="s">
        <v>190</v>
      </c>
      <c r="H3343">
        <v>11</v>
      </c>
      <c r="I3343" t="s">
        <v>284</v>
      </c>
      <c r="J3343" t="s">
        <v>116</v>
      </c>
      <c r="K3343" t="s">
        <v>186</v>
      </c>
      <c r="L3343">
        <v>300</v>
      </c>
      <c r="M3343" t="s">
        <v>192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188</v>
      </c>
      <c r="C3344">
        <v>2020</v>
      </c>
      <c r="D3344">
        <v>9</v>
      </c>
      <c r="E3344" t="s">
        <v>189</v>
      </c>
      <c r="F3344">
        <v>1</v>
      </c>
      <c r="G3344" t="s">
        <v>184</v>
      </c>
      <c r="H3344">
        <v>953</v>
      </c>
      <c r="I3344" t="s">
        <v>214</v>
      </c>
      <c r="J3344" t="s">
        <v>119</v>
      </c>
      <c r="K3344" t="s">
        <v>215</v>
      </c>
      <c r="L3344">
        <v>4512</v>
      </c>
      <c r="M3344" t="s">
        <v>187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182</v>
      </c>
      <c r="C3345">
        <v>2020</v>
      </c>
      <c r="D3345">
        <v>9</v>
      </c>
      <c r="E3345" t="s">
        <v>189</v>
      </c>
      <c r="F3345">
        <v>3</v>
      </c>
      <c r="G3345" t="s">
        <v>190</v>
      </c>
      <c r="H3345">
        <v>953</v>
      </c>
      <c r="I3345" t="s">
        <v>214</v>
      </c>
      <c r="J3345" t="s">
        <v>119</v>
      </c>
      <c r="K3345" t="s">
        <v>215</v>
      </c>
      <c r="L3345">
        <v>4532</v>
      </c>
      <c r="M3345" t="s">
        <v>201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182</v>
      </c>
      <c r="C3346">
        <v>2020</v>
      </c>
      <c r="D3346">
        <v>9</v>
      </c>
      <c r="E3346" t="s">
        <v>189</v>
      </c>
      <c r="F3346">
        <v>1</v>
      </c>
      <c r="G3346" t="s">
        <v>184</v>
      </c>
      <c r="H3346">
        <v>15</v>
      </c>
      <c r="I3346" t="s">
        <v>253</v>
      </c>
      <c r="J3346" t="s">
        <v>119</v>
      </c>
      <c r="K3346" t="s">
        <v>215</v>
      </c>
      <c r="L3346">
        <v>200</v>
      </c>
      <c r="M3346" t="s">
        <v>211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182</v>
      </c>
      <c r="C3347">
        <v>2020</v>
      </c>
      <c r="D3347">
        <v>9</v>
      </c>
      <c r="E3347" t="s">
        <v>189</v>
      </c>
      <c r="F3347">
        <v>3</v>
      </c>
      <c r="G3347" t="s">
        <v>190</v>
      </c>
      <c r="H3347">
        <v>15</v>
      </c>
      <c r="I3347" t="s">
        <v>253</v>
      </c>
      <c r="J3347" t="s">
        <v>119</v>
      </c>
      <c r="K3347" t="s">
        <v>215</v>
      </c>
      <c r="L3347">
        <v>300</v>
      </c>
      <c r="M3347" t="s">
        <v>192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182</v>
      </c>
      <c r="C3348">
        <v>2020</v>
      </c>
      <c r="D3348">
        <v>9</v>
      </c>
      <c r="E3348" t="s">
        <v>189</v>
      </c>
      <c r="F3348">
        <v>3</v>
      </c>
      <c r="G3348" t="s">
        <v>190</v>
      </c>
      <c r="H3348">
        <v>10</v>
      </c>
      <c r="I3348" t="s">
        <v>252</v>
      </c>
      <c r="J3348" t="s">
        <v>118</v>
      </c>
      <c r="K3348" t="s">
        <v>237</v>
      </c>
      <c r="L3348">
        <v>300</v>
      </c>
      <c r="M3348" t="s">
        <v>192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182</v>
      </c>
      <c r="C3349">
        <v>2020</v>
      </c>
      <c r="D3349">
        <v>9</v>
      </c>
      <c r="E3349" t="s">
        <v>189</v>
      </c>
      <c r="F3349">
        <v>1</v>
      </c>
      <c r="G3349" t="s">
        <v>184</v>
      </c>
      <c r="H3349">
        <v>10</v>
      </c>
      <c r="I3349" t="s">
        <v>252</v>
      </c>
      <c r="J3349" t="s">
        <v>118</v>
      </c>
      <c r="K3349" t="s">
        <v>237</v>
      </c>
      <c r="L3349">
        <v>200</v>
      </c>
      <c r="M3349" t="s">
        <v>211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188</v>
      </c>
      <c r="C3350">
        <v>2020</v>
      </c>
      <c r="D3350">
        <v>9</v>
      </c>
      <c r="E3350" t="s">
        <v>189</v>
      </c>
      <c r="F3350">
        <v>5</v>
      </c>
      <c r="G3350" t="s">
        <v>196</v>
      </c>
      <c r="H3350">
        <v>950</v>
      </c>
      <c r="I3350" t="s">
        <v>185</v>
      </c>
      <c r="J3350" t="s">
        <v>116</v>
      </c>
      <c r="K3350" t="s">
        <v>186</v>
      </c>
      <c r="L3350">
        <v>4552</v>
      </c>
      <c r="M3350" t="s">
        <v>277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182</v>
      </c>
      <c r="C3351">
        <v>2020</v>
      </c>
      <c r="D3351">
        <v>9</v>
      </c>
      <c r="E3351" t="s">
        <v>189</v>
      </c>
      <c r="F3351">
        <v>3</v>
      </c>
      <c r="G3351" t="s">
        <v>190</v>
      </c>
      <c r="H3351">
        <v>950</v>
      </c>
      <c r="I3351" t="s">
        <v>185</v>
      </c>
      <c r="J3351" t="s">
        <v>116</v>
      </c>
      <c r="K3351" t="s">
        <v>186</v>
      </c>
      <c r="L3351">
        <v>4532</v>
      </c>
      <c r="M3351" t="s">
        <v>201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182</v>
      </c>
      <c r="C3352">
        <v>2020</v>
      </c>
      <c r="D3352">
        <v>9</v>
      </c>
      <c r="E3352" t="s">
        <v>189</v>
      </c>
      <c r="F3352">
        <v>3</v>
      </c>
      <c r="G3352" t="s">
        <v>190</v>
      </c>
      <c r="H3352">
        <v>18</v>
      </c>
      <c r="I3352" t="s">
        <v>216</v>
      </c>
      <c r="J3352" t="s">
        <v>120</v>
      </c>
      <c r="K3352" t="s">
        <v>217</v>
      </c>
      <c r="L3352">
        <v>300</v>
      </c>
      <c r="M3352" t="s">
        <v>192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188</v>
      </c>
      <c r="C3353">
        <v>2020</v>
      </c>
      <c r="D3353">
        <v>9</v>
      </c>
      <c r="E3353" t="s">
        <v>189</v>
      </c>
      <c r="F3353">
        <v>3</v>
      </c>
      <c r="G3353" t="s">
        <v>190</v>
      </c>
      <c r="H3353">
        <v>18</v>
      </c>
      <c r="I3353" t="s">
        <v>216</v>
      </c>
      <c r="J3353" t="s">
        <v>120</v>
      </c>
      <c r="K3353" t="s">
        <v>217</v>
      </c>
      <c r="L3353">
        <v>300</v>
      </c>
      <c r="M3353" t="s">
        <v>192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182</v>
      </c>
      <c r="C3354">
        <v>2020</v>
      </c>
      <c r="D3354">
        <v>9</v>
      </c>
      <c r="E3354" t="s">
        <v>189</v>
      </c>
      <c r="F3354">
        <v>5</v>
      </c>
      <c r="G3354" t="s">
        <v>196</v>
      </c>
      <c r="H3354">
        <v>700</v>
      </c>
      <c r="I3354" t="s">
        <v>274</v>
      </c>
      <c r="J3354" t="s">
        <v>208</v>
      </c>
      <c r="K3354" t="s">
        <v>209</v>
      </c>
      <c r="L3354">
        <v>460</v>
      </c>
      <c r="M3354" t="s">
        <v>199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182</v>
      </c>
      <c r="C3355">
        <v>2020</v>
      </c>
      <c r="D3355">
        <v>9</v>
      </c>
      <c r="E3355" t="s">
        <v>189</v>
      </c>
      <c r="F3355">
        <v>3</v>
      </c>
      <c r="G3355" t="s">
        <v>190</v>
      </c>
      <c r="H3355">
        <v>710</v>
      </c>
      <c r="I3355" t="s">
        <v>221</v>
      </c>
      <c r="J3355" t="s">
        <v>208</v>
      </c>
      <c r="K3355" t="s">
        <v>209</v>
      </c>
      <c r="L3355">
        <v>4532</v>
      </c>
      <c r="M3355" t="s">
        <v>201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188</v>
      </c>
      <c r="C3356">
        <v>2020</v>
      </c>
      <c r="D3356">
        <v>9</v>
      </c>
      <c r="E3356" t="s">
        <v>189</v>
      </c>
      <c r="F3356">
        <v>3</v>
      </c>
      <c r="G3356" t="s">
        <v>190</v>
      </c>
      <c r="H3356">
        <v>954</v>
      </c>
      <c r="I3356" t="s">
        <v>238</v>
      </c>
      <c r="J3356" t="s">
        <v>120</v>
      </c>
      <c r="K3356" t="s">
        <v>217</v>
      </c>
      <c r="L3356">
        <v>4532</v>
      </c>
      <c r="M3356" t="s">
        <v>201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182</v>
      </c>
      <c r="C3357">
        <v>2020</v>
      </c>
      <c r="D3357">
        <v>9</v>
      </c>
      <c r="E3357" t="s">
        <v>189</v>
      </c>
      <c r="F3357">
        <v>79</v>
      </c>
      <c r="G3357" t="s">
        <v>213</v>
      </c>
      <c r="H3357">
        <v>710</v>
      </c>
      <c r="I3357" t="s">
        <v>221</v>
      </c>
      <c r="J3357" t="s">
        <v>208</v>
      </c>
      <c r="K3357" t="s">
        <v>209</v>
      </c>
      <c r="L3357">
        <v>4579</v>
      </c>
      <c r="M3357" t="s">
        <v>222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188</v>
      </c>
      <c r="C3358">
        <v>2020</v>
      </c>
      <c r="D3358">
        <v>9</v>
      </c>
      <c r="E3358" t="s">
        <v>189</v>
      </c>
      <c r="F3358">
        <v>3</v>
      </c>
      <c r="G3358" t="s">
        <v>190</v>
      </c>
      <c r="H3358">
        <v>1</v>
      </c>
      <c r="I3358" t="s">
        <v>230</v>
      </c>
      <c r="J3358" t="s">
        <v>122</v>
      </c>
      <c r="K3358" t="s">
        <v>231</v>
      </c>
      <c r="L3358">
        <v>300</v>
      </c>
      <c r="M3358" t="s">
        <v>192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182</v>
      </c>
      <c r="C3359">
        <v>2020</v>
      </c>
      <c r="D3359">
        <v>9</v>
      </c>
      <c r="E3359" t="s">
        <v>189</v>
      </c>
      <c r="F3359">
        <v>3</v>
      </c>
      <c r="G3359" t="s">
        <v>190</v>
      </c>
      <c r="H3359">
        <v>2</v>
      </c>
      <c r="I3359" t="s">
        <v>265</v>
      </c>
      <c r="J3359" t="s">
        <v>122</v>
      </c>
      <c r="K3359" t="s">
        <v>231</v>
      </c>
      <c r="L3359">
        <v>300</v>
      </c>
      <c r="M3359" t="s">
        <v>192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188</v>
      </c>
      <c r="C3360">
        <v>2020</v>
      </c>
      <c r="D3360">
        <v>9</v>
      </c>
      <c r="E3360" t="s">
        <v>189</v>
      </c>
      <c r="F3360">
        <v>1</v>
      </c>
      <c r="G3360" t="s">
        <v>184</v>
      </c>
      <c r="H3360">
        <v>2</v>
      </c>
      <c r="I3360" t="s">
        <v>265</v>
      </c>
      <c r="J3360" t="s">
        <v>122</v>
      </c>
      <c r="K3360" t="s">
        <v>231</v>
      </c>
      <c r="L3360">
        <v>200</v>
      </c>
      <c r="M3360" t="s">
        <v>211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182</v>
      </c>
      <c r="C3361">
        <v>2020</v>
      </c>
      <c r="D3361">
        <v>9</v>
      </c>
      <c r="E3361" t="s">
        <v>189</v>
      </c>
      <c r="F3361">
        <v>3</v>
      </c>
      <c r="G3361" t="s">
        <v>190</v>
      </c>
      <c r="H3361">
        <v>903</v>
      </c>
      <c r="I3361" t="s">
        <v>240</v>
      </c>
      <c r="J3361" t="s">
        <v>122</v>
      </c>
      <c r="K3361" t="s">
        <v>231</v>
      </c>
      <c r="L3361">
        <v>4532</v>
      </c>
      <c r="M3361" t="s">
        <v>201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182</v>
      </c>
      <c r="C3362">
        <v>2020</v>
      </c>
      <c r="D3362">
        <v>9</v>
      </c>
      <c r="E3362" t="s">
        <v>189</v>
      </c>
      <c r="F3362">
        <v>10</v>
      </c>
      <c r="G3362" t="s">
        <v>239</v>
      </c>
      <c r="H3362">
        <v>903</v>
      </c>
      <c r="I3362" t="s">
        <v>240</v>
      </c>
      <c r="J3362" t="s">
        <v>122</v>
      </c>
      <c r="K3362" t="s">
        <v>231</v>
      </c>
      <c r="L3362">
        <v>4513</v>
      </c>
      <c r="M3362" t="s">
        <v>241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182</v>
      </c>
      <c r="C3363">
        <v>2020</v>
      </c>
      <c r="D3363">
        <v>9</v>
      </c>
      <c r="E3363" t="s">
        <v>189</v>
      </c>
      <c r="F3363">
        <v>1</v>
      </c>
      <c r="G3363" t="s">
        <v>184</v>
      </c>
      <c r="H3363">
        <v>905</v>
      </c>
      <c r="I3363" t="s">
        <v>273</v>
      </c>
      <c r="J3363" t="s">
        <v>123</v>
      </c>
      <c r="K3363" t="s">
        <v>243</v>
      </c>
      <c r="L3363">
        <v>4512</v>
      </c>
      <c r="M3363" t="s">
        <v>187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182</v>
      </c>
      <c r="C3364">
        <v>2020</v>
      </c>
      <c r="D3364">
        <v>9</v>
      </c>
      <c r="E3364" t="s">
        <v>189</v>
      </c>
      <c r="F3364">
        <v>6</v>
      </c>
      <c r="G3364" t="s">
        <v>193</v>
      </c>
      <c r="H3364">
        <v>601</v>
      </c>
      <c r="I3364" t="s">
        <v>261</v>
      </c>
      <c r="J3364" t="s">
        <v>124</v>
      </c>
      <c r="K3364" t="s">
        <v>262</v>
      </c>
      <c r="L3364">
        <v>700</v>
      </c>
      <c r="M3364" t="s">
        <v>194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182</v>
      </c>
      <c r="C3365">
        <v>2020</v>
      </c>
      <c r="D3365">
        <v>9</v>
      </c>
      <c r="E3365" t="s">
        <v>189</v>
      </c>
      <c r="F3365">
        <v>1</v>
      </c>
      <c r="G3365" t="s">
        <v>184</v>
      </c>
      <c r="H3365">
        <v>603</v>
      </c>
      <c r="I3365" t="s">
        <v>197</v>
      </c>
      <c r="J3365" t="s">
        <v>126</v>
      </c>
      <c r="K3365" t="s">
        <v>198</v>
      </c>
      <c r="L3365">
        <v>200</v>
      </c>
      <c r="M3365" t="s">
        <v>211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182</v>
      </c>
      <c r="C3366">
        <v>2020</v>
      </c>
      <c r="D3366">
        <v>9</v>
      </c>
      <c r="E3366" t="s">
        <v>189</v>
      </c>
      <c r="F3366">
        <v>5</v>
      </c>
      <c r="G3366" t="s">
        <v>196</v>
      </c>
      <c r="H3366">
        <v>602</v>
      </c>
      <c r="I3366" t="s">
        <v>247</v>
      </c>
      <c r="J3366" t="s">
        <v>126</v>
      </c>
      <c r="K3366" t="s">
        <v>198</v>
      </c>
      <c r="L3366">
        <v>460</v>
      </c>
      <c r="M3366" t="s">
        <v>199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182</v>
      </c>
      <c r="C3367">
        <v>2020</v>
      </c>
      <c r="D3367">
        <v>9</v>
      </c>
      <c r="E3367" t="s">
        <v>189</v>
      </c>
      <c r="F3367">
        <v>6</v>
      </c>
      <c r="G3367" t="s">
        <v>193</v>
      </c>
      <c r="H3367">
        <v>617</v>
      </c>
      <c r="I3367" t="s">
        <v>288</v>
      </c>
      <c r="J3367" t="s">
        <v>289</v>
      </c>
      <c r="K3367" t="s">
        <v>290</v>
      </c>
      <c r="L3367">
        <v>4562</v>
      </c>
      <c r="M3367" t="s">
        <v>212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182</v>
      </c>
      <c r="C3368">
        <v>2020</v>
      </c>
      <c r="D3368">
        <v>9</v>
      </c>
      <c r="E3368" t="s">
        <v>189</v>
      </c>
      <c r="F3368">
        <v>1</v>
      </c>
      <c r="G3368" t="s">
        <v>184</v>
      </c>
      <c r="H3368">
        <v>5</v>
      </c>
      <c r="I3368" t="s">
        <v>191</v>
      </c>
      <c r="J3368" t="s">
        <v>116</v>
      </c>
      <c r="K3368" t="s">
        <v>186</v>
      </c>
      <c r="L3368">
        <v>200</v>
      </c>
      <c r="M3368" t="s">
        <v>211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182</v>
      </c>
      <c r="C3369">
        <v>2020</v>
      </c>
      <c r="D3369">
        <v>9</v>
      </c>
      <c r="E3369" t="s">
        <v>189</v>
      </c>
      <c r="F3369">
        <v>10</v>
      </c>
      <c r="G3369" t="s">
        <v>239</v>
      </c>
      <c r="H3369">
        <v>5</v>
      </c>
      <c r="I3369" t="s">
        <v>191</v>
      </c>
      <c r="J3369" t="s">
        <v>116</v>
      </c>
      <c r="K3369" t="s">
        <v>186</v>
      </c>
      <c r="L3369">
        <v>207</v>
      </c>
      <c r="M3369" t="s">
        <v>244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182</v>
      </c>
      <c r="C3370">
        <v>2020</v>
      </c>
      <c r="D3370">
        <v>9</v>
      </c>
      <c r="E3370" t="s">
        <v>189</v>
      </c>
      <c r="F3370">
        <v>72</v>
      </c>
      <c r="G3370" t="s">
        <v>213</v>
      </c>
      <c r="H3370">
        <v>5</v>
      </c>
      <c r="I3370" t="s">
        <v>191</v>
      </c>
      <c r="J3370" t="s">
        <v>116</v>
      </c>
      <c r="K3370" t="s">
        <v>186</v>
      </c>
      <c r="L3370">
        <v>1572</v>
      </c>
      <c r="M3370" t="s">
        <v>232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182</v>
      </c>
      <c r="C3371">
        <v>2020</v>
      </c>
      <c r="D3371">
        <v>9</v>
      </c>
      <c r="E3371" t="s">
        <v>189</v>
      </c>
      <c r="F3371">
        <v>77</v>
      </c>
      <c r="G3371" t="s">
        <v>213</v>
      </c>
      <c r="H3371">
        <v>5</v>
      </c>
      <c r="I3371" t="s">
        <v>191</v>
      </c>
      <c r="J3371" t="s">
        <v>116</v>
      </c>
      <c r="K3371" t="s">
        <v>186</v>
      </c>
      <c r="L3371">
        <v>1577</v>
      </c>
      <c r="M3371" t="s">
        <v>234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188</v>
      </c>
      <c r="C3372">
        <v>2020</v>
      </c>
      <c r="D3372">
        <v>9</v>
      </c>
      <c r="E3372" t="s">
        <v>189</v>
      </c>
      <c r="F3372">
        <v>3</v>
      </c>
      <c r="G3372" t="s">
        <v>190</v>
      </c>
      <c r="H3372">
        <v>5</v>
      </c>
      <c r="I3372" t="s">
        <v>191</v>
      </c>
      <c r="J3372" t="s">
        <v>116</v>
      </c>
      <c r="K3372" t="s">
        <v>186</v>
      </c>
      <c r="L3372">
        <v>300</v>
      </c>
      <c r="M3372" t="s">
        <v>192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188</v>
      </c>
      <c r="C3373">
        <v>2020</v>
      </c>
      <c r="D3373">
        <v>9</v>
      </c>
      <c r="E3373" t="s">
        <v>189</v>
      </c>
      <c r="F3373">
        <v>3</v>
      </c>
      <c r="G3373" t="s">
        <v>190</v>
      </c>
      <c r="H3373">
        <v>951</v>
      </c>
      <c r="I3373" t="s">
        <v>251</v>
      </c>
      <c r="J3373" t="s">
        <v>127</v>
      </c>
      <c r="K3373" t="s">
        <v>250</v>
      </c>
      <c r="L3373">
        <v>4532</v>
      </c>
      <c r="M3373" t="s">
        <v>201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182</v>
      </c>
      <c r="C3374">
        <v>2020</v>
      </c>
      <c r="D3374">
        <v>9</v>
      </c>
      <c r="E3374" t="s">
        <v>189</v>
      </c>
      <c r="F3374">
        <v>5</v>
      </c>
      <c r="G3374" t="s">
        <v>196</v>
      </c>
      <c r="H3374">
        <v>951</v>
      </c>
      <c r="I3374" t="s">
        <v>251</v>
      </c>
      <c r="J3374" t="s">
        <v>127</v>
      </c>
      <c r="K3374" t="s">
        <v>250</v>
      </c>
      <c r="L3374">
        <v>4552</v>
      </c>
      <c r="M3374" t="s">
        <v>277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182</v>
      </c>
      <c r="C3375">
        <v>2020</v>
      </c>
      <c r="D3375">
        <v>9</v>
      </c>
      <c r="E3375" t="s">
        <v>189</v>
      </c>
      <c r="F3375">
        <v>6</v>
      </c>
      <c r="G3375" t="s">
        <v>193</v>
      </c>
      <c r="H3375">
        <v>950</v>
      </c>
      <c r="I3375" t="s">
        <v>185</v>
      </c>
      <c r="J3375" t="s">
        <v>116</v>
      </c>
      <c r="K3375" t="s">
        <v>186</v>
      </c>
      <c r="L3375">
        <v>4562</v>
      </c>
      <c r="M3375" t="s">
        <v>212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182</v>
      </c>
      <c r="C3376">
        <v>2020</v>
      </c>
      <c r="D3376">
        <v>9</v>
      </c>
      <c r="E3376" t="s">
        <v>189</v>
      </c>
      <c r="F3376">
        <v>3</v>
      </c>
      <c r="G3376" t="s">
        <v>190</v>
      </c>
      <c r="H3376">
        <v>8</v>
      </c>
      <c r="I3376" t="s">
        <v>249</v>
      </c>
      <c r="J3376" t="s">
        <v>127</v>
      </c>
      <c r="K3376" t="s">
        <v>250</v>
      </c>
      <c r="L3376">
        <v>300</v>
      </c>
      <c r="M3376" t="s">
        <v>192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182</v>
      </c>
      <c r="C3377">
        <v>2020</v>
      </c>
      <c r="D3377">
        <v>9</v>
      </c>
      <c r="E3377" t="s">
        <v>189</v>
      </c>
      <c r="F3377">
        <v>5</v>
      </c>
      <c r="G3377" t="s">
        <v>196</v>
      </c>
      <c r="H3377">
        <v>8</v>
      </c>
      <c r="I3377" t="s">
        <v>249</v>
      </c>
      <c r="J3377" t="s">
        <v>127</v>
      </c>
      <c r="K3377" t="s">
        <v>250</v>
      </c>
      <c r="L3377">
        <v>460</v>
      </c>
      <c r="M3377" t="s">
        <v>199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188</v>
      </c>
      <c r="C3378">
        <v>2020</v>
      </c>
      <c r="D3378">
        <v>9</v>
      </c>
      <c r="E3378" t="s">
        <v>189</v>
      </c>
      <c r="F3378">
        <v>3</v>
      </c>
      <c r="G3378" t="s">
        <v>190</v>
      </c>
      <c r="H3378">
        <v>950</v>
      </c>
      <c r="I3378" t="s">
        <v>185</v>
      </c>
      <c r="J3378" t="s">
        <v>116</v>
      </c>
      <c r="K3378" t="s">
        <v>186</v>
      </c>
      <c r="L3378">
        <v>4532</v>
      </c>
      <c r="M3378" t="s">
        <v>201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182</v>
      </c>
      <c r="C3379">
        <v>2020</v>
      </c>
      <c r="D3379">
        <v>9</v>
      </c>
      <c r="E3379" t="s">
        <v>189</v>
      </c>
      <c r="F3379">
        <v>3</v>
      </c>
      <c r="G3379" t="s">
        <v>190</v>
      </c>
      <c r="H3379">
        <v>956</v>
      </c>
      <c r="I3379" t="s">
        <v>286</v>
      </c>
      <c r="J3379" t="s">
        <v>120</v>
      </c>
      <c r="K3379" t="s">
        <v>217</v>
      </c>
      <c r="L3379">
        <v>4532</v>
      </c>
      <c r="M3379" t="s">
        <v>201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182</v>
      </c>
      <c r="C3380">
        <v>2020</v>
      </c>
      <c r="D3380">
        <v>9</v>
      </c>
      <c r="E3380" t="s">
        <v>189</v>
      </c>
      <c r="F3380">
        <v>3</v>
      </c>
      <c r="G3380" t="s">
        <v>190</v>
      </c>
      <c r="H3380">
        <v>955</v>
      </c>
      <c r="I3380" t="s">
        <v>283</v>
      </c>
      <c r="J3380" t="s">
        <v>120</v>
      </c>
      <c r="K3380" t="s">
        <v>217</v>
      </c>
      <c r="L3380">
        <v>4532</v>
      </c>
      <c r="M3380" t="s">
        <v>201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182</v>
      </c>
      <c r="C3381">
        <v>2020</v>
      </c>
      <c r="D3381">
        <v>9</v>
      </c>
      <c r="E3381" t="s">
        <v>189</v>
      </c>
      <c r="F3381">
        <v>72</v>
      </c>
      <c r="G3381" t="s">
        <v>213</v>
      </c>
      <c r="H3381">
        <v>1</v>
      </c>
      <c r="I3381" t="s">
        <v>230</v>
      </c>
      <c r="J3381" t="s">
        <v>122</v>
      </c>
      <c r="K3381" t="s">
        <v>231</v>
      </c>
      <c r="L3381">
        <v>1572</v>
      </c>
      <c r="M3381" t="s">
        <v>232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182</v>
      </c>
      <c r="C3382">
        <v>2020</v>
      </c>
      <c r="D3382">
        <v>9</v>
      </c>
      <c r="E3382" t="s">
        <v>189</v>
      </c>
      <c r="F3382">
        <v>1</v>
      </c>
      <c r="G3382" t="s">
        <v>184</v>
      </c>
      <c r="H3382">
        <v>2</v>
      </c>
      <c r="I3382" t="s">
        <v>265</v>
      </c>
      <c r="J3382" t="s">
        <v>122</v>
      </c>
      <c r="K3382" t="s">
        <v>231</v>
      </c>
      <c r="L3382">
        <v>200</v>
      </c>
      <c r="M3382" t="s">
        <v>211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182</v>
      </c>
      <c r="C3383">
        <v>2020</v>
      </c>
      <c r="D3383">
        <v>9</v>
      </c>
      <c r="E3383" t="s">
        <v>189</v>
      </c>
      <c r="F3383">
        <v>10</v>
      </c>
      <c r="G3383" t="s">
        <v>239</v>
      </c>
      <c r="H3383">
        <v>6</v>
      </c>
      <c r="I3383" t="s">
        <v>257</v>
      </c>
      <c r="J3383" t="s">
        <v>123</v>
      </c>
      <c r="K3383" t="s">
        <v>243</v>
      </c>
      <c r="L3383">
        <v>207</v>
      </c>
      <c r="M3383" t="s">
        <v>244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182</v>
      </c>
      <c r="C3384">
        <v>2020</v>
      </c>
      <c r="D3384">
        <v>9</v>
      </c>
      <c r="E3384" t="s">
        <v>189</v>
      </c>
      <c r="F3384">
        <v>10</v>
      </c>
      <c r="G3384" t="s">
        <v>239</v>
      </c>
      <c r="H3384">
        <v>905</v>
      </c>
      <c r="I3384" t="s">
        <v>273</v>
      </c>
      <c r="J3384" t="s">
        <v>123</v>
      </c>
      <c r="K3384" t="s">
        <v>243</v>
      </c>
      <c r="L3384">
        <v>4513</v>
      </c>
      <c r="M3384" t="s">
        <v>241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188</v>
      </c>
      <c r="C3385">
        <v>2020</v>
      </c>
      <c r="D3385">
        <v>9</v>
      </c>
      <c r="E3385" t="s">
        <v>189</v>
      </c>
      <c r="F3385">
        <v>10</v>
      </c>
      <c r="G3385" t="s">
        <v>239</v>
      </c>
      <c r="H3385">
        <v>905</v>
      </c>
      <c r="I3385" t="s">
        <v>273</v>
      </c>
      <c r="J3385" t="s">
        <v>123</v>
      </c>
      <c r="K3385" t="s">
        <v>243</v>
      </c>
      <c r="L3385">
        <v>4513</v>
      </c>
      <c r="M3385" t="s">
        <v>241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182</v>
      </c>
      <c r="C3386">
        <v>2020</v>
      </c>
      <c r="D3386">
        <v>9</v>
      </c>
      <c r="E3386" t="s">
        <v>189</v>
      </c>
      <c r="F3386">
        <v>60</v>
      </c>
      <c r="G3386" t="s">
        <v>213</v>
      </c>
      <c r="H3386">
        <v>600</v>
      </c>
      <c r="I3386" t="s">
        <v>267</v>
      </c>
      <c r="J3386" t="s">
        <v>124</v>
      </c>
      <c r="K3386" t="s">
        <v>262</v>
      </c>
      <c r="L3386">
        <v>360</v>
      </c>
      <c r="M3386" t="s">
        <v>226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182</v>
      </c>
      <c r="C3387">
        <v>2020</v>
      </c>
      <c r="D3387">
        <v>9</v>
      </c>
      <c r="E3387" t="s">
        <v>189</v>
      </c>
      <c r="F3387">
        <v>1</v>
      </c>
      <c r="G3387" t="s">
        <v>184</v>
      </c>
      <c r="H3387">
        <v>616</v>
      </c>
      <c r="I3387" t="s">
        <v>200</v>
      </c>
      <c r="J3387" t="s">
        <v>126</v>
      </c>
      <c r="K3387" t="s">
        <v>198</v>
      </c>
      <c r="L3387">
        <v>4512</v>
      </c>
      <c r="M3387" t="s">
        <v>187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182</v>
      </c>
      <c r="C3388">
        <v>2020</v>
      </c>
      <c r="D3388">
        <v>9</v>
      </c>
      <c r="E3388" t="s">
        <v>189</v>
      </c>
      <c r="F3388">
        <v>6</v>
      </c>
      <c r="G3388" t="s">
        <v>193</v>
      </c>
      <c r="H3388">
        <v>606</v>
      </c>
      <c r="I3388" t="s">
        <v>280</v>
      </c>
      <c r="J3388" t="s">
        <v>131</v>
      </c>
      <c r="K3388" t="s">
        <v>281</v>
      </c>
      <c r="L3388">
        <v>700</v>
      </c>
      <c r="M3388" t="s">
        <v>194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182</v>
      </c>
      <c r="C3389">
        <v>2020</v>
      </c>
      <c r="D3389">
        <v>9</v>
      </c>
      <c r="E3389" t="s">
        <v>189</v>
      </c>
      <c r="F3389">
        <v>6</v>
      </c>
      <c r="G3389" t="s">
        <v>193</v>
      </c>
      <c r="H3389">
        <v>609</v>
      </c>
      <c r="I3389" t="s">
        <v>299</v>
      </c>
      <c r="J3389" t="s">
        <v>279</v>
      </c>
      <c r="K3389" t="s">
        <v>213</v>
      </c>
      <c r="L3389">
        <v>700</v>
      </c>
      <c r="M3389" t="s">
        <v>194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182</v>
      </c>
      <c r="C3390">
        <v>2020</v>
      </c>
      <c r="D3390">
        <v>9</v>
      </c>
      <c r="E3390" t="s">
        <v>189</v>
      </c>
      <c r="F3390">
        <v>75</v>
      </c>
      <c r="G3390" t="s">
        <v>213</v>
      </c>
      <c r="H3390">
        <v>5</v>
      </c>
      <c r="I3390" t="s">
        <v>191</v>
      </c>
      <c r="J3390" t="s">
        <v>116</v>
      </c>
      <c r="K3390" t="s">
        <v>186</v>
      </c>
      <c r="L3390">
        <v>1575</v>
      </c>
      <c r="M3390" t="s">
        <v>219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182</v>
      </c>
      <c r="C3391">
        <v>2020</v>
      </c>
      <c r="D3391">
        <v>10</v>
      </c>
      <c r="E3391" t="s">
        <v>183</v>
      </c>
      <c r="F3391">
        <v>79</v>
      </c>
      <c r="G3391" t="s">
        <v>213</v>
      </c>
      <c r="H3391">
        <v>950</v>
      </c>
      <c r="I3391" t="s">
        <v>185</v>
      </c>
      <c r="J3391" t="s">
        <v>116</v>
      </c>
      <c r="K3391" t="s">
        <v>186</v>
      </c>
      <c r="L3391">
        <v>4579</v>
      </c>
      <c r="M3391" t="s">
        <v>222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182</v>
      </c>
      <c r="C3392">
        <v>2020</v>
      </c>
      <c r="D3392">
        <v>10</v>
      </c>
      <c r="E3392" t="s">
        <v>183</v>
      </c>
      <c r="F3392">
        <v>1</v>
      </c>
      <c r="G3392" t="s">
        <v>184</v>
      </c>
      <c r="H3392">
        <v>950</v>
      </c>
      <c r="I3392" t="s">
        <v>185</v>
      </c>
      <c r="J3392" t="s">
        <v>116</v>
      </c>
      <c r="K3392" t="s">
        <v>186</v>
      </c>
      <c r="L3392">
        <v>4512</v>
      </c>
      <c r="M3392" t="s">
        <v>187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182</v>
      </c>
      <c r="C3393">
        <v>2020</v>
      </c>
      <c r="D3393">
        <v>10</v>
      </c>
      <c r="E3393" t="s">
        <v>183</v>
      </c>
      <c r="F3393">
        <v>10</v>
      </c>
      <c r="G3393" t="s">
        <v>239</v>
      </c>
      <c r="H3393">
        <v>950</v>
      </c>
      <c r="I3393" t="s">
        <v>185</v>
      </c>
      <c r="J3393" t="s">
        <v>116</v>
      </c>
      <c r="K3393" t="s">
        <v>186</v>
      </c>
      <c r="L3393">
        <v>4513</v>
      </c>
      <c r="M3393" t="s">
        <v>241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188</v>
      </c>
      <c r="C3394">
        <v>2020</v>
      </c>
      <c r="D3394">
        <v>10</v>
      </c>
      <c r="E3394" t="s">
        <v>183</v>
      </c>
      <c r="F3394">
        <v>3</v>
      </c>
      <c r="G3394" t="s">
        <v>190</v>
      </c>
      <c r="H3394">
        <v>1</v>
      </c>
      <c r="I3394" t="s">
        <v>230</v>
      </c>
      <c r="J3394" t="s">
        <v>122</v>
      </c>
      <c r="K3394" t="s">
        <v>231</v>
      </c>
      <c r="L3394">
        <v>300</v>
      </c>
      <c r="M3394" t="s">
        <v>192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188</v>
      </c>
      <c r="C3395">
        <v>2020</v>
      </c>
      <c r="D3395">
        <v>10</v>
      </c>
      <c r="E3395" t="s">
        <v>183</v>
      </c>
      <c r="F3395">
        <v>1</v>
      </c>
      <c r="G3395" t="s">
        <v>184</v>
      </c>
      <c r="H3395">
        <v>6</v>
      </c>
      <c r="I3395" t="s">
        <v>257</v>
      </c>
      <c r="J3395" t="s">
        <v>123</v>
      </c>
      <c r="K3395" t="s">
        <v>243</v>
      </c>
      <c r="L3395">
        <v>200</v>
      </c>
      <c r="M3395" t="s">
        <v>211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182</v>
      </c>
      <c r="C3396">
        <v>2020</v>
      </c>
      <c r="D3396">
        <v>10</v>
      </c>
      <c r="E3396" t="s">
        <v>183</v>
      </c>
      <c r="F3396">
        <v>6</v>
      </c>
      <c r="G3396" t="s">
        <v>193</v>
      </c>
      <c r="H3396">
        <v>621</v>
      </c>
      <c r="I3396" t="s">
        <v>260</v>
      </c>
      <c r="J3396" t="s">
        <v>117</v>
      </c>
      <c r="K3396" t="s">
        <v>225</v>
      </c>
      <c r="L3396">
        <v>4562</v>
      </c>
      <c r="M3396" t="s">
        <v>212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182</v>
      </c>
      <c r="C3397">
        <v>2020</v>
      </c>
      <c r="D3397">
        <v>10</v>
      </c>
      <c r="E3397" t="s">
        <v>183</v>
      </c>
      <c r="F3397">
        <v>10</v>
      </c>
      <c r="G3397" t="s">
        <v>239</v>
      </c>
      <c r="H3397">
        <v>905</v>
      </c>
      <c r="I3397" t="s">
        <v>273</v>
      </c>
      <c r="J3397" t="s">
        <v>123</v>
      </c>
      <c r="K3397" t="s">
        <v>243</v>
      </c>
      <c r="L3397">
        <v>4513</v>
      </c>
      <c r="M3397" t="s">
        <v>241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182</v>
      </c>
      <c r="C3398">
        <v>2020</v>
      </c>
      <c r="D3398">
        <v>10</v>
      </c>
      <c r="E3398" t="s">
        <v>183</v>
      </c>
      <c r="F3398">
        <v>6</v>
      </c>
      <c r="G3398" t="s">
        <v>193</v>
      </c>
      <c r="H3398">
        <v>606</v>
      </c>
      <c r="I3398" t="s">
        <v>280</v>
      </c>
      <c r="J3398" t="s">
        <v>131</v>
      </c>
      <c r="K3398" t="s">
        <v>281</v>
      </c>
      <c r="L3398">
        <v>700</v>
      </c>
      <c r="M3398" t="s">
        <v>194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182</v>
      </c>
      <c r="C3399">
        <v>2020</v>
      </c>
      <c r="D3399">
        <v>10</v>
      </c>
      <c r="E3399" t="s">
        <v>183</v>
      </c>
      <c r="F3399">
        <v>6</v>
      </c>
      <c r="G3399" t="s">
        <v>193</v>
      </c>
      <c r="H3399">
        <v>603</v>
      </c>
      <c r="I3399" t="s">
        <v>197</v>
      </c>
      <c r="J3399" t="s">
        <v>126</v>
      </c>
      <c r="K3399" t="s">
        <v>198</v>
      </c>
      <c r="L3399">
        <v>700</v>
      </c>
      <c r="M3399" t="s">
        <v>194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182</v>
      </c>
      <c r="C3400">
        <v>2020</v>
      </c>
      <c r="D3400">
        <v>10</v>
      </c>
      <c r="E3400" t="s">
        <v>183</v>
      </c>
      <c r="F3400">
        <v>6</v>
      </c>
      <c r="G3400" t="s">
        <v>193</v>
      </c>
      <c r="H3400">
        <v>625</v>
      </c>
      <c r="I3400" t="s">
        <v>287</v>
      </c>
      <c r="J3400" t="s">
        <v>133</v>
      </c>
      <c r="K3400" t="s">
        <v>213</v>
      </c>
      <c r="L3400">
        <v>700</v>
      </c>
      <c r="M3400" t="s">
        <v>194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182</v>
      </c>
      <c r="C3401">
        <v>2020</v>
      </c>
      <c r="D3401">
        <v>10</v>
      </c>
      <c r="E3401" t="s">
        <v>183</v>
      </c>
      <c r="F3401">
        <v>3</v>
      </c>
      <c r="G3401" t="s">
        <v>190</v>
      </c>
      <c r="H3401">
        <v>9</v>
      </c>
      <c r="I3401" t="s">
        <v>276</v>
      </c>
      <c r="J3401" t="s">
        <v>118</v>
      </c>
      <c r="K3401" t="s">
        <v>237</v>
      </c>
      <c r="L3401">
        <v>300</v>
      </c>
      <c r="M3401" t="s">
        <v>192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188</v>
      </c>
      <c r="C3402">
        <v>2020</v>
      </c>
      <c r="D3402">
        <v>10</v>
      </c>
      <c r="E3402" t="s">
        <v>183</v>
      </c>
      <c r="F3402">
        <v>5</v>
      </c>
      <c r="G3402" t="s">
        <v>196</v>
      </c>
      <c r="H3402">
        <v>950</v>
      </c>
      <c r="I3402" t="s">
        <v>185</v>
      </c>
      <c r="J3402" t="s">
        <v>116</v>
      </c>
      <c r="K3402" t="s">
        <v>186</v>
      </c>
      <c r="L3402">
        <v>4552</v>
      </c>
      <c r="M3402" t="s">
        <v>277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182</v>
      </c>
      <c r="C3403">
        <v>2020</v>
      </c>
      <c r="D3403">
        <v>10</v>
      </c>
      <c r="E3403" t="s">
        <v>183</v>
      </c>
      <c r="F3403">
        <v>79</v>
      </c>
      <c r="G3403" t="s">
        <v>213</v>
      </c>
      <c r="H3403">
        <v>5</v>
      </c>
      <c r="I3403" t="s">
        <v>191</v>
      </c>
      <c r="J3403" t="s">
        <v>116</v>
      </c>
      <c r="K3403" t="s">
        <v>186</v>
      </c>
      <c r="L3403">
        <v>1579</v>
      </c>
      <c r="M3403" t="s">
        <v>272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182</v>
      </c>
      <c r="C3404">
        <v>2020</v>
      </c>
      <c r="D3404">
        <v>10</v>
      </c>
      <c r="E3404" t="s">
        <v>183</v>
      </c>
      <c r="F3404">
        <v>3</v>
      </c>
      <c r="G3404" t="s">
        <v>190</v>
      </c>
      <c r="H3404">
        <v>953</v>
      </c>
      <c r="I3404" t="s">
        <v>214</v>
      </c>
      <c r="J3404" t="s">
        <v>119</v>
      </c>
      <c r="K3404" t="s">
        <v>215</v>
      </c>
      <c r="L3404">
        <v>4532</v>
      </c>
      <c r="M3404" t="s">
        <v>201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182</v>
      </c>
      <c r="C3405">
        <v>2020</v>
      </c>
      <c r="D3405">
        <v>10</v>
      </c>
      <c r="E3405" t="s">
        <v>183</v>
      </c>
      <c r="F3405">
        <v>1</v>
      </c>
      <c r="G3405" t="s">
        <v>184</v>
      </c>
      <c r="H3405">
        <v>953</v>
      </c>
      <c r="I3405" t="s">
        <v>214</v>
      </c>
      <c r="J3405" t="s">
        <v>119</v>
      </c>
      <c r="K3405" t="s">
        <v>215</v>
      </c>
      <c r="L3405">
        <v>4512</v>
      </c>
      <c r="M3405" t="s">
        <v>187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188</v>
      </c>
      <c r="C3406">
        <v>2020</v>
      </c>
      <c r="D3406">
        <v>10</v>
      </c>
      <c r="E3406" t="s">
        <v>183</v>
      </c>
      <c r="F3406">
        <v>3</v>
      </c>
      <c r="G3406" t="s">
        <v>190</v>
      </c>
      <c r="H3406">
        <v>952</v>
      </c>
      <c r="I3406" t="s">
        <v>236</v>
      </c>
      <c r="J3406" t="s">
        <v>118</v>
      </c>
      <c r="K3406" t="s">
        <v>237</v>
      </c>
      <c r="L3406">
        <v>4532</v>
      </c>
      <c r="M3406" t="s">
        <v>201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182</v>
      </c>
      <c r="C3407">
        <v>2020</v>
      </c>
      <c r="D3407">
        <v>10</v>
      </c>
      <c r="E3407" t="s">
        <v>183</v>
      </c>
      <c r="F3407">
        <v>5</v>
      </c>
      <c r="G3407" t="s">
        <v>196</v>
      </c>
      <c r="H3407">
        <v>18</v>
      </c>
      <c r="I3407" t="s">
        <v>216</v>
      </c>
      <c r="J3407" t="s">
        <v>120</v>
      </c>
      <c r="K3407" t="s">
        <v>217</v>
      </c>
      <c r="L3407">
        <v>460</v>
      </c>
      <c r="M3407" t="s">
        <v>199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182</v>
      </c>
      <c r="C3408">
        <v>2020</v>
      </c>
      <c r="D3408">
        <v>10</v>
      </c>
      <c r="E3408" t="s">
        <v>183</v>
      </c>
      <c r="F3408">
        <v>3</v>
      </c>
      <c r="G3408" t="s">
        <v>190</v>
      </c>
      <c r="H3408">
        <v>18</v>
      </c>
      <c r="I3408" t="s">
        <v>216</v>
      </c>
      <c r="J3408" t="s">
        <v>120</v>
      </c>
      <c r="K3408" t="s">
        <v>217</v>
      </c>
      <c r="L3408">
        <v>300</v>
      </c>
      <c r="M3408" t="s">
        <v>192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182</v>
      </c>
      <c r="C3409">
        <v>2020</v>
      </c>
      <c r="D3409">
        <v>10</v>
      </c>
      <c r="E3409" t="s">
        <v>183</v>
      </c>
      <c r="F3409">
        <v>5</v>
      </c>
      <c r="G3409" t="s">
        <v>196</v>
      </c>
      <c r="H3409">
        <v>13</v>
      </c>
      <c r="I3409" t="s">
        <v>297</v>
      </c>
      <c r="J3409" t="s">
        <v>120</v>
      </c>
      <c r="K3409" t="s">
        <v>217</v>
      </c>
      <c r="L3409">
        <v>460</v>
      </c>
      <c r="M3409" t="s">
        <v>199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182</v>
      </c>
      <c r="C3410">
        <v>2020</v>
      </c>
      <c r="D3410">
        <v>10</v>
      </c>
      <c r="E3410" t="s">
        <v>183</v>
      </c>
      <c r="F3410">
        <v>79</v>
      </c>
      <c r="G3410" t="s">
        <v>213</v>
      </c>
      <c r="H3410">
        <v>954</v>
      </c>
      <c r="I3410" t="s">
        <v>238</v>
      </c>
      <c r="J3410" t="s">
        <v>120</v>
      </c>
      <c r="K3410" t="s">
        <v>217</v>
      </c>
      <c r="L3410">
        <v>4579</v>
      </c>
      <c r="M3410" t="s">
        <v>222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188</v>
      </c>
      <c r="C3411">
        <v>2020</v>
      </c>
      <c r="D3411">
        <v>10</v>
      </c>
      <c r="E3411" t="s">
        <v>183</v>
      </c>
      <c r="F3411">
        <v>3</v>
      </c>
      <c r="G3411" t="s">
        <v>190</v>
      </c>
      <c r="H3411">
        <v>701</v>
      </c>
      <c r="I3411" t="s">
        <v>207</v>
      </c>
      <c r="J3411" t="s">
        <v>208</v>
      </c>
      <c r="K3411" t="s">
        <v>209</v>
      </c>
      <c r="L3411">
        <v>300</v>
      </c>
      <c r="M3411" t="s">
        <v>192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188</v>
      </c>
      <c r="C3412">
        <v>2020</v>
      </c>
      <c r="D3412">
        <v>10</v>
      </c>
      <c r="E3412" t="s">
        <v>183</v>
      </c>
      <c r="F3412">
        <v>1</v>
      </c>
      <c r="G3412" t="s">
        <v>184</v>
      </c>
      <c r="H3412">
        <v>903</v>
      </c>
      <c r="I3412" t="s">
        <v>240</v>
      </c>
      <c r="J3412" t="s">
        <v>122</v>
      </c>
      <c r="K3412" t="s">
        <v>231</v>
      </c>
      <c r="L3412">
        <v>4512</v>
      </c>
      <c r="M3412" t="s">
        <v>187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182</v>
      </c>
      <c r="C3413">
        <v>2020</v>
      </c>
      <c r="D3413">
        <v>10</v>
      </c>
      <c r="E3413" t="s">
        <v>183</v>
      </c>
      <c r="F3413">
        <v>10</v>
      </c>
      <c r="G3413" t="s">
        <v>239</v>
      </c>
      <c r="H3413">
        <v>2</v>
      </c>
      <c r="I3413" t="s">
        <v>265</v>
      </c>
      <c r="J3413" t="s">
        <v>122</v>
      </c>
      <c r="K3413" t="s">
        <v>231</v>
      </c>
      <c r="L3413">
        <v>207</v>
      </c>
      <c r="M3413" t="s">
        <v>244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182</v>
      </c>
      <c r="C3414">
        <v>2020</v>
      </c>
      <c r="D3414">
        <v>10</v>
      </c>
      <c r="E3414" t="s">
        <v>183</v>
      </c>
      <c r="F3414">
        <v>1</v>
      </c>
      <c r="G3414" t="s">
        <v>184</v>
      </c>
      <c r="H3414">
        <v>6</v>
      </c>
      <c r="I3414" t="s">
        <v>257</v>
      </c>
      <c r="J3414" t="s">
        <v>123</v>
      </c>
      <c r="K3414" t="s">
        <v>243</v>
      </c>
      <c r="L3414">
        <v>200</v>
      </c>
      <c r="M3414" t="s">
        <v>211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188</v>
      </c>
      <c r="C3415">
        <v>2020</v>
      </c>
      <c r="D3415">
        <v>10</v>
      </c>
      <c r="E3415" t="s">
        <v>183</v>
      </c>
      <c r="F3415">
        <v>3</v>
      </c>
      <c r="G3415" t="s">
        <v>190</v>
      </c>
      <c r="H3415">
        <v>621</v>
      </c>
      <c r="I3415" t="s">
        <v>260</v>
      </c>
      <c r="J3415" t="s">
        <v>117</v>
      </c>
      <c r="K3415" t="s">
        <v>225</v>
      </c>
      <c r="L3415">
        <v>4532</v>
      </c>
      <c r="M3415" t="s">
        <v>201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188</v>
      </c>
      <c r="C3416">
        <v>2020</v>
      </c>
      <c r="D3416">
        <v>10</v>
      </c>
      <c r="E3416" t="s">
        <v>183</v>
      </c>
      <c r="F3416">
        <v>10</v>
      </c>
      <c r="G3416" t="s">
        <v>239</v>
      </c>
      <c r="H3416">
        <v>905</v>
      </c>
      <c r="I3416" t="s">
        <v>273</v>
      </c>
      <c r="J3416" t="s">
        <v>123</v>
      </c>
      <c r="K3416" t="s">
        <v>243</v>
      </c>
      <c r="L3416">
        <v>4513</v>
      </c>
      <c r="M3416" t="s">
        <v>241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182</v>
      </c>
      <c r="C3417">
        <v>2020</v>
      </c>
      <c r="D3417">
        <v>10</v>
      </c>
      <c r="E3417" t="s">
        <v>183</v>
      </c>
      <c r="F3417">
        <v>6</v>
      </c>
      <c r="G3417" t="s">
        <v>193</v>
      </c>
      <c r="H3417">
        <v>618</v>
      </c>
      <c r="I3417" t="s">
        <v>295</v>
      </c>
      <c r="J3417" t="s">
        <v>131</v>
      </c>
      <c r="K3417" t="s">
        <v>281</v>
      </c>
      <c r="L3417">
        <v>4562</v>
      </c>
      <c r="M3417" t="s">
        <v>212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182</v>
      </c>
      <c r="C3418">
        <v>2020</v>
      </c>
      <c r="D3418">
        <v>10</v>
      </c>
      <c r="E3418" t="s">
        <v>183</v>
      </c>
      <c r="F3418">
        <v>3</v>
      </c>
      <c r="G3418" t="s">
        <v>190</v>
      </c>
      <c r="H3418">
        <v>950</v>
      </c>
      <c r="I3418" t="s">
        <v>185</v>
      </c>
      <c r="J3418" t="s">
        <v>116</v>
      </c>
      <c r="K3418" t="s">
        <v>186</v>
      </c>
      <c r="L3418">
        <v>4532</v>
      </c>
      <c r="M3418" t="s">
        <v>201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188</v>
      </c>
      <c r="C3419">
        <v>2020</v>
      </c>
      <c r="D3419">
        <v>10</v>
      </c>
      <c r="E3419" t="s">
        <v>183</v>
      </c>
      <c r="F3419">
        <v>1</v>
      </c>
      <c r="G3419" t="s">
        <v>184</v>
      </c>
      <c r="H3419">
        <v>950</v>
      </c>
      <c r="I3419" t="s">
        <v>185</v>
      </c>
      <c r="J3419" t="s">
        <v>116</v>
      </c>
      <c r="K3419" t="s">
        <v>186</v>
      </c>
      <c r="L3419">
        <v>4512</v>
      </c>
      <c r="M3419" t="s">
        <v>187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188</v>
      </c>
      <c r="C3420">
        <v>2020</v>
      </c>
      <c r="D3420">
        <v>10</v>
      </c>
      <c r="E3420" t="s">
        <v>183</v>
      </c>
      <c r="F3420">
        <v>3</v>
      </c>
      <c r="G3420" t="s">
        <v>190</v>
      </c>
      <c r="H3420">
        <v>11</v>
      </c>
      <c r="I3420" t="s">
        <v>284</v>
      </c>
      <c r="J3420" t="s">
        <v>116</v>
      </c>
      <c r="K3420" t="s">
        <v>186</v>
      </c>
      <c r="L3420">
        <v>300</v>
      </c>
      <c r="M3420" t="s">
        <v>192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182</v>
      </c>
      <c r="C3421">
        <v>2020</v>
      </c>
      <c r="D3421">
        <v>10</v>
      </c>
      <c r="E3421" t="s">
        <v>183</v>
      </c>
      <c r="F3421">
        <v>3</v>
      </c>
      <c r="G3421" t="s">
        <v>190</v>
      </c>
      <c r="H3421">
        <v>952</v>
      </c>
      <c r="I3421" t="s">
        <v>236</v>
      </c>
      <c r="J3421" t="s">
        <v>118</v>
      </c>
      <c r="K3421" t="s">
        <v>237</v>
      </c>
      <c r="L3421">
        <v>4532</v>
      </c>
      <c r="M3421" t="s">
        <v>201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188</v>
      </c>
      <c r="C3422">
        <v>2020</v>
      </c>
      <c r="D3422">
        <v>10</v>
      </c>
      <c r="E3422" t="s">
        <v>183</v>
      </c>
      <c r="F3422">
        <v>3</v>
      </c>
      <c r="G3422" t="s">
        <v>190</v>
      </c>
      <c r="H3422">
        <v>954</v>
      </c>
      <c r="I3422" t="s">
        <v>238</v>
      </c>
      <c r="J3422" t="s">
        <v>120</v>
      </c>
      <c r="K3422" t="s">
        <v>217</v>
      </c>
      <c r="L3422">
        <v>4532</v>
      </c>
      <c r="M3422" t="s">
        <v>201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182</v>
      </c>
      <c r="C3423">
        <v>2020</v>
      </c>
      <c r="D3423">
        <v>10</v>
      </c>
      <c r="E3423" t="s">
        <v>183</v>
      </c>
      <c r="F3423">
        <v>75</v>
      </c>
      <c r="G3423" t="s">
        <v>213</v>
      </c>
      <c r="H3423">
        <v>18</v>
      </c>
      <c r="I3423" t="s">
        <v>216</v>
      </c>
      <c r="J3423" t="s">
        <v>120</v>
      </c>
      <c r="K3423" t="s">
        <v>217</v>
      </c>
      <c r="L3423">
        <v>1575</v>
      </c>
      <c r="M3423" t="s">
        <v>219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182</v>
      </c>
      <c r="C3424">
        <v>2020</v>
      </c>
      <c r="D3424">
        <v>10</v>
      </c>
      <c r="E3424" t="s">
        <v>183</v>
      </c>
      <c r="F3424">
        <v>3</v>
      </c>
      <c r="G3424" t="s">
        <v>190</v>
      </c>
      <c r="H3424">
        <v>17</v>
      </c>
      <c r="I3424" t="s">
        <v>205</v>
      </c>
      <c r="J3424" t="s">
        <v>129</v>
      </c>
      <c r="K3424" t="s">
        <v>206</v>
      </c>
      <c r="L3424">
        <v>300</v>
      </c>
      <c r="M3424" t="s">
        <v>192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182</v>
      </c>
      <c r="C3425">
        <v>2020</v>
      </c>
      <c r="D3425">
        <v>10</v>
      </c>
      <c r="E3425" t="s">
        <v>183</v>
      </c>
      <c r="F3425">
        <v>3</v>
      </c>
      <c r="G3425" t="s">
        <v>190</v>
      </c>
      <c r="H3425">
        <v>701</v>
      </c>
      <c r="I3425" t="s">
        <v>207</v>
      </c>
      <c r="J3425" t="s">
        <v>208</v>
      </c>
      <c r="K3425" t="s">
        <v>209</v>
      </c>
      <c r="L3425">
        <v>300</v>
      </c>
      <c r="M3425" t="s">
        <v>192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182</v>
      </c>
      <c r="C3426">
        <v>2020</v>
      </c>
      <c r="D3426">
        <v>10</v>
      </c>
      <c r="E3426" t="s">
        <v>183</v>
      </c>
      <c r="F3426">
        <v>75</v>
      </c>
      <c r="G3426" t="s">
        <v>213</v>
      </c>
      <c r="H3426">
        <v>701</v>
      </c>
      <c r="I3426" t="s">
        <v>207</v>
      </c>
      <c r="J3426" t="s">
        <v>208</v>
      </c>
      <c r="K3426" t="s">
        <v>209</v>
      </c>
      <c r="L3426">
        <v>1575</v>
      </c>
      <c r="M3426" t="s">
        <v>219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188</v>
      </c>
      <c r="C3427">
        <v>2020</v>
      </c>
      <c r="D3427">
        <v>10</v>
      </c>
      <c r="E3427" t="s">
        <v>183</v>
      </c>
      <c r="F3427">
        <v>1</v>
      </c>
      <c r="G3427" t="s">
        <v>184</v>
      </c>
      <c r="H3427">
        <v>2</v>
      </c>
      <c r="I3427" t="s">
        <v>265</v>
      </c>
      <c r="J3427" t="s">
        <v>122</v>
      </c>
      <c r="K3427" t="s">
        <v>231</v>
      </c>
      <c r="L3427">
        <v>200</v>
      </c>
      <c r="M3427" t="s">
        <v>211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182</v>
      </c>
      <c r="C3428">
        <v>2020</v>
      </c>
      <c r="D3428">
        <v>10</v>
      </c>
      <c r="E3428" t="s">
        <v>183</v>
      </c>
      <c r="F3428">
        <v>10</v>
      </c>
      <c r="G3428" t="s">
        <v>239</v>
      </c>
      <c r="H3428">
        <v>1</v>
      </c>
      <c r="I3428" t="s">
        <v>230</v>
      </c>
      <c r="J3428" t="s">
        <v>122</v>
      </c>
      <c r="K3428" t="s">
        <v>231</v>
      </c>
      <c r="L3428">
        <v>207</v>
      </c>
      <c r="M3428" t="s">
        <v>244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182</v>
      </c>
      <c r="C3429">
        <v>2020</v>
      </c>
      <c r="D3429">
        <v>10</v>
      </c>
      <c r="E3429" t="s">
        <v>183</v>
      </c>
      <c r="F3429">
        <v>3</v>
      </c>
      <c r="G3429" t="s">
        <v>190</v>
      </c>
      <c r="H3429">
        <v>2</v>
      </c>
      <c r="I3429" t="s">
        <v>265</v>
      </c>
      <c r="J3429" t="s">
        <v>122</v>
      </c>
      <c r="K3429" t="s">
        <v>231</v>
      </c>
      <c r="L3429">
        <v>300</v>
      </c>
      <c r="M3429" t="s">
        <v>192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182</v>
      </c>
      <c r="C3430">
        <v>2020</v>
      </c>
      <c r="D3430">
        <v>10</v>
      </c>
      <c r="E3430" t="s">
        <v>183</v>
      </c>
      <c r="F3430">
        <v>10</v>
      </c>
      <c r="G3430" t="s">
        <v>239</v>
      </c>
      <c r="H3430">
        <v>6</v>
      </c>
      <c r="I3430" t="s">
        <v>257</v>
      </c>
      <c r="J3430" t="s">
        <v>123</v>
      </c>
      <c r="K3430" t="s">
        <v>243</v>
      </c>
      <c r="L3430">
        <v>207</v>
      </c>
      <c r="M3430" t="s">
        <v>244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182</v>
      </c>
      <c r="C3431">
        <v>2020</v>
      </c>
      <c r="D3431">
        <v>10</v>
      </c>
      <c r="E3431" t="s">
        <v>183</v>
      </c>
      <c r="F3431">
        <v>60</v>
      </c>
      <c r="G3431" t="s">
        <v>213</v>
      </c>
      <c r="H3431">
        <v>600</v>
      </c>
      <c r="I3431" t="s">
        <v>267</v>
      </c>
      <c r="J3431" t="s">
        <v>124</v>
      </c>
      <c r="K3431" t="s">
        <v>262</v>
      </c>
      <c r="L3431">
        <v>360</v>
      </c>
      <c r="M3431" t="s">
        <v>226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182</v>
      </c>
      <c r="C3432">
        <v>2020</v>
      </c>
      <c r="D3432">
        <v>10</v>
      </c>
      <c r="E3432" t="s">
        <v>183</v>
      </c>
      <c r="F3432">
        <v>6</v>
      </c>
      <c r="G3432" t="s">
        <v>193</v>
      </c>
      <c r="H3432">
        <v>615</v>
      </c>
      <c r="I3432" t="s">
        <v>293</v>
      </c>
      <c r="J3432" t="s">
        <v>124</v>
      </c>
      <c r="K3432" t="s">
        <v>262</v>
      </c>
      <c r="L3432">
        <v>4562</v>
      </c>
      <c r="M3432" t="s">
        <v>212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182</v>
      </c>
      <c r="C3433">
        <v>2020</v>
      </c>
      <c r="D3433">
        <v>10</v>
      </c>
      <c r="E3433" t="s">
        <v>183</v>
      </c>
      <c r="F3433">
        <v>60</v>
      </c>
      <c r="G3433" t="s">
        <v>213</v>
      </c>
      <c r="H3433">
        <v>615</v>
      </c>
      <c r="I3433" t="s">
        <v>293</v>
      </c>
      <c r="J3433" t="s">
        <v>124</v>
      </c>
      <c r="K3433" t="s">
        <v>262</v>
      </c>
      <c r="L3433">
        <v>4563</v>
      </c>
      <c r="M3433" t="s">
        <v>229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182</v>
      </c>
      <c r="C3434">
        <v>2020</v>
      </c>
      <c r="D3434">
        <v>10</v>
      </c>
      <c r="E3434" t="s">
        <v>183</v>
      </c>
      <c r="F3434">
        <v>3</v>
      </c>
      <c r="G3434" t="s">
        <v>190</v>
      </c>
      <c r="H3434">
        <v>621</v>
      </c>
      <c r="I3434" t="s">
        <v>260</v>
      </c>
      <c r="J3434" t="s">
        <v>117</v>
      </c>
      <c r="K3434" t="s">
        <v>225</v>
      </c>
      <c r="L3434">
        <v>4532</v>
      </c>
      <c r="M3434" t="s">
        <v>201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188</v>
      </c>
      <c r="C3435">
        <v>2020</v>
      </c>
      <c r="D3435">
        <v>10</v>
      </c>
      <c r="E3435" t="s">
        <v>183</v>
      </c>
      <c r="F3435">
        <v>60</v>
      </c>
      <c r="G3435" t="s">
        <v>213</v>
      </c>
      <c r="H3435">
        <v>615</v>
      </c>
      <c r="I3435" t="s">
        <v>293</v>
      </c>
      <c r="J3435" t="s">
        <v>124</v>
      </c>
      <c r="K3435" t="s">
        <v>262</v>
      </c>
      <c r="L3435">
        <v>4563</v>
      </c>
      <c r="M3435" t="s">
        <v>229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182</v>
      </c>
      <c r="C3436">
        <v>2020</v>
      </c>
      <c r="D3436">
        <v>10</v>
      </c>
      <c r="E3436" t="s">
        <v>183</v>
      </c>
      <c r="F3436">
        <v>1</v>
      </c>
      <c r="G3436" t="s">
        <v>184</v>
      </c>
      <c r="H3436">
        <v>602</v>
      </c>
      <c r="I3436" t="s">
        <v>247</v>
      </c>
      <c r="J3436" t="s">
        <v>126</v>
      </c>
      <c r="K3436" t="s">
        <v>198</v>
      </c>
      <c r="L3436">
        <v>200</v>
      </c>
      <c r="M3436" t="s">
        <v>211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182</v>
      </c>
      <c r="C3437">
        <v>2020</v>
      </c>
      <c r="D3437">
        <v>10</v>
      </c>
      <c r="E3437" t="s">
        <v>183</v>
      </c>
      <c r="F3437">
        <v>1</v>
      </c>
      <c r="G3437" t="s">
        <v>184</v>
      </c>
      <c r="H3437">
        <v>603</v>
      </c>
      <c r="I3437" t="s">
        <v>197</v>
      </c>
      <c r="J3437" t="s">
        <v>126</v>
      </c>
      <c r="K3437" t="s">
        <v>198</v>
      </c>
      <c r="L3437">
        <v>200</v>
      </c>
      <c r="M3437" t="s">
        <v>211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182</v>
      </c>
      <c r="C3438">
        <v>2020</v>
      </c>
      <c r="D3438">
        <v>10</v>
      </c>
      <c r="E3438" t="s">
        <v>183</v>
      </c>
      <c r="F3438">
        <v>6</v>
      </c>
      <c r="G3438" t="s">
        <v>193</v>
      </c>
      <c r="H3438">
        <v>602</v>
      </c>
      <c r="I3438" t="s">
        <v>247</v>
      </c>
      <c r="J3438" t="s">
        <v>126</v>
      </c>
      <c r="K3438" t="s">
        <v>198</v>
      </c>
      <c r="L3438">
        <v>700</v>
      </c>
      <c r="M3438" t="s">
        <v>194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182</v>
      </c>
      <c r="C3439">
        <v>2020</v>
      </c>
      <c r="D3439">
        <v>10</v>
      </c>
      <c r="E3439" t="s">
        <v>183</v>
      </c>
      <c r="F3439">
        <v>79</v>
      </c>
      <c r="G3439" t="s">
        <v>213</v>
      </c>
      <c r="H3439">
        <v>153</v>
      </c>
      <c r="I3439" t="s">
        <v>270</v>
      </c>
      <c r="J3439" t="s">
        <v>271</v>
      </c>
      <c r="K3439" t="s">
        <v>271</v>
      </c>
      <c r="L3439">
        <v>1579</v>
      </c>
      <c r="M3439" t="s">
        <v>272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182</v>
      </c>
      <c r="C3440">
        <v>2020</v>
      </c>
      <c r="D3440">
        <v>10</v>
      </c>
      <c r="E3440" t="s">
        <v>183</v>
      </c>
      <c r="F3440">
        <v>5</v>
      </c>
      <c r="G3440" t="s">
        <v>196</v>
      </c>
      <c r="H3440">
        <v>616</v>
      </c>
      <c r="I3440" t="s">
        <v>200</v>
      </c>
      <c r="J3440" t="s">
        <v>126</v>
      </c>
      <c r="K3440" t="s">
        <v>198</v>
      </c>
      <c r="L3440">
        <v>4552</v>
      </c>
      <c r="M3440" t="s">
        <v>277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182</v>
      </c>
      <c r="C3441">
        <v>2020</v>
      </c>
      <c r="D3441">
        <v>10</v>
      </c>
      <c r="E3441" t="s">
        <v>183</v>
      </c>
      <c r="F3441">
        <v>6</v>
      </c>
      <c r="G3441" t="s">
        <v>193</v>
      </c>
      <c r="H3441">
        <v>608</v>
      </c>
      <c r="I3441" t="s">
        <v>291</v>
      </c>
      <c r="J3441" t="s">
        <v>279</v>
      </c>
      <c r="K3441" t="s">
        <v>213</v>
      </c>
      <c r="L3441">
        <v>700</v>
      </c>
      <c r="M3441" t="s">
        <v>194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188</v>
      </c>
      <c r="C3442">
        <v>2020</v>
      </c>
      <c r="D3442">
        <v>10</v>
      </c>
      <c r="E3442" t="s">
        <v>183</v>
      </c>
      <c r="F3442">
        <v>3</v>
      </c>
      <c r="G3442" t="s">
        <v>190</v>
      </c>
      <c r="H3442">
        <v>951</v>
      </c>
      <c r="I3442" t="s">
        <v>251</v>
      </c>
      <c r="J3442" t="s">
        <v>127</v>
      </c>
      <c r="K3442" t="s">
        <v>250</v>
      </c>
      <c r="L3442">
        <v>4532</v>
      </c>
      <c r="M3442" t="s">
        <v>201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182</v>
      </c>
      <c r="C3443">
        <v>2020</v>
      </c>
      <c r="D3443">
        <v>10</v>
      </c>
      <c r="E3443" t="s">
        <v>183</v>
      </c>
      <c r="F3443">
        <v>79</v>
      </c>
      <c r="G3443" t="s">
        <v>213</v>
      </c>
      <c r="H3443">
        <v>951</v>
      </c>
      <c r="I3443" t="s">
        <v>251</v>
      </c>
      <c r="J3443" t="s">
        <v>127</v>
      </c>
      <c r="K3443" t="s">
        <v>250</v>
      </c>
      <c r="L3443">
        <v>4579</v>
      </c>
      <c r="M3443" t="s">
        <v>222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182</v>
      </c>
      <c r="C3444">
        <v>2020</v>
      </c>
      <c r="D3444">
        <v>10</v>
      </c>
      <c r="E3444" t="s">
        <v>183</v>
      </c>
      <c r="F3444">
        <v>5</v>
      </c>
      <c r="G3444" t="s">
        <v>196</v>
      </c>
      <c r="H3444">
        <v>950</v>
      </c>
      <c r="I3444" t="s">
        <v>185</v>
      </c>
      <c r="J3444" t="s">
        <v>116</v>
      </c>
      <c r="K3444" t="s">
        <v>186</v>
      </c>
      <c r="L3444">
        <v>4552</v>
      </c>
      <c r="M3444" t="s">
        <v>277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182</v>
      </c>
      <c r="C3445">
        <v>2020</v>
      </c>
      <c r="D3445">
        <v>10</v>
      </c>
      <c r="E3445" t="s">
        <v>183</v>
      </c>
      <c r="F3445">
        <v>75</v>
      </c>
      <c r="G3445" t="s">
        <v>213</v>
      </c>
      <c r="H3445">
        <v>5</v>
      </c>
      <c r="I3445" t="s">
        <v>191</v>
      </c>
      <c r="J3445" t="s">
        <v>116</v>
      </c>
      <c r="K3445" t="s">
        <v>186</v>
      </c>
      <c r="L3445">
        <v>1575</v>
      </c>
      <c r="M3445" t="s">
        <v>219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182</v>
      </c>
      <c r="C3446">
        <v>2020</v>
      </c>
      <c r="D3446">
        <v>10</v>
      </c>
      <c r="E3446" t="s">
        <v>183</v>
      </c>
      <c r="F3446">
        <v>3</v>
      </c>
      <c r="G3446" t="s">
        <v>190</v>
      </c>
      <c r="H3446">
        <v>11</v>
      </c>
      <c r="I3446" t="s">
        <v>284</v>
      </c>
      <c r="J3446" t="s">
        <v>116</v>
      </c>
      <c r="K3446" t="s">
        <v>186</v>
      </c>
      <c r="L3446">
        <v>300</v>
      </c>
      <c r="M3446" t="s">
        <v>192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188</v>
      </c>
      <c r="C3447">
        <v>2020</v>
      </c>
      <c r="D3447">
        <v>10</v>
      </c>
      <c r="E3447" t="s">
        <v>183</v>
      </c>
      <c r="F3447">
        <v>1</v>
      </c>
      <c r="G3447" t="s">
        <v>184</v>
      </c>
      <c r="H3447">
        <v>953</v>
      </c>
      <c r="I3447" t="s">
        <v>214</v>
      </c>
      <c r="J3447" t="s">
        <v>119</v>
      </c>
      <c r="K3447" t="s">
        <v>215</v>
      </c>
      <c r="L3447">
        <v>4512</v>
      </c>
      <c r="M3447" t="s">
        <v>187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188</v>
      </c>
      <c r="C3448">
        <v>2020</v>
      </c>
      <c r="D3448">
        <v>10</v>
      </c>
      <c r="E3448" t="s">
        <v>183</v>
      </c>
      <c r="F3448">
        <v>5</v>
      </c>
      <c r="G3448" t="s">
        <v>196</v>
      </c>
      <c r="H3448">
        <v>18</v>
      </c>
      <c r="I3448" t="s">
        <v>216</v>
      </c>
      <c r="J3448" t="s">
        <v>120</v>
      </c>
      <c r="K3448" t="s">
        <v>217</v>
      </c>
      <c r="L3448">
        <v>460</v>
      </c>
      <c r="M3448" t="s">
        <v>199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182</v>
      </c>
      <c r="C3449">
        <v>2020</v>
      </c>
      <c r="D3449">
        <v>10</v>
      </c>
      <c r="E3449" t="s">
        <v>183</v>
      </c>
      <c r="F3449">
        <v>3</v>
      </c>
      <c r="G3449" t="s">
        <v>190</v>
      </c>
      <c r="H3449">
        <v>13</v>
      </c>
      <c r="I3449" t="s">
        <v>297</v>
      </c>
      <c r="J3449" t="s">
        <v>120</v>
      </c>
      <c r="K3449" t="s">
        <v>217</v>
      </c>
      <c r="L3449">
        <v>300</v>
      </c>
      <c r="M3449" t="s">
        <v>192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182</v>
      </c>
      <c r="C3450">
        <v>2020</v>
      </c>
      <c r="D3450">
        <v>10</v>
      </c>
      <c r="E3450" t="s">
        <v>183</v>
      </c>
      <c r="F3450">
        <v>5</v>
      </c>
      <c r="G3450" t="s">
        <v>196</v>
      </c>
      <c r="H3450">
        <v>954</v>
      </c>
      <c r="I3450" t="s">
        <v>238</v>
      </c>
      <c r="J3450" t="s">
        <v>120</v>
      </c>
      <c r="K3450" t="s">
        <v>217</v>
      </c>
      <c r="L3450">
        <v>4552</v>
      </c>
      <c r="M3450" t="s">
        <v>277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182</v>
      </c>
      <c r="C3451">
        <v>2020</v>
      </c>
      <c r="D3451">
        <v>10</v>
      </c>
      <c r="E3451" t="s">
        <v>183</v>
      </c>
      <c r="F3451">
        <v>5</v>
      </c>
      <c r="G3451" t="s">
        <v>196</v>
      </c>
      <c r="H3451">
        <v>701</v>
      </c>
      <c r="I3451" t="s">
        <v>207</v>
      </c>
      <c r="J3451" t="s">
        <v>208</v>
      </c>
      <c r="K3451" t="s">
        <v>209</v>
      </c>
      <c r="L3451">
        <v>460</v>
      </c>
      <c r="M3451" t="s">
        <v>199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182</v>
      </c>
      <c r="C3452">
        <v>2020</v>
      </c>
      <c r="D3452">
        <v>10</v>
      </c>
      <c r="E3452" t="s">
        <v>183</v>
      </c>
      <c r="F3452">
        <v>1</v>
      </c>
      <c r="G3452" t="s">
        <v>184</v>
      </c>
      <c r="H3452">
        <v>1</v>
      </c>
      <c r="I3452" t="s">
        <v>230</v>
      </c>
      <c r="J3452" t="s">
        <v>122</v>
      </c>
      <c r="K3452" t="s">
        <v>231</v>
      </c>
      <c r="L3452">
        <v>200</v>
      </c>
      <c r="M3452" t="s">
        <v>211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188</v>
      </c>
      <c r="C3453">
        <v>2020</v>
      </c>
      <c r="D3453">
        <v>10</v>
      </c>
      <c r="E3453" t="s">
        <v>183</v>
      </c>
      <c r="F3453">
        <v>5</v>
      </c>
      <c r="G3453" t="s">
        <v>196</v>
      </c>
      <c r="H3453">
        <v>710</v>
      </c>
      <c r="I3453" t="s">
        <v>221</v>
      </c>
      <c r="J3453" t="s">
        <v>208</v>
      </c>
      <c r="K3453" t="s">
        <v>209</v>
      </c>
      <c r="L3453">
        <v>4552</v>
      </c>
      <c r="M3453" t="s">
        <v>277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182</v>
      </c>
      <c r="C3454">
        <v>2020</v>
      </c>
      <c r="D3454">
        <v>10</v>
      </c>
      <c r="E3454" t="s">
        <v>183</v>
      </c>
      <c r="F3454">
        <v>10</v>
      </c>
      <c r="G3454" t="s">
        <v>239</v>
      </c>
      <c r="H3454">
        <v>903</v>
      </c>
      <c r="I3454" t="s">
        <v>240</v>
      </c>
      <c r="J3454" t="s">
        <v>122</v>
      </c>
      <c r="K3454" t="s">
        <v>231</v>
      </c>
      <c r="L3454">
        <v>4513</v>
      </c>
      <c r="M3454" t="s">
        <v>241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182</v>
      </c>
      <c r="C3455">
        <v>2020</v>
      </c>
      <c r="D3455">
        <v>10</v>
      </c>
      <c r="E3455" t="s">
        <v>183</v>
      </c>
      <c r="F3455">
        <v>71</v>
      </c>
      <c r="G3455" t="s">
        <v>213</v>
      </c>
      <c r="H3455">
        <v>1</v>
      </c>
      <c r="I3455" t="s">
        <v>230</v>
      </c>
      <c r="J3455" t="s">
        <v>122</v>
      </c>
      <c r="K3455" t="s">
        <v>231</v>
      </c>
      <c r="L3455">
        <v>1571</v>
      </c>
      <c r="M3455" t="s">
        <v>266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188</v>
      </c>
      <c r="C3456">
        <v>2020</v>
      </c>
      <c r="D3456">
        <v>10</v>
      </c>
      <c r="E3456" t="s">
        <v>183</v>
      </c>
      <c r="F3456">
        <v>10</v>
      </c>
      <c r="G3456" t="s">
        <v>239</v>
      </c>
      <c r="H3456">
        <v>1</v>
      </c>
      <c r="I3456" t="s">
        <v>230</v>
      </c>
      <c r="J3456" t="s">
        <v>122</v>
      </c>
      <c r="K3456" t="s">
        <v>231</v>
      </c>
      <c r="L3456">
        <v>207</v>
      </c>
      <c r="M3456" t="s">
        <v>244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188</v>
      </c>
      <c r="C3457">
        <v>2020</v>
      </c>
      <c r="D3457">
        <v>10</v>
      </c>
      <c r="E3457" t="s">
        <v>183</v>
      </c>
      <c r="F3457">
        <v>3</v>
      </c>
      <c r="G3457" t="s">
        <v>190</v>
      </c>
      <c r="H3457">
        <v>903</v>
      </c>
      <c r="I3457" t="s">
        <v>240</v>
      </c>
      <c r="J3457" t="s">
        <v>122</v>
      </c>
      <c r="K3457" t="s">
        <v>231</v>
      </c>
      <c r="L3457">
        <v>4532</v>
      </c>
      <c r="M3457" t="s">
        <v>201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182</v>
      </c>
      <c r="C3458">
        <v>2020</v>
      </c>
      <c r="D3458">
        <v>10</v>
      </c>
      <c r="E3458" t="s">
        <v>183</v>
      </c>
      <c r="F3458">
        <v>6</v>
      </c>
      <c r="G3458" t="s">
        <v>193</v>
      </c>
      <c r="H3458">
        <v>612</v>
      </c>
      <c r="I3458" t="s">
        <v>224</v>
      </c>
      <c r="J3458" t="s">
        <v>117</v>
      </c>
      <c r="K3458" t="s">
        <v>225</v>
      </c>
      <c r="L3458">
        <v>700</v>
      </c>
      <c r="M3458" t="s">
        <v>194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182</v>
      </c>
      <c r="C3459">
        <v>2020</v>
      </c>
      <c r="D3459">
        <v>10</v>
      </c>
      <c r="E3459" t="s">
        <v>183</v>
      </c>
      <c r="F3459">
        <v>6</v>
      </c>
      <c r="G3459" t="s">
        <v>193</v>
      </c>
      <c r="H3459">
        <v>607</v>
      </c>
      <c r="I3459" t="s">
        <v>294</v>
      </c>
      <c r="J3459" t="s">
        <v>131</v>
      </c>
      <c r="K3459" t="s">
        <v>281</v>
      </c>
      <c r="L3459">
        <v>700</v>
      </c>
      <c r="M3459" t="s">
        <v>194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188</v>
      </c>
      <c r="C3460">
        <v>2020</v>
      </c>
      <c r="D3460">
        <v>10</v>
      </c>
      <c r="E3460" t="s">
        <v>183</v>
      </c>
      <c r="F3460">
        <v>60</v>
      </c>
      <c r="G3460" t="s">
        <v>213</v>
      </c>
      <c r="H3460">
        <v>624</v>
      </c>
      <c r="I3460" t="s">
        <v>227</v>
      </c>
      <c r="J3460" t="s">
        <v>125</v>
      </c>
      <c r="K3460" t="s">
        <v>228</v>
      </c>
      <c r="L3460">
        <v>4563</v>
      </c>
      <c r="M3460" t="s">
        <v>229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182</v>
      </c>
      <c r="C3461">
        <v>2020</v>
      </c>
      <c r="D3461">
        <v>10</v>
      </c>
      <c r="E3461" t="s">
        <v>183</v>
      </c>
      <c r="F3461">
        <v>10</v>
      </c>
      <c r="G3461" t="s">
        <v>239</v>
      </c>
      <c r="H3461">
        <v>603</v>
      </c>
      <c r="I3461" t="s">
        <v>197</v>
      </c>
      <c r="J3461" t="s">
        <v>126</v>
      </c>
      <c r="K3461" t="s">
        <v>198</v>
      </c>
      <c r="L3461">
        <v>207</v>
      </c>
      <c r="M3461" t="s">
        <v>244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182</v>
      </c>
      <c r="C3462">
        <v>2020</v>
      </c>
      <c r="D3462">
        <v>10</v>
      </c>
      <c r="E3462" t="s">
        <v>183</v>
      </c>
      <c r="F3462">
        <v>1</v>
      </c>
      <c r="G3462" t="s">
        <v>184</v>
      </c>
      <c r="H3462">
        <v>11</v>
      </c>
      <c r="I3462" t="s">
        <v>284</v>
      </c>
      <c r="J3462" t="s">
        <v>116</v>
      </c>
      <c r="K3462" t="s">
        <v>186</v>
      </c>
      <c r="L3462">
        <v>200</v>
      </c>
      <c r="M3462" t="s">
        <v>211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188</v>
      </c>
      <c r="C3463">
        <v>2020</v>
      </c>
      <c r="D3463">
        <v>10</v>
      </c>
      <c r="E3463" t="s">
        <v>183</v>
      </c>
      <c r="F3463">
        <v>3</v>
      </c>
      <c r="G3463" t="s">
        <v>190</v>
      </c>
      <c r="H3463">
        <v>5</v>
      </c>
      <c r="I3463" t="s">
        <v>191</v>
      </c>
      <c r="J3463" t="s">
        <v>116</v>
      </c>
      <c r="K3463" t="s">
        <v>186</v>
      </c>
      <c r="L3463">
        <v>300</v>
      </c>
      <c r="M3463" t="s">
        <v>192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182</v>
      </c>
      <c r="C3464">
        <v>2020</v>
      </c>
      <c r="D3464">
        <v>10</v>
      </c>
      <c r="E3464" t="s">
        <v>183</v>
      </c>
      <c r="F3464">
        <v>3</v>
      </c>
      <c r="G3464" t="s">
        <v>190</v>
      </c>
      <c r="H3464">
        <v>951</v>
      </c>
      <c r="I3464" t="s">
        <v>251</v>
      </c>
      <c r="J3464" t="s">
        <v>127</v>
      </c>
      <c r="K3464" t="s">
        <v>250</v>
      </c>
      <c r="L3464">
        <v>4532</v>
      </c>
      <c r="M3464" t="s">
        <v>201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182</v>
      </c>
      <c r="C3465">
        <v>2020</v>
      </c>
      <c r="D3465">
        <v>10</v>
      </c>
      <c r="E3465" t="s">
        <v>183</v>
      </c>
      <c r="F3465">
        <v>5</v>
      </c>
      <c r="G3465" t="s">
        <v>196</v>
      </c>
      <c r="H3465">
        <v>11</v>
      </c>
      <c r="I3465" t="s">
        <v>284</v>
      </c>
      <c r="J3465" t="s">
        <v>116</v>
      </c>
      <c r="K3465" t="s">
        <v>186</v>
      </c>
      <c r="L3465">
        <v>460</v>
      </c>
      <c r="M3465" t="s">
        <v>199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182</v>
      </c>
      <c r="C3466">
        <v>2020</v>
      </c>
      <c r="D3466">
        <v>10</v>
      </c>
      <c r="E3466" t="s">
        <v>183</v>
      </c>
      <c r="F3466">
        <v>77</v>
      </c>
      <c r="G3466" t="s">
        <v>213</v>
      </c>
      <c r="H3466">
        <v>5</v>
      </c>
      <c r="I3466" t="s">
        <v>191</v>
      </c>
      <c r="J3466" t="s">
        <v>116</v>
      </c>
      <c r="K3466" t="s">
        <v>186</v>
      </c>
      <c r="L3466">
        <v>1577</v>
      </c>
      <c r="M3466" t="s">
        <v>234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188</v>
      </c>
      <c r="C3467">
        <v>2020</v>
      </c>
      <c r="D3467">
        <v>10</v>
      </c>
      <c r="E3467" t="s">
        <v>183</v>
      </c>
      <c r="F3467">
        <v>3</v>
      </c>
      <c r="G3467" t="s">
        <v>190</v>
      </c>
      <c r="H3467">
        <v>953</v>
      </c>
      <c r="I3467" t="s">
        <v>214</v>
      </c>
      <c r="J3467" t="s">
        <v>119</v>
      </c>
      <c r="K3467" t="s">
        <v>215</v>
      </c>
      <c r="L3467">
        <v>4532</v>
      </c>
      <c r="M3467" t="s">
        <v>201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182</v>
      </c>
      <c r="C3468">
        <v>2020</v>
      </c>
      <c r="D3468">
        <v>10</v>
      </c>
      <c r="E3468" t="s">
        <v>183</v>
      </c>
      <c r="F3468">
        <v>1</v>
      </c>
      <c r="G3468" t="s">
        <v>184</v>
      </c>
      <c r="H3468">
        <v>15</v>
      </c>
      <c r="I3468" t="s">
        <v>253</v>
      </c>
      <c r="J3468" t="s">
        <v>119</v>
      </c>
      <c r="K3468" t="s">
        <v>215</v>
      </c>
      <c r="L3468">
        <v>200</v>
      </c>
      <c r="M3468" t="s">
        <v>211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182</v>
      </c>
      <c r="C3469">
        <v>2020</v>
      </c>
      <c r="D3469">
        <v>10</v>
      </c>
      <c r="E3469" t="s">
        <v>183</v>
      </c>
      <c r="F3469">
        <v>3</v>
      </c>
      <c r="G3469" t="s">
        <v>190</v>
      </c>
      <c r="H3469">
        <v>954</v>
      </c>
      <c r="I3469" t="s">
        <v>238</v>
      </c>
      <c r="J3469" t="s">
        <v>120</v>
      </c>
      <c r="K3469" t="s">
        <v>217</v>
      </c>
      <c r="L3469">
        <v>4532</v>
      </c>
      <c r="M3469" t="s">
        <v>201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182</v>
      </c>
      <c r="C3470">
        <v>2020</v>
      </c>
      <c r="D3470">
        <v>10</v>
      </c>
      <c r="E3470" t="s">
        <v>183</v>
      </c>
      <c r="F3470">
        <v>3</v>
      </c>
      <c r="G3470" t="s">
        <v>190</v>
      </c>
      <c r="H3470">
        <v>955</v>
      </c>
      <c r="I3470" t="s">
        <v>283</v>
      </c>
      <c r="J3470" t="s">
        <v>120</v>
      </c>
      <c r="K3470" t="s">
        <v>217</v>
      </c>
      <c r="L3470">
        <v>4532</v>
      </c>
      <c r="M3470" t="s">
        <v>201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182</v>
      </c>
      <c r="C3471">
        <v>2020</v>
      </c>
      <c r="D3471">
        <v>10</v>
      </c>
      <c r="E3471" t="s">
        <v>183</v>
      </c>
      <c r="F3471">
        <v>3</v>
      </c>
      <c r="G3471" t="s">
        <v>190</v>
      </c>
      <c r="H3471">
        <v>956</v>
      </c>
      <c r="I3471" t="s">
        <v>286</v>
      </c>
      <c r="J3471" t="s">
        <v>120</v>
      </c>
      <c r="K3471" t="s">
        <v>217</v>
      </c>
      <c r="L3471">
        <v>4532</v>
      </c>
      <c r="M3471" t="s">
        <v>201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182</v>
      </c>
      <c r="C3472">
        <v>2020</v>
      </c>
      <c r="D3472">
        <v>10</v>
      </c>
      <c r="E3472" t="s">
        <v>183</v>
      </c>
      <c r="F3472">
        <v>75</v>
      </c>
      <c r="G3472" t="s">
        <v>213</v>
      </c>
      <c r="H3472">
        <v>13</v>
      </c>
      <c r="I3472" t="s">
        <v>297</v>
      </c>
      <c r="J3472" t="s">
        <v>120</v>
      </c>
      <c r="K3472" t="s">
        <v>217</v>
      </c>
      <c r="L3472">
        <v>1575</v>
      </c>
      <c r="M3472" t="s">
        <v>219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182</v>
      </c>
      <c r="C3473">
        <v>2020</v>
      </c>
      <c r="D3473">
        <v>10</v>
      </c>
      <c r="E3473" t="s">
        <v>183</v>
      </c>
      <c r="F3473">
        <v>77</v>
      </c>
      <c r="G3473" t="s">
        <v>213</v>
      </c>
      <c r="H3473">
        <v>18</v>
      </c>
      <c r="I3473" t="s">
        <v>216</v>
      </c>
      <c r="J3473" t="s">
        <v>120</v>
      </c>
      <c r="K3473" t="s">
        <v>217</v>
      </c>
      <c r="L3473">
        <v>1577</v>
      </c>
      <c r="M3473" t="s">
        <v>234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182</v>
      </c>
      <c r="C3474">
        <v>2020</v>
      </c>
      <c r="D3474">
        <v>10</v>
      </c>
      <c r="E3474" t="s">
        <v>183</v>
      </c>
      <c r="F3474">
        <v>79</v>
      </c>
      <c r="G3474" t="s">
        <v>213</v>
      </c>
      <c r="H3474">
        <v>18</v>
      </c>
      <c r="I3474" t="s">
        <v>216</v>
      </c>
      <c r="J3474" t="s">
        <v>120</v>
      </c>
      <c r="K3474" t="s">
        <v>217</v>
      </c>
      <c r="L3474">
        <v>1579</v>
      </c>
      <c r="M3474" t="s">
        <v>272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188</v>
      </c>
      <c r="C3475">
        <v>2020</v>
      </c>
      <c r="D3475">
        <v>10</v>
      </c>
      <c r="E3475" t="s">
        <v>183</v>
      </c>
      <c r="F3475">
        <v>3</v>
      </c>
      <c r="G3475" t="s">
        <v>190</v>
      </c>
      <c r="H3475">
        <v>955</v>
      </c>
      <c r="I3475" t="s">
        <v>283</v>
      </c>
      <c r="J3475" t="s">
        <v>128</v>
      </c>
      <c r="K3475" t="s">
        <v>264</v>
      </c>
      <c r="L3475">
        <v>4532</v>
      </c>
      <c r="M3475" t="s">
        <v>201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182</v>
      </c>
      <c r="C3476">
        <v>2020</v>
      </c>
      <c r="D3476">
        <v>10</v>
      </c>
      <c r="E3476" t="s">
        <v>183</v>
      </c>
      <c r="F3476">
        <v>3</v>
      </c>
      <c r="G3476" t="s">
        <v>190</v>
      </c>
      <c r="H3476">
        <v>700</v>
      </c>
      <c r="I3476" t="s">
        <v>274</v>
      </c>
      <c r="J3476" t="s">
        <v>208</v>
      </c>
      <c r="K3476" t="s">
        <v>209</v>
      </c>
      <c r="L3476">
        <v>300</v>
      </c>
      <c r="M3476" t="s">
        <v>192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182</v>
      </c>
      <c r="C3477">
        <v>2020</v>
      </c>
      <c r="D3477">
        <v>10</v>
      </c>
      <c r="E3477" t="s">
        <v>183</v>
      </c>
      <c r="F3477">
        <v>3</v>
      </c>
      <c r="G3477" t="s">
        <v>190</v>
      </c>
      <c r="H3477">
        <v>710</v>
      </c>
      <c r="I3477" t="s">
        <v>221</v>
      </c>
      <c r="J3477" t="s">
        <v>208</v>
      </c>
      <c r="K3477" t="s">
        <v>209</v>
      </c>
      <c r="L3477">
        <v>4532</v>
      </c>
      <c r="M3477" t="s">
        <v>201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182</v>
      </c>
      <c r="C3478">
        <v>2020</v>
      </c>
      <c r="D3478">
        <v>10</v>
      </c>
      <c r="E3478" t="s">
        <v>183</v>
      </c>
      <c r="F3478">
        <v>1</v>
      </c>
      <c r="G3478" t="s">
        <v>184</v>
      </c>
      <c r="H3478">
        <v>2</v>
      </c>
      <c r="I3478" t="s">
        <v>265</v>
      </c>
      <c r="J3478" t="s">
        <v>122</v>
      </c>
      <c r="K3478" t="s">
        <v>231</v>
      </c>
      <c r="L3478">
        <v>200</v>
      </c>
      <c r="M3478" t="s">
        <v>211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182</v>
      </c>
      <c r="C3479">
        <v>2020</v>
      </c>
      <c r="D3479">
        <v>10</v>
      </c>
      <c r="E3479" t="s">
        <v>183</v>
      </c>
      <c r="F3479">
        <v>1</v>
      </c>
      <c r="G3479" t="s">
        <v>184</v>
      </c>
      <c r="H3479">
        <v>903</v>
      </c>
      <c r="I3479" t="s">
        <v>240</v>
      </c>
      <c r="J3479" t="s">
        <v>122</v>
      </c>
      <c r="K3479" t="s">
        <v>231</v>
      </c>
      <c r="L3479">
        <v>4512</v>
      </c>
      <c r="M3479" t="s">
        <v>187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182</v>
      </c>
      <c r="C3480">
        <v>2020</v>
      </c>
      <c r="D3480">
        <v>10</v>
      </c>
      <c r="E3480" t="s">
        <v>183</v>
      </c>
      <c r="F3480">
        <v>10</v>
      </c>
      <c r="G3480" t="s">
        <v>239</v>
      </c>
      <c r="H3480">
        <v>7</v>
      </c>
      <c r="I3480" t="s">
        <v>242</v>
      </c>
      <c r="J3480" t="s">
        <v>123</v>
      </c>
      <c r="K3480" t="s">
        <v>243</v>
      </c>
      <c r="L3480">
        <v>207</v>
      </c>
      <c r="M3480" t="s">
        <v>244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188</v>
      </c>
      <c r="C3481">
        <v>2020</v>
      </c>
      <c r="D3481">
        <v>10</v>
      </c>
      <c r="E3481" t="s">
        <v>183</v>
      </c>
      <c r="F3481">
        <v>1</v>
      </c>
      <c r="G3481" t="s">
        <v>184</v>
      </c>
      <c r="H3481">
        <v>905</v>
      </c>
      <c r="I3481" t="s">
        <v>273</v>
      </c>
      <c r="J3481" t="s">
        <v>123</v>
      </c>
      <c r="K3481" t="s">
        <v>243</v>
      </c>
      <c r="L3481">
        <v>4512</v>
      </c>
      <c r="M3481" t="s">
        <v>187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182</v>
      </c>
      <c r="C3482">
        <v>2020</v>
      </c>
      <c r="D3482">
        <v>10</v>
      </c>
      <c r="E3482" t="s">
        <v>183</v>
      </c>
      <c r="F3482">
        <v>6</v>
      </c>
      <c r="G3482" t="s">
        <v>193</v>
      </c>
      <c r="H3482">
        <v>623</v>
      </c>
      <c r="I3482" t="s">
        <v>296</v>
      </c>
      <c r="J3482" t="s">
        <v>125</v>
      </c>
      <c r="K3482" t="s">
        <v>228</v>
      </c>
      <c r="L3482">
        <v>700</v>
      </c>
      <c r="M3482" t="s">
        <v>194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182</v>
      </c>
      <c r="C3483">
        <v>2020</v>
      </c>
      <c r="D3483">
        <v>10</v>
      </c>
      <c r="E3483" t="s">
        <v>183</v>
      </c>
      <c r="F3483">
        <v>3</v>
      </c>
      <c r="G3483" t="s">
        <v>190</v>
      </c>
      <c r="H3483">
        <v>616</v>
      </c>
      <c r="I3483" t="s">
        <v>200</v>
      </c>
      <c r="J3483" t="s">
        <v>126</v>
      </c>
      <c r="K3483" t="s">
        <v>198</v>
      </c>
      <c r="L3483">
        <v>4532</v>
      </c>
      <c r="M3483" t="s">
        <v>201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182</v>
      </c>
      <c r="C3484">
        <v>2020</v>
      </c>
      <c r="D3484">
        <v>10</v>
      </c>
      <c r="E3484" t="s">
        <v>183</v>
      </c>
      <c r="F3484">
        <v>6</v>
      </c>
      <c r="G3484" t="s">
        <v>193</v>
      </c>
      <c r="H3484">
        <v>609</v>
      </c>
      <c r="I3484" t="s">
        <v>299</v>
      </c>
      <c r="J3484" t="s">
        <v>279</v>
      </c>
      <c r="K3484" t="s">
        <v>213</v>
      </c>
      <c r="L3484">
        <v>700</v>
      </c>
      <c r="M3484" t="s">
        <v>194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182</v>
      </c>
      <c r="C3485">
        <v>2020</v>
      </c>
      <c r="D3485">
        <v>10</v>
      </c>
      <c r="E3485" t="s">
        <v>183</v>
      </c>
      <c r="F3485">
        <v>6</v>
      </c>
      <c r="G3485" t="s">
        <v>193</v>
      </c>
      <c r="H3485">
        <v>626</v>
      </c>
      <c r="I3485" t="s">
        <v>269</v>
      </c>
      <c r="J3485" t="s">
        <v>133</v>
      </c>
      <c r="K3485" t="s">
        <v>213</v>
      </c>
      <c r="L3485">
        <v>700</v>
      </c>
      <c r="M3485" t="s">
        <v>194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182</v>
      </c>
      <c r="C3486">
        <v>2020</v>
      </c>
      <c r="D3486">
        <v>10</v>
      </c>
      <c r="E3486" t="s">
        <v>183</v>
      </c>
      <c r="F3486">
        <v>6</v>
      </c>
      <c r="G3486" t="s">
        <v>193</v>
      </c>
      <c r="H3486">
        <v>627</v>
      </c>
      <c r="I3486" t="s">
        <v>258</v>
      </c>
      <c r="J3486" t="s">
        <v>133</v>
      </c>
      <c r="K3486" t="s">
        <v>213</v>
      </c>
      <c r="L3486">
        <v>4562</v>
      </c>
      <c r="M3486" t="s">
        <v>212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182</v>
      </c>
      <c r="C3487">
        <v>2020</v>
      </c>
      <c r="D3487">
        <v>10</v>
      </c>
      <c r="E3487" t="s">
        <v>183</v>
      </c>
      <c r="F3487">
        <v>75</v>
      </c>
      <c r="G3487" t="s">
        <v>213</v>
      </c>
      <c r="H3487">
        <v>950</v>
      </c>
      <c r="I3487" t="s">
        <v>185</v>
      </c>
      <c r="J3487" t="s">
        <v>116</v>
      </c>
      <c r="K3487" t="s">
        <v>186</v>
      </c>
      <c r="L3487">
        <v>4575</v>
      </c>
      <c r="M3487" t="s">
        <v>213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188</v>
      </c>
      <c r="C3488">
        <v>2020</v>
      </c>
      <c r="D3488">
        <v>10</v>
      </c>
      <c r="E3488" t="s">
        <v>183</v>
      </c>
      <c r="F3488">
        <v>3</v>
      </c>
      <c r="G3488" t="s">
        <v>190</v>
      </c>
      <c r="H3488">
        <v>950</v>
      </c>
      <c r="I3488" t="s">
        <v>185</v>
      </c>
      <c r="J3488" t="s">
        <v>116</v>
      </c>
      <c r="K3488" t="s">
        <v>186</v>
      </c>
      <c r="L3488">
        <v>4532</v>
      </c>
      <c r="M3488" t="s">
        <v>201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182</v>
      </c>
      <c r="C3489">
        <v>2020</v>
      </c>
      <c r="D3489">
        <v>10</v>
      </c>
      <c r="E3489" t="s">
        <v>183</v>
      </c>
      <c r="F3489">
        <v>6</v>
      </c>
      <c r="G3489" t="s">
        <v>193</v>
      </c>
      <c r="H3489">
        <v>5</v>
      </c>
      <c r="I3489" t="s">
        <v>191</v>
      </c>
      <c r="J3489" t="s">
        <v>116</v>
      </c>
      <c r="K3489" t="s">
        <v>186</v>
      </c>
      <c r="L3489">
        <v>700</v>
      </c>
      <c r="M3489" t="s">
        <v>194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188</v>
      </c>
      <c r="C3490">
        <v>2020</v>
      </c>
      <c r="D3490">
        <v>10</v>
      </c>
      <c r="E3490" t="s">
        <v>183</v>
      </c>
      <c r="F3490">
        <v>3</v>
      </c>
      <c r="G3490" t="s">
        <v>190</v>
      </c>
      <c r="H3490">
        <v>10</v>
      </c>
      <c r="I3490" t="s">
        <v>252</v>
      </c>
      <c r="J3490" t="s">
        <v>119</v>
      </c>
      <c r="K3490" t="s">
        <v>215</v>
      </c>
      <c r="L3490">
        <v>300</v>
      </c>
      <c r="M3490" t="s">
        <v>192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182</v>
      </c>
      <c r="C3491">
        <v>2020</v>
      </c>
      <c r="D3491">
        <v>10</v>
      </c>
      <c r="E3491" t="s">
        <v>183</v>
      </c>
      <c r="F3491">
        <v>3</v>
      </c>
      <c r="G3491" t="s">
        <v>190</v>
      </c>
      <c r="H3491">
        <v>15</v>
      </c>
      <c r="I3491" t="s">
        <v>253</v>
      </c>
      <c r="J3491" t="s">
        <v>119</v>
      </c>
      <c r="K3491" t="s">
        <v>215</v>
      </c>
      <c r="L3491">
        <v>300</v>
      </c>
      <c r="M3491" t="s">
        <v>192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182</v>
      </c>
      <c r="C3492">
        <v>2020</v>
      </c>
      <c r="D3492">
        <v>10</v>
      </c>
      <c r="E3492" t="s">
        <v>183</v>
      </c>
      <c r="F3492">
        <v>3</v>
      </c>
      <c r="G3492" t="s">
        <v>190</v>
      </c>
      <c r="H3492">
        <v>10</v>
      </c>
      <c r="I3492" t="s">
        <v>252</v>
      </c>
      <c r="J3492" t="s">
        <v>118</v>
      </c>
      <c r="K3492" t="s">
        <v>237</v>
      </c>
      <c r="L3492">
        <v>300</v>
      </c>
      <c r="M3492" t="s">
        <v>192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182</v>
      </c>
      <c r="C3493">
        <v>2020</v>
      </c>
      <c r="D3493">
        <v>10</v>
      </c>
      <c r="E3493" t="s">
        <v>183</v>
      </c>
      <c r="F3493">
        <v>3</v>
      </c>
      <c r="G3493" t="s">
        <v>190</v>
      </c>
      <c r="H3493">
        <v>19</v>
      </c>
      <c r="I3493" t="s">
        <v>263</v>
      </c>
      <c r="J3493" t="s">
        <v>128</v>
      </c>
      <c r="K3493" t="s">
        <v>264</v>
      </c>
      <c r="L3493">
        <v>300</v>
      </c>
      <c r="M3493" t="s">
        <v>192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182</v>
      </c>
      <c r="C3494">
        <v>2020</v>
      </c>
      <c r="D3494">
        <v>10</v>
      </c>
      <c r="E3494" t="s">
        <v>183</v>
      </c>
      <c r="F3494">
        <v>3</v>
      </c>
      <c r="G3494" t="s">
        <v>190</v>
      </c>
      <c r="H3494">
        <v>20</v>
      </c>
      <c r="I3494" t="s">
        <v>301</v>
      </c>
      <c r="J3494" t="s">
        <v>129</v>
      </c>
      <c r="K3494" t="s">
        <v>206</v>
      </c>
      <c r="L3494">
        <v>300</v>
      </c>
      <c r="M3494" t="s">
        <v>192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182</v>
      </c>
      <c r="C3495">
        <v>2020</v>
      </c>
      <c r="D3495">
        <v>10</v>
      </c>
      <c r="E3495" t="s">
        <v>183</v>
      </c>
      <c r="F3495">
        <v>5</v>
      </c>
      <c r="G3495" t="s">
        <v>196</v>
      </c>
      <c r="H3495">
        <v>710</v>
      </c>
      <c r="I3495" t="s">
        <v>221</v>
      </c>
      <c r="J3495" t="s">
        <v>208</v>
      </c>
      <c r="K3495" t="s">
        <v>209</v>
      </c>
      <c r="L3495">
        <v>4552</v>
      </c>
      <c r="M3495" t="s">
        <v>277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182</v>
      </c>
      <c r="C3496">
        <v>2020</v>
      </c>
      <c r="D3496">
        <v>10</v>
      </c>
      <c r="E3496" t="s">
        <v>183</v>
      </c>
      <c r="F3496">
        <v>5</v>
      </c>
      <c r="G3496" t="s">
        <v>196</v>
      </c>
      <c r="H3496">
        <v>700</v>
      </c>
      <c r="I3496" t="s">
        <v>274</v>
      </c>
      <c r="J3496" t="s">
        <v>208</v>
      </c>
      <c r="K3496" t="s">
        <v>209</v>
      </c>
      <c r="L3496">
        <v>460</v>
      </c>
      <c r="M3496" t="s">
        <v>199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182</v>
      </c>
      <c r="C3497">
        <v>2020</v>
      </c>
      <c r="D3497">
        <v>10</v>
      </c>
      <c r="E3497" t="s">
        <v>183</v>
      </c>
      <c r="F3497">
        <v>6</v>
      </c>
      <c r="G3497" t="s">
        <v>193</v>
      </c>
      <c r="H3497">
        <v>601</v>
      </c>
      <c r="I3497" t="s">
        <v>261</v>
      </c>
      <c r="J3497" t="s">
        <v>124</v>
      </c>
      <c r="K3497" t="s">
        <v>262</v>
      </c>
      <c r="L3497">
        <v>700</v>
      </c>
      <c r="M3497" t="s">
        <v>194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188</v>
      </c>
      <c r="C3498">
        <v>2020</v>
      </c>
      <c r="D3498">
        <v>10</v>
      </c>
      <c r="E3498" t="s">
        <v>183</v>
      </c>
      <c r="F3498">
        <v>6</v>
      </c>
      <c r="G3498" t="s">
        <v>193</v>
      </c>
      <c r="H3498">
        <v>615</v>
      </c>
      <c r="I3498" t="s">
        <v>293</v>
      </c>
      <c r="J3498" t="s">
        <v>124</v>
      </c>
      <c r="K3498" t="s">
        <v>262</v>
      </c>
      <c r="L3498">
        <v>4562</v>
      </c>
      <c r="M3498" t="s">
        <v>212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182</v>
      </c>
      <c r="C3499">
        <v>2020</v>
      </c>
      <c r="D3499">
        <v>10</v>
      </c>
      <c r="E3499" t="s">
        <v>183</v>
      </c>
      <c r="F3499">
        <v>6</v>
      </c>
      <c r="G3499" t="s">
        <v>193</v>
      </c>
      <c r="H3499">
        <v>613</v>
      </c>
      <c r="I3499" t="s">
        <v>259</v>
      </c>
      <c r="J3499" t="s">
        <v>117</v>
      </c>
      <c r="K3499" t="s">
        <v>225</v>
      </c>
      <c r="L3499">
        <v>700</v>
      </c>
      <c r="M3499" t="s">
        <v>194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182</v>
      </c>
      <c r="C3500">
        <v>2020</v>
      </c>
      <c r="D3500">
        <v>10</v>
      </c>
      <c r="E3500" t="s">
        <v>183</v>
      </c>
      <c r="F3500">
        <v>1</v>
      </c>
      <c r="G3500" t="s">
        <v>184</v>
      </c>
      <c r="H3500">
        <v>905</v>
      </c>
      <c r="I3500" t="s">
        <v>273</v>
      </c>
      <c r="J3500" t="s">
        <v>123</v>
      </c>
      <c r="K3500" t="s">
        <v>243</v>
      </c>
      <c r="L3500">
        <v>4512</v>
      </c>
      <c r="M3500" t="s">
        <v>187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182</v>
      </c>
      <c r="C3501">
        <v>2020</v>
      </c>
      <c r="D3501">
        <v>10</v>
      </c>
      <c r="E3501" t="s">
        <v>183</v>
      </c>
      <c r="F3501">
        <v>60</v>
      </c>
      <c r="G3501" t="s">
        <v>213</v>
      </c>
      <c r="H3501">
        <v>623</v>
      </c>
      <c r="I3501" t="s">
        <v>296</v>
      </c>
      <c r="J3501" t="s">
        <v>125</v>
      </c>
      <c r="K3501" t="s">
        <v>228</v>
      </c>
      <c r="L3501">
        <v>360</v>
      </c>
      <c r="M3501" t="s">
        <v>226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182</v>
      </c>
      <c r="C3502">
        <v>2020</v>
      </c>
      <c r="D3502">
        <v>10</v>
      </c>
      <c r="E3502" t="s">
        <v>183</v>
      </c>
      <c r="F3502">
        <v>10</v>
      </c>
      <c r="G3502" t="s">
        <v>239</v>
      </c>
      <c r="H3502">
        <v>616</v>
      </c>
      <c r="I3502" t="s">
        <v>200</v>
      </c>
      <c r="J3502" t="s">
        <v>126</v>
      </c>
      <c r="K3502" t="s">
        <v>198</v>
      </c>
      <c r="L3502">
        <v>4513</v>
      </c>
      <c r="M3502" t="s">
        <v>241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188</v>
      </c>
      <c r="C3503">
        <v>2020</v>
      </c>
      <c r="D3503">
        <v>10</v>
      </c>
      <c r="E3503" t="s">
        <v>183</v>
      </c>
      <c r="F3503">
        <v>3</v>
      </c>
      <c r="G3503" t="s">
        <v>190</v>
      </c>
      <c r="H3503">
        <v>616</v>
      </c>
      <c r="I3503" t="s">
        <v>200</v>
      </c>
      <c r="J3503" t="s">
        <v>126</v>
      </c>
      <c r="K3503" t="s">
        <v>198</v>
      </c>
      <c r="L3503">
        <v>4532</v>
      </c>
      <c r="M3503" t="s">
        <v>201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182</v>
      </c>
      <c r="C3504">
        <v>2020</v>
      </c>
      <c r="D3504">
        <v>10</v>
      </c>
      <c r="E3504" t="s">
        <v>183</v>
      </c>
      <c r="F3504">
        <v>77</v>
      </c>
      <c r="G3504" t="s">
        <v>213</v>
      </c>
      <c r="H3504">
        <v>950</v>
      </c>
      <c r="I3504" t="s">
        <v>185</v>
      </c>
      <c r="J3504" t="s">
        <v>116</v>
      </c>
      <c r="K3504" t="s">
        <v>186</v>
      </c>
      <c r="L3504">
        <v>4577</v>
      </c>
      <c r="M3504" t="s">
        <v>213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182</v>
      </c>
      <c r="C3505">
        <v>2020</v>
      </c>
      <c r="D3505">
        <v>10</v>
      </c>
      <c r="E3505" t="s">
        <v>183</v>
      </c>
      <c r="F3505">
        <v>3</v>
      </c>
      <c r="G3505" t="s">
        <v>190</v>
      </c>
      <c r="H3505">
        <v>8</v>
      </c>
      <c r="I3505" t="s">
        <v>249</v>
      </c>
      <c r="J3505" t="s">
        <v>127</v>
      </c>
      <c r="K3505" t="s">
        <v>250</v>
      </c>
      <c r="L3505">
        <v>300</v>
      </c>
      <c r="M3505" t="s">
        <v>192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182</v>
      </c>
      <c r="C3506">
        <v>2020</v>
      </c>
      <c r="D3506">
        <v>10</v>
      </c>
      <c r="E3506" t="s">
        <v>183</v>
      </c>
      <c r="F3506">
        <v>5</v>
      </c>
      <c r="G3506" t="s">
        <v>196</v>
      </c>
      <c r="H3506">
        <v>8</v>
      </c>
      <c r="I3506" t="s">
        <v>249</v>
      </c>
      <c r="J3506" t="s">
        <v>127</v>
      </c>
      <c r="K3506" t="s">
        <v>250</v>
      </c>
      <c r="L3506">
        <v>460</v>
      </c>
      <c r="M3506" t="s">
        <v>199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182</v>
      </c>
      <c r="C3507">
        <v>2020</v>
      </c>
      <c r="D3507">
        <v>10</v>
      </c>
      <c r="E3507" t="s">
        <v>183</v>
      </c>
      <c r="F3507">
        <v>5</v>
      </c>
      <c r="G3507" t="s">
        <v>196</v>
      </c>
      <c r="H3507">
        <v>5</v>
      </c>
      <c r="I3507" t="s">
        <v>191</v>
      </c>
      <c r="J3507" t="s">
        <v>116</v>
      </c>
      <c r="K3507" t="s">
        <v>186</v>
      </c>
      <c r="L3507">
        <v>460</v>
      </c>
      <c r="M3507" t="s">
        <v>199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182</v>
      </c>
      <c r="C3508">
        <v>2020</v>
      </c>
      <c r="D3508">
        <v>10</v>
      </c>
      <c r="E3508" t="s">
        <v>183</v>
      </c>
      <c r="F3508">
        <v>3</v>
      </c>
      <c r="G3508" t="s">
        <v>190</v>
      </c>
      <c r="H3508">
        <v>16</v>
      </c>
      <c r="I3508" t="s">
        <v>282</v>
      </c>
      <c r="J3508" t="s">
        <v>128</v>
      </c>
      <c r="K3508" t="s">
        <v>264</v>
      </c>
      <c r="L3508">
        <v>300</v>
      </c>
      <c r="M3508" t="s">
        <v>192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188</v>
      </c>
      <c r="C3509">
        <v>2020</v>
      </c>
      <c r="D3509">
        <v>10</v>
      </c>
      <c r="E3509" t="s">
        <v>183</v>
      </c>
      <c r="F3509">
        <v>3</v>
      </c>
      <c r="G3509" t="s">
        <v>190</v>
      </c>
      <c r="H3509">
        <v>710</v>
      </c>
      <c r="I3509" t="s">
        <v>221</v>
      </c>
      <c r="J3509" t="s">
        <v>208</v>
      </c>
      <c r="K3509" t="s">
        <v>209</v>
      </c>
      <c r="L3509">
        <v>4532</v>
      </c>
      <c r="M3509" t="s">
        <v>201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188</v>
      </c>
      <c r="C3510">
        <v>2020</v>
      </c>
      <c r="D3510">
        <v>10</v>
      </c>
      <c r="E3510" t="s">
        <v>183</v>
      </c>
      <c r="F3510">
        <v>1</v>
      </c>
      <c r="G3510" t="s">
        <v>184</v>
      </c>
      <c r="H3510">
        <v>1</v>
      </c>
      <c r="I3510" t="s">
        <v>230</v>
      </c>
      <c r="J3510" t="s">
        <v>122</v>
      </c>
      <c r="K3510" t="s">
        <v>231</v>
      </c>
      <c r="L3510">
        <v>200</v>
      </c>
      <c r="M3510" t="s">
        <v>211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182</v>
      </c>
      <c r="C3511">
        <v>2020</v>
      </c>
      <c r="D3511">
        <v>10</v>
      </c>
      <c r="E3511" t="s">
        <v>183</v>
      </c>
      <c r="F3511">
        <v>72</v>
      </c>
      <c r="G3511" t="s">
        <v>213</v>
      </c>
      <c r="H3511">
        <v>1</v>
      </c>
      <c r="I3511" t="s">
        <v>230</v>
      </c>
      <c r="J3511" t="s">
        <v>122</v>
      </c>
      <c r="K3511" t="s">
        <v>231</v>
      </c>
      <c r="L3511">
        <v>1572</v>
      </c>
      <c r="M3511" t="s">
        <v>232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182</v>
      </c>
      <c r="C3512">
        <v>2020</v>
      </c>
      <c r="D3512">
        <v>10</v>
      </c>
      <c r="E3512" t="s">
        <v>183</v>
      </c>
      <c r="F3512">
        <v>60</v>
      </c>
      <c r="G3512" t="s">
        <v>213</v>
      </c>
      <c r="H3512">
        <v>601</v>
      </c>
      <c r="I3512" t="s">
        <v>261</v>
      </c>
      <c r="J3512" t="s">
        <v>124</v>
      </c>
      <c r="K3512" t="s">
        <v>262</v>
      </c>
      <c r="L3512">
        <v>360</v>
      </c>
      <c r="M3512" t="s">
        <v>226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182</v>
      </c>
      <c r="C3513">
        <v>2020</v>
      </c>
      <c r="D3513">
        <v>10</v>
      </c>
      <c r="E3513" t="s">
        <v>183</v>
      </c>
      <c r="F3513">
        <v>6</v>
      </c>
      <c r="G3513" t="s">
        <v>193</v>
      </c>
      <c r="H3513">
        <v>600</v>
      </c>
      <c r="I3513" t="s">
        <v>267</v>
      </c>
      <c r="J3513" t="s">
        <v>124</v>
      </c>
      <c r="K3513" t="s">
        <v>262</v>
      </c>
      <c r="L3513">
        <v>700</v>
      </c>
      <c r="M3513" t="s">
        <v>194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182</v>
      </c>
      <c r="C3514">
        <v>2020</v>
      </c>
      <c r="D3514">
        <v>10</v>
      </c>
      <c r="E3514" t="s">
        <v>183</v>
      </c>
      <c r="F3514">
        <v>6</v>
      </c>
      <c r="G3514" t="s">
        <v>193</v>
      </c>
      <c r="H3514">
        <v>617</v>
      </c>
      <c r="I3514" t="s">
        <v>288</v>
      </c>
      <c r="J3514" t="s">
        <v>289</v>
      </c>
      <c r="K3514" t="s">
        <v>290</v>
      </c>
      <c r="L3514">
        <v>4562</v>
      </c>
      <c r="M3514" t="s">
        <v>212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188</v>
      </c>
      <c r="C3515">
        <v>2020</v>
      </c>
      <c r="D3515">
        <v>10</v>
      </c>
      <c r="E3515" t="s">
        <v>183</v>
      </c>
      <c r="F3515">
        <v>6</v>
      </c>
      <c r="G3515" t="s">
        <v>193</v>
      </c>
      <c r="H3515">
        <v>624</v>
      </c>
      <c r="I3515" t="s">
        <v>227</v>
      </c>
      <c r="J3515" t="s">
        <v>125</v>
      </c>
      <c r="K3515" t="s">
        <v>228</v>
      </c>
      <c r="L3515">
        <v>4562</v>
      </c>
      <c r="M3515" t="s">
        <v>212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182</v>
      </c>
      <c r="C3516">
        <v>2020</v>
      </c>
      <c r="D3516">
        <v>10</v>
      </c>
      <c r="E3516" t="s">
        <v>183</v>
      </c>
      <c r="F3516">
        <v>60</v>
      </c>
      <c r="G3516" t="s">
        <v>213</v>
      </c>
      <c r="H3516">
        <v>624</v>
      </c>
      <c r="I3516" t="s">
        <v>227</v>
      </c>
      <c r="J3516" t="s">
        <v>125</v>
      </c>
      <c r="K3516" t="s">
        <v>228</v>
      </c>
      <c r="L3516">
        <v>4563</v>
      </c>
      <c r="M3516" t="s">
        <v>229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182</v>
      </c>
      <c r="C3517">
        <v>2020</v>
      </c>
      <c r="D3517">
        <v>10</v>
      </c>
      <c r="E3517" t="s">
        <v>183</v>
      </c>
      <c r="F3517">
        <v>1</v>
      </c>
      <c r="G3517" t="s">
        <v>184</v>
      </c>
      <c r="H3517">
        <v>616</v>
      </c>
      <c r="I3517" t="s">
        <v>200</v>
      </c>
      <c r="J3517" t="s">
        <v>126</v>
      </c>
      <c r="K3517" t="s">
        <v>198</v>
      </c>
      <c r="L3517">
        <v>4512</v>
      </c>
      <c r="M3517" t="s">
        <v>187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182</v>
      </c>
      <c r="C3518">
        <v>2020</v>
      </c>
      <c r="D3518">
        <v>10</v>
      </c>
      <c r="E3518" t="s">
        <v>183</v>
      </c>
      <c r="F3518">
        <v>5</v>
      </c>
      <c r="G3518" t="s">
        <v>196</v>
      </c>
      <c r="H3518">
        <v>602</v>
      </c>
      <c r="I3518" t="s">
        <v>247</v>
      </c>
      <c r="J3518" t="s">
        <v>126</v>
      </c>
      <c r="K3518" t="s">
        <v>198</v>
      </c>
      <c r="L3518">
        <v>460</v>
      </c>
      <c r="M3518" t="s">
        <v>199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182</v>
      </c>
      <c r="C3519">
        <v>2020</v>
      </c>
      <c r="D3519">
        <v>10</v>
      </c>
      <c r="E3519" t="s">
        <v>183</v>
      </c>
      <c r="F3519">
        <v>5</v>
      </c>
      <c r="G3519" t="s">
        <v>196</v>
      </c>
      <c r="H3519">
        <v>603</v>
      </c>
      <c r="I3519" t="s">
        <v>197</v>
      </c>
      <c r="J3519" t="s">
        <v>126</v>
      </c>
      <c r="K3519" t="s">
        <v>198</v>
      </c>
      <c r="L3519">
        <v>460</v>
      </c>
      <c r="M3519" t="s">
        <v>199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182</v>
      </c>
      <c r="C3520">
        <v>2020</v>
      </c>
      <c r="D3520">
        <v>10</v>
      </c>
      <c r="E3520" t="s">
        <v>183</v>
      </c>
      <c r="F3520">
        <v>3</v>
      </c>
      <c r="G3520" t="s">
        <v>190</v>
      </c>
      <c r="H3520">
        <v>603</v>
      </c>
      <c r="I3520" t="s">
        <v>197</v>
      </c>
      <c r="J3520" t="s">
        <v>126</v>
      </c>
      <c r="K3520" t="s">
        <v>198</v>
      </c>
      <c r="L3520">
        <v>300</v>
      </c>
      <c r="M3520" t="s">
        <v>192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188</v>
      </c>
      <c r="C3521">
        <v>2020</v>
      </c>
      <c r="D3521">
        <v>10</v>
      </c>
      <c r="E3521" t="s">
        <v>183</v>
      </c>
      <c r="F3521">
        <v>1</v>
      </c>
      <c r="G3521" t="s">
        <v>184</v>
      </c>
      <c r="H3521">
        <v>5</v>
      </c>
      <c r="I3521" t="s">
        <v>191</v>
      </c>
      <c r="J3521" t="s">
        <v>116</v>
      </c>
      <c r="K3521" t="s">
        <v>186</v>
      </c>
      <c r="L3521">
        <v>200</v>
      </c>
      <c r="M3521" t="s">
        <v>211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182</v>
      </c>
      <c r="C3522">
        <v>2020</v>
      </c>
      <c r="D3522">
        <v>10</v>
      </c>
      <c r="E3522" t="s">
        <v>183</v>
      </c>
      <c r="F3522">
        <v>3</v>
      </c>
      <c r="G3522" t="s">
        <v>190</v>
      </c>
      <c r="H3522">
        <v>5</v>
      </c>
      <c r="I3522" t="s">
        <v>191</v>
      </c>
      <c r="J3522" t="s">
        <v>116</v>
      </c>
      <c r="K3522" t="s">
        <v>186</v>
      </c>
      <c r="L3522">
        <v>300</v>
      </c>
      <c r="M3522" t="s">
        <v>192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182</v>
      </c>
      <c r="C3523">
        <v>2020</v>
      </c>
      <c r="D3523">
        <v>10</v>
      </c>
      <c r="E3523" t="s">
        <v>183</v>
      </c>
      <c r="F3523">
        <v>1</v>
      </c>
      <c r="G3523" t="s">
        <v>184</v>
      </c>
      <c r="H3523">
        <v>10</v>
      </c>
      <c r="I3523" t="s">
        <v>252</v>
      </c>
      <c r="J3523" t="s">
        <v>118</v>
      </c>
      <c r="K3523" t="s">
        <v>237</v>
      </c>
      <c r="L3523">
        <v>200</v>
      </c>
      <c r="M3523" t="s">
        <v>211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182</v>
      </c>
      <c r="C3524">
        <v>2020</v>
      </c>
      <c r="D3524">
        <v>10</v>
      </c>
      <c r="E3524" t="s">
        <v>183</v>
      </c>
      <c r="F3524">
        <v>5</v>
      </c>
      <c r="G3524" t="s">
        <v>196</v>
      </c>
      <c r="H3524">
        <v>951</v>
      </c>
      <c r="I3524" t="s">
        <v>251</v>
      </c>
      <c r="J3524" t="s">
        <v>127</v>
      </c>
      <c r="K3524" t="s">
        <v>250</v>
      </c>
      <c r="L3524">
        <v>4552</v>
      </c>
      <c r="M3524" t="s">
        <v>277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182</v>
      </c>
      <c r="C3525">
        <v>2020</v>
      </c>
      <c r="D3525">
        <v>10</v>
      </c>
      <c r="E3525" t="s">
        <v>183</v>
      </c>
      <c r="F3525">
        <v>6</v>
      </c>
      <c r="G3525" t="s">
        <v>193</v>
      </c>
      <c r="H3525">
        <v>950</v>
      </c>
      <c r="I3525" t="s">
        <v>185</v>
      </c>
      <c r="J3525" t="s">
        <v>116</v>
      </c>
      <c r="K3525" t="s">
        <v>186</v>
      </c>
      <c r="L3525">
        <v>4562</v>
      </c>
      <c r="M3525" t="s">
        <v>212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182</v>
      </c>
      <c r="C3526">
        <v>2020</v>
      </c>
      <c r="D3526">
        <v>10</v>
      </c>
      <c r="E3526" t="s">
        <v>183</v>
      </c>
      <c r="F3526">
        <v>72</v>
      </c>
      <c r="G3526" t="s">
        <v>213</v>
      </c>
      <c r="H3526">
        <v>5</v>
      </c>
      <c r="I3526" t="s">
        <v>191</v>
      </c>
      <c r="J3526" t="s">
        <v>116</v>
      </c>
      <c r="K3526" t="s">
        <v>186</v>
      </c>
      <c r="L3526">
        <v>1572</v>
      </c>
      <c r="M3526" t="s">
        <v>232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188</v>
      </c>
      <c r="C3527">
        <v>2020</v>
      </c>
      <c r="D3527">
        <v>10</v>
      </c>
      <c r="E3527" t="s">
        <v>183</v>
      </c>
      <c r="F3527">
        <v>1</v>
      </c>
      <c r="G3527" t="s">
        <v>184</v>
      </c>
      <c r="H3527">
        <v>10</v>
      </c>
      <c r="I3527" t="s">
        <v>252</v>
      </c>
      <c r="J3527" t="s">
        <v>119</v>
      </c>
      <c r="K3527" t="s">
        <v>215</v>
      </c>
      <c r="L3527">
        <v>200</v>
      </c>
      <c r="M3527" t="s">
        <v>211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188</v>
      </c>
      <c r="C3528">
        <v>2020</v>
      </c>
      <c r="D3528">
        <v>10</v>
      </c>
      <c r="E3528" t="s">
        <v>183</v>
      </c>
      <c r="F3528">
        <v>3</v>
      </c>
      <c r="G3528" t="s">
        <v>190</v>
      </c>
      <c r="H3528">
        <v>9</v>
      </c>
      <c r="I3528" t="s">
        <v>276</v>
      </c>
      <c r="J3528" t="s">
        <v>118</v>
      </c>
      <c r="K3528" t="s">
        <v>237</v>
      </c>
      <c r="L3528">
        <v>300</v>
      </c>
      <c r="M3528" t="s">
        <v>192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188</v>
      </c>
      <c r="C3529">
        <v>2020</v>
      </c>
      <c r="D3529">
        <v>10</v>
      </c>
      <c r="E3529" t="s">
        <v>183</v>
      </c>
      <c r="F3529">
        <v>3</v>
      </c>
      <c r="G3529" t="s">
        <v>190</v>
      </c>
      <c r="H3529">
        <v>18</v>
      </c>
      <c r="I3529" t="s">
        <v>216</v>
      </c>
      <c r="J3529" t="s">
        <v>120</v>
      </c>
      <c r="K3529" t="s">
        <v>217</v>
      </c>
      <c r="L3529">
        <v>300</v>
      </c>
      <c r="M3529" t="s">
        <v>192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182</v>
      </c>
      <c r="C3530">
        <v>2020</v>
      </c>
      <c r="D3530">
        <v>10</v>
      </c>
      <c r="E3530" t="s">
        <v>183</v>
      </c>
      <c r="F3530">
        <v>1</v>
      </c>
      <c r="G3530" t="s">
        <v>184</v>
      </c>
      <c r="H3530">
        <v>18</v>
      </c>
      <c r="I3530" t="s">
        <v>216</v>
      </c>
      <c r="J3530" t="s">
        <v>120</v>
      </c>
      <c r="K3530" t="s">
        <v>217</v>
      </c>
      <c r="L3530">
        <v>200</v>
      </c>
      <c r="M3530" t="s">
        <v>211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182</v>
      </c>
      <c r="C3531">
        <v>2020</v>
      </c>
      <c r="D3531">
        <v>10</v>
      </c>
      <c r="E3531" t="s">
        <v>183</v>
      </c>
      <c r="F3531">
        <v>3</v>
      </c>
      <c r="G3531" t="s">
        <v>190</v>
      </c>
      <c r="H3531">
        <v>903</v>
      </c>
      <c r="I3531" t="s">
        <v>240</v>
      </c>
      <c r="J3531" t="s">
        <v>122</v>
      </c>
      <c r="K3531" t="s">
        <v>231</v>
      </c>
      <c r="L3531">
        <v>4532</v>
      </c>
      <c r="M3531" t="s">
        <v>201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188</v>
      </c>
      <c r="C3532">
        <v>2020</v>
      </c>
      <c r="D3532">
        <v>10</v>
      </c>
      <c r="E3532" t="s">
        <v>183</v>
      </c>
      <c r="F3532">
        <v>10</v>
      </c>
      <c r="G3532" t="s">
        <v>239</v>
      </c>
      <c r="H3532">
        <v>903</v>
      </c>
      <c r="I3532" t="s">
        <v>240</v>
      </c>
      <c r="J3532" t="s">
        <v>122</v>
      </c>
      <c r="K3532" t="s">
        <v>231</v>
      </c>
      <c r="L3532">
        <v>4513</v>
      </c>
      <c r="M3532" t="s">
        <v>241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182</v>
      </c>
      <c r="C3533">
        <v>2020</v>
      </c>
      <c r="D3533">
        <v>10</v>
      </c>
      <c r="E3533" t="s">
        <v>183</v>
      </c>
      <c r="F3533">
        <v>3</v>
      </c>
      <c r="G3533" t="s">
        <v>190</v>
      </c>
      <c r="H3533">
        <v>1</v>
      </c>
      <c r="I3533" t="s">
        <v>230</v>
      </c>
      <c r="J3533" t="s">
        <v>122</v>
      </c>
      <c r="K3533" t="s">
        <v>231</v>
      </c>
      <c r="L3533">
        <v>300</v>
      </c>
      <c r="M3533" t="s">
        <v>192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182</v>
      </c>
      <c r="C3534">
        <v>2020</v>
      </c>
      <c r="D3534">
        <v>10</v>
      </c>
      <c r="E3534" t="s">
        <v>183</v>
      </c>
      <c r="F3534">
        <v>1</v>
      </c>
      <c r="G3534" t="s">
        <v>184</v>
      </c>
      <c r="H3534">
        <v>7</v>
      </c>
      <c r="I3534" t="s">
        <v>242</v>
      </c>
      <c r="J3534" t="s">
        <v>123</v>
      </c>
      <c r="K3534" t="s">
        <v>243</v>
      </c>
      <c r="L3534">
        <v>200</v>
      </c>
      <c r="M3534" t="s">
        <v>211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182</v>
      </c>
      <c r="C3535">
        <v>2020</v>
      </c>
      <c r="D3535">
        <v>10</v>
      </c>
      <c r="E3535" t="s">
        <v>183</v>
      </c>
      <c r="F3535">
        <v>60</v>
      </c>
      <c r="G3535" t="s">
        <v>213</v>
      </c>
      <c r="H3535">
        <v>621</v>
      </c>
      <c r="I3535" t="s">
        <v>260</v>
      </c>
      <c r="J3535" t="s">
        <v>117</v>
      </c>
      <c r="K3535" t="s">
        <v>225</v>
      </c>
      <c r="L3535">
        <v>4563</v>
      </c>
      <c r="M3535" t="s">
        <v>229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182</v>
      </c>
      <c r="C3536">
        <v>2020</v>
      </c>
      <c r="D3536">
        <v>10</v>
      </c>
      <c r="E3536" t="s">
        <v>183</v>
      </c>
      <c r="F3536">
        <v>6</v>
      </c>
      <c r="G3536" t="s">
        <v>193</v>
      </c>
      <c r="H3536">
        <v>624</v>
      </c>
      <c r="I3536" t="s">
        <v>227</v>
      </c>
      <c r="J3536" t="s">
        <v>125</v>
      </c>
      <c r="K3536" t="s">
        <v>228</v>
      </c>
      <c r="L3536">
        <v>4562</v>
      </c>
      <c r="M3536" t="s">
        <v>212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182</v>
      </c>
      <c r="C3537">
        <v>2020</v>
      </c>
      <c r="D3537">
        <v>10</v>
      </c>
      <c r="E3537" t="s">
        <v>183</v>
      </c>
      <c r="F3537">
        <v>10</v>
      </c>
      <c r="G3537" t="s">
        <v>239</v>
      </c>
      <c r="H3537">
        <v>602</v>
      </c>
      <c r="I3537" t="s">
        <v>247</v>
      </c>
      <c r="J3537" t="s">
        <v>126</v>
      </c>
      <c r="K3537" t="s">
        <v>198</v>
      </c>
      <c r="L3537">
        <v>207</v>
      </c>
      <c r="M3537" t="s">
        <v>244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182</v>
      </c>
      <c r="C3538">
        <v>2020</v>
      </c>
      <c r="D3538">
        <v>10</v>
      </c>
      <c r="E3538" t="s">
        <v>183</v>
      </c>
      <c r="F3538">
        <v>3</v>
      </c>
      <c r="G3538" t="s">
        <v>190</v>
      </c>
      <c r="H3538">
        <v>602</v>
      </c>
      <c r="I3538" t="s">
        <v>247</v>
      </c>
      <c r="J3538" t="s">
        <v>126</v>
      </c>
      <c r="K3538" t="s">
        <v>198</v>
      </c>
      <c r="L3538">
        <v>300</v>
      </c>
      <c r="M3538" t="s">
        <v>192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182</v>
      </c>
      <c r="C3539">
        <v>2020</v>
      </c>
      <c r="D3539">
        <v>10</v>
      </c>
      <c r="E3539" t="s">
        <v>183</v>
      </c>
      <c r="F3539">
        <v>1</v>
      </c>
      <c r="G3539" t="s">
        <v>184</v>
      </c>
      <c r="H3539">
        <v>5</v>
      </c>
      <c r="I3539" t="s">
        <v>191</v>
      </c>
      <c r="J3539" t="s">
        <v>116</v>
      </c>
      <c r="K3539" t="s">
        <v>186</v>
      </c>
      <c r="L3539">
        <v>200</v>
      </c>
      <c r="M3539" t="s">
        <v>211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182</v>
      </c>
      <c r="C3540">
        <v>2020</v>
      </c>
      <c r="D3540">
        <v>10</v>
      </c>
      <c r="E3540" t="s">
        <v>183</v>
      </c>
      <c r="F3540">
        <v>10</v>
      </c>
      <c r="G3540" t="s">
        <v>239</v>
      </c>
      <c r="H3540">
        <v>5</v>
      </c>
      <c r="I3540" t="s">
        <v>191</v>
      </c>
      <c r="J3540" t="s">
        <v>116</v>
      </c>
      <c r="K3540" t="s">
        <v>186</v>
      </c>
      <c r="L3540">
        <v>207</v>
      </c>
      <c r="M3540" t="s">
        <v>244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182</v>
      </c>
      <c r="C3541">
        <v>2020</v>
      </c>
      <c r="D3541">
        <v>10</v>
      </c>
      <c r="E3541" t="s">
        <v>183</v>
      </c>
      <c r="F3541">
        <v>6</v>
      </c>
      <c r="G3541" t="s">
        <v>193</v>
      </c>
      <c r="H3541">
        <v>616</v>
      </c>
      <c r="I3541" t="s">
        <v>200</v>
      </c>
      <c r="J3541" t="s">
        <v>126</v>
      </c>
      <c r="K3541" t="s">
        <v>198</v>
      </c>
      <c r="L3541">
        <v>4562</v>
      </c>
      <c r="M3541" t="s">
        <v>212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182</v>
      </c>
      <c r="C3542">
        <v>2020</v>
      </c>
      <c r="D3542">
        <v>10</v>
      </c>
      <c r="E3542" t="s">
        <v>183</v>
      </c>
      <c r="F3542">
        <v>6</v>
      </c>
      <c r="G3542" t="s">
        <v>193</v>
      </c>
      <c r="H3542">
        <v>619</v>
      </c>
      <c r="I3542" t="s">
        <v>278</v>
      </c>
      <c r="J3542" t="s">
        <v>279</v>
      </c>
      <c r="K3542" t="s">
        <v>213</v>
      </c>
      <c r="L3542">
        <v>4562</v>
      </c>
      <c r="M3542" t="s">
        <v>212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182</v>
      </c>
      <c r="C3543">
        <v>2020</v>
      </c>
      <c r="D3543">
        <v>11</v>
      </c>
      <c r="E3543" t="s">
        <v>268</v>
      </c>
      <c r="F3543">
        <v>3</v>
      </c>
      <c r="G3543" t="s">
        <v>190</v>
      </c>
      <c r="H3543">
        <v>710</v>
      </c>
      <c r="I3543" t="s">
        <v>221</v>
      </c>
      <c r="J3543" t="s">
        <v>208</v>
      </c>
      <c r="K3543" t="s">
        <v>209</v>
      </c>
      <c r="L3543">
        <v>4532</v>
      </c>
      <c r="M3543" t="s">
        <v>201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182</v>
      </c>
      <c r="C3544">
        <v>2020</v>
      </c>
      <c r="D3544">
        <v>11</v>
      </c>
      <c r="E3544" t="s">
        <v>268</v>
      </c>
      <c r="F3544">
        <v>5</v>
      </c>
      <c r="G3544" t="s">
        <v>196</v>
      </c>
      <c r="H3544">
        <v>700</v>
      </c>
      <c r="I3544" t="s">
        <v>274</v>
      </c>
      <c r="J3544" t="s">
        <v>208</v>
      </c>
      <c r="K3544" t="s">
        <v>209</v>
      </c>
      <c r="L3544">
        <v>460</v>
      </c>
      <c r="M3544" t="s">
        <v>199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182</v>
      </c>
      <c r="C3545">
        <v>2020</v>
      </c>
      <c r="D3545">
        <v>11</v>
      </c>
      <c r="E3545" t="s">
        <v>268</v>
      </c>
      <c r="F3545">
        <v>5</v>
      </c>
      <c r="G3545" t="s">
        <v>196</v>
      </c>
      <c r="H3545">
        <v>701</v>
      </c>
      <c r="I3545" t="s">
        <v>207</v>
      </c>
      <c r="J3545" t="s">
        <v>208</v>
      </c>
      <c r="K3545" t="s">
        <v>209</v>
      </c>
      <c r="L3545">
        <v>460</v>
      </c>
      <c r="M3545" t="s">
        <v>199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188</v>
      </c>
      <c r="C3546">
        <v>2020</v>
      </c>
      <c r="D3546">
        <v>11</v>
      </c>
      <c r="E3546" t="s">
        <v>268</v>
      </c>
      <c r="F3546">
        <v>1</v>
      </c>
      <c r="G3546" t="s">
        <v>184</v>
      </c>
      <c r="H3546">
        <v>953</v>
      </c>
      <c r="I3546" t="s">
        <v>214</v>
      </c>
      <c r="J3546" t="s">
        <v>119</v>
      </c>
      <c r="K3546" t="s">
        <v>215</v>
      </c>
      <c r="L3546">
        <v>4512</v>
      </c>
      <c r="M3546" t="s">
        <v>187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182</v>
      </c>
      <c r="C3547">
        <v>2020</v>
      </c>
      <c r="D3547">
        <v>11</v>
      </c>
      <c r="E3547" t="s">
        <v>268</v>
      </c>
      <c r="F3547">
        <v>1</v>
      </c>
      <c r="G3547" t="s">
        <v>184</v>
      </c>
      <c r="H3547">
        <v>11</v>
      </c>
      <c r="I3547" t="s">
        <v>284</v>
      </c>
      <c r="J3547" t="s">
        <v>116</v>
      </c>
      <c r="K3547" t="s">
        <v>186</v>
      </c>
      <c r="L3547">
        <v>200</v>
      </c>
      <c r="M3547" t="s">
        <v>211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182</v>
      </c>
      <c r="C3548">
        <v>2020</v>
      </c>
      <c r="D3548">
        <v>11</v>
      </c>
      <c r="E3548" t="s">
        <v>268</v>
      </c>
      <c r="F3548">
        <v>3</v>
      </c>
      <c r="G3548" t="s">
        <v>190</v>
      </c>
      <c r="H3548">
        <v>5</v>
      </c>
      <c r="I3548" t="s">
        <v>191</v>
      </c>
      <c r="J3548" t="s">
        <v>116</v>
      </c>
      <c r="K3548" t="s">
        <v>186</v>
      </c>
      <c r="L3548">
        <v>300</v>
      </c>
      <c r="M3548" t="s">
        <v>192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188</v>
      </c>
      <c r="C3549">
        <v>2020</v>
      </c>
      <c r="D3549">
        <v>11</v>
      </c>
      <c r="E3549" t="s">
        <v>268</v>
      </c>
      <c r="F3549">
        <v>1</v>
      </c>
      <c r="G3549" t="s">
        <v>184</v>
      </c>
      <c r="H3549">
        <v>6</v>
      </c>
      <c r="I3549" t="s">
        <v>257</v>
      </c>
      <c r="J3549" t="s">
        <v>123</v>
      </c>
      <c r="K3549" t="s">
        <v>243</v>
      </c>
      <c r="L3549">
        <v>200</v>
      </c>
      <c r="M3549" t="s">
        <v>211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182</v>
      </c>
      <c r="C3550">
        <v>2020</v>
      </c>
      <c r="D3550">
        <v>11</v>
      </c>
      <c r="E3550" t="s">
        <v>268</v>
      </c>
      <c r="F3550">
        <v>6</v>
      </c>
      <c r="G3550" t="s">
        <v>193</v>
      </c>
      <c r="H3550">
        <v>616</v>
      </c>
      <c r="I3550" t="s">
        <v>200</v>
      </c>
      <c r="J3550" t="s">
        <v>126</v>
      </c>
      <c r="K3550" t="s">
        <v>198</v>
      </c>
      <c r="L3550">
        <v>4562</v>
      </c>
      <c r="M3550" t="s">
        <v>212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182</v>
      </c>
      <c r="C3551">
        <v>2020</v>
      </c>
      <c r="D3551">
        <v>11</v>
      </c>
      <c r="E3551" t="s">
        <v>268</v>
      </c>
      <c r="F3551">
        <v>1</v>
      </c>
      <c r="G3551" t="s">
        <v>184</v>
      </c>
      <c r="H3551">
        <v>2</v>
      </c>
      <c r="I3551" t="s">
        <v>265</v>
      </c>
      <c r="J3551" t="s">
        <v>122</v>
      </c>
      <c r="K3551" t="s">
        <v>231</v>
      </c>
      <c r="L3551">
        <v>200</v>
      </c>
      <c r="M3551" t="s">
        <v>211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188</v>
      </c>
      <c r="C3552">
        <v>2020</v>
      </c>
      <c r="D3552">
        <v>11</v>
      </c>
      <c r="E3552" t="s">
        <v>268</v>
      </c>
      <c r="F3552">
        <v>1</v>
      </c>
      <c r="G3552" t="s">
        <v>184</v>
      </c>
      <c r="H3552">
        <v>2</v>
      </c>
      <c r="I3552" t="s">
        <v>265</v>
      </c>
      <c r="J3552" t="s">
        <v>122</v>
      </c>
      <c r="K3552" t="s">
        <v>231</v>
      </c>
      <c r="L3552">
        <v>200</v>
      </c>
      <c r="M3552" t="s">
        <v>211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182</v>
      </c>
      <c r="C3553">
        <v>2020</v>
      </c>
      <c r="D3553">
        <v>11</v>
      </c>
      <c r="E3553" t="s">
        <v>268</v>
      </c>
      <c r="F3553">
        <v>72</v>
      </c>
      <c r="G3553" t="s">
        <v>213</v>
      </c>
      <c r="H3553">
        <v>1</v>
      </c>
      <c r="I3553" t="s">
        <v>230</v>
      </c>
      <c r="J3553" t="s">
        <v>122</v>
      </c>
      <c r="K3553" t="s">
        <v>231</v>
      </c>
      <c r="L3553">
        <v>1572</v>
      </c>
      <c r="M3553" t="s">
        <v>232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182</v>
      </c>
      <c r="C3554">
        <v>2020</v>
      </c>
      <c r="D3554">
        <v>11</v>
      </c>
      <c r="E3554" t="s">
        <v>268</v>
      </c>
      <c r="F3554">
        <v>6</v>
      </c>
      <c r="G3554" t="s">
        <v>193</v>
      </c>
      <c r="H3554">
        <v>617</v>
      </c>
      <c r="I3554" t="s">
        <v>288</v>
      </c>
      <c r="J3554" t="s">
        <v>289</v>
      </c>
      <c r="K3554" t="s">
        <v>290</v>
      </c>
      <c r="L3554">
        <v>4562</v>
      </c>
      <c r="M3554" t="s">
        <v>212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182</v>
      </c>
      <c r="C3555">
        <v>2020</v>
      </c>
      <c r="D3555">
        <v>11</v>
      </c>
      <c r="E3555" t="s">
        <v>268</v>
      </c>
      <c r="F3555">
        <v>60</v>
      </c>
      <c r="G3555" t="s">
        <v>213</v>
      </c>
      <c r="H3555">
        <v>624</v>
      </c>
      <c r="I3555" t="s">
        <v>227</v>
      </c>
      <c r="J3555" t="s">
        <v>125</v>
      </c>
      <c r="K3555" t="s">
        <v>228</v>
      </c>
      <c r="L3555">
        <v>4563</v>
      </c>
      <c r="M3555" t="s">
        <v>229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182</v>
      </c>
      <c r="C3556">
        <v>2020</v>
      </c>
      <c r="D3556">
        <v>11</v>
      </c>
      <c r="E3556" t="s">
        <v>268</v>
      </c>
      <c r="F3556">
        <v>3</v>
      </c>
      <c r="G3556" t="s">
        <v>190</v>
      </c>
      <c r="H3556">
        <v>950</v>
      </c>
      <c r="I3556" t="s">
        <v>185</v>
      </c>
      <c r="J3556" t="s">
        <v>116</v>
      </c>
      <c r="K3556" t="s">
        <v>186</v>
      </c>
      <c r="L3556">
        <v>4532</v>
      </c>
      <c r="M3556" t="s">
        <v>201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182</v>
      </c>
      <c r="C3557">
        <v>2020</v>
      </c>
      <c r="D3557">
        <v>11</v>
      </c>
      <c r="E3557" t="s">
        <v>268</v>
      </c>
      <c r="F3557">
        <v>3</v>
      </c>
      <c r="G3557" t="s">
        <v>190</v>
      </c>
      <c r="H3557">
        <v>8</v>
      </c>
      <c r="I3557" t="s">
        <v>249</v>
      </c>
      <c r="J3557" t="s">
        <v>127</v>
      </c>
      <c r="K3557" t="s">
        <v>250</v>
      </c>
      <c r="L3557">
        <v>300</v>
      </c>
      <c r="M3557" t="s">
        <v>192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182</v>
      </c>
      <c r="C3558">
        <v>2020</v>
      </c>
      <c r="D3558">
        <v>11</v>
      </c>
      <c r="E3558" t="s">
        <v>268</v>
      </c>
      <c r="F3558">
        <v>3</v>
      </c>
      <c r="G3558" t="s">
        <v>190</v>
      </c>
      <c r="H3558">
        <v>951</v>
      </c>
      <c r="I3558" t="s">
        <v>251</v>
      </c>
      <c r="J3558" t="s">
        <v>127</v>
      </c>
      <c r="K3558" t="s">
        <v>250</v>
      </c>
      <c r="L3558">
        <v>4532</v>
      </c>
      <c r="M3558" t="s">
        <v>201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188</v>
      </c>
      <c r="C3559">
        <v>2020</v>
      </c>
      <c r="D3559">
        <v>11</v>
      </c>
      <c r="E3559" t="s">
        <v>268</v>
      </c>
      <c r="F3559">
        <v>3</v>
      </c>
      <c r="G3559" t="s">
        <v>190</v>
      </c>
      <c r="H3559">
        <v>951</v>
      </c>
      <c r="I3559" t="s">
        <v>251</v>
      </c>
      <c r="J3559" t="s">
        <v>127</v>
      </c>
      <c r="K3559" t="s">
        <v>250</v>
      </c>
      <c r="L3559">
        <v>4532</v>
      </c>
      <c r="M3559" t="s">
        <v>201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182</v>
      </c>
      <c r="C3560">
        <v>2020</v>
      </c>
      <c r="D3560">
        <v>11</v>
      </c>
      <c r="E3560" t="s">
        <v>268</v>
      </c>
      <c r="F3560">
        <v>3</v>
      </c>
      <c r="G3560" t="s">
        <v>190</v>
      </c>
      <c r="H3560">
        <v>11</v>
      </c>
      <c r="I3560" t="s">
        <v>284</v>
      </c>
      <c r="J3560" t="s">
        <v>116</v>
      </c>
      <c r="K3560" t="s">
        <v>186</v>
      </c>
      <c r="L3560">
        <v>300</v>
      </c>
      <c r="M3560" t="s">
        <v>192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182</v>
      </c>
      <c r="C3561">
        <v>2020</v>
      </c>
      <c r="D3561">
        <v>11</v>
      </c>
      <c r="E3561" t="s">
        <v>268</v>
      </c>
      <c r="F3561">
        <v>6</v>
      </c>
      <c r="G3561" t="s">
        <v>193</v>
      </c>
      <c r="H3561">
        <v>619</v>
      </c>
      <c r="I3561" t="s">
        <v>278</v>
      </c>
      <c r="J3561" t="s">
        <v>279</v>
      </c>
      <c r="K3561" t="s">
        <v>213</v>
      </c>
      <c r="L3561">
        <v>4562</v>
      </c>
      <c r="M3561" t="s">
        <v>212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182</v>
      </c>
      <c r="C3562">
        <v>2020</v>
      </c>
      <c r="D3562">
        <v>11</v>
      </c>
      <c r="E3562" t="s">
        <v>268</v>
      </c>
      <c r="F3562">
        <v>3</v>
      </c>
      <c r="G3562" t="s">
        <v>190</v>
      </c>
      <c r="H3562">
        <v>952</v>
      </c>
      <c r="I3562" t="s">
        <v>236</v>
      </c>
      <c r="J3562" t="s">
        <v>118</v>
      </c>
      <c r="K3562" t="s">
        <v>237</v>
      </c>
      <c r="L3562">
        <v>4532</v>
      </c>
      <c r="M3562" t="s">
        <v>201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188</v>
      </c>
      <c r="C3563">
        <v>2020</v>
      </c>
      <c r="D3563">
        <v>11</v>
      </c>
      <c r="E3563" t="s">
        <v>268</v>
      </c>
      <c r="F3563">
        <v>1</v>
      </c>
      <c r="G3563" t="s">
        <v>184</v>
      </c>
      <c r="H3563">
        <v>10</v>
      </c>
      <c r="I3563" t="s">
        <v>252</v>
      </c>
      <c r="J3563" t="s">
        <v>119</v>
      </c>
      <c r="K3563" t="s">
        <v>215</v>
      </c>
      <c r="L3563">
        <v>200</v>
      </c>
      <c r="M3563" t="s">
        <v>211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188</v>
      </c>
      <c r="C3564">
        <v>2020</v>
      </c>
      <c r="D3564">
        <v>11</v>
      </c>
      <c r="E3564" t="s">
        <v>268</v>
      </c>
      <c r="F3564">
        <v>3</v>
      </c>
      <c r="G3564" t="s">
        <v>190</v>
      </c>
      <c r="H3564">
        <v>18</v>
      </c>
      <c r="I3564" t="s">
        <v>216</v>
      </c>
      <c r="J3564" t="s">
        <v>120</v>
      </c>
      <c r="K3564" t="s">
        <v>217</v>
      </c>
      <c r="L3564">
        <v>300</v>
      </c>
      <c r="M3564" t="s">
        <v>192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182</v>
      </c>
      <c r="C3565">
        <v>2020</v>
      </c>
      <c r="D3565">
        <v>11</v>
      </c>
      <c r="E3565" t="s">
        <v>268</v>
      </c>
      <c r="F3565">
        <v>3</v>
      </c>
      <c r="G3565" t="s">
        <v>190</v>
      </c>
      <c r="H3565">
        <v>700</v>
      </c>
      <c r="I3565" t="s">
        <v>274</v>
      </c>
      <c r="J3565" t="s">
        <v>208</v>
      </c>
      <c r="K3565" t="s">
        <v>209</v>
      </c>
      <c r="L3565">
        <v>300</v>
      </c>
      <c r="M3565" t="s">
        <v>192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182</v>
      </c>
      <c r="C3566">
        <v>2020</v>
      </c>
      <c r="D3566">
        <v>11</v>
      </c>
      <c r="E3566" t="s">
        <v>268</v>
      </c>
      <c r="F3566">
        <v>3</v>
      </c>
      <c r="G3566" t="s">
        <v>190</v>
      </c>
      <c r="H3566">
        <v>701</v>
      </c>
      <c r="I3566" t="s">
        <v>207</v>
      </c>
      <c r="J3566" t="s">
        <v>208</v>
      </c>
      <c r="K3566" t="s">
        <v>209</v>
      </c>
      <c r="L3566">
        <v>300</v>
      </c>
      <c r="M3566" t="s">
        <v>192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188</v>
      </c>
      <c r="C3567">
        <v>2020</v>
      </c>
      <c r="D3567">
        <v>11</v>
      </c>
      <c r="E3567" t="s">
        <v>268</v>
      </c>
      <c r="F3567">
        <v>3</v>
      </c>
      <c r="G3567" t="s">
        <v>190</v>
      </c>
      <c r="H3567">
        <v>953</v>
      </c>
      <c r="I3567" t="s">
        <v>214</v>
      </c>
      <c r="J3567" t="s">
        <v>119</v>
      </c>
      <c r="K3567" t="s">
        <v>215</v>
      </c>
      <c r="L3567">
        <v>4532</v>
      </c>
      <c r="M3567" t="s">
        <v>201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188</v>
      </c>
      <c r="C3568">
        <v>2020</v>
      </c>
      <c r="D3568">
        <v>11</v>
      </c>
      <c r="E3568" t="s">
        <v>268</v>
      </c>
      <c r="F3568">
        <v>1</v>
      </c>
      <c r="G3568" t="s">
        <v>184</v>
      </c>
      <c r="H3568">
        <v>5</v>
      </c>
      <c r="I3568" t="s">
        <v>191</v>
      </c>
      <c r="J3568" t="s">
        <v>116</v>
      </c>
      <c r="K3568" t="s">
        <v>186</v>
      </c>
      <c r="L3568">
        <v>200</v>
      </c>
      <c r="M3568" t="s">
        <v>211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182</v>
      </c>
      <c r="C3569">
        <v>2020</v>
      </c>
      <c r="D3569">
        <v>11</v>
      </c>
      <c r="E3569" t="s">
        <v>268</v>
      </c>
      <c r="F3569">
        <v>79</v>
      </c>
      <c r="G3569" t="s">
        <v>213</v>
      </c>
      <c r="H3569">
        <v>153</v>
      </c>
      <c r="I3569" t="s">
        <v>270</v>
      </c>
      <c r="J3569" t="s">
        <v>271</v>
      </c>
      <c r="K3569" t="s">
        <v>271</v>
      </c>
      <c r="L3569">
        <v>1579</v>
      </c>
      <c r="M3569" t="s">
        <v>272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182</v>
      </c>
      <c r="C3570">
        <v>2020</v>
      </c>
      <c r="D3570">
        <v>11</v>
      </c>
      <c r="E3570" t="s">
        <v>268</v>
      </c>
      <c r="F3570">
        <v>10</v>
      </c>
      <c r="G3570" t="s">
        <v>239</v>
      </c>
      <c r="H3570">
        <v>7</v>
      </c>
      <c r="I3570" t="s">
        <v>242</v>
      </c>
      <c r="J3570" t="s">
        <v>123</v>
      </c>
      <c r="K3570" t="s">
        <v>243</v>
      </c>
      <c r="L3570">
        <v>207</v>
      </c>
      <c r="M3570" t="s">
        <v>244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188</v>
      </c>
      <c r="C3571">
        <v>2020</v>
      </c>
      <c r="D3571">
        <v>11</v>
      </c>
      <c r="E3571" t="s">
        <v>268</v>
      </c>
      <c r="F3571">
        <v>3</v>
      </c>
      <c r="G3571" t="s">
        <v>190</v>
      </c>
      <c r="H3571">
        <v>903</v>
      </c>
      <c r="I3571" t="s">
        <v>240</v>
      </c>
      <c r="J3571" t="s">
        <v>122</v>
      </c>
      <c r="K3571" t="s">
        <v>231</v>
      </c>
      <c r="L3571">
        <v>4532</v>
      </c>
      <c r="M3571" t="s">
        <v>201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182</v>
      </c>
      <c r="C3572">
        <v>2020</v>
      </c>
      <c r="D3572">
        <v>11</v>
      </c>
      <c r="E3572" t="s">
        <v>268</v>
      </c>
      <c r="F3572">
        <v>10</v>
      </c>
      <c r="G3572" t="s">
        <v>239</v>
      </c>
      <c r="H3572">
        <v>603</v>
      </c>
      <c r="I3572" t="s">
        <v>197</v>
      </c>
      <c r="J3572" t="s">
        <v>126</v>
      </c>
      <c r="K3572" t="s">
        <v>198</v>
      </c>
      <c r="L3572">
        <v>207</v>
      </c>
      <c r="M3572" t="s">
        <v>244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182</v>
      </c>
      <c r="C3573">
        <v>2020</v>
      </c>
      <c r="D3573">
        <v>11</v>
      </c>
      <c r="E3573" t="s">
        <v>268</v>
      </c>
      <c r="F3573">
        <v>1</v>
      </c>
      <c r="G3573" t="s">
        <v>184</v>
      </c>
      <c r="H3573">
        <v>602</v>
      </c>
      <c r="I3573" t="s">
        <v>247</v>
      </c>
      <c r="J3573" t="s">
        <v>126</v>
      </c>
      <c r="K3573" t="s">
        <v>198</v>
      </c>
      <c r="L3573">
        <v>200</v>
      </c>
      <c r="M3573" t="s">
        <v>211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182</v>
      </c>
      <c r="C3574">
        <v>2020</v>
      </c>
      <c r="D3574">
        <v>11</v>
      </c>
      <c r="E3574" t="s">
        <v>268</v>
      </c>
      <c r="F3574">
        <v>10</v>
      </c>
      <c r="G3574" t="s">
        <v>239</v>
      </c>
      <c r="H3574">
        <v>1</v>
      </c>
      <c r="I3574" t="s">
        <v>230</v>
      </c>
      <c r="J3574" t="s">
        <v>122</v>
      </c>
      <c r="K3574" t="s">
        <v>231</v>
      </c>
      <c r="L3574">
        <v>207</v>
      </c>
      <c r="M3574" t="s">
        <v>244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182</v>
      </c>
      <c r="C3575">
        <v>2020</v>
      </c>
      <c r="D3575">
        <v>11</v>
      </c>
      <c r="E3575" t="s">
        <v>268</v>
      </c>
      <c r="F3575">
        <v>1</v>
      </c>
      <c r="G3575" t="s">
        <v>184</v>
      </c>
      <c r="H3575">
        <v>616</v>
      </c>
      <c r="I3575" t="s">
        <v>200</v>
      </c>
      <c r="J3575" t="s">
        <v>126</v>
      </c>
      <c r="K3575" t="s">
        <v>198</v>
      </c>
      <c r="L3575">
        <v>4512</v>
      </c>
      <c r="M3575" t="s">
        <v>187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182</v>
      </c>
      <c r="C3576">
        <v>2020</v>
      </c>
      <c r="D3576">
        <v>11</v>
      </c>
      <c r="E3576" t="s">
        <v>268</v>
      </c>
      <c r="F3576">
        <v>6</v>
      </c>
      <c r="G3576" t="s">
        <v>193</v>
      </c>
      <c r="H3576">
        <v>612</v>
      </c>
      <c r="I3576" t="s">
        <v>224</v>
      </c>
      <c r="J3576" t="s">
        <v>117</v>
      </c>
      <c r="K3576" t="s">
        <v>225</v>
      </c>
      <c r="L3576">
        <v>700</v>
      </c>
      <c r="M3576" t="s">
        <v>194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182</v>
      </c>
      <c r="C3577">
        <v>2020</v>
      </c>
      <c r="D3577">
        <v>11</v>
      </c>
      <c r="E3577" t="s">
        <v>268</v>
      </c>
      <c r="F3577">
        <v>6</v>
      </c>
      <c r="G3577" t="s">
        <v>193</v>
      </c>
      <c r="H3577">
        <v>600</v>
      </c>
      <c r="I3577" t="s">
        <v>267</v>
      </c>
      <c r="J3577" t="s">
        <v>124</v>
      </c>
      <c r="K3577" t="s">
        <v>262</v>
      </c>
      <c r="L3577">
        <v>700</v>
      </c>
      <c r="M3577" t="s">
        <v>194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182</v>
      </c>
      <c r="C3578">
        <v>2020</v>
      </c>
      <c r="D3578">
        <v>11</v>
      </c>
      <c r="E3578" t="s">
        <v>268</v>
      </c>
      <c r="F3578">
        <v>77</v>
      </c>
      <c r="G3578" t="s">
        <v>213</v>
      </c>
      <c r="H3578">
        <v>950</v>
      </c>
      <c r="I3578" t="s">
        <v>185</v>
      </c>
      <c r="J3578" t="s">
        <v>116</v>
      </c>
      <c r="K3578" t="s">
        <v>186</v>
      </c>
      <c r="L3578">
        <v>4577</v>
      </c>
      <c r="M3578" t="s">
        <v>213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182</v>
      </c>
      <c r="C3579">
        <v>2020</v>
      </c>
      <c r="D3579">
        <v>11</v>
      </c>
      <c r="E3579" t="s">
        <v>268</v>
      </c>
      <c r="F3579">
        <v>5</v>
      </c>
      <c r="G3579" t="s">
        <v>196</v>
      </c>
      <c r="H3579">
        <v>8</v>
      </c>
      <c r="I3579" t="s">
        <v>249</v>
      </c>
      <c r="J3579" t="s">
        <v>127</v>
      </c>
      <c r="K3579" t="s">
        <v>250</v>
      </c>
      <c r="L3579">
        <v>460</v>
      </c>
      <c r="M3579" t="s">
        <v>199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182</v>
      </c>
      <c r="C3580">
        <v>2020</v>
      </c>
      <c r="D3580">
        <v>11</v>
      </c>
      <c r="E3580" t="s">
        <v>268</v>
      </c>
      <c r="F3580">
        <v>6</v>
      </c>
      <c r="G3580" t="s">
        <v>193</v>
      </c>
      <c r="H3580">
        <v>5</v>
      </c>
      <c r="I3580" t="s">
        <v>191</v>
      </c>
      <c r="J3580" t="s">
        <v>116</v>
      </c>
      <c r="K3580" t="s">
        <v>186</v>
      </c>
      <c r="L3580">
        <v>700</v>
      </c>
      <c r="M3580" t="s">
        <v>194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188</v>
      </c>
      <c r="C3581">
        <v>2020</v>
      </c>
      <c r="D3581">
        <v>11</v>
      </c>
      <c r="E3581" t="s">
        <v>268</v>
      </c>
      <c r="F3581">
        <v>3</v>
      </c>
      <c r="G3581" t="s">
        <v>190</v>
      </c>
      <c r="H3581">
        <v>11</v>
      </c>
      <c r="I3581" t="s">
        <v>284</v>
      </c>
      <c r="J3581" t="s">
        <v>116</v>
      </c>
      <c r="K3581" t="s">
        <v>186</v>
      </c>
      <c r="L3581">
        <v>300</v>
      </c>
      <c r="M3581" t="s">
        <v>192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182</v>
      </c>
      <c r="C3582">
        <v>2020</v>
      </c>
      <c r="D3582">
        <v>11</v>
      </c>
      <c r="E3582" t="s">
        <v>268</v>
      </c>
      <c r="F3582">
        <v>3</v>
      </c>
      <c r="G3582" t="s">
        <v>190</v>
      </c>
      <c r="H3582">
        <v>9</v>
      </c>
      <c r="I3582" t="s">
        <v>276</v>
      </c>
      <c r="J3582" t="s">
        <v>118</v>
      </c>
      <c r="K3582" t="s">
        <v>237</v>
      </c>
      <c r="L3582">
        <v>300</v>
      </c>
      <c r="M3582" t="s">
        <v>192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188</v>
      </c>
      <c r="C3583">
        <v>2020</v>
      </c>
      <c r="D3583">
        <v>11</v>
      </c>
      <c r="E3583" t="s">
        <v>268</v>
      </c>
      <c r="F3583">
        <v>3</v>
      </c>
      <c r="G3583" t="s">
        <v>190</v>
      </c>
      <c r="H3583">
        <v>9</v>
      </c>
      <c r="I3583" t="s">
        <v>276</v>
      </c>
      <c r="J3583" t="s">
        <v>118</v>
      </c>
      <c r="K3583" t="s">
        <v>237</v>
      </c>
      <c r="L3583">
        <v>300</v>
      </c>
      <c r="M3583" t="s">
        <v>192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182</v>
      </c>
      <c r="C3584">
        <v>2020</v>
      </c>
      <c r="D3584">
        <v>11</v>
      </c>
      <c r="E3584" t="s">
        <v>268</v>
      </c>
      <c r="F3584">
        <v>3</v>
      </c>
      <c r="G3584" t="s">
        <v>190</v>
      </c>
      <c r="H3584">
        <v>10</v>
      </c>
      <c r="I3584" t="s">
        <v>252</v>
      </c>
      <c r="J3584" t="s">
        <v>118</v>
      </c>
      <c r="K3584" t="s">
        <v>237</v>
      </c>
      <c r="L3584">
        <v>300</v>
      </c>
      <c r="M3584" t="s">
        <v>192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182</v>
      </c>
      <c r="C3585">
        <v>2020</v>
      </c>
      <c r="D3585">
        <v>11</v>
      </c>
      <c r="E3585" t="s">
        <v>268</v>
      </c>
      <c r="F3585">
        <v>5</v>
      </c>
      <c r="G3585" t="s">
        <v>196</v>
      </c>
      <c r="H3585">
        <v>710</v>
      </c>
      <c r="I3585" t="s">
        <v>221</v>
      </c>
      <c r="J3585" t="s">
        <v>208</v>
      </c>
      <c r="K3585" t="s">
        <v>209</v>
      </c>
      <c r="L3585">
        <v>4552</v>
      </c>
      <c r="M3585" t="s">
        <v>277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182</v>
      </c>
      <c r="C3586">
        <v>2020</v>
      </c>
      <c r="D3586">
        <v>11</v>
      </c>
      <c r="E3586" t="s">
        <v>268</v>
      </c>
      <c r="F3586">
        <v>5</v>
      </c>
      <c r="G3586" t="s">
        <v>196</v>
      </c>
      <c r="H3586">
        <v>13</v>
      </c>
      <c r="I3586" t="s">
        <v>297</v>
      </c>
      <c r="J3586" t="s">
        <v>120</v>
      </c>
      <c r="K3586" t="s">
        <v>217</v>
      </c>
      <c r="L3586">
        <v>460</v>
      </c>
      <c r="M3586" t="s">
        <v>199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182</v>
      </c>
      <c r="C3587">
        <v>2020</v>
      </c>
      <c r="D3587">
        <v>11</v>
      </c>
      <c r="E3587" t="s">
        <v>268</v>
      </c>
      <c r="F3587">
        <v>75</v>
      </c>
      <c r="G3587" t="s">
        <v>213</v>
      </c>
      <c r="H3587">
        <v>18</v>
      </c>
      <c r="I3587" t="s">
        <v>216</v>
      </c>
      <c r="J3587" t="s">
        <v>120</v>
      </c>
      <c r="K3587" t="s">
        <v>217</v>
      </c>
      <c r="L3587">
        <v>1575</v>
      </c>
      <c r="M3587" t="s">
        <v>219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182</v>
      </c>
      <c r="C3588">
        <v>2020</v>
      </c>
      <c r="D3588">
        <v>11</v>
      </c>
      <c r="E3588" t="s">
        <v>268</v>
      </c>
      <c r="F3588">
        <v>5</v>
      </c>
      <c r="G3588" t="s">
        <v>196</v>
      </c>
      <c r="H3588">
        <v>954</v>
      </c>
      <c r="I3588" t="s">
        <v>238</v>
      </c>
      <c r="J3588" t="s">
        <v>120</v>
      </c>
      <c r="K3588" t="s">
        <v>217</v>
      </c>
      <c r="L3588">
        <v>4552</v>
      </c>
      <c r="M3588" t="s">
        <v>277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182</v>
      </c>
      <c r="C3589">
        <v>2020</v>
      </c>
      <c r="D3589">
        <v>11</v>
      </c>
      <c r="E3589" t="s">
        <v>268</v>
      </c>
      <c r="F3589">
        <v>3</v>
      </c>
      <c r="G3589" t="s">
        <v>190</v>
      </c>
      <c r="H3589">
        <v>19</v>
      </c>
      <c r="I3589" t="s">
        <v>263</v>
      </c>
      <c r="J3589" t="s">
        <v>128</v>
      </c>
      <c r="K3589" t="s">
        <v>264</v>
      </c>
      <c r="L3589">
        <v>300</v>
      </c>
      <c r="M3589" t="s">
        <v>192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188</v>
      </c>
      <c r="C3590">
        <v>2020</v>
      </c>
      <c r="D3590">
        <v>11</v>
      </c>
      <c r="E3590" t="s">
        <v>268</v>
      </c>
      <c r="F3590">
        <v>3</v>
      </c>
      <c r="G3590" t="s">
        <v>190</v>
      </c>
      <c r="H3590">
        <v>955</v>
      </c>
      <c r="I3590" t="s">
        <v>283</v>
      </c>
      <c r="J3590" t="s">
        <v>128</v>
      </c>
      <c r="K3590" t="s">
        <v>264</v>
      </c>
      <c r="L3590">
        <v>4532</v>
      </c>
      <c r="M3590" t="s">
        <v>201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182</v>
      </c>
      <c r="C3591">
        <v>2020</v>
      </c>
      <c r="D3591">
        <v>11</v>
      </c>
      <c r="E3591" t="s">
        <v>268</v>
      </c>
      <c r="F3591">
        <v>3</v>
      </c>
      <c r="G3591" t="s">
        <v>190</v>
      </c>
      <c r="H3591">
        <v>17</v>
      </c>
      <c r="I3591" t="s">
        <v>205</v>
      </c>
      <c r="J3591" t="s">
        <v>129</v>
      </c>
      <c r="K3591" t="s">
        <v>206</v>
      </c>
      <c r="L3591">
        <v>300</v>
      </c>
      <c r="M3591" t="s">
        <v>192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182</v>
      </c>
      <c r="C3592">
        <v>2020</v>
      </c>
      <c r="D3592">
        <v>11</v>
      </c>
      <c r="E3592" t="s">
        <v>268</v>
      </c>
      <c r="F3592">
        <v>3</v>
      </c>
      <c r="G3592" t="s">
        <v>190</v>
      </c>
      <c r="H3592">
        <v>20</v>
      </c>
      <c r="I3592" t="s">
        <v>301</v>
      </c>
      <c r="J3592" t="s">
        <v>129</v>
      </c>
      <c r="K3592" t="s">
        <v>206</v>
      </c>
      <c r="L3592">
        <v>300</v>
      </c>
      <c r="M3592" t="s">
        <v>192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182</v>
      </c>
      <c r="C3593">
        <v>2020</v>
      </c>
      <c r="D3593">
        <v>11</v>
      </c>
      <c r="E3593" t="s">
        <v>268</v>
      </c>
      <c r="F3593">
        <v>1</v>
      </c>
      <c r="G3593" t="s">
        <v>184</v>
      </c>
      <c r="H3593">
        <v>5</v>
      </c>
      <c r="I3593" t="s">
        <v>191</v>
      </c>
      <c r="J3593" t="s">
        <v>116</v>
      </c>
      <c r="K3593" t="s">
        <v>186</v>
      </c>
      <c r="L3593">
        <v>200</v>
      </c>
      <c r="M3593" t="s">
        <v>211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182</v>
      </c>
      <c r="C3594">
        <v>2020</v>
      </c>
      <c r="D3594">
        <v>11</v>
      </c>
      <c r="E3594" t="s">
        <v>268</v>
      </c>
      <c r="F3594">
        <v>1</v>
      </c>
      <c r="G3594" t="s">
        <v>184</v>
      </c>
      <c r="H3594">
        <v>903</v>
      </c>
      <c r="I3594" t="s">
        <v>240</v>
      </c>
      <c r="J3594" t="s">
        <v>122</v>
      </c>
      <c r="K3594" t="s">
        <v>231</v>
      </c>
      <c r="L3594">
        <v>4512</v>
      </c>
      <c r="M3594" t="s">
        <v>187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188</v>
      </c>
      <c r="C3595">
        <v>2020</v>
      </c>
      <c r="D3595">
        <v>11</v>
      </c>
      <c r="E3595" t="s">
        <v>268</v>
      </c>
      <c r="F3595">
        <v>1</v>
      </c>
      <c r="G3595" t="s">
        <v>184</v>
      </c>
      <c r="H3595">
        <v>903</v>
      </c>
      <c r="I3595" t="s">
        <v>240</v>
      </c>
      <c r="J3595" t="s">
        <v>122</v>
      </c>
      <c r="K3595" t="s">
        <v>231</v>
      </c>
      <c r="L3595">
        <v>4512</v>
      </c>
      <c r="M3595" t="s">
        <v>187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182</v>
      </c>
      <c r="C3596">
        <v>2020</v>
      </c>
      <c r="D3596">
        <v>11</v>
      </c>
      <c r="E3596" t="s">
        <v>268</v>
      </c>
      <c r="F3596">
        <v>3</v>
      </c>
      <c r="G3596" t="s">
        <v>190</v>
      </c>
      <c r="H3596">
        <v>602</v>
      </c>
      <c r="I3596" t="s">
        <v>247</v>
      </c>
      <c r="J3596" t="s">
        <v>126</v>
      </c>
      <c r="K3596" t="s">
        <v>198</v>
      </c>
      <c r="L3596">
        <v>300</v>
      </c>
      <c r="M3596" t="s">
        <v>192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182</v>
      </c>
      <c r="C3597">
        <v>2020</v>
      </c>
      <c r="D3597">
        <v>11</v>
      </c>
      <c r="E3597" t="s">
        <v>268</v>
      </c>
      <c r="F3597">
        <v>6</v>
      </c>
      <c r="G3597" t="s">
        <v>193</v>
      </c>
      <c r="H3597">
        <v>613</v>
      </c>
      <c r="I3597" t="s">
        <v>259</v>
      </c>
      <c r="J3597" t="s">
        <v>117</v>
      </c>
      <c r="K3597" t="s">
        <v>225</v>
      </c>
      <c r="L3597">
        <v>700</v>
      </c>
      <c r="M3597" t="s">
        <v>194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182</v>
      </c>
      <c r="C3598">
        <v>2020</v>
      </c>
      <c r="D3598">
        <v>11</v>
      </c>
      <c r="E3598" t="s">
        <v>268</v>
      </c>
      <c r="F3598">
        <v>60</v>
      </c>
      <c r="G3598" t="s">
        <v>213</v>
      </c>
      <c r="H3598">
        <v>615</v>
      </c>
      <c r="I3598" t="s">
        <v>293</v>
      </c>
      <c r="J3598" t="s">
        <v>124</v>
      </c>
      <c r="K3598" t="s">
        <v>262</v>
      </c>
      <c r="L3598">
        <v>4563</v>
      </c>
      <c r="M3598" t="s">
        <v>229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182</v>
      </c>
      <c r="C3599">
        <v>2020</v>
      </c>
      <c r="D3599">
        <v>11</v>
      </c>
      <c r="E3599" t="s">
        <v>268</v>
      </c>
      <c r="F3599">
        <v>6</v>
      </c>
      <c r="G3599" t="s">
        <v>193</v>
      </c>
      <c r="H3599">
        <v>623</v>
      </c>
      <c r="I3599" t="s">
        <v>296</v>
      </c>
      <c r="J3599" t="s">
        <v>125</v>
      </c>
      <c r="K3599" t="s">
        <v>228</v>
      </c>
      <c r="L3599">
        <v>700</v>
      </c>
      <c r="M3599" t="s">
        <v>194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182</v>
      </c>
      <c r="C3600">
        <v>2020</v>
      </c>
      <c r="D3600">
        <v>11</v>
      </c>
      <c r="E3600" t="s">
        <v>268</v>
      </c>
      <c r="F3600">
        <v>1</v>
      </c>
      <c r="G3600" t="s">
        <v>184</v>
      </c>
      <c r="H3600">
        <v>18</v>
      </c>
      <c r="I3600" t="s">
        <v>216</v>
      </c>
      <c r="J3600" t="s">
        <v>120</v>
      </c>
      <c r="K3600" t="s">
        <v>217</v>
      </c>
      <c r="L3600">
        <v>200</v>
      </c>
      <c r="M3600" t="s">
        <v>211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188</v>
      </c>
      <c r="C3601">
        <v>2020</v>
      </c>
      <c r="D3601">
        <v>11</v>
      </c>
      <c r="E3601" t="s">
        <v>268</v>
      </c>
      <c r="F3601">
        <v>3</v>
      </c>
      <c r="G3601" t="s">
        <v>190</v>
      </c>
      <c r="H3601">
        <v>950</v>
      </c>
      <c r="I3601" t="s">
        <v>185</v>
      </c>
      <c r="J3601" t="s">
        <v>116</v>
      </c>
      <c r="K3601" t="s">
        <v>186</v>
      </c>
      <c r="L3601">
        <v>4532</v>
      </c>
      <c r="M3601" t="s">
        <v>201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188</v>
      </c>
      <c r="C3602">
        <v>2020</v>
      </c>
      <c r="D3602">
        <v>11</v>
      </c>
      <c r="E3602" t="s">
        <v>268</v>
      </c>
      <c r="F3602">
        <v>5</v>
      </c>
      <c r="G3602" t="s">
        <v>196</v>
      </c>
      <c r="H3602">
        <v>950</v>
      </c>
      <c r="I3602" t="s">
        <v>185</v>
      </c>
      <c r="J3602" t="s">
        <v>116</v>
      </c>
      <c r="K3602" t="s">
        <v>186</v>
      </c>
      <c r="L3602">
        <v>4552</v>
      </c>
      <c r="M3602" t="s">
        <v>277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182</v>
      </c>
      <c r="C3603">
        <v>2020</v>
      </c>
      <c r="D3603">
        <v>11</v>
      </c>
      <c r="E3603" t="s">
        <v>268</v>
      </c>
      <c r="F3603">
        <v>5</v>
      </c>
      <c r="G3603" t="s">
        <v>196</v>
      </c>
      <c r="H3603">
        <v>11</v>
      </c>
      <c r="I3603" t="s">
        <v>284</v>
      </c>
      <c r="J3603" t="s">
        <v>116</v>
      </c>
      <c r="K3603" t="s">
        <v>186</v>
      </c>
      <c r="L3603">
        <v>460</v>
      </c>
      <c r="M3603" t="s">
        <v>199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182</v>
      </c>
      <c r="C3604">
        <v>2020</v>
      </c>
      <c r="D3604">
        <v>11</v>
      </c>
      <c r="E3604" t="s">
        <v>268</v>
      </c>
      <c r="F3604">
        <v>6</v>
      </c>
      <c r="G3604" t="s">
        <v>193</v>
      </c>
      <c r="H3604">
        <v>608</v>
      </c>
      <c r="I3604" t="s">
        <v>291</v>
      </c>
      <c r="J3604" t="s">
        <v>279</v>
      </c>
      <c r="K3604" t="s">
        <v>213</v>
      </c>
      <c r="L3604">
        <v>700</v>
      </c>
      <c r="M3604" t="s">
        <v>194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182</v>
      </c>
      <c r="C3605">
        <v>2020</v>
      </c>
      <c r="D3605">
        <v>11</v>
      </c>
      <c r="E3605" t="s">
        <v>268</v>
      </c>
      <c r="F3605">
        <v>1</v>
      </c>
      <c r="G3605" t="s">
        <v>184</v>
      </c>
      <c r="H3605">
        <v>15</v>
      </c>
      <c r="I3605" t="s">
        <v>253</v>
      </c>
      <c r="J3605" t="s">
        <v>119</v>
      </c>
      <c r="K3605" t="s">
        <v>215</v>
      </c>
      <c r="L3605">
        <v>200</v>
      </c>
      <c r="M3605" t="s">
        <v>211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182</v>
      </c>
      <c r="C3606">
        <v>2020</v>
      </c>
      <c r="D3606">
        <v>11</v>
      </c>
      <c r="E3606" t="s">
        <v>268</v>
      </c>
      <c r="F3606">
        <v>1</v>
      </c>
      <c r="G3606" t="s">
        <v>184</v>
      </c>
      <c r="H3606">
        <v>953</v>
      </c>
      <c r="I3606" t="s">
        <v>214</v>
      </c>
      <c r="J3606" t="s">
        <v>119</v>
      </c>
      <c r="K3606" t="s">
        <v>215</v>
      </c>
      <c r="L3606">
        <v>4512</v>
      </c>
      <c r="M3606" t="s">
        <v>187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188</v>
      </c>
      <c r="C3607">
        <v>2020</v>
      </c>
      <c r="D3607">
        <v>11</v>
      </c>
      <c r="E3607" t="s">
        <v>268</v>
      </c>
      <c r="F3607">
        <v>3</v>
      </c>
      <c r="G3607" t="s">
        <v>190</v>
      </c>
      <c r="H3607">
        <v>710</v>
      </c>
      <c r="I3607" t="s">
        <v>221</v>
      </c>
      <c r="J3607" t="s">
        <v>208</v>
      </c>
      <c r="K3607" t="s">
        <v>209</v>
      </c>
      <c r="L3607">
        <v>4532</v>
      </c>
      <c r="M3607" t="s">
        <v>201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182</v>
      </c>
      <c r="C3608">
        <v>2020</v>
      </c>
      <c r="D3608">
        <v>11</v>
      </c>
      <c r="E3608" t="s">
        <v>268</v>
      </c>
      <c r="F3608">
        <v>3</v>
      </c>
      <c r="G3608" t="s">
        <v>190</v>
      </c>
      <c r="H3608">
        <v>18</v>
      </c>
      <c r="I3608" t="s">
        <v>216</v>
      </c>
      <c r="J3608" t="s">
        <v>120</v>
      </c>
      <c r="K3608" t="s">
        <v>217</v>
      </c>
      <c r="L3608">
        <v>300</v>
      </c>
      <c r="M3608" t="s">
        <v>192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182</v>
      </c>
      <c r="C3609">
        <v>2020</v>
      </c>
      <c r="D3609">
        <v>11</v>
      </c>
      <c r="E3609" t="s">
        <v>268</v>
      </c>
      <c r="F3609">
        <v>77</v>
      </c>
      <c r="G3609" t="s">
        <v>213</v>
      </c>
      <c r="H3609">
        <v>18</v>
      </c>
      <c r="I3609" t="s">
        <v>216</v>
      </c>
      <c r="J3609" t="s">
        <v>120</v>
      </c>
      <c r="K3609" t="s">
        <v>217</v>
      </c>
      <c r="L3609">
        <v>1577</v>
      </c>
      <c r="M3609" t="s">
        <v>234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182</v>
      </c>
      <c r="C3610">
        <v>2020</v>
      </c>
      <c r="D3610">
        <v>11</v>
      </c>
      <c r="E3610" t="s">
        <v>268</v>
      </c>
      <c r="F3610">
        <v>3</v>
      </c>
      <c r="G3610" t="s">
        <v>190</v>
      </c>
      <c r="H3610">
        <v>16</v>
      </c>
      <c r="I3610" t="s">
        <v>282</v>
      </c>
      <c r="J3610" t="s">
        <v>128</v>
      </c>
      <c r="K3610" t="s">
        <v>264</v>
      </c>
      <c r="L3610">
        <v>300</v>
      </c>
      <c r="M3610" t="s">
        <v>192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182</v>
      </c>
      <c r="C3611">
        <v>2020</v>
      </c>
      <c r="D3611">
        <v>11</v>
      </c>
      <c r="E3611" t="s">
        <v>268</v>
      </c>
      <c r="F3611">
        <v>75</v>
      </c>
      <c r="G3611" t="s">
        <v>213</v>
      </c>
      <c r="H3611">
        <v>701</v>
      </c>
      <c r="I3611" t="s">
        <v>207</v>
      </c>
      <c r="J3611" t="s">
        <v>208</v>
      </c>
      <c r="K3611" t="s">
        <v>209</v>
      </c>
      <c r="L3611">
        <v>1575</v>
      </c>
      <c r="M3611" t="s">
        <v>219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182</v>
      </c>
      <c r="C3612">
        <v>2020</v>
      </c>
      <c r="D3612">
        <v>11</v>
      </c>
      <c r="E3612" t="s">
        <v>268</v>
      </c>
      <c r="F3612">
        <v>3</v>
      </c>
      <c r="G3612" t="s">
        <v>190</v>
      </c>
      <c r="H3612">
        <v>953</v>
      </c>
      <c r="I3612" t="s">
        <v>214</v>
      </c>
      <c r="J3612" t="s">
        <v>119</v>
      </c>
      <c r="K3612" t="s">
        <v>215</v>
      </c>
      <c r="L3612">
        <v>4532</v>
      </c>
      <c r="M3612" t="s">
        <v>201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182</v>
      </c>
      <c r="C3613">
        <v>2020</v>
      </c>
      <c r="D3613">
        <v>11</v>
      </c>
      <c r="E3613" t="s">
        <v>268</v>
      </c>
      <c r="F3613">
        <v>10</v>
      </c>
      <c r="G3613" t="s">
        <v>239</v>
      </c>
      <c r="H3613">
        <v>5</v>
      </c>
      <c r="I3613" t="s">
        <v>191</v>
      </c>
      <c r="J3613" t="s">
        <v>116</v>
      </c>
      <c r="K3613" t="s">
        <v>186</v>
      </c>
      <c r="L3613">
        <v>207</v>
      </c>
      <c r="M3613" t="s">
        <v>244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182</v>
      </c>
      <c r="C3614">
        <v>2020</v>
      </c>
      <c r="D3614">
        <v>11</v>
      </c>
      <c r="E3614" t="s">
        <v>268</v>
      </c>
      <c r="F3614">
        <v>1</v>
      </c>
      <c r="G3614" t="s">
        <v>184</v>
      </c>
      <c r="H3614">
        <v>6</v>
      </c>
      <c r="I3614" t="s">
        <v>257</v>
      </c>
      <c r="J3614" t="s">
        <v>123</v>
      </c>
      <c r="K3614" t="s">
        <v>243</v>
      </c>
      <c r="L3614">
        <v>200</v>
      </c>
      <c r="M3614" t="s">
        <v>211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182</v>
      </c>
      <c r="C3615">
        <v>2020</v>
      </c>
      <c r="D3615">
        <v>11</v>
      </c>
      <c r="E3615" t="s">
        <v>268</v>
      </c>
      <c r="F3615">
        <v>10</v>
      </c>
      <c r="G3615" t="s">
        <v>239</v>
      </c>
      <c r="H3615">
        <v>602</v>
      </c>
      <c r="I3615" t="s">
        <v>247</v>
      </c>
      <c r="J3615" t="s">
        <v>126</v>
      </c>
      <c r="K3615" t="s">
        <v>198</v>
      </c>
      <c r="L3615">
        <v>207</v>
      </c>
      <c r="M3615" t="s">
        <v>244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182</v>
      </c>
      <c r="C3616">
        <v>2020</v>
      </c>
      <c r="D3616">
        <v>11</v>
      </c>
      <c r="E3616" t="s">
        <v>268</v>
      </c>
      <c r="F3616">
        <v>6</v>
      </c>
      <c r="G3616" t="s">
        <v>193</v>
      </c>
      <c r="H3616">
        <v>602</v>
      </c>
      <c r="I3616" t="s">
        <v>247</v>
      </c>
      <c r="J3616" t="s">
        <v>126</v>
      </c>
      <c r="K3616" t="s">
        <v>198</v>
      </c>
      <c r="L3616">
        <v>700</v>
      </c>
      <c r="M3616" t="s">
        <v>194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188</v>
      </c>
      <c r="C3617">
        <v>2020</v>
      </c>
      <c r="D3617">
        <v>11</v>
      </c>
      <c r="E3617" t="s">
        <v>268</v>
      </c>
      <c r="F3617">
        <v>10</v>
      </c>
      <c r="G3617" t="s">
        <v>239</v>
      </c>
      <c r="H3617">
        <v>1</v>
      </c>
      <c r="I3617" t="s">
        <v>230</v>
      </c>
      <c r="J3617" t="s">
        <v>122</v>
      </c>
      <c r="K3617" t="s">
        <v>231</v>
      </c>
      <c r="L3617">
        <v>207</v>
      </c>
      <c r="M3617" t="s">
        <v>244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182</v>
      </c>
      <c r="C3618">
        <v>2020</v>
      </c>
      <c r="D3618">
        <v>11</v>
      </c>
      <c r="E3618" t="s">
        <v>268</v>
      </c>
      <c r="F3618">
        <v>10</v>
      </c>
      <c r="G3618" t="s">
        <v>239</v>
      </c>
      <c r="H3618">
        <v>905</v>
      </c>
      <c r="I3618" t="s">
        <v>273</v>
      </c>
      <c r="J3618" t="s">
        <v>123</v>
      </c>
      <c r="K3618" t="s">
        <v>243</v>
      </c>
      <c r="L3618">
        <v>4513</v>
      </c>
      <c r="M3618" t="s">
        <v>241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188</v>
      </c>
      <c r="C3619">
        <v>2020</v>
      </c>
      <c r="D3619">
        <v>11</v>
      </c>
      <c r="E3619" t="s">
        <v>268</v>
      </c>
      <c r="F3619">
        <v>10</v>
      </c>
      <c r="G3619" t="s">
        <v>239</v>
      </c>
      <c r="H3619">
        <v>905</v>
      </c>
      <c r="I3619" t="s">
        <v>273</v>
      </c>
      <c r="J3619" t="s">
        <v>123</v>
      </c>
      <c r="K3619" t="s">
        <v>243</v>
      </c>
      <c r="L3619">
        <v>4513</v>
      </c>
      <c r="M3619" t="s">
        <v>241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182</v>
      </c>
      <c r="C3620">
        <v>2020</v>
      </c>
      <c r="D3620">
        <v>11</v>
      </c>
      <c r="E3620" t="s">
        <v>268</v>
      </c>
      <c r="F3620">
        <v>6</v>
      </c>
      <c r="G3620" t="s">
        <v>193</v>
      </c>
      <c r="H3620">
        <v>603</v>
      </c>
      <c r="I3620" t="s">
        <v>197</v>
      </c>
      <c r="J3620" t="s">
        <v>126</v>
      </c>
      <c r="K3620" t="s">
        <v>198</v>
      </c>
      <c r="L3620">
        <v>700</v>
      </c>
      <c r="M3620" t="s">
        <v>194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188</v>
      </c>
      <c r="C3621">
        <v>2020</v>
      </c>
      <c r="D3621">
        <v>11</v>
      </c>
      <c r="E3621" t="s">
        <v>268</v>
      </c>
      <c r="F3621">
        <v>1</v>
      </c>
      <c r="G3621" t="s">
        <v>184</v>
      </c>
      <c r="H3621">
        <v>905</v>
      </c>
      <c r="I3621" t="s">
        <v>273</v>
      </c>
      <c r="J3621" t="s">
        <v>123</v>
      </c>
      <c r="K3621" t="s">
        <v>243</v>
      </c>
      <c r="L3621">
        <v>4512</v>
      </c>
      <c r="M3621" t="s">
        <v>187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188</v>
      </c>
      <c r="C3622">
        <v>2020</v>
      </c>
      <c r="D3622">
        <v>11</v>
      </c>
      <c r="E3622" t="s">
        <v>268</v>
      </c>
      <c r="F3622">
        <v>60</v>
      </c>
      <c r="G3622" t="s">
        <v>213</v>
      </c>
      <c r="H3622">
        <v>615</v>
      </c>
      <c r="I3622" t="s">
        <v>293</v>
      </c>
      <c r="J3622" t="s">
        <v>124</v>
      </c>
      <c r="K3622" t="s">
        <v>262</v>
      </c>
      <c r="L3622">
        <v>4563</v>
      </c>
      <c r="M3622" t="s">
        <v>229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182</v>
      </c>
      <c r="C3623">
        <v>2020</v>
      </c>
      <c r="D3623">
        <v>11</v>
      </c>
      <c r="E3623" t="s">
        <v>268</v>
      </c>
      <c r="F3623">
        <v>60</v>
      </c>
      <c r="G3623" t="s">
        <v>213</v>
      </c>
      <c r="H3623">
        <v>600</v>
      </c>
      <c r="I3623" t="s">
        <v>267</v>
      </c>
      <c r="J3623" t="s">
        <v>124</v>
      </c>
      <c r="K3623" t="s">
        <v>262</v>
      </c>
      <c r="L3623">
        <v>360</v>
      </c>
      <c r="M3623" t="s">
        <v>226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182</v>
      </c>
      <c r="C3624">
        <v>2020</v>
      </c>
      <c r="D3624">
        <v>11</v>
      </c>
      <c r="E3624" t="s">
        <v>268</v>
      </c>
      <c r="F3624">
        <v>5</v>
      </c>
      <c r="G3624" t="s">
        <v>196</v>
      </c>
      <c r="H3624">
        <v>951</v>
      </c>
      <c r="I3624" t="s">
        <v>251</v>
      </c>
      <c r="J3624" t="s">
        <v>127</v>
      </c>
      <c r="K3624" t="s">
        <v>250</v>
      </c>
      <c r="L3624">
        <v>4552</v>
      </c>
      <c r="M3624" t="s">
        <v>277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182</v>
      </c>
      <c r="C3625">
        <v>2020</v>
      </c>
      <c r="D3625">
        <v>11</v>
      </c>
      <c r="E3625" t="s">
        <v>268</v>
      </c>
      <c r="F3625">
        <v>1</v>
      </c>
      <c r="G3625" t="s">
        <v>184</v>
      </c>
      <c r="H3625">
        <v>10</v>
      </c>
      <c r="I3625" t="s">
        <v>252</v>
      </c>
      <c r="J3625" t="s">
        <v>118</v>
      </c>
      <c r="K3625" t="s">
        <v>237</v>
      </c>
      <c r="L3625">
        <v>200</v>
      </c>
      <c r="M3625" t="s">
        <v>211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182</v>
      </c>
      <c r="C3626">
        <v>2020</v>
      </c>
      <c r="D3626">
        <v>11</v>
      </c>
      <c r="E3626" t="s">
        <v>268</v>
      </c>
      <c r="F3626">
        <v>75</v>
      </c>
      <c r="G3626" t="s">
        <v>213</v>
      </c>
      <c r="H3626">
        <v>5</v>
      </c>
      <c r="I3626" t="s">
        <v>191</v>
      </c>
      <c r="J3626" t="s">
        <v>116</v>
      </c>
      <c r="K3626" t="s">
        <v>186</v>
      </c>
      <c r="L3626">
        <v>1575</v>
      </c>
      <c r="M3626" t="s">
        <v>219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182</v>
      </c>
      <c r="C3627">
        <v>2020</v>
      </c>
      <c r="D3627">
        <v>11</v>
      </c>
      <c r="E3627" t="s">
        <v>268</v>
      </c>
      <c r="F3627">
        <v>77</v>
      </c>
      <c r="G3627" t="s">
        <v>213</v>
      </c>
      <c r="H3627">
        <v>5</v>
      </c>
      <c r="I3627" t="s">
        <v>191</v>
      </c>
      <c r="J3627" t="s">
        <v>116</v>
      </c>
      <c r="K3627" t="s">
        <v>186</v>
      </c>
      <c r="L3627">
        <v>1577</v>
      </c>
      <c r="M3627" t="s">
        <v>234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182</v>
      </c>
      <c r="C3628">
        <v>2020</v>
      </c>
      <c r="D3628">
        <v>11</v>
      </c>
      <c r="E3628" t="s">
        <v>268</v>
      </c>
      <c r="F3628">
        <v>6</v>
      </c>
      <c r="G3628" t="s">
        <v>193</v>
      </c>
      <c r="H3628">
        <v>627</v>
      </c>
      <c r="I3628" t="s">
        <v>258</v>
      </c>
      <c r="J3628" t="s">
        <v>133</v>
      </c>
      <c r="K3628" t="s">
        <v>213</v>
      </c>
      <c r="L3628">
        <v>4562</v>
      </c>
      <c r="M3628" t="s">
        <v>212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182</v>
      </c>
      <c r="C3629">
        <v>2020</v>
      </c>
      <c r="D3629">
        <v>11</v>
      </c>
      <c r="E3629" t="s">
        <v>268</v>
      </c>
      <c r="F3629">
        <v>75</v>
      </c>
      <c r="G3629" t="s">
        <v>213</v>
      </c>
      <c r="H3629">
        <v>13</v>
      </c>
      <c r="I3629" t="s">
        <v>297</v>
      </c>
      <c r="J3629" t="s">
        <v>120</v>
      </c>
      <c r="K3629" t="s">
        <v>217</v>
      </c>
      <c r="L3629">
        <v>1575</v>
      </c>
      <c r="M3629" t="s">
        <v>219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182</v>
      </c>
      <c r="C3630">
        <v>2020</v>
      </c>
      <c r="D3630">
        <v>11</v>
      </c>
      <c r="E3630" t="s">
        <v>268</v>
      </c>
      <c r="F3630">
        <v>3</v>
      </c>
      <c r="G3630" t="s">
        <v>190</v>
      </c>
      <c r="H3630">
        <v>954</v>
      </c>
      <c r="I3630" t="s">
        <v>238</v>
      </c>
      <c r="J3630" t="s">
        <v>120</v>
      </c>
      <c r="K3630" t="s">
        <v>217</v>
      </c>
      <c r="L3630">
        <v>4532</v>
      </c>
      <c r="M3630" t="s">
        <v>201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188</v>
      </c>
      <c r="C3631">
        <v>2020</v>
      </c>
      <c r="D3631">
        <v>11</v>
      </c>
      <c r="E3631" t="s">
        <v>268</v>
      </c>
      <c r="F3631">
        <v>3</v>
      </c>
      <c r="G3631" t="s">
        <v>190</v>
      </c>
      <c r="H3631">
        <v>954</v>
      </c>
      <c r="I3631" t="s">
        <v>238</v>
      </c>
      <c r="J3631" t="s">
        <v>120</v>
      </c>
      <c r="K3631" t="s">
        <v>217</v>
      </c>
      <c r="L3631">
        <v>4532</v>
      </c>
      <c r="M3631" t="s">
        <v>201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182</v>
      </c>
      <c r="C3632">
        <v>2020</v>
      </c>
      <c r="D3632">
        <v>11</v>
      </c>
      <c r="E3632" t="s">
        <v>268</v>
      </c>
      <c r="F3632">
        <v>3</v>
      </c>
      <c r="G3632" t="s">
        <v>190</v>
      </c>
      <c r="H3632">
        <v>956</v>
      </c>
      <c r="I3632" t="s">
        <v>286</v>
      </c>
      <c r="J3632" t="s">
        <v>120</v>
      </c>
      <c r="K3632" t="s">
        <v>217</v>
      </c>
      <c r="L3632">
        <v>4532</v>
      </c>
      <c r="M3632" t="s">
        <v>201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188</v>
      </c>
      <c r="C3633">
        <v>2020</v>
      </c>
      <c r="D3633">
        <v>11</v>
      </c>
      <c r="E3633" t="s">
        <v>268</v>
      </c>
      <c r="F3633">
        <v>10</v>
      </c>
      <c r="G3633" t="s">
        <v>239</v>
      </c>
      <c r="H3633">
        <v>903</v>
      </c>
      <c r="I3633" t="s">
        <v>240</v>
      </c>
      <c r="J3633" t="s">
        <v>122</v>
      </c>
      <c r="K3633" t="s">
        <v>231</v>
      </c>
      <c r="L3633">
        <v>4513</v>
      </c>
      <c r="M3633" t="s">
        <v>241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182</v>
      </c>
      <c r="C3634">
        <v>2020</v>
      </c>
      <c r="D3634">
        <v>11</v>
      </c>
      <c r="E3634" t="s">
        <v>268</v>
      </c>
      <c r="F3634">
        <v>1</v>
      </c>
      <c r="G3634" t="s">
        <v>184</v>
      </c>
      <c r="H3634">
        <v>7</v>
      </c>
      <c r="I3634" t="s">
        <v>242</v>
      </c>
      <c r="J3634" t="s">
        <v>123</v>
      </c>
      <c r="K3634" t="s">
        <v>243</v>
      </c>
      <c r="L3634">
        <v>200</v>
      </c>
      <c r="M3634" t="s">
        <v>211</v>
      </c>
      <c r="N3634">
        <v>107</v>
      </c>
      <c r="O3634">
        <v>7772.59</v>
      </c>
      <c r="P3634">
        <v>50595</v>
      </c>
      <c r="Q3634" t="str">
        <f t="shared" ref="Q3634:Q3697" si="57">VLOOKUP(J3634,S:T,2,FALSE)</f>
        <v>2-Low Income Residential</v>
      </c>
    </row>
    <row r="3635" spans="1:17" x14ac:dyDescent="0.35">
      <c r="A3635">
        <v>5</v>
      </c>
      <c r="B3635" t="s">
        <v>182</v>
      </c>
      <c r="C3635">
        <v>2020</v>
      </c>
      <c r="D3635">
        <v>11</v>
      </c>
      <c r="E3635" t="s">
        <v>268</v>
      </c>
      <c r="F3635">
        <v>1</v>
      </c>
      <c r="G3635" t="s">
        <v>184</v>
      </c>
      <c r="H3635">
        <v>603</v>
      </c>
      <c r="I3635" t="s">
        <v>197</v>
      </c>
      <c r="J3635" t="s">
        <v>126</v>
      </c>
      <c r="K3635" t="s">
        <v>198</v>
      </c>
      <c r="L3635">
        <v>200</v>
      </c>
      <c r="M3635" t="s">
        <v>211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182</v>
      </c>
      <c r="C3636">
        <v>2020</v>
      </c>
      <c r="D3636">
        <v>11</v>
      </c>
      <c r="E3636" t="s">
        <v>268</v>
      </c>
      <c r="F3636">
        <v>5</v>
      </c>
      <c r="G3636" t="s">
        <v>196</v>
      </c>
      <c r="H3636">
        <v>616</v>
      </c>
      <c r="I3636" t="s">
        <v>200</v>
      </c>
      <c r="J3636" t="s">
        <v>126</v>
      </c>
      <c r="K3636" t="s">
        <v>198</v>
      </c>
      <c r="L3636">
        <v>4552</v>
      </c>
      <c r="M3636" t="s">
        <v>277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182</v>
      </c>
      <c r="C3637">
        <v>2020</v>
      </c>
      <c r="D3637">
        <v>11</v>
      </c>
      <c r="E3637" t="s">
        <v>268</v>
      </c>
      <c r="F3637">
        <v>5</v>
      </c>
      <c r="G3637" t="s">
        <v>196</v>
      </c>
      <c r="H3637">
        <v>603</v>
      </c>
      <c r="I3637" t="s">
        <v>197</v>
      </c>
      <c r="J3637" t="s">
        <v>126</v>
      </c>
      <c r="K3637" t="s">
        <v>198</v>
      </c>
      <c r="L3637">
        <v>460</v>
      </c>
      <c r="M3637" t="s">
        <v>199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182</v>
      </c>
      <c r="C3638">
        <v>2020</v>
      </c>
      <c r="D3638">
        <v>11</v>
      </c>
      <c r="E3638" t="s">
        <v>268</v>
      </c>
      <c r="F3638">
        <v>3</v>
      </c>
      <c r="G3638" t="s">
        <v>190</v>
      </c>
      <c r="H3638">
        <v>2</v>
      </c>
      <c r="I3638" t="s">
        <v>265</v>
      </c>
      <c r="J3638" t="s">
        <v>122</v>
      </c>
      <c r="K3638" t="s">
        <v>231</v>
      </c>
      <c r="L3638">
        <v>300</v>
      </c>
      <c r="M3638" t="s">
        <v>192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182</v>
      </c>
      <c r="C3639">
        <v>2020</v>
      </c>
      <c r="D3639">
        <v>11</v>
      </c>
      <c r="E3639" t="s">
        <v>268</v>
      </c>
      <c r="F3639">
        <v>71</v>
      </c>
      <c r="G3639" t="s">
        <v>213</v>
      </c>
      <c r="H3639">
        <v>1</v>
      </c>
      <c r="I3639" t="s">
        <v>230</v>
      </c>
      <c r="J3639" t="s">
        <v>122</v>
      </c>
      <c r="K3639" t="s">
        <v>231</v>
      </c>
      <c r="L3639">
        <v>1571</v>
      </c>
      <c r="M3639" t="s">
        <v>266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182</v>
      </c>
      <c r="C3640">
        <v>2020</v>
      </c>
      <c r="D3640">
        <v>11</v>
      </c>
      <c r="E3640" t="s">
        <v>268</v>
      </c>
      <c r="F3640">
        <v>79</v>
      </c>
      <c r="G3640" t="s">
        <v>213</v>
      </c>
      <c r="H3640">
        <v>710</v>
      </c>
      <c r="I3640" t="s">
        <v>221</v>
      </c>
      <c r="J3640" t="s">
        <v>208</v>
      </c>
      <c r="K3640" t="s">
        <v>209</v>
      </c>
      <c r="L3640">
        <v>4579</v>
      </c>
      <c r="M3640" t="s">
        <v>222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182</v>
      </c>
      <c r="C3641">
        <v>2020</v>
      </c>
      <c r="D3641">
        <v>11</v>
      </c>
      <c r="E3641" t="s">
        <v>268</v>
      </c>
      <c r="F3641">
        <v>6</v>
      </c>
      <c r="G3641" t="s">
        <v>193</v>
      </c>
      <c r="H3641">
        <v>621</v>
      </c>
      <c r="I3641" t="s">
        <v>260</v>
      </c>
      <c r="J3641" t="s">
        <v>117</v>
      </c>
      <c r="K3641" t="s">
        <v>225</v>
      </c>
      <c r="L3641">
        <v>4562</v>
      </c>
      <c r="M3641" t="s">
        <v>212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182</v>
      </c>
      <c r="C3642">
        <v>2020</v>
      </c>
      <c r="D3642">
        <v>11</v>
      </c>
      <c r="E3642" t="s">
        <v>268</v>
      </c>
      <c r="F3642">
        <v>6</v>
      </c>
      <c r="G3642" t="s">
        <v>193</v>
      </c>
      <c r="H3642">
        <v>618</v>
      </c>
      <c r="I3642" t="s">
        <v>295</v>
      </c>
      <c r="J3642" t="s">
        <v>131</v>
      </c>
      <c r="K3642" t="s">
        <v>281</v>
      </c>
      <c r="L3642">
        <v>4562</v>
      </c>
      <c r="M3642" t="s">
        <v>212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182</v>
      </c>
      <c r="C3643">
        <v>2020</v>
      </c>
      <c r="D3643">
        <v>11</v>
      </c>
      <c r="E3643" t="s">
        <v>268</v>
      </c>
      <c r="F3643">
        <v>6</v>
      </c>
      <c r="G3643" t="s">
        <v>193</v>
      </c>
      <c r="H3643">
        <v>624</v>
      </c>
      <c r="I3643" t="s">
        <v>227</v>
      </c>
      <c r="J3643" t="s">
        <v>125</v>
      </c>
      <c r="K3643" t="s">
        <v>228</v>
      </c>
      <c r="L3643">
        <v>4562</v>
      </c>
      <c r="M3643" t="s">
        <v>212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182</v>
      </c>
      <c r="C3644">
        <v>2020</v>
      </c>
      <c r="D3644">
        <v>11</v>
      </c>
      <c r="E3644" t="s">
        <v>268</v>
      </c>
      <c r="F3644">
        <v>3</v>
      </c>
      <c r="G3644" t="s">
        <v>190</v>
      </c>
      <c r="H3644">
        <v>13</v>
      </c>
      <c r="I3644" t="s">
        <v>297</v>
      </c>
      <c r="J3644" t="s">
        <v>120</v>
      </c>
      <c r="K3644" t="s">
        <v>217</v>
      </c>
      <c r="L3644">
        <v>300</v>
      </c>
      <c r="M3644" t="s">
        <v>192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182</v>
      </c>
      <c r="C3645">
        <v>2020</v>
      </c>
      <c r="D3645">
        <v>11</v>
      </c>
      <c r="E3645" t="s">
        <v>268</v>
      </c>
      <c r="F3645">
        <v>5</v>
      </c>
      <c r="G3645" t="s">
        <v>196</v>
      </c>
      <c r="H3645">
        <v>950</v>
      </c>
      <c r="I3645" t="s">
        <v>185</v>
      </c>
      <c r="J3645" t="s">
        <v>116</v>
      </c>
      <c r="K3645" t="s">
        <v>186</v>
      </c>
      <c r="L3645">
        <v>4552</v>
      </c>
      <c r="M3645" t="s">
        <v>277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182</v>
      </c>
      <c r="C3646">
        <v>2020</v>
      </c>
      <c r="D3646">
        <v>11</v>
      </c>
      <c r="E3646" t="s">
        <v>268</v>
      </c>
      <c r="F3646">
        <v>72</v>
      </c>
      <c r="G3646" t="s">
        <v>213</v>
      </c>
      <c r="H3646">
        <v>5</v>
      </c>
      <c r="I3646" t="s">
        <v>191</v>
      </c>
      <c r="J3646" t="s">
        <v>116</v>
      </c>
      <c r="K3646" t="s">
        <v>186</v>
      </c>
      <c r="L3646">
        <v>1572</v>
      </c>
      <c r="M3646" t="s">
        <v>232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188</v>
      </c>
      <c r="C3647">
        <v>2020</v>
      </c>
      <c r="D3647">
        <v>11</v>
      </c>
      <c r="E3647" t="s">
        <v>268</v>
      </c>
      <c r="F3647">
        <v>3</v>
      </c>
      <c r="G3647" t="s">
        <v>190</v>
      </c>
      <c r="H3647">
        <v>5</v>
      </c>
      <c r="I3647" t="s">
        <v>191</v>
      </c>
      <c r="J3647" t="s">
        <v>116</v>
      </c>
      <c r="K3647" t="s">
        <v>186</v>
      </c>
      <c r="L3647">
        <v>300</v>
      </c>
      <c r="M3647" t="s">
        <v>192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182</v>
      </c>
      <c r="C3648">
        <v>2020</v>
      </c>
      <c r="D3648">
        <v>11</v>
      </c>
      <c r="E3648" t="s">
        <v>268</v>
      </c>
      <c r="F3648">
        <v>3</v>
      </c>
      <c r="G3648" t="s">
        <v>190</v>
      </c>
      <c r="H3648">
        <v>15</v>
      </c>
      <c r="I3648" t="s">
        <v>253</v>
      </c>
      <c r="J3648" t="s">
        <v>119</v>
      </c>
      <c r="K3648" t="s">
        <v>215</v>
      </c>
      <c r="L3648">
        <v>300</v>
      </c>
      <c r="M3648" t="s">
        <v>192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182</v>
      </c>
      <c r="C3649">
        <v>2020</v>
      </c>
      <c r="D3649">
        <v>11</v>
      </c>
      <c r="E3649" t="s">
        <v>268</v>
      </c>
      <c r="F3649">
        <v>79</v>
      </c>
      <c r="G3649" t="s">
        <v>213</v>
      </c>
      <c r="H3649">
        <v>18</v>
      </c>
      <c r="I3649" t="s">
        <v>216</v>
      </c>
      <c r="J3649" t="s">
        <v>120</v>
      </c>
      <c r="K3649" t="s">
        <v>217</v>
      </c>
      <c r="L3649">
        <v>1579</v>
      </c>
      <c r="M3649" t="s">
        <v>272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182</v>
      </c>
      <c r="C3650">
        <v>2020</v>
      </c>
      <c r="D3650">
        <v>11</v>
      </c>
      <c r="E3650" t="s">
        <v>268</v>
      </c>
      <c r="F3650">
        <v>1</v>
      </c>
      <c r="G3650" t="s">
        <v>184</v>
      </c>
      <c r="H3650">
        <v>905</v>
      </c>
      <c r="I3650" t="s">
        <v>273</v>
      </c>
      <c r="J3650" t="s">
        <v>123</v>
      </c>
      <c r="K3650" t="s">
        <v>243</v>
      </c>
      <c r="L3650">
        <v>4512</v>
      </c>
      <c r="M3650" t="s">
        <v>187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182</v>
      </c>
      <c r="C3651">
        <v>2020</v>
      </c>
      <c r="D3651">
        <v>11</v>
      </c>
      <c r="E3651" t="s">
        <v>268</v>
      </c>
      <c r="F3651">
        <v>10</v>
      </c>
      <c r="G3651" t="s">
        <v>239</v>
      </c>
      <c r="H3651">
        <v>903</v>
      </c>
      <c r="I3651" t="s">
        <v>240</v>
      </c>
      <c r="J3651" t="s">
        <v>122</v>
      </c>
      <c r="K3651" t="s">
        <v>231</v>
      </c>
      <c r="L3651">
        <v>4513</v>
      </c>
      <c r="M3651" t="s">
        <v>241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182</v>
      </c>
      <c r="C3652">
        <v>2020</v>
      </c>
      <c r="D3652">
        <v>11</v>
      </c>
      <c r="E3652" t="s">
        <v>268</v>
      </c>
      <c r="F3652">
        <v>6</v>
      </c>
      <c r="G3652" t="s">
        <v>193</v>
      </c>
      <c r="H3652">
        <v>601</v>
      </c>
      <c r="I3652" t="s">
        <v>261</v>
      </c>
      <c r="J3652" t="s">
        <v>124</v>
      </c>
      <c r="K3652" t="s">
        <v>262</v>
      </c>
      <c r="L3652">
        <v>700</v>
      </c>
      <c r="M3652" t="s">
        <v>194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182</v>
      </c>
      <c r="C3653">
        <v>2020</v>
      </c>
      <c r="D3653">
        <v>11</v>
      </c>
      <c r="E3653" t="s">
        <v>268</v>
      </c>
      <c r="F3653">
        <v>6</v>
      </c>
      <c r="G3653" t="s">
        <v>193</v>
      </c>
      <c r="H3653">
        <v>615</v>
      </c>
      <c r="I3653" t="s">
        <v>293</v>
      </c>
      <c r="J3653" t="s">
        <v>124</v>
      </c>
      <c r="K3653" t="s">
        <v>262</v>
      </c>
      <c r="L3653">
        <v>4562</v>
      </c>
      <c r="M3653" t="s">
        <v>212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182</v>
      </c>
      <c r="C3654">
        <v>2020</v>
      </c>
      <c r="D3654">
        <v>11</v>
      </c>
      <c r="E3654" t="s">
        <v>268</v>
      </c>
      <c r="F3654">
        <v>3</v>
      </c>
      <c r="G3654" t="s">
        <v>190</v>
      </c>
      <c r="H3654">
        <v>603</v>
      </c>
      <c r="I3654" t="s">
        <v>197</v>
      </c>
      <c r="J3654" t="s">
        <v>126</v>
      </c>
      <c r="K3654" t="s">
        <v>198</v>
      </c>
      <c r="L3654">
        <v>300</v>
      </c>
      <c r="M3654" t="s">
        <v>192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182</v>
      </c>
      <c r="C3655">
        <v>2020</v>
      </c>
      <c r="D3655">
        <v>11</v>
      </c>
      <c r="E3655" t="s">
        <v>268</v>
      </c>
      <c r="F3655">
        <v>10</v>
      </c>
      <c r="G3655" t="s">
        <v>239</v>
      </c>
      <c r="H3655">
        <v>2</v>
      </c>
      <c r="I3655" t="s">
        <v>265</v>
      </c>
      <c r="J3655" t="s">
        <v>122</v>
      </c>
      <c r="K3655" t="s">
        <v>231</v>
      </c>
      <c r="L3655">
        <v>207</v>
      </c>
      <c r="M3655" t="s">
        <v>244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188</v>
      </c>
      <c r="C3656">
        <v>2020</v>
      </c>
      <c r="D3656">
        <v>11</v>
      </c>
      <c r="E3656" t="s">
        <v>268</v>
      </c>
      <c r="F3656">
        <v>5</v>
      </c>
      <c r="G3656" t="s">
        <v>196</v>
      </c>
      <c r="H3656">
        <v>710</v>
      </c>
      <c r="I3656" t="s">
        <v>221</v>
      </c>
      <c r="J3656" t="s">
        <v>208</v>
      </c>
      <c r="K3656" t="s">
        <v>209</v>
      </c>
      <c r="L3656">
        <v>4552</v>
      </c>
      <c r="M3656" t="s">
        <v>277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188</v>
      </c>
      <c r="C3657">
        <v>2020</v>
      </c>
      <c r="D3657">
        <v>11</v>
      </c>
      <c r="E3657" t="s">
        <v>268</v>
      </c>
      <c r="F3657">
        <v>3</v>
      </c>
      <c r="G3657" t="s">
        <v>190</v>
      </c>
      <c r="H3657">
        <v>616</v>
      </c>
      <c r="I3657" t="s">
        <v>200</v>
      </c>
      <c r="J3657" t="s">
        <v>126</v>
      </c>
      <c r="K3657" t="s">
        <v>198</v>
      </c>
      <c r="L3657">
        <v>4512</v>
      </c>
      <c r="M3657" t="s">
        <v>187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182</v>
      </c>
      <c r="C3658">
        <v>2020</v>
      </c>
      <c r="D3658">
        <v>11</v>
      </c>
      <c r="E3658" t="s">
        <v>268</v>
      </c>
      <c r="F3658">
        <v>10</v>
      </c>
      <c r="G3658" t="s">
        <v>239</v>
      </c>
      <c r="H3658">
        <v>616</v>
      </c>
      <c r="I3658" t="s">
        <v>200</v>
      </c>
      <c r="J3658" t="s">
        <v>126</v>
      </c>
      <c r="K3658" t="s">
        <v>198</v>
      </c>
      <c r="L3658">
        <v>4513</v>
      </c>
      <c r="M3658" t="s">
        <v>241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182</v>
      </c>
      <c r="C3659">
        <v>2020</v>
      </c>
      <c r="D3659">
        <v>11</v>
      </c>
      <c r="E3659" t="s">
        <v>268</v>
      </c>
      <c r="F3659">
        <v>60</v>
      </c>
      <c r="G3659" t="s">
        <v>213</v>
      </c>
      <c r="H3659">
        <v>621</v>
      </c>
      <c r="I3659" t="s">
        <v>260</v>
      </c>
      <c r="J3659" t="s">
        <v>117</v>
      </c>
      <c r="K3659" t="s">
        <v>225</v>
      </c>
      <c r="L3659">
        <v>4563</v>
      </c>
      <c r="M3659" t="s">
        <v>229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182</v>
      </c>
      <c r="C3660">
        <v>2020</v>
      </c>
      <c r="D3660">
        <v>11</v>
      </c>
      <c r="E3660" t="s">
        <v>268</v>
      </c>
      <c r="F3660">
        <v>6</v>
      </c>
      <c r="G3660" t="s">
        <v>193</v>
      </c>
      <c r="H3660">
        <v>606</v>
      </c>
      <c r="I3660" t="s">
        <v>280</v>
      </c>
      <c r="J3660" t="s">
        <v>131</v>
      </c>
      <c r="K3660" t="s">
        <v>281</v>
      </c>
      <c r="L3660">
        <v>700</v>
      </c>
      <c r="M3660" t="s">
        <v>194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182</v>
      </c>
      <c r="C3661">
        <v>2020</v>
      </c>
      <c r="D3661">
        <v>11</v>
      </c>
      <c r="E3661" t="s">
        <v>268</v>
      </c>
      <c r="F3661">
        <v>60</v>
      </c>
      <c r="G3661" t="s">
        <v>213</v>
      </c>
      <c r="H3661">
        <v>623</v>
      </c>
      <c r="I3661" t="s">
        <v>296</v>
      </c>
      <c r="J3661" t="s">
        <v>125</v>
      </c>
      <c r="K3661" t="s">
        <v>228</v>
      </c>
      <c r="L3661">
        <v>360</v>
      </c>
      <c r="M3661" t="s">
        <v>226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188</v>
      </c>
      <c r="C3662">
        <v>2020</v>
      </c>
      <c r="D3662">
        <v>11</v>
      </c>
      <c r="E3662" t="s">
        <v>268</v>
      </c>
      <c r="F3662">
        <v>6</v>
      </c>
      <c r="G3662" t="s">
        <v>193</v>
      </c>
      <c r="H3662">
        <v>624</v>
      </c>
      <c r="I3662" t="s">
        <v>227</v>
      </c>
      <c r="J3662" t="s">
        <v>125</v>
      </c>
      <c r="K3662" t="s">
        <v>228</v>
      </c>
      <c r="L3662">
        <v>4562</v>
      </c>
      <c r="M3662" t="s">
        <v>212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182</v>
      </c>
      <c r="C3663">
        <v>2020</v>
      </c>
      <c r="D3663">
        <v>11</v>
      </c>
      <c r="E3663" t="s">
        <v>268</v>
      </c>
      <c r="F3663">
        <v>60</v>
      </c>
      <c r="G3663" t="s">
        <v>213</v>
      </c>
      <c r="H3663">
        <v>601</v>
      </c>
      <c r="I3663" t="s">
        <v>261</v>
      </c>
      <c r="J3663" t="s">
        <v>124</v>
      </c>
      <c r="K3663" t="s">
        <v>262</v>
      </c>
      <c r="L3663">
        <v>360</v>
      </c>
      <c r="M3663" t="s">
        <v>226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182</v>
      </c>
      <c r="C3664">
        <v>2020</v>
      </c>
      <c r="D3664">
        <v>11</v>
      </c>
      <c r="E3664" t="s">
        <v>268</v>
      </c>
      <c r="F3664">
        <v>6</v>
      </c>
      <c r="G3664" t="s">
        <v>193</v>
      </c>
      <c r="H3664">
        <v>950</v>
      </c>
      <c r="I3664" t="s">
        <v>185</v>
      </c>
      <c r="J3664" t="s">
        <v>116</v>
      </c>
      <c r="K3664" t="s">
        <v>186</v>
      </c>
      <c r="L3664">
        <v>4562</v>
      </c>
      <c r="M3664" t="s">
        <v>212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188</v>
      </c>
      <c r="C3665">
        <v>2020</v>
      </c>
      <c r="D3665">
        <v>11</v>
      </c>
      <c r="E3665" t="s">
        <v>268</v>
      </c>
      <c r="F3665">
        <v>1</v>
      </c>
      <c r="G3665" t="s">
        <v>184</v>
      </c>
      <c r="H3665">
        <v>950</v>
      </c>
      <c r="I3665" t="s">
        <v>185</v>
      </c>
      <c r="J3665" t="s">
        <v>116</v>
      </c>
      <c r="K3665" t="s">
        <v>186</v>
      </c>
      <c r="L3665">
        <v>4512</v>
      </c>
      <c r="M3665" t="s">
        <v>187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188</v>
      </c>
      <c r="C3666">
        <v>2020</v>
      </c>
      <c r="D3666">
        <v>11</v>
      </c>
      <c r="E3666" t="s">
        <v>268</v>
      </c>
      <c r="F3666">
        <v>5</v>
      </c>
      <c r="G3666" t="s">
        <v>196</v>
      </c>
      <c r="H3666">
        <v>18</v>
      </c>
      <c r="I3666" t="s">
        <v>216</v>
      </c>
      <c r="J3666" t="s">
        <v>120</v>
      </c>
      <c r="K3666" t="s">
        <v>217</v>
      </c>
      <c r="L3666">
        <v>460</v>
      </c>
      <c r="M3666" t="s">
        <v>199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188</v>
      </c>
      <c r="C3667">
        <v>2020</v>
      </c>
      <c r="D3667">
        <v>11</v>
      </c>
      <c r="E3667" t="s">
        <v>268</v>
      </c>
      <c r="F3667">
        <v>3</v>
      </c>
      <c r="G3667" t="s">
        <v>190</v>
      </c>
      <c r="H3667">
        <v>701</v>
      </c>
      <c r="I3667" t="s">
        <v>207</v>
      </c>
      <c r="J3667" t="s">
        <v>208</v>
      </c>
      <c r="K3667" t="s">
        <v>209</v>
      </c>
      <c r="L3667">
        <v>300</v>
      </c>
      <c r="M3667" t="s">
        <v>192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182</v>
      </c>
      <c r="C3668">
        <v>2020</v>
      </c>
      <c r="D3668">
        <v>11</v>
      </c>
      <c r="E3668" t="s">
        <v>268</v>
      </c>
      <c r="F3668">
        <v>1</v>
      </c>
      <c r="G3668" t="s">
        <v>184</v>
      </c>
      <c r="H3668">
        <v>1</v>
      </c>
      <c r="I3668" t="s">
        <v>230</v>
      </c>
      <c r="J3668" t="s">
        <v>122</v>
      </c>
      <c r="K3668" t="s">
        <v>231</v>
      </c>
      <c r="L3668">
        <v>200</v>
      </c>
      <c r="M3668" t="s">
        <v>211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188</v>
      </c>
      <c r="C3669">
        <v>2020</v>
      </c>
      <c r="D3669">
        <v>11</v>
      </c>
      <c r="E3669" t="s">
        <v>268</v>
      </c>
      <c r="F3669">
        <v>1</v>
      </c>
      <c r="G3669" t="s">
        <v>184</v>
      </c>
      <c r="H3669">
        <v>1</v>
      </c>
      <c r="I3669" t="s">
        <v>230</v>
      </c>
      <c r="J3669" t="s">
        <v>122</v>
      </c>
      <c r="K3669" t="s">
        <v>231</v>
      </c>
      <c r="L3669">
        <v>200</v>
      </c>
      <c r="M3669" t="s">
        <v>211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182</v>
      </c>
      <c r="C3670">
        <v>2020</v>
      </c>
      <c r="D3670">
        <v>11</v>
      </c>
      <c r="E3670" t="s">
        <v>268</v>
      </c>
      <c r="F3670">
        <v>5</v>
      </c>
      <c r="G3670" t="s">
        <v>196</v>
      </c>
      <c r="H3670">
        <v>602</v>
      </c>
      <c r="I3670" t="s">
        <v>247</v>
      </c>
      <c r="J3670" t="s">
        <v>126</v>
      </c>
      <c r="K3670" t="s">
        <v>198</v>
      </c>
      <c r="L3670">
        <v>460</v>
      </c>
      <c r="M3670" t="s">
        <v>199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182</v>
      </c>
      <c r="C3671">
        <v>2020</v>
      </c>
      <c r="D3671">
        <v>11</v>
      </c>
      <c r="E3671" t="s">
        <v>268</v>
      </c>
      <c r="F3671">
        <v>3</v>
      </c>
      <c r="G3671" t="s">
        <v>190</v>
      </c>
      <c r="H3671">
        <v>1</v>
      </c>
      <c r="I3671" t="s">
        <v>230</v>
      </c>
      <c r="J3671" t="s">
        <v>122</v>
      </c>
      <c r="K3671" t="s">
        <v>231</v>
      </c>
      <c r="L3671">
        <v>300</v>
      </c>
      <c r="M3671" t="s">
        <v>192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188</v>
      </c>
      <c r="C3672">
        <v>2020</v>
      </c>
      <c r="D3672">
        <v>11</v>
      </c>
      <c r="E3672" t="s">
        <v>268</v>
      </c>
      <c r="F3672">
        <v>3</v>
      </c>
      <c r="G3672" t="s">
        <v>190</v>
      </c>
      <c r="H3672">
        <v>1</v>
      </c>
      <c r="I3672" t="s">
        <v>230</v>
      </c>
      <c r="J3672" t="s">
        <v>122</v>
      </c>
      <c r="K3672" t="s">
        <v>231</v>
      </c>
      <c r="L3672">
        <v>300</v>
      </c>
      <c r="M3672" t="s">
        <v>192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182</v>
      </c>
      <c r="C3673">
        <v>2020</v>
      </c>
      <c r="D3673">
        <v>11</v>
      </c>
      <c r="E3673" t="s">
        <v>268</v>
      </c>
      <c r="F3673">
        <v>3</v>
      </c>
      <c r="G3673" t="s">
        <v>190</v>
      </c>
      <c r="H3673">
        <v>621</v>
      </c>
      <c r="I3673" t="s">
        <v>260</v>
      </c>
      <c r="J3673" t="s">
        <v>117</v>
      </c>
      <c r="K3673" t="s">
        <v>225</v>
      </c>
      <c r="L3673">
        <v>4532</v>
      </c>
      <c r="M3673" t="s">
        <v>201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182</v>
      </c>
      <c r="C3674">
        <v>2020</v>
      </c>
      <c r="D3674">
        <v>11</v>
      </c>
      <c r="E3674" t="s">
        <v>268</v>
      </c>
      <c r="F3674">
        <v>6</v>
      </c>
      <c r="G3674" t="s">
        <v>193</v>
      </c>
      <c r="H3674">
        <v>607</v>
      </c>
      <c r="I3674" t="s">
        <v>294</v>
      </c>
      <c r="J3674" t="s">
        <v>131</v>
      </c>
      <c r="K3674" t="s">
        <v>281</v>
      </c>
      <c r="L3674">
        <v>700</v>
      </c>
      <c r="M3674" t="s">
        <v>194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188</v>
      </c>
      <c r="C3675">
        <v>2020</v>
      </c>
      <c r="D3675">
        <v>11</v>
      </c>
      <c r="E3675" t="s">
        <v>268</v>
      </c>
      <c r="F3675">
        <v>60</v>
      </c>
      <c r="G3675" t="s">
        <v>213</v>
      </c>
      <c r="H3675">
        <v>624</v>
      </c>
      <c r="I3675" t="s">
        <v>227</v>
      </c>
      <c r="J3675" t="s">
        <v>125</v>
      </c>
      <c r="K3675" t="s">
        <v>228</v>
      </c>
      <c r="L3675">
        <v>4563</v>
      </c>
      <c r="M3675" t="s">
        <v>229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182</v>
      </c>
      <c r="C3676">
        <v>2020</v>
      </c>
      <c r="D3676">
        <v>11</v>
      </c>
      <c r="E3676" t="s">
        <v>268</v>
      </c>
      <c r="F3676">
        <v>75</v>
      </c>
      <c r="G3676" t="s">
        <v>213</v>
      </c>
      <c r="H3676">
        <v>950</v>
      </c>
      <c r="I3676" t="s">
        <v>185</v>
      </c>
      <c r="J3676" t="s">
        <v>116</v>
      </c>
      <c r="K3676" t="s">
        <v>186</v>
      </c>
      <c r="L3676">
        <v>4575</v>
      </c>
      <c r="M3676" t="s">
        <v>213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182</v>
      </c>
      <c r="C3677">
        <v>2020</v>
      </c>
      <c r="D3677">
        <v>11</v>
      </c>
      <c r="E3677" t="s">
        <v>268</v>
      </c>
      <c r="F3677">
        <v>79</v>
      </c>
      <c r="G3677" t="s">
        <v>213</v>
      </c>
      <c r="H3677">
        <v>950</v>
      </c>
      <c r="I3677" t="s">
        <v>185</v>
      </c>
      <c r="J3677" t="s">
        <v>116</v>
      </c>
      <c r="K3677" t="s">
        <v>186</v>
      </c>
      <c r="L3677">
        <v>4579</v>
      </c>
      <c r="M3677" t="s">
        <v>222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182</v>
      </c>
      <c r="C3678">
        <v>2020</v>
      </c>
      <c r="D3678">
        <v>11</v>
      </c>
      <c r="E3678" t="s">
        <v>268</v>
      </c>
      <c r="F3678">
        <v>79</v>
      </c>
      <c r="G3678" t="s">
        <v>213</v>
      </c>
      <c r="H3678">
        <v>951</v>
      </c>
      <c r="I3678" t="s">
        <v>251</v>
      </c>
      <c r="J3678" t="s">
        <v>127</v>
      </c>
      <c r="K3678" t="s">
        <v>250</v>
      </c>
      <c r="L3678">
        <v>4579</v>
      </c>
      <c r="M3678" t="s">
        <v>222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182</v>
      </c>
      <c r="C3679">
        <v>2020</v>
      </c>
      <c r="D3679">
        <v>11</v>
      </c>
      <c r="E3679" t="s">
        <v>268</v>
      </c>
      <c r="F3679">
        <v>5</v>
      </c>
      <c r="G3679" t="s">
        <v>196</v>
      </c>
      <c r="H3679">
        <v>5</v>
      </c>
      <c r="I3679" t="s">
        <v>191</v>
      </c>
      <c r="J3679" t="s">
        <v>116</v>
      </c>
      <c r="K3679" t="s">
        <v>186</v>
      </c>
      <c r="L3679">
        <v>460</v>
      </c>
      <c r="M3679" t="s">
        <v>199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182</v>
      </c>
      <c r="C3680">
        <v>2020</v>
      </c>
      <c r="D3680">
        <v>11</v>
      </c>
      <c r="E3680" t="s">
        <v>268</v>
      </c>
      <c r="F3680">
        <v>79</v>
      </c>
      <c r="G3680" t="s">
        <v>213</v>
      </c>
      <c r="H3680">
        <v>5</v>
      </c>
      <c r="I3680" t="s">
        <v>191</v>
      </c>
      <c r="J3680" t="s">
        <v>116</v>
      </c>
      <c r="K3680" t="s">
        <v>186</v>
      </c>
      <c r="L3680">
        <v>1579</v>
      </c>
      <c r="M3680" t="s">
        <v>272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182</v>
      </c>
      <c r="C3681">
        <v>2020</v>
      </c>
      <c r="D3681">
        <v>11</v>
      </c>
      <c r="E3681" t="s">
        <v>268</v>
      </c>
      <c r="F3681">
        <v>1</v>
      </c>
      <c r="G3681" t="s">
        <v>184</v>
      </c>
      <c r="H3681">
        <v>950</v>
      </c>
      <c r="I3681" t="s">
        <v>185</v>
      </c>
      <c r="J3681" t="s">
        <v>116</v>
      </c>
      <c r="K3681" t="s">
        <v>186</v>
      </c>
      <c r="L3681">
        <v>4512</v>
      </c>
      <c r="M3681" t="s">
        <v>187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182</v>
      </c>
      <c r="C3682">
        <v>2020</v>
      </c>
      <c r="D3682">
        <v>11</v>
      </c>
      <c r="E3682" t="s">
        <v>268</v>
      </c>
      <c r="F3682">
        <v>10</v>
      </c>
      <c r="G3682" t="s">
        <v>239</v>
      </c>
      <c r="H3682">
        <v>950</v>
      </c>
      <c r="I3682" t="s">
        <v>185</v>
      </c>
      <c r="J3682" t="s">
        <v>116</v>
      </c>
      <c r="K3682" t="s">
        <v>186</v>
      </c>
      <c r="L3682">
        <v>4513</v>
      </c>
      <c r="M3682" t="s">
        <v>241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182</v>
      </c>
      <c r="C3683">
        <v>2020</v>
      </c>
      <c r="D3683">
        <v>11</v>
      </c>
      <c r="E3683" t="s">
        <v>268</v>
      </c>
      <c r="F3683">
        <v>6</v>
      </c>
      <c r="G3683" t="s">
        <v>193</v>
      </c>
      <c r="H3683">
        <v>609</v>
      </c>
      <c r="I3683" t="s">
        <v>299</v>
      </c>
      <c r="J3683" t="s">
        <v>279</v>
      </c>
      <c r="K3683" t="s">
        <v>213</v>
      </c>
      <c r="L3683">
        <v>700</v>
      </c>
      <c r="M3683" t="s">
        <v>194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182</v>
      </c>
      <c r="C3684">
        <v>2020</v>
      </c>
      <c r="D3684">
        <v>11</v>
      </c>
      <c r="E3684" t="s">
        <v>268</v>
      </c>
      <c r="F3684">
        <v>6</v>
      </c>
      <c r="G3684" t="s">
        <v>193</v>
      </c>
      <c r="H3684">
        <v>625</v>
      </c>
      <c r="I3684" t="s">
        <v>287</v>
      </c>
      <c r="J3684" t="s">
        <v>133</v>
      </c>
      <c r="K3684" t="s">
        <v>213</v>
      </c>
      <c r="L3684">
        <v>700</v>
      </c>
      <c r="M3684" t="s">
        <v>194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188</v>
      </c>
      <c r="C3685">
        <v>2020</v>
      </c>
      <c r="D3685">
        <v>11</v>
      </c>
      <c r="E3685" t="s">
        <v>268</v>
      </c>
      <c r="F3685">
        <v>3</v>
      </c>
      <c r="G3685" t="s">
        <v>190</v>
      </c>
      <c r="H3685">
        <v>952</v>
      </c>
      <c r="I3685" t="s">
        <v>236</v>
      </c>
      <c r="J3685" t="s">
        <v>118</v>
      </c>
      <c r="K3685" t="s">
        <v>237</v>
      </c>
      <c r="L3685">
        <v>4532</v>
      </c>
      <c r="M3685" t="s">
        <v>201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188</v>
      </c>
      <c r="C3686">
        <v>2020</v>
      </c>
      <c r="D3686">
        <v>11</v>
      </c>
      <c r="E3686" t="s">
        <v>268</v>
      </c>
      <c r="F3686">
        <v>3</v>
      </c>
      <c r="G3686" t="s">
        <v>190</v>
      </c>
      <c r="H3686">
        <v>10</v>
      </c>
      <c r="I3686" t="s">
        <v>252</v>
      </c>
      <c r="J3686" t="s">
        <v>119</v>
      </c>
      <c r="K3686" t="s">
        <v>215</v>
      </c>
      <c r="L3686">
        <v>300</v>
      </c>
      <c r="M3686" t="s">
        <v>192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182</v>
      </c>
      <c r="C3687">
        <v>2020</v>
      </c>
      <c r="D3687">
        <v>11</v>
      </c>
      <c r="E3687" t="s">
        <v>268</v>
      </c>
      <c r="F3687">
        <v>5</v>
      </c>
      <c r="G3687" t="s">
        <v>196</v>
      </c>
      <c r="H3687">
        <v>18</v>
      </c>
      <c r="I3687" t="s">
        <v>216</v>
      </c>
      <c r="J3687" t="s">
        <v>120</v>
      </c>
      <c r="K3687" t="s">
        <v>217</v>
      </c>
      <c r="L3687">
        <v>460</v>
      </c>
      <c r="M3687" t="s">
        <v>199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182</v>
      </c>
      <c r="C3688">
        <v>2020</v>
      </c>
      <c r="D3688">
        <v>11</v>
      </c>
      <c r="E3688" t="s">
        <v>268</v>
      </c>
      <c r="F3688">
        <v>3</v>
      </c>
      <c r="G3688" t="s">
        <v>190</v>
      </c>
      <c r="H3688">
        <v>955</v>
      </c>
      <c r="I3688" t="s">
        <v>283</v>
      </c>
      <c r="J3688" t="s">
        <v>120</v>
      </c>
      <c r="K3688" t="s">
        <v>217</v>
      </c>
      <c r="L3688">
        <v>4532</v>
      </c>
      <c r="M3688" t="s">
        <v>201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182</v>
      </c>
      <c r="C3689">
        <v>2020</v>
      </c>
      <c r="D3689">
        <v>11</v>
      </c>
      <c r="E3689" t="s">
        <v>268</v>
      </c>
      <c r="F3689">
        <v>79</v>
      </c>
      <c r="G3689" t="s">
        <v>213</v>
      </c>
      <c r="H3689">
        <v>954</v>
      </c>
      <c r="I3689" t="s">
        <v>238</v>
      </c>
      <c r="J3689" t="s">
        <v>120</v>
      </c>
      <c r="K3689" t="s">
        <v>217</v>
      </c>
      <c r="L3689">
        <v>4579</v>
      </c>
      <c r="M3689" t="s">
        <v>222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182</v>
      </c>
      <c r="C3690">
        <v>2020</v>
      </c>
      <c r="D3690">
        <v>11</v>
      </c>
      <c r="E3690" t="s">
        <v>268</v>
      </c>
      <c r="F3690">
        <v>10</v>
      </c>
      <c r="G3690" t="s">
        <v>239</v>
      </c>
      <c r="H3690">
        <v>6</v>
      </c>
      <c r="I3690" t="s">
        <v>257</v>
      </c>
      <c r="J3690" t="s">
        <v>123</v>
      </c>
      <c r="K3690" t="s">
        <v>243</v>
      </c>
      <c r="L3690">
        <v>207</v>
      </c>
      <c r="M3690" t="s">
        <v>244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182</v>
      </c>
      <c r="C3691">
        <v>2020</v>
      </c>
      <c r="D3691">
        <v>11</v>
      </c>
      <c r="E3691" t="s">
        <v>268</v>
      </c>
      <c r="F3691">
        <v>3</v>
      </c>
      <c r="G3691" t="s">
        <v>190</v>
      </c>
      <c r="H3691">
        <v>903</v>
      </c>
      <c r="I3691" t="s">
        <v>240</v>
      </c>
      <c r="J3691" t="s">
        <v>122</v>
      </c>
      <c r="K3691" t="s">
        <v>231</v>
      </c>
      <c r="L3691">
        <v>4532</v>
      </c>
      <c r="M3691" t="s">
        <v>201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182</v>
      </c>
      <c r="C3692">
        <v>2020</v>
      </c>
      <c r="D3692">
        <v>11</v>
      </c>
      <c r="E3692" t="s">
        <v>268</v>
      </c>
      <c r="F3692">
        <v>3</v>
      </c>
      <c r="G3692" t="s">
        <v>190</v>
      </c>
      <c r="H3692">
        <v>616</v>
      </c>
      <c r="I3692" t="s">
        <v>200</v>
      </c>
      <c r="J3692" t="s">
        <v>126</v>
      </c>
      <c r="K3692" t="s">
        <v>198</v>
      </c>
      <c r="L3692">
        <v>4532</v>
      </c>
      <c r="M3692" t="s">
        <v>201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188</v>
      </c>
      <c r="C3693">
        <v>2020</v>
      </c>
      <c r="D3693">
        <v>11</v>
      </c>
      <c r="E3693" t="s">
        <v>268</v>
      </c>
      <c r="F3693">
        <v>3</v>
      </c>
      <c r="G3693" t="s">
        <v>190</v>
      </c>
      <c r="H3693">
        <v>621</v>
      </c>
      <c r="I3693" t="s">
        <v>260</v>
      </c>
      <c r="J3693" t="s">
        <v>117</v>
      </c>
      <c r="K3693" t="s">
        <v>225</v>
      </c>
      <c r="L3693">
        <v>4532</v>
      </c>
      <c r="M3693" t="s">
        <v>201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188</v>
      </c>
      <c r="C3694">
        <v>2020</v>
      </c>
      <c r="D3694">
        <v>11</v>
      </c>
      <c r="E3694" t="s">
        <v>268</v>
      </c>
      <c r="F3694">
        <v>6</v>
      </c>
      <c r="G3694" t="s">
        <v>193</v>
      </c>
      <c r="H3694">
        <v>615</v>
      </c>
      <c r="I3694" t="s">
        <v>293</v>
      </c>
      <c r="J3694" t="s">
        <v>124</v>
      </c>
      <c r="K3694" t="s">
        <v>262</v>
      </c>
      <c r="L3694">
        <v>4562</v>
      </c>
      <c r="M3694" t="s">
        <v>212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182</v>
      </c>
      <c r="C3695">
        <v>2020</v>
      </c>
      <c r="D3695">
        <v>11</v>
      </c>
      <c r="E3695" t="s">
        <v>268</v>
      </c>
      <c r="F3695">
        <v>6</v>
      </c>
      <c r="G3695" t="s">
        <v>193</v>
      </c>
      <c r="H3695">
        <v>626</v>
      </c>
      <c r="I3695" t="s">
        <v>269</v>
      </c>
      <c r="J3695" t="s">
        <v>133</v>
      </c>
      <c r="K3695" t="s">
        <v>213</v>
      </c>
      <c r="L3695">
        <v>700</v>
      </c>
      <c r="M3695" t="s">
        <v>194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188</v>
      </c>
      <c r="C3696">
        <v>2020</v>
      </c>
      <c r="D3696">
        <v>12</v>
      </c>
      <c r="E3696" t="s">
        <v>256</v>
      </c>
      <c r="F3696">
        <v>3</v>
      </c>
      <c r="G3696" t="s">
        <v>190</v>
      </c>
      <c r="H3696">
        <v>8</v>
      </c>
      <c r="I3696" t="s">
        <v>249</v>
      </c>
      <c r="J3696" t="s">
        <v>127</v>
      </c>
      <c r="K3696" t="s">
        <v>250</v>
      </c>
      <c r="L3696">
        <v>300</v>
      </c>
      <c r="M3696" t="s">
        <v>192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182</v>
      </c>
      <c r="C3697">
        <v>2020</v>
      </c>
      <c r="D3697">
        <v>12</v>
      </c>
      <c r="E3697" t="s">
        <v>256</v>
      </c>
      <c r="F3697">
        <v>75</v>
      </c>
      <c r="G3697" t="s">
        <v>213</v>
      </c>
      <c r="H3697">
        <v>5</v>
      </c>
      <c r="I3697" t="s">
        <v>191</v>
      </c>
      <c r="J3697" t="s">
        <v>116</v>
      </c>
      <c r="K3697" t="s">
        <v>186</v>
      </c>
      <c r="L3697">
        <v>1575</v>
      </c>
      <c r="M3697" t="s">
        <v>219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188</v>
      </c>
      <c r="C3698">
        <v>2020</v>
      </c>
      <c r="D3698">
        <v>12</v>
      </c>
      <c r="E3698" t="s">
        <v>256</v>
      </c>
      <c r="F3698">
        <v>1</v>
      </c>
      <c r="G3698" t="s">
        <v>184</v>
      </c>
      <c r="H3698">
        <v>10</v>
      </c>
      <c r="I3698" t="s">
        <v>252</v>
      </c>
      <c r="J3698" t="s">
        <v>119</v>
      </c>
      <c r="K3698" t="s">
        <v>215</v>
      </c>
      <c r="L3698">
        <v>200</v>
      </c>
      <c r="M3698" t="s">
        <v>211</v>
      </c>
      <c r="N3698">
        <v>6</v>
      </c>
      <c r="O3698">
        <v>657.72</v>
      </c>
      <c r="P3698">
        <v>2936</v>
      </c>
      <c r="Q3698" t="str">
        <f t="shared" ref="Q3698:Q3761" si="58">VLOOKUP(J3698,S:T,2,FALSE)</f>
        <v>3-Small C&amp;I</v>
      </c>
    </row>
    <row r="3699" spans="1:17" x14ac:dyDescent="0.35">
      <c r="A3699">
        <v>5</v>
      </c>
      <c r="B3699" t="s">
        <v>182</v>
      </c>
      <c r="C3699">
        <v>2020</v>
      </c>
      <c r="D3699">
        <v>12</v>
      </c>
      <c r="E3699" t="s">
        <v>256</v>
      </c>
      <c r="F3699">
        <v>3</v>
      </c>
      <c r="G3699" t="s">
        <v>190</v>
      </c>
      <c r="H3699">
        <v>10</v>
      </c>
      <c r="I3699" t="s">
        <v>252</v>
      </c>
      <c r="J3699" t="s">
        <v>118</v>
      </c>
      <c r="K3699" t="s">
        <v>237</v>
      </c>
      <c r="L3699">
        <v>300</v>
      </c>
      <c r="M3699" t="s">
        <v>192</v>
      </c>
      <c r="N3699">
        <v>18591</v>
      </c>
      <c r="O3699">
        <v>1411274.14</v>
      </c>
      <c r="P3699">
        <v>6798040</v>
      </c>
      <c r="Q3699" t="str">
        <f t="shared" si="58"/>
        <v>3-Small C&amp;I</v>
      </c>
    </row>
    <row r="3700" spans="1:17" x14ac:dyDescent="0.35">
      <c r="A3700">
        <v>5</v>
      </c>
      <c r="B3700" t="s">
        <v>182</v>
      </c>
      <c r="C3700">
        <v>2020</v>
      </c>
      <c r="D3700">
        <v>12</v>
      </c>
      <c r="E3700" t="s">
        <v>256</v>
      </c>
      <c r="F3700">
        <v>1</v>
      </c>
      <c r="G3700" t="s">
        <v>184</v>
      </c>
      <c r="H3700">
        <v>10</v>
      </c>
      <c r="I3700" t="s">
        <v>252</v>
      </c>
      <c r="J3700" t="s">
        <v>118</v>
      </c>
      <c r="K3700" t="s">
        <v>237</v>
      </c>
      <c r="L3700">
        <v>200</v>
      </c>
      <c r="M3700" t="s">
        <v>211</v>
      </c>
      <c r="N3700">
        <v>985</v>
      </c>
      <c r="O3700">
        <v>77288.740000000005</v>
      </c>
      <c r="P3700">
        <v>339392</v>
      </c>
      <c r="Q3700" t="str">
        <f t="shared" si="58"/>
        <v>3-Small C&amp;I</v>
      </c>
    </row>
    <row r="3701" spans="1:17" x14ac:dyDescent="0.35">
      <c r="A3701">
        <v>5</v>
      </c>
      <c r="B3701" t="s">
        <v>182</v>
      </c>
      <c r="C3701">
        <v>2020</v>
      </c>
      <c r="D3701">
        <v>12</v>
      </c>
      <c r="E3701" t="s">
        <v>256</v>
      </c>
      <c r="F3701">
        <v>5</v>
      </c>
      <c r="G3701" t="s">
        <v>196</v>
      </c>
      <c r="H3701">
        <v>951</v>
      </c>
      <c r="I3701" t="s">
        <v>251</v>
      </c>
      <c r="J3701" t="s">
        <v>127</v>
      </c>
      <c r="K3701" t="s">
        <v>250</v>
      </c>
      <c r="L3701">
        <v>4552</v>
      </c>
      <c r="M3701" t="s">
        <v>277</v>
      </c>
      <c r="N3701">
        <v>1</v>
      </c>
      <c r="O3701">
        <v>35.42</v>
      </c>
      <c r="P3701">
        <v>300</v>
      </c>
      <c r="Q3701" t="str">
        <f t="shared" si="58"/>
        <v>3-Small C&amp;I</v>
      </c>
    </row>
    <row r="3702" spans="1:17" x14ac:dyDescent="0.35">
      <c r="A3702">
        <v>5</v>
      </c>
      <c r="B3702" t="s">
        <v>182</v>
      </c>
      <c r="C3702">
        <v>2020</v>
      </c>
      <c r="D3702">
        <v>12</v>
      </c>
      <c r="E3702" t="s">
        <v>256</v>
      </c>
      <c r="F3702">
        <v>5</v>
      </c>
      <c r="G3702" t="s">
        <v>196</v>
      </c>
      <c r="H3702">
        <v>13</v>
      </c>
      <c r="I3702" t="s">
        <v>297</v>
      </c>
      <c r="J3702" t="s">
        <v>120</v>
      </c>
      <c r="K3702" t="s">
        <v>217</v>
      </c>
      <c r="L3702">
        <v>460</v>
      </c>
      <c r="M3702" t="s">
        <v>199</v>
      </c>
      <c r="N3702">
        <v>3</v>
      </c>
      <c r="O3702">
        <v>12563.01</v>
      </c>
      <c r="P3702">
        <v>66174</v>
      </c>
      <c r="Q3702" t="str">
        <f t="shared" si="58"/>
        <v>4-Medium C&amp;I</v>
      </c>
    </row>
    <row r="3703" spans="1:17" x14ac:dyDescent="0.35">
      <c r="A3703">
        <v>4</v>
      </c>
      <c r="B3703" t="s">
        <v>188</v>
      </c>
      <c r="C3703">
        <v>2020</v>
      </c>
      <c r="D3703">
        <v>12</v>
      </c>
      <c r="E3703" t="s">
        <v>256</v>
      </c>
      <c r="F3703">
        <v>1</v>
      </c>
      <c r="G3703" t="s">
        <v>184</v>
      </c>
      <c r="H3703">
        <v>953</v>
      </c>
      <c r="I3703" t="s">
        <v>214</v>
      </c>
      <c r="J3703" t="s">
        <v>119</v>
      </c>
      <c r="K3703" t="s">
        <v>215</v>
      </c>
      <c r="L3703">
        <v>4512</v>
      </c>
      <c r="M3703" t="s">
        <v>187</v>
      </c>
      <c r="N3703">
        <v>1</v>
      </c>
      <c r="O3703">
        <v>17.77</v>
      </c>
      <c r="P3703">
        <v>78</v>
      </c>
      <c r="Q3703" t="str">
        <f t="shared" si="58"/>
        <v>3-Small C&amp;I</v>
      </c>
    </row>
    <row r="3704" spans="1:17" x14ac:dyDescent="0.35">
      <c r="A3704">
        <v>5</v>
      </c>
      <c r="B3704" t="s">
        <v>182</v>
      </c>
      <c r="C3704">
        <v>2020</v>
      </c>
      <c r="D3704">
        <v>12</v>
      </c>
      <c r="E3704" t="s">
        <v>256</v>
      </c>
      <c r="F3704">
        <v>5</v>
      </c>
      <c r="G3704" t="s">
        <v>196</v>
      </c>
      <c r="H3704">
        <v>954</v>
      </c>
      <c r="I3704" t="s">
        <v>238</v>
      </c>
      <c r="J3704" t="s">
        <v>120</v>
      </c>
      <c r="K3704" t="s">
        <v>217</v>
      </c>
      <c r="L3704">
        <v>4552</v>
      </c>
      <c r="M3704" t="s">
        <v>277</v>
      </c>
      <c r="N3704">
        <v>502</v>
      </c>
      <c r="O3704">
        <v>1048777.29</v>
      </c>
      <c r="P3704">
        <v>11532169</v>
      </c>
      <c r="Q3704" t="str">
        <f t="shared" si="58"/>
        <v>4-Medium C&amp;I</v>
      </c>
    </row>
    <row r="3705" spans="1:17" x14ac:dyDescent="0.35">
      <c r="A3705">
        <v>5</v>
      </c>
      <c r="B3705" t="s">
        <v>182</v>
      </c>
      <c r="C3705">
        <v>2020</v>
      </c>
      <c r="D3705">
        <v>12</v>
      </c>
      <c r="E3705" t="s">
        <v>256</v>
      </c>
      <c r="F3705">
        <v>5</v>
      </c>
      <c r="G3705" t="s">
        <v>196</v>
      </c>
      <c r="H3705">
        <v>700</v>
      </c>
      <c r="I3705" t="s">
        <v>274</v>
      </c>
      <c r="J3705" t="s">
        <v>208</v>
      </c>
      <c r="K3705" t="s">
        <v>209</v>
      </c>
      <c r="L3705">
        <v>460</v>
      </c>
      <c r="M3705" t="s">
        <v>199</v>
      </c>
      <c r="N3705">
        <v>3</v>
      </c>
      <c r="O3705">
        <v>84403.77</v>
      </c>
      <c r="P3705">
        <v>493050</v>
      </c>
      <c r="Q3705" t="str">
        <f t="shared" si="58"/>
        <v>5-Large C&amp;I</v>
      </c>
    </row>
    <row r="3706" spans="1:17" x14ac:dyDescent="0.35">
      <c r="A3706">
        <v>5</v>
      </c>
      <c r="B3706" t="s">
        <v>182</v>
      </c>
      <c r="C3706">
        <v>2020</v>
      </c>
      <c r="D3706">
        <v>12</v>
      </c>
      <c r="E3706" t="s">
        <v>256</v>
      </c>
      <c r="F3706">
        <v>1</v>
      </c>
      <c r="G3706" t="s">
        <v>184</v>
      </c>
      <c r="H3706">
        <v>1</v>
      </c>
      <c r="I3706" t="s">
        <v>230</v>
      </c>
      <c r="J3706" t="s">
        <v>122</v>
      </c>
      <c r="K3706" t="s">
        <v>231</v>
      </c>
      <c r="L3706">
        <v>200</v>
      </c>
      <c r="M3706" t="s">
        <v>211</v>
      </c>
      <c r="N3706">
        <v>457341</v>
      </c>
      <c r="O3706">
        <v>65594032.630000003</v>
      </c>
      <c r="P3706">
        <v>255322595</v>
      </c>
      <c r="Q3706" t="str">
        <f t="shared" si="58"/>
        <v>1-Residential</v>
      </c>
    </row>
    <row r="3707" spans="1:17" x14ac:dyDescent="0.35">
      <c r="A3707">
        <v>4</v>
      </c>
      <c r="B3707" t="s">
        <v>188</v>
      </c>
      <c r="C3707">
        <v>2020</v>
      </c>
      <c r="D3707">
        <v>12</v>
      </c>
      <c r="E3707" t="s">
        <v>256</v>
      </c>
      <c r="F3707">
        <v>1</v>
      </c>
      <c r="G3707" t="s">
        <v>184</v>
      </c>
      <c r="H3707">
        <v>1</v>
      </c>
      <c r="I3707" t="s">
        <v>230</v>
      </c>
      <c r="J3707" t="s">
        <v>122</v>
      </c>
      <c r="K3707" t="s">
        <v>231</v>
      </c>
      <c r="L3707">
        <v>200</v>
      </c>
      <c r="M3707" t="s">
        <v>211</v>
      </c>
      <c r="N3707">
        <v>2118</v>
      </c>
      <c r="O3707">
        <v>392834.25</v>
      </c>
      <c r="P3707">
        <v>1520594</v>
      </c>
      <c r="Q3707" t="str">
        <f t="shared" si="58"/>
        <v>1-Residential</v>
      </c>
    </row>
    <row r="3708" spans="1:17" x14ac:dyDescent="0.35">
      <c r="A3708">
        <v>5</v>
      </c>
      <c r="B3708" t="s">
        <v>182</v>
      </c>
      <c r="C3708">
        <v>2020</v>
      </c>
      <c r="D3708">
        <v>12</v>
      </c>
      <c r="E3708" t="s">
        <v>256</v>
      </c>
      <c r="F3708">
        <v>10</v>
      </c>
      <c r="G3708" t="s">
        <v>239</v>
      </c>
      <c r="H3708">
        <v>7</v>
      </c>
      <c r="I3708" t="s">
        <v>242</v>
      </c>
      <c r="J3708" t="s">
        <v>123</v>
      </c>
      <c r="K3708" t="s">
        <v>243</v>
      </c>
      <c r="L3708">
        <v>207</v>
      </c>
      <c r="M3708" t="s">
        <v>244</v>
      </c>
      <c r="N3708">
        <v>8</v>
      </c>
      <c r="O3708">
        <v>1059.72</v>
      </c>
      <c r="P3708">
        <v>6875</v>
      </c>
      <c r="Q3708" t="str">
        <f t="shared" si="58"/>
        <v>2-Low Income Residential</v>
      </c>
    </row>
    <row r="3709" spans="1:17" x14ac:dyDescent="0.35">
      <c r="A3709">
        <v>5</v>
      </c>
      <c r="B3709" t="s">
        <v>182</v>
      </c>
      <c r="C3709">
        <v>2020</v>
      </c>
      <c r="D3709">
        <v>12</v>
      </c>
      <c r="E3709" t="s">
        <v>256</v>
      </c>
      <c r="F3709">
        <v>60</v>
      </c>
      <c r="G3709" t="s">
        <v>213</v>
      </c>
      <c r="H3709">
        <v>600</v>
      </c>
      <c r="I3709" t="s">
        <v>267</v>
      </c>
      <c r="J3709" t="s">
        <v>124</v>
      </c>
      <c r="K3709" t="s">
        <v>262</v>
      </c>
      <c r="L3709">
        <v>360</v>
      </c>
      <c r="M3709" t="s">
        <v>226</v>
      </c>
      <c r="N3709">
        <v>7</v>
      </c>
      <c r="O3709">
        <v>3291.12</v>
      </c>
      <c r="P3709">
        <v>5583</v>
      </c>
      <c r="Q3709" t="str">
        <f t="shared" si="58"/>
        <v>Street</v>
      </c>
    </row>
    <row r="3710" spans="1:17" x14ac:dyDescent="0.35">
      <c r="A3710">
        <v>5</v>
      </c>
      <c r="B3710" t="s">
        <v>182</v>
      </c>
      <c r="C3710">
        <v>2020</v>
      </c>
      <c r="D3710">
        <v>12</v>
      </c>
      <c r="E3710" t="s">
        <v>256</v>
      </c>
      <c r="F3710">
        <v>60</v>
      </c>
      <c r="G3710" t="s">
        <v>213</v>
      </c>
      <c r="H3710">
        <v>601</v>
      </c>
      <c r="I3710" t="s">
        <v>261</v>
      </c>
      <c r="J3710" t="s">
        <v>124</v>
      </c>
      <c r="K3710" t="s">
        <v>262</v>
      </c>
      <c r="L3710">
        <v>360</v>
      </c>
      <c r="M3710" t="s">
        <v>226</v>
      </c>
      <c r="N3710">
        <v>38</v>
      </c>
      <c r="O3710">
        <v>1348.64</v>
      </c>
      <c r="P3710">
        <v>2570</v>
      </c>
      <c r="Q3710" t="str">
        <f t="shared" si="58"/>
        <v>Street</v>
      </c>
    </row>
    <row r="3711" spans="1:17" x14ac:dyDescent="0.35">
      <c r="A3711">
        <v>5</v>
      </c>
      <c r="B3711" t="s">
        <v>182</v>
      </c>
      <c r="C3711">
        <v>2020</v>
      </c>
      <c r="D3711">
        <v>12</v>
      </c>
      <c r="E3711" t="s">
        <v>256</v>
      </c>
      <c r="F3711">
        <v>5</v>
      </c>
      <c r="G3711" t="s">
        <v>196</v>
      </c>
      <c r="H3711">
        <v>603</v>
      </c>
      <c r="I3711" t="s">
        <v>197</v>
      </c>
      <c r="J3711" t="s">
        <v>126</v>
      </c>
      <c r="K3711" t="s">
        <v>198</v>
      </c>
      <c r="L3711">
        <v>460</v>
      </c>
      <c r="M3711" t="s">
        <v>199</v>
      </c>
      <c r="N3711">
        <v>46</v>
      </c>
      <c r="O3711">
        <v>8346.6</v>
      </c>
      <c r="P3711">
        <v>26919</v>
      </c>
      <c r="Q3711" t="str">
        <f t="shared" si="58"/>
        <v>Street</v>
      </c>
    </row>
    <row r="3712" spans="1:17" x14ac:dyDescent="0.35">
      <c r="A3712">
        <v>5</v>
      </c>
      <c r="B3712" t="s">
        <v>182</v>
      </c>
      <c r="C3712">
        <v>2020</v>
      </c>
      <c r="D3712">
        <v>12</v>
      </c>
      <c r="E3712" t="s">
        <v>256</v>
      </c>
      <c r="F3712">
        <v>6</v>
      </c>
      <c r="G3712" t="s">
        <v>193</v>
      </c>
      <c r="H3712">
        <v>602</v>
      </c>
      <c r="I3712" t="s">
        <v>247</v>
      </c>
      <c r="J3712" t="s">
        <v>126</v>
      </c>
      <c r="K3712" t="s">
        <v>198</v>
      </c>
      <c r="L3712">
        <v>700</v>
      </c>
      <c r="M3712" t="s">
        <v>194</v>
      </c>
      <c r="N3712">
        <v>309</v>
      </c>
      <c r="O3712">
        <v>34113.629999999997</v>
      </c>
      <c r="P3712">
        <v>103843</v>
      </c>
      <c r="Q3712" t="str">
        <f t="shared" si="58"/>
        <v>Street</v>
      </c>
    </row>
    <row r="3713" spans="1:17" x14ac:dyDescent="0.35">
      <c r="A3713">
        <v>5</v>
      </c>
      <c r="B3713" t="s">
        <v>182</v>
      </c>
      <c r="C3713">
        <v>2020</v>
      </c>
      <c r="D3713">
        <v>12</v>
      </c>
      <c r="E3713" t="s">
        <v>256</v>
      </c>
      <c r="F3713">
        <v>60</v>
      </c>
      <c r="G3713" t="s">
        <v>213</v>
      </c>
      <c r="H3713">
        <v>615</v>
      </c>
      <c r="I3713" t="s">
        <v>293</v>
      </c>
      <c r="J3713" t="s">
        <v>124</v>
      </c>
      <c r="K3713" t="s">
        <v>262</v>
      </c>
      <c r="L3713">
        <v>4563</v>
      </c>
      <c r="M3713" t="s">
        <v>229</v>
      </c>
      <c r="N3713">
        <v>46</v>
      </c>
      <c r="O3713">
        <v>6707.09</v>
      </c>
      <c r="P3713">
        <v>14553</v>
      </c>
      <c r="Q3713" t="str">
        <f t="shared" si="58"/>
        <v>Street</v>
      </c>
    </row>
    <row r="3714" spans="1:17" x14ac:dyDescent="0.35">
      <c r="A3714">
        <v>5</v>
      </c>
      <c r="B3714" t="s">
        <v>182</v>
      </c>
      <c r="C3714">
        <v>2020</v>
      </c>
      <c r="D3714">
        <v>12</v>
      </c>
      <c r="E3714" t="s">
        <v>256</v>
      </c>
      <c r="F3714">
        <v>6</v>
      </c>
      <c r="G3714" t="s">
        <v>193</v>
      </c>
      <c r="H3714">
        <v>617</v>
      </c>
      <c r="I3714" t="s">
        <v>288</v>
      </c>
      <c r="J3714" t="s">
        <v>289</v>
      </c>
      <c r="K3714" t="s">
        <v>290</v>
      </c>
      <c r="L3714">
        <v>4562</v>
      </c>
      <c r="M3714" t="s">
        <v>212</v>
      </c>
      <c r="N3714">
        <v>6</v>
      </c>
      <c r="O3714">
        <v>9325.2800000000007</v>
      </c>
      <c r="P3714">
        <v>48222</v>
      </c>
      <c r="Q3714" t="str">
        <f t="shared" si="58"/>
        <v>Street</v>
      </c>
    </row>
    <row r="3715" spans="1:17" x14ac:dyDescent="0.35">
      <c r="A3715">
        <v>5</v>
      </c>
      <c r="B3715" t="s">
        <v>182</v>
      </c>
      <c r="C3715">
        <v>2020</v>
      </c>
      <c r="D3715">
        <v>12</v>
      </c>
      <c r="E3715" t="s">
        <v>256</v>
      </c>
      <c r="F3715">
        <v>1</v>
      </c>
      <c r="G3715" t="s">
        <v>184</v>
      </c>
      <c r="H3715">
        <v>603</v>
      </c>
      <c r="I3715" t="s">
        <v>197</v>
      </c>
      <c r="J3715" t="s">
        <v>126</v>
      </c>
      <c r="K3715" t="s">
        <v>198</v>
      </c>
      <c r="L3715">
        <v>200</v>
      </c>
      <c r="M3715" t="s">
        <v>211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182</v>
      </c>
      <c r="C3716">
        <v>2020</v>
      </c>
      <c r="D3716">
        <v>12</v>
      </c>
      <c r="E3716" t="s">
        <v>256</v>
      </c>
      <c r="F3716">
        <v>1</v>
      </c>
      <c r="G3716" t="s">
        <v>184</v>
      </c>
      <c r="H3716">
        <v>18</v>
      </c>
      <c r="I3716" t="s">
        <v>216</v>
      </c>
      <c r="J3716">
        <v>0</v>
      </c>
      <c r="K3716" t="s">
        <v>213</v>
      </c>
      <c r="L3716">
        <v>0</v>
      </c>
      <c r="M3716" t="s">
        <v>213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182</v>
      </c>
      <c r="C3717">
        <v>2020</v>
      </c>
      <c r="D3717">
        <v>12</v>
      </c>
      <c r="E3717" t="s">
        <v>256</v>
      </c>
      <c r="F3717">
        <v>3</v>
      </c>
      <c r="G3717" t="s">
        <v>190</v>
      </c>
      <c r="H3717">
        <v>8</v>
      </c>
      <c r="I3717" t="s">
        <v>249</v>
      </c>
      <c r="J3717" t="s">
        <v>127</v>
      </c>
      <c r="K3717" t="s">
        <v>250</v>
      </c>
      <c r="L3717">
        <v>300</v>
      </c>
      <c r="M3717" t="s">
        <v>192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182</v>
      </c>
      <c r="C3718">
        <v>2020</v>
      </c>
      <c r="D3718">
        <v>12</v>
      </c>
      <c r="E3718" t="s">
        <v>256</v>
      </c>
      <c r="F3718">
        <v>3</v>
      </c>
      <c r="G3718" t="s">
        <v>190</v>
      </c>
      <c r="H3718">
        <v>950</v>
      </c>
      <c r="I3718" t="s">
        <v>185</v>
      </c>
      <c r="J3718" t="s">
        <v>116</v>
      </c>
      <c r="K3718" t="s">
        <v>186</v>
      </c>
      <c r="L3718">
        <v>4532</v>
      </c>
      <c r="M3718" t="s">
        <v>201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188</v>
      </c>
      <c r="C3719">
        <v>2020</v>
      </c>
      <c r="D3719">
        <v>12</v>
      </c>
      <c r="E3719" t="s">
        <v>256</v>
      </c>
      <c r="F3719">
        <v>3</v>
      </c>
      <c r="G3719" t="s">
        <v>190</v>
      </c>
      <c r="H3719">
        <v>5</v>
      </c>
      <c r="I3719" t="s">
        <v>191</v>
      </c>
      <c r="J3719" t="s">
        <v>116</v>
      </c>
      <c r="K3719" t="s">
        <v>186</v>
      </c>
      <c r="L3719">
        <v>300</v>
      </c>
      <c r="M3719" t="s">
        <v>192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182</v>
      </c>
      <c r="C3720">
        <v>2020</v>
      </c>
      <c r="D3720">
        <v>12</v>
      </c>
      <c r="E3720" t="s">
        <v>256</v>
      </c>
      <c r="F3720">
        <v>3</v>
      </c>
      <c r="G3720" t="s">
        <v>190</v>
      </c>
      <c r="H3720">
        <v>15</v>
      </c>
      <c r="I3720" t="s">
        <v>253</v>
      </c>
      <c r="J3720" t="s">
        <v>119</v>
      </c>
      <c r="K3720" t="s">
        <v>215</v>
      </c>
      <c r="L3720">
        <v>300</v>
      </c>
      <c r="M3720" t="s">
        <v>192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182</v>
      </c>
      <c r="C3721">
        <v>2020</v>
      </c>
      <c r="D3721">
        <v>12</v>
      </c>
      <c r="E3721" t="s">
        <v>256</v>
      </c>
      <c r="F3721">
        <v>3</v>
      </c>
      <c r="G3721" t="s">
        <v>190</v>
      </c>
      <c r="H3721">
        <v>953</v>
      </c>
      <c r="I3721" t="s">
        <v>214</v>
      </c>
      <c r="J3721" t="s">
        <v>119</v>
      </c>
      <c r="K3721" t="s">
        <v>215</v>
      </c>
      <c r="L3721">
        <v>4532</v>
      </c>
      <c r="M3721" t="s">
        <v>201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188</v>
      </c>
      <c r="C3722">
        <v>2020</v>
      </c>
      <c r="D3722">
        <v>12</v>
      </c>
      <c r="E3722" t="s">
        <v>256</v>
      </c>
      <c r="F3722">
        <v>3</v>
      </c>
      <c r="G3722" t="s">
        <v>190</v>
      </c>
      <c r="H3722">
        <v>954</v>
      </c>
      <c r="I3722" t="s">
        <v>238</v>
      </c>
      <c r="J3722" t="s">
        <v>120</v>
      </c>
      <c r="K3722" t="s">
        <v>217</v>
      </c>
      <c r="L3722">
        <v>4532</v>
      </c>
      <c r="M3722" t="s">
        <v>201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188</v>
      </c>
      <c r="C3723">
        <v>2020</v>
      </c>
      <c r="D3723">
        <v>12</v>
      </c>
      <c r="E3723" t="s">
        <v>256</v>
      </c>
      <c r="F3723">
        <v>3</v>
      </c>
      <c r="G3723" t="s">
        <v>190</v>
      </c>
      <c r="H3723">
        <v>701</v>
      </c>
      <c r="I3723" t="s">
        <v>207</v>
      </c>
      <c r="J3723" t="s">
        <v>208</v>
      </c>
      <c r="K3723" t="s">
        <v>209</v>
      </c>
      <c r="L3723">
        <v>300</v>
      </c>
      <c r="M3723" t="s">
        <v>192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182</v>
      </c>
      <c r="C3724">
        <v>2020</v>
      </c>
      <c r="D3724">
        <v>12</v>
      </c>
      <c r="E3724" t="s">
        <v>256</v>
      </c>
      <c r="F3724">
        <v>3</v>
      </c>
      <c r="G3724" t="s">
        <v>190</v>
      </c>
      <c r="H3724">
        <v>19</v>
      </c>
      <c r="I3724" t="s">
        <v>263</v>
      </c>
      <c r="J3724" t="s">
        <v>128</v>
      </c>
      <c r="K3724" t="s">
        <v>264</v>
      </c>
      <c r="L3724">
        <v>300</v>
      </c>
      <c r="M3724" t="s">
        <v>192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182</v>
      </c>
      <c r="C3725">
        <v>2020</v>
      </c>
      <c r="D3725">
        <v>12</v>
      </c>
      <c r="E3725" t="s">
        <v>256</v>
      </c>
      <c r="F3725">
        <v>10</v>
      </c>
      <c r="G3725" t="s">
        <v>239</v>
      </c>
      <c r="H3725">
        <v>2</v>
      </c>
      <c r="I3725" t="s">
        <v>265</v>
      </c>
      <c r="J3725" t="s">
        <v>122</v>
      </c>
      <c r="K3725" t="s">
        <v>231</v>
      </c>
      <c r="L3725">
        <v>207</v>
      </c>
      <c r="M3725" t="s">
        <v>244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188</v>
      </c>
      <c r="C3726">
        <v>2020</v>
      </c>
      <c r="D3726">
        <v>12</v>
      </c>
      <c r="E3726" t="s">
        <v>256</v>
      </c>
      <c r="F3726">
        <v>1</v>
      </c>
      <c r="G3726" t="s">
        <v>184</v>
      </c>
      <c r="H3726">
        <v>6</v>
      </c>
      <c r="I3726" t="s">
        <v>257</v>
      </c>
      <c r="J3726" t="s">
        <v>123</v>
      </c>
      <c r="K3726" t="s">
        <v>243</v>
      </c>
      <c r="L3726">
        <v>200</v>
      </c>
      <c r="M3726" t="s">
        <v>211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182</v>
      </c>
      <c r="C3727">
        <v>2020</v>
      </c>
      <c r="D3727">
        <v>12</v>
      </c>
      <c r="E3727" t="s">
        <v>256</v>
      </c>
      <c r="F3727">
        <v>60</v>
      </c>
      <c r="G3727" t="s">
        <v>213</v>
      </c>
      <c r="H3727">
        <v>621</v>
      </c>
      <c r="I3727" t="s">
        <v>260</v>
      </c>
      <c r="J3727" t="s">
        <v>117</v>
      </c>
      <c r="K3727" t="s">
        <v>225</v>
      </c>
      <c r="L3727">
        <v>4563</v>
      </c>
      <c r="M3727" t="s">
        <v>229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182</v>
      </c>
      <c r="C3728">
        <v>2020</v>
      </c>
      <c r="D3728">
        <v>12</v>
      </c>
      <c r="E3728" t="s">
        <v>256</v>
      </c>
      <c r="F3728">
        <v>3</v>
      </c>
      <c r="G3728" t="s">
        <v>190</v>
      </c>
      <c r="H3728">
        <v>603</v>
      </c>
      <c r="I3728" t="s">
        <v>197</v>
      </c>
      <c r="J3728" t="s">
        <v>126</v>
      </c>
      <c r="K3728" t="s">
        <v>198</v>
      </c>
      <c r="L3728">
        <v>300</v>
      </c>
      <c r="M3728" t="s">
        <v>192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182</v>
      </c>
      <c r="C3729">
        <v>2020</v>
      </c>
      <c r="D3729">
        <v>12</v>
      </c>
      <c r="E3729" t="s">
        <v>256</v>
      </c>
      <c r="F3729">
        <v>6</v>
      </c>
      <c r="G3729" t="s">
        <v>193</v>
      </c>
      <c r="H3729">
        <v>606</v>
      </c>
      <c r="I3729" t="s">
        <v>280</v>
      </c>
      <c r="J3729" t="s">
        <v>131</v>
      </c>
      <c r="K3729" t="s">
        <v>281</v>
      </c>
      <c r="L3729">
        <v>700</v>
      </c>
      <c r="M3729" t="s">
        <v>194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182</v>
      </c>
      <c r="C3730">
        <v>2020</v>
      </c>
      <c r="D3730">
        <v>12</v>
      </c>
      <c r="E3730" t="s">
        <v>256</v>
      </c>
      <c r="F3730">
        <v>6</v>
      </c>
      <c r="G3730" t="s">
        <v>193</v>
      </c>
      <c r="H3730">
        <v>623</v>
      </c>
      <c r="I3730" t="s">
        <v>296</v>
      </c>
      <c r="J3730" t="s">
        <v>125</v>
      </c>
      <c r="K3730" t="s">
        <v>228</v>
      </c>
      <c r="L3730">
        <v>700</v>
      </c>
      <c r="M3730" t="s">
        <v>194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188</v>
      </c>
      <c r="C3731">
        <v>2020</v>
      </c>
      <c r="D3731">
        <v>12</v>
      </c>
      <c r="E3731" t="s">
        <v>256</v>
      </c>
      <c r="F3731">
        <v>6</v>
      </c>
      <c r="G3731" t="s">
        <v>193</v>
      </c>
      <c r="H3731">
        <v>624</v>
      </c>
      <c r="I3731" t="s">
        <v>227</v>
      </c>
      <c r="J3731" t="s">
        <v>125</v>
      </c>
      <c r="K3731" t="s">
        <v>228</v>
      </c>
      <c r="L3731">
        <v>4562</v>
      </c>
      <c r="M3731" t="s">
        <v>212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182</v>
      </c>
      <c r="C3732">
        <v>2020</v>
      </c>
      <c r="D3732">
        <v>12</v>
      </c>
      <c r="E3732" t="s">
        <v>256</v>
      </c>
      <c r="F3732">
        <v>1</v>
      </c>
      <c r="G3732" t="s">
        <v>184</v>
      </c>
      <c r="H3732">
        <v>616</v>
      </c>
      <c r="I3732" t="s">
        <v>200</v>
      </c>
      <c r="J3732" t="s">
        <v>126</v>
      </c>
      <c r="K3732" t="s">
        <v>198</v>
      </c>
      <c r="L3732">
        <v>4512</v>
      </c>
      <c r="M3732" t="s">
        <v>187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182</v>
      </c>
      <c r="C3733">
        <v>2020</v>
      </c>
      <c r="D3733">
        <v>12</v>
      </c>
      <c r="E3733" t="s">
        <v>256</v>
      </c>
      <c r="F3733">
        <v>3</v>
      </c>
      <c r="G3733" t="s">
        <v>190</v>
      </c>
      <c r="H3733">
        <v>616</v>
      </c>
      <c r="I3733" t="s">
        <v>200</v>
      </c>
      <c r="J3733" t="s">
        <v>126</v>
      </c>
      <c r="K3733" t="s">
        <v>198</v>
      </c>
      <c r="L3733">
        <v>4532</v>
      </c>
      <c r="M3733" t="s">
        <v>201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182</v>
      </c>
      <c r="C3734">
        <v>2020</v>
      </c>
      <c r="D3734">
        <v>12</v>
      </c>
      <c r="E3734" t="s">
        <v>256</v>
      </c>
      <c r="F3734">
        <v>10</v>
      </c>
      <c r="G3734" t="s">
        <v>239</v>
      </c>
      <c r="H3734">
        <v>5</v>
      </c>
      <c r="I3734" t="s">
        <v>191</v>
      </c>
      <c r="J3734" t="s">
        <v>116</v>
      </c>
      <c r="K3734" t="s">
        <v>186</v>
      </c>
      <c r="L3734">
        <v>207</v>
      </c>
      <c r="M3734" t="s">
        <v>244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182</v>
      </c>
      <c r="C3735">
        <v>2020</v>
      </c>
      <c r="D3735">
        <v>12</v>
      </c>
      <c r="E3735" t="s">
        <v>256</v>
      </c>
      <c r="F3735">
        <v>6</v>
      </c>
      <c r="G3735" t="s">
        <v>193</v>
      </c>
      <c r="H3735">
        <v>608</v>
      </c>
      <c r="I3735" t="s">
        <v>291</v>
      </c>
      <c r="J3735" t="s">
        <v>279</v>
      </c>
      <c r="K3735" t="s">
        <v>213</v>
      </c>
      <c r="L3735">
        <v>700</v>
      </c>
      <c r="M3735" t="s">
        <v>194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182</v>
      </c>
      <c r="C3736">
        <v>2020</v>
      </c>
      <c r="D3736">
        <v>12</v>
      </c>
      <c r="E3736" t="s">
        <v>256</v>
      </c>
      <c r="F3736">
        <v>6</v>
      </c>
      <c r="G3736" t="s">
        <v>193</v>
      </c>
      <c r="H3736">
        <v>625</v>
      </c>
      <c r="I3736" t="s">
        <v>287</v>
      </c>
      <c r="J3736" t="s">
        <v>133</v>
      </c>
      <c r="K3736" t="s">
        <v>213</v>
      </c>
      <c r="L3736">
        <v>700</v>
      </c>
      <c r="M3736" t="s">
        <v>194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182</v>
      </c>
      <c r="C3737">
        <v>2020</v>
      </c>
      <c r="D3737">
        <v>12</v>
      </c>
      <c r="E3737" t="s">
        <v>256</v>
      </c>
      <c r="F3737">
        <v>3</v>
      </c>
      <c r="G3737" t="s">
        <v>190</v>
      </c>
      <c r="H3737">
        <v>952</v>
      </c>
      <c r="I3737" t="s">
        <v>236</v>
      </c>
      <c r="J3737" t="s">
        <v>118</v>
      </c>
      <c r="K3737" t="s">
        <v>237</v>
      </c>
      <c r="L3737">
        <v>4532</v>
      </c>
      <c r="M3737" t="s">
        <v>201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182</v>
      </c>
      <c r="C3738">
        <v>2020</v>
      </c>
      <c r="D3738">
        <v>12</v>
      </c>
      <c r="E3738" t="s">
        <v>256</v>
      </c>
      <c r="F3738">
        <v>1</v>
      </c>
      <c r="G3738" t="s">
        <v>184</v>
      </c>
      <c r="H3738">
        <v>953</v>
      </c>
      <c r="I3738" t="s">
        <v>214</v>
      </c>
      <c r="J3738" t="s">
        <v>119</v>
      </c>
      <c r="K3738" t="s">
        <v>215</v>
      </c>
      <c r="L3738">
        <v>4512</v>
      </c>
      <c r="M3738" t="s">
        <v>187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182</v>
      </c>
      <c r="C3739">
        <v>2020</v>
      </c>
      <c r="D3739">
        <v>12</v>
      </c>
      <c r="E3739" t="s">
        <v>256</v>
      </c>
      <c r="F3739">
        <v>79</v>
      </c>
      <c r="G3739" t="s">
        <v>213</v>
      </c>
      <c r="H3739">
        <v>951</v>
      </c>
      <c r="I3739" t="s">
        <v>251</v>
      </c>
      <c r="J3739" t="s">
        <v>127</v>
      </c>
      <c r="K3739" t="s">
        <v>250</v>
      </c>
      <c r="L3739">
        <v>4579</v>
      </c>
      <c r="M3739" t="s">
        <v>222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182</v>
      </c>
      <c r="C3740">
        <v>2020</v>
      </c>
      <c r="D3740">
        <v>12</v>
      </c>
      <c r="E3740" t="s">
        <v>256</v>
      </c>
      <c r="F3740">
        <v>3</v>
      </c>
      <c r="G3740" t="s">
        <v>190</v>
      </c>
      <c r="H3740">
        <v>956</v>
      </c>
      <c r="I3740" t="s">
        <v>286</v>
      </c>
      <c r="J3740" t="s">
        <v>120</v>
      </c>
      <c r="K3740" t="s">
        <v>217</v>
      </c>
      <c r="L3740">
        <v>4532</v>
      </c>
      <c r="M3740" t="s">
        <v>201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182</v>
      </c>
      <c r="C3741">
        <v>2020</v>
      </c>
      <c r="D3741">
        <v>12</v>
      </c>
      <c r="E3741" t="s">
        <v>256</v>
      </c>
      <c r="F3741">
        <v>5</v>
      </c>
      <c r="G3741" t="s">
        <v>196</v>
      </c>
      <c r="H3741">
        <v>710</v>
      </c>
      <c r="I3741" t="s">
        <v>221</v>
      </c>
      <c r="J3741" t="s">
        <v>208</v>
      </c>
      <c r="K3741" t="s">
        <v>209</v>
      </c>
      <c r="L3741">
        <v>4552</v>
      </c>
      <c r="M3741" t="s">
        <v>277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182</v>
      </c>
      <c r="C3742">
        <v>2020</v>
      </c>
      <c r="D3742">
        <v>12</v>
      </c>
      <c r="E3742" t="s">
        <v>256</v>
      </c>
      <c r="F3742">
        <v>71</v>
      </c>
      <c r="G3742" t="s">
        <v>213</v>
      </c>
      <c r="H3742">
        <v>1</v>
      </c>
      <c r="I3742" t="s">
        <v>230</v>
      </c>
      <c r="J3742" t="s">
        <v>122</v>
      </c>
      <c r="K3742" t="s">
        <v>231</v>
      </c>
      <c r="L3742">
        <v>1571</v>
      </c>
      <c r="M3742" t="s">
        <v>266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182</v>
      </c>
      <c r="C3743">
        <v>2020</v>
      </c>
      <c r="D3743">
        <v>12</v>
      </c>
      <c r="E3743" t="s">
        <v>256</v>
      </c>
      <c r="F3743">
        <v>3</v>
      </c>
      <c r="G3743" t="s">
        <v>190</v>
      </c>
      <c r="H3743">
        <v>621</v>
      </c>
      <c r="I3743" t="s">
        <v>260</v>
      </c>
      <c r="J3743" t="s">
        <v>117</v>
      </c>
      <c r="K3743" t="s">
        <v>225</v>
      </c>
      <c r="L3743">
        <v>4532</v>
      </c>
      <c r="M3743" t="s">
        <v>201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182</v>
      </c>
      <c r="C3744">
        <v>2020</v>
      </c>
      <c r="D3744">
        <v>12</v>
      </c>
      <c r="E3744" t="s">
        <v>256</v>
      </c>
      <c r="F3744">
        <v>1</v>
      </c>
      <c r="G3744" t="s">
        <v>184</v>
      </c>
      <c r="H3744">
        <v>905</v>
      </c>
      <c r="I3744" t="s">
        <v>273</v>
      </c>
      <c r="J3744" t="s">
        <v>123</v>
      </c>
      <c r="K3744" t="s">
        <v>243</v>
      </c>
      <c r="L3744">
        <v>4512</v>
      </c>
      <c r="M3744" t="s">
        <v>187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182</v>
      </c>
      <c r="C3745">
        <v>2020</v>
      </c>
      <c r="D3745">
        <v>12</v>
      </c>
      <c r="E3745" t="s">
        <v>256</v>
      </c>
      <c r="F3745">
        <v>6</v>
      </c>
      <c r="G3745" t="s">
        <v>193</v>
      </c>
      <c r="H3745">
        <v>601</v>
      </c>
      <c r="I3745" t="s">
        <v>261</v>
      </c>
      <c r="J3745" t="s">
        <v>124</v>
      </c>
      <c r="K3745" t="s">
        <v>262</v>
      </c>
      <c r="L3745">
        <v>700</v>
      </c>
      <c r="M3745" t="s">
        <v>194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182</v>
      </c>
      <c r="C3746">
        <v>2020</v>
      </c>
      <c r="D3746">
        <v>12</v>
      </c>
      <c r="E3746" t="s">
        <v>256</v>
      </c>
      <c r="F3746">
        <v>5</v>
      </c>
      <c r="G3746" t="s">
        <v>196</v>
      </c>
      <c r="H3746">
        <v>602</v>
      </c>
      <c r="I3746" t="s">
        <v>247</v>
      </c>
      <c r="J3746" t="s">
        <v>126</v>
      </c>
      <c r="K3746" t="s">
        <v>198</v>
      </c>
      <c r="L3746">
        <v>460</v>
      </c>
      <c r="M3746" t="s">
        <v>199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188</v>
      </c>
      <c r="C3747">
        <v>2020</v>
      </c>
      <c r="D3747">
        <v>12</v>
      </c>
      <c r="E3747" t="s">
        <v>256</v>
      </c>
      <c r="F3747">
        <v>3</v>
      </c>
      <c r="G3747" t="s">
        <v>190</v>
      </c>
      <c r="H3747">
        <v>616</v>
      </c>
      <c r="I3747" t="s">
        <v>200</v>
      </c>
      <c r="J3747" t="s">
        <v>126</v>
      </c>
      <c r="K3747" t="s">
        <v>198</v>
      </c>
      <c r="L3747">
        <v>4512</v>
      </c>
      <c r="M3747" t="s">
        <v>187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188</v>
      </c>
      <c r="C3748">
        <v>2020</v>
      </c>
      <c r="D3748">
        <v>12</v>
      </c>
      <c r="E3748" t="s">
        <v>256</v>
      </c>
      <c r="F3748">
        <v>1</v>
      </c>
      <c r="G3748" t="s">
        <v>184</v>
      </c>
      <c r="H3748">
        <v>5</v>
      </c>
      <c r="I3748" t="s">
        <v>191</v>
      </c>
      <c r="J3748" t="s">
        <v>116</v>
      </c>
      <c r="K3748" t="s">
        <v>186</v>
      </c>
      <c r="L3748">
        <v>200</v>
      </c>
      <c r="M3748" t="s">
        <v>211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182</v>
      </c>
      <c r="C3749">
        <v>2020</v>
      </c>
      <c r="D3749">
        <v>12</v>
      </c>
      <c r="E3749" t="s">
        <v>256</v>
      </c>
      <c r="F3749">
        <v>5</v>
      </c>
      <c r="G3749" t="s">
        <v>196</v>
      </c>
      <c r="H3749">
        <v>616</v>
      </c>
      <c r="I3749" t="s">
        <v>200</v>
      </c>
      <c r="J3749" t="s">
        <v>126</v>
      </c>
      <c r="K3749" t="s">
        <v>198</v>
      </c>
      <c r="L3749">
        <v>4552</v>
      </c>
      <c r="M3749" t="s">
        <v>277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182</v>
      </c>
      <c r="C3750">
        <v>2020</v>
      </c>
      <c r="D3750">
        <v>12</v>
      </c>
      <c r="E3750" t="s">
        <v>256</v>
      </c>
      <c r="F3750">
        <v>5</v>
      </c>
      <c r="G3750" t="s">
        <v>196</v>
      </c>
      <c r="H3750">
        <v>950</v>
      </c>
      <c r="I3750" t="s">
        <v>185</v>
      </c>
      <c r="J3750" t="s">
        <v>116</v>
      </c>
      <c r="K3750" t="s">
        <v>186</v>
      </c>
      <c r="L3750">
        <v>4552</v>
      </c>
      <c r="M3750" t="s">
        <v>277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182</v>
      </c>
      <c r="C3751">
        <v>2020</v>
      </c>
      <c r="D3751">
        <v>12</v>
      </c>
      <c r="E3751" t="s">
        <v>256</v>
      </c>
      <c r="F3751">
        <v>6</v>
      </c>
      <c r="G3751" t="s">
        <v>193</v>
      </c>
      <c r="H3751">
        <v>950</v>
      </c>
      <c r="I3751" t="s">
        <v>185</v>
      </c>
      <c r="J3751" t="s">
        <v>116</v>
      </c>
      <c r="K3751" t="s">
        <v>186</v>
      </c>
      <c r="L3751">
        <v>4562</v>
      </c>
      <c r="M3751" t="s">
        <v>212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182</v>
      </c>
      <c r="C3752">
        <v>2020</v>
      </c>
      <c r="D3752">
        <v>12</v>
      </c>
      <c r="E3752" t="s">
        <v>256</v>
      </c>
      <c r="F3752">
        <v>3</v>
      </c>
      <c r="G3752" t="s">
        <v>190</v>
      </c>
      <c r="H3752">
        <v>951</v>
      </c>
      <c r="I3752" t="s">
        <v>251</v>
      </c>
      <c r="J3752" t="s">
        <v>127</v>
      </c>
      <c r="K3752" t="s">
        <v>250</v>
      </c>
      <c r="L3752">
        <v>4532</v>
      </c>
      <c r="M3752" t="s">
        <v>201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182</v>
      </c>
      <c r="C3753">
        <v>2020</v>
      </c>
      <c r="D3753">
        <v>12</v>
      </c>
      <c r="E3753" t="s">
        <v>256</v>
      </c>
      <c r="F3753">
        <v>1</v>
      </c>
      <c r="G3753" t="s">
        <v>184</v>
      </c>
      <c r="H3753">
        <v>950</v>
      </c>
      <c r="I3753" t="s">
        <v>185</v>
      </c>
      <c r="J3753" t="s">
        <v>116</v>
      </c>
      <c r="K3753" t="s">
        <v>186</v>
      </c>
      <c r="L3753">
        <v>4512</v>
      </c>
      <c r="M3753" t="s">
        <v>187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182</v>
      </c>
      <c r="C3754">
        <v>2020</v>
      </c>
      <c r="D3754">
        <v>12</v>
      </c>
      <c r="E3754" t="s">
        <v>256</v>
      </c>
      <c r="F3754">
        <v>79</v>
      </c>
      <c r="G3754" t="s">
        <v>213</v>
      </c>
      <c r="H3754">
        <v>5</v>
      </c>
      <c r="I3754" t="s">
        <v>191</v>
      </c>
      <c r="J3754" t="s">
        <v>116</v>
      </c>
      <c r="K3754" t="s">
        <v>186</v>
      </c>
      <c r="L3754">
        <v>1579</v>
      </c>
      <c r="M3754" t="s">
        <v>272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188</v>
      </c>
      <c r="C3755">
        <v>2020</v>
      </c>
      <c r="D3755">
        <v>12</v>
      </c>
      <c r="E3755" t="s">
        <v>256</v>
      </c>
      <c r="F3755">
        <v>3</v>
      </c>
      <c r="G3755" t="s">
        <v>190</v>
      </c>
      <c r="H3755">
        <v>11</v>
      </c>
      <c r="I3755" t="s">
        <v>284</v>
      </c>
      <c r="J3755" t="s">
        <v>116</v>
      </c>
      <c r="K3755" t="s">
        <v>186</v>
      </c>
      <c r="L3755">
        <v>300</v>
      </c>
      <c r="M3755" t="s">
        <v>192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182</v>
      </c>
      <c r="C3756">
        <v>2020</v>
      </c>
      <c r="D3756">
        <v>12</v>
      </c>
      <c r="E3756" t="s">
        <v>256</v>
      </c>
      <c r="F3756">
        <v>3</v>
      </c>
      <c r="G3756" t="s">
        <v>190</v>
      </c>
      <c r="H3756">
        <v>13</v>
      </c>
      <c r="I3756" t="s">
        <v>297</v>
      </c>
      <c r="J3756" t="s">
        <v>120</v>
      </c>
      <c r="K3756" t="s">
        <v>217</v>
      </c>
      <c r="L3756">
        <v>300</v>
      </c>
      <c r="M3756" t="s">
        <v>192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182</v>
      </c>
      <c r="C3757">
        <v>2020</v>
      </c>
      <c r="D3757">
        <v>12</v>
      </c>
      <c r="E3757" t="s">
        <v>256</v>
      </c>
      <c r="F3757">
        <v>3</v>
      </c>
      <c r="G3757" t="s">
        <v>190</v>
      </c>
      <c r="H3757">
        <v>701</v>
      </c>
      <c r="I3757" t="s">
        <v>207</v>
      </c>
      <c r="J3757" t="s">
        <v>208</v>
      </c>
      <c r="K3757" t="s">
        <v>209</v>
      </c>
      <c r="L3757">
        <v>300</v>
      </c>
      <c r="M3757" t="s">
        <v>192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182</v>
      </c>
      <c r="C3758">
        <v>2020</v>
      </c>
      <c r="D3758">
        <v>12</v>
      </c>
      <c r="E3758" t="s">
        <v>256</v>
      </c>
      <c r="F3758">
        <v>1</v>
      </c>
      <c r="G3758" t="s">
        <v>184</v>
      </c>
      <c r="H3758">
        <v>301</v>
      </c>
      <c r="I3758" t="s">
        <v>248</v>
      </c>
      <c r="J3758" t="s">
        <v>122</v>
      </c>
      <c r="K3758" t="s">
        <v>231</v>
      </c>
      <c r="L3758">
        <v>200</v>
      </c>
      <c r="M3758" t="s">
        <v>211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188</v>
      </c>
      <c r="C3759">
        <v>2020</v>
      </c>
      <c r="D3759">
        <v>12</v>
      </c>
      <c r="E3759" t="s">
        <v>256</v>
      </c>
      <c r="F3759">
        <v>3</v>
      </c>
      <c r="G3759" t="s">
        <v>190</v>
      </c>
      <c r="H3759">
        <v>1</v>
      </c>
      <c r="I3759" t="s">
        <v>230</v>
      </c>
      <c r="J3759" t="s">
        <v>122</v>
      </c>
      <c r="K3759" t="s">
        <v>231</v>
      </c>
      <c r="L3759">
        <v>300</v>
      </c>
      <c r="M3759" t="s">
        <v>192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182</v>
      </c>
      <c r="C3760">
        <v>2020</v>
      </c>
      <c r="D3760">
        <v>12</v>
      </c>
      <c r="E3760" t="s">
        <v>256</v>
      </c>
      <c r="F3760">
        <v>1</v>
      </c>
      <c r="G3760" t="s">
        <v>184</v>
      </c>
      <c r="H3760">
        <v>7</v>
      </c>
      <c r="I3760" t="s">
        <v>242</v>
      </c>
      <c r="J3760" t="s">
        <v>123</v>
      </c>
      <c r="K3760" t="s">
        <v>243</v>
      </c>
      <c r="L3760">
        <v>200</v>
      </c>
      <c r="M3760" t="s">
        <v>211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182</v>
      </c>
      <c r="C3761">
        <v>2020</v>
      </c>
      <c r="D3761">
        <v>12</v>
      </c>
      <c r="E3761" t="s">
        <v>256</v>
      </c>
      <c r="F3761">
        <v>10</v>
      </c>
      <c r="G3761" t="s">
        <v>239</v>
      </c>
      <c r="H3761">
        <v>6</v>
      </c>
      <c r="I3761" t="s">
        <v>257</v>
      </c>
      <c r="J3761" t="s">
        <v>123</v>
      </c>
      <c r="K3761" t="s">
        <v>243</v>
      </c>
      <c r="L3761">
        <v>207</v>
      </c>
      <c r="M3761" t="s">
        <v>244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188</v>
      </c>
      <c r="C3762">
        <v>2020</v>
      </c>
      <c r="D3762">
        <v>12</v>
      </c>
      <c r="E3762" t="s">
        <v>256</v>
      </c>
      <c r="F3762">
        <v>10</v>
      </c>
      <c r="G3762" t="s">
        <v>239</v>
      </c>
      <c r="H3762">
        <v>6</v>
      </c>
      <c r="I3762" t="s">
        <v>257</v>
      </c>
      <c r="J3762" t="s">
        <v>123</v>
      </c>
      <c r="K3762" t="s">
        <v>243</v>
      </c>
      <c r="L3762">
        <v>207</v>
      </c>
      <c r="M3762" t="s">
        <v>244</v>
      </c>
      <c r="N3762">
        <v>1</v>
      </c>
      <c r="O3762">
        <v>113.88</v>
      </c>
      <c r="P3762">
        <v>695</v>
      </c>
      <c r="Q3762" t="str">
        <f t="shared" ref="Q3762:Q3825" si="59">VLOOKUP(J3762,S:T,2,FALSE)</f>
        <v>2-Low Income Residential</v>
      </c>
    </row>
    <row r="3763" spans="1:17" x14ac:dyDescent="0.35">
      <c r="A3763">
        <v>4</v>
      </c>
      <c r="B3763" t="s">
        <v>188</v>
      </c>
      <c r="C3763">
        <v>2020</v>
      </c>
      <c r="D3763">
        <v>12</v>
      </c>
      <c r="E3763" t="s">
        <v>256</v>
      </c>
      <c r="F3763">
        <v>60</v>
      </c>
      <c r="G3763" t="s">
        <v>213</v>
      </c>
      <c r="H3763">
        <v>624</v>
      </c>
      <c r="I3763" t="s">
        <v>227</v>
      </c>
      <c r="J3763" t="s">
        <v>125</v>
      </c>
      <c r="K3763" t="s">
        <v>228</v>
      </c>
      <c r="L3763">
        <v>4563</v>
      </c>
      <c r="M3763" t="s">
        <v>229</v>
      </c>
      <c r="N3763">
        <v>2</v>
      </c>
      <c r="O3763">
        <v>31.44</v>
      </c>
      <c r="P3763">
        <v>174</v>
      </c>
      <c r="Q3763" t="str">
        <f t="shared" si="59"/>
        <v>Street</v>
      </c>
    </row>
    <row r="3764" spans="1:17" x14ac:dyDescent="0.35">
      <c r="A3764">
        <v>5</v>
      </c>
      <c r="B3764" t="s">
        <v>182</v>
      </c>
      <c r="C3764">
        <v>2020</v>
      </c>
      <c r="D3764">
        <v>12</v>
      </c>
      <c r="E3764" t="s">
        <v>256</v>
      </c>
      <c r="F3764">
        <v>6</v>
      </c>
      <c r="G3764" t="s">
        <v>193</v>
      </c>
      <c r="H3764">
        <v>619</v>
      </c>
      <c r="I3764" t="s">
        <v>278</v>
      </c>
      <c r="J3764" t="s">
        <v>279</v>
      </c>
      <c r="K3764" t="s">
        <v>213</v>
      </c>
      <c r="L3764">
        <v>4562</v>
      </c>
      <c r="M3764" t="s">
        <v>212</v>
      </c>
      <c r="N3764">
        <v>416</v>
      </c>
      <c r="O3764">
        <v>534219.32999999996</v>
      </c>
      <c r="P3764">
        <v>4772599</v>
      </c>
      <c r="Q3764" t="str">
        <f t="shared" si="59"/>
        <v>Street</v>
      </c>
    </row>
    <row r="3765" spans="1:17" x14ac:dyDescent="0.35">
      <c r="A3765">
        <v>5</v>
      </c>
      <c r="B3765" t="s">
        <v>182</v>
      </c>
      <c r="C3765">
        <v>2020</v>
      </c>
      <c r="D3765">
        <v>12</v>
      </c>
      <c r="E3765" t="s">
        <v>256</v>
      </c>
      <c r="F3765">
        <v>6</v>
      </c>
      <c r="G3765" t="s">
        <v>193</v>
      </c>
      <c r="H3765">
        <v>626</v>
      </c>
      <c r="I3765" t="s">
        <v>269</v>
      </c>
      <c r="J3765" t="s">
        <v>133</v>
      </c>
      <c r="K3765" t="s">
        <v>213</v>
      </c>
      <c r="L3765">
        <v>700</v>
      </c>
      <c r="M3765" t="s">
        <v>194</v>
      </c>
      <c r="N3765">
        <v>3</v>
      </c>
      <c r="O3765">
        <v>2270.8200000000002</v>
      </c>
      <c r="P3765">
        <v>772</v>
      </c>
      <c r="Q3765" t="str">
        <f t="shared" si="59"/>
        <v>Street</v>
      </c>
    </row>
    <row r="3766" spans="1:17" x14ac:dyDescent="0.35">
      <c r="A3766">
        <v>4</v>
      </c>
      <c r="B3766" t="s">
        <v>188</v>
      </c>
      <c r="C3766">
        <v>2020</v>
      </c>
      <c r="D3766">
        <v>12</v>
      </c>
      <c r="E3766" t="s">
        <v>256</v>
      </c>
      <c r="F3766">
        <v>1</v>
      </c>
      <c r="G3766" t="s">
        <v>184</v>
      </c>
      <c r="H3766">
        <v>950</v>
      </c>
      <c r="I3766" t="s">
        <v>185</v>
      </c>
      <c r="J3766" t="s">
        <v>116</v>
      </c>
      <c r="K3766" t="s">
        <v>186</v>
      </c>
      <c r="L3766">
        <v>4512</v>
      </c>
      <c r="M3766" t="s">
        <v>187</v>
      </c>
      <c r="N3766">
        <v>29</v>
      </c>
      <c r="O3766">
        <v>2009.39</v>
      </c>
      <c r="P3766">
        <v>18148</v>
      </c>
      <c r="Q3766" t="str">
        <f t="shared" si="59"/>
        <v>3-Small C&amp;I</v>
      </c>
    </row>
    <row r="3767" spans="1:17" x14ac:dyDescent="0.35">
      <c r="A3767">
        <v>5</v>
      </c>
      <c r="B3767" t="s">
        <v>182</v>
      </c>
      <c r="C3767">
        <v>2020</v>
      </c>
      <c r="D3767">
        <v>12</v>
      </c>
      <c r="E3767" t="s">
        <v>256</v>
      </c>
      <c r="F3767">
        <v>72</v>
      </c>
      <c r="G3767" t="s">
        <v>213</v>
      </c>
      <c r="H3767">
        <v>5</v>
      </c>
      <c r="I3767" t="s">
        <v>191</v>
      </c>
      <c r="J3767" t="s">
        <v>116</v>
      </c>
      <c r="K3767" t="s">
        <v>186</v>
      </c>
      <c r="L3767">
        <v>1572</v>
      </c>
      <c r="M3767" t="s">
        <v>232</v>
      </c>
      <c r="N3767">
        <v>1</v>
      </c>
      <c r="O3767">
        <v>2622.2</v>
      </c>
      <c r="P3767">
        <v>13114</v>
      </c>
      <c r="Q3767" t="str">
        <f t="shared" si="59"/>
        <v>3-Small C&amp;I</v>
      </c>
    </row>
    <row r="3768" spans="1:17" x14ac:dyDescent="0.35">
      <c r="A3768">
        <v>5</v>
      </c>
      <c r="B3768" t="s">
        <v>182</v>
      </c>
      <c r="C3768">
        <v>2020</v>
      </c>
      <c r="D3768">
        <v>12</v>
      </c>
      <c r="E3768" t="s">
        <v>256</v>
      </c>
      <c r="F3768">
        <v>3</v>
      </c>
      <c r="G3768" t="s">
        <v>190</v>
      </c>
      <c r="H3768">
        <v>18</v>
      </c>
      <c r="I3768" t="s">
        <v>216</v>
      </c>
      <c r="J3768" t="s">
        <v>120</v>
      </c>
      <c r="K3768" t="s">
        <v>217</v>
      </c>
      <c r="L3768">
        <v>300</v>
      </c>
      <c r="M3768" t="s">
        <v>192</v>
      </c>
      <c r="N3768">
        <v>1729</v>
      </c>
      <c r="O3768">
        <v>4460370.93</v>
      </c>
      <c r="P3768">
        <v>24167628</v>
      </c>
      <c r="Q3768" t="str">
        <f t="shared" si="59"/>
        <v>4-Medium C&amp;I</v>
      </c>
    </row>
    <row r="3769" spans="1:17" x14ac:dyDescent="0.35">
      <c r="A3769">
        <v>4</v>
      </c>
      <c r="B3769" t="s">
        <v>188</v>
      </c>
      <c r="C3769">
        <v>2020</v>
      </c>
      <c r="D3769">
        <v>12</v>
      </c>
      <c r="E3769" t="s">
        <v>256</v>
      </c>
      <c r="F3769">
        <v>3</v>
      </c>
      <c r="G3769" t="s">
        <v>190</v>
      </c>
      <c r="H3769">
        <v>18</v>
      </c>
      <c r="I3769" t="s">
        <v>216</v>
      </c>
      <c r="J3769" t="s">
        <v>120</v>
      </c>
      <c r="K3769" t="s">
        <v>217</v>
      </c>
      <c r="L3769">
        <v>300</v>
      </c>
      <c r="M3769" t="s">
        <v>192</v>
      </c>
      <c r="N3769">
        <v>3</v>
      </c>
      <c r="O3769">
        <v>893.45</v>
      </c>
      <c r="P3769">
        <v>3410</v>
      </c>
      <c r="Q3769" t="str">
        <f t="shared" si="59"/>
        <v>4-Medium C&amp;I</v>
      </c>
    </row>
    <row r="3770" spans="1:17" x14ac:dyDescent="0.35">
      <c r="A3770">
        <v>5</v>
      </c>
      <c r="B3770" t="s">
        <v>182</v>
      </c>
      <c r="C3770">
        <v>2020</v>
      </c>
      <c r="D3770">
        <v>12</v>
      </c>
      <c r="E3770" t="s">
        <v>256</v>
      </c>
      <c r="F3770">
        <v>5</v>
      </c>
      <c r="G3770" t="s">
        <v>196</v>
      </c>
      <c r="H3770">
        <v>701</v>
      </c>
      <c r="I3770" t="s">
        <v>207</v>
      </c>
      <c r="J3770" t="s">
        <v>208</v>
      </c>
      <c r="K3770" t="s">
        <v>209</v>
      </c>
      <c r="L3770">
        <v>460</v>
      </c>
      <c r="M3770" t="s">
        <v>199</v>
      </c>
      <c r="N3770">
        <v>64</v>
      </c>
      <c r="O3770">
        <v>1160829.3400000001</v>
      </c>
      <c r="P3770">
        <v>6897557</v>
      </c>
      <c r="Q3770" t="str">
        <f t="shared" si="59"/>
        <v>5-Large C&amp;I</v>
      </c>
    </row>
    <row r="3771" spans="1:17" x14ac:dyDescent="0.35">
      <c r="A3771">
        <v>4</v>
      </c>
      <c r="B3771" t="s">
        <v>188</v>
      </c>
      <c r="C3771">
        <v>2020</v>
      </c>
      <c r="D3771">
        <v>12</v>
      </c>
      <c r="E3771" t="s">
        <v>256</v>
      </c>
      <c r="F3771">
        <v>3</v>
      </c>
      <c r="G3771" t="s">
        <v>190</v>
      </c>
      <c r="H3771">
        <v>955</v>
      </c>
      <c r="I3771" t="s">
        <v>283</v>
      </c>
      <c r="J3771" t="s">
        <v>128</v>
      </c>
      <c r="K3771" t="s">
        <v>264</v>
      </c>
      <c r="L3771">
        <v>4532</v>
      </c>
      <c r="M3771" t="s">
        <v>201</v>
      </c>
      <c r="N3771">
        <v>1</v>
      </c>
      <c r="O3771">
        <v>1074.6600000000001</v>
      </c>
      <c r="P3771">
        <v>17897</v>
      </c>
      <c r="Q3771" t="str">
        <f t="shared" si="59"/>
        <v>4-Medium C&amp;I</v>
      </c>
    </row>
    <row r="3772" spans="1:17" x14ac:dyDescent="0.35">
      <c r="A3772">
        <v>5</v>
      </c>
      <c r="B3772" t="s">
        <v>182</v>
      </c>
      <c r="C3772">
        <v>2020</v>
      </c>
      <c r="D3772">
        <v>12</v>
      </c>
      <c r="E3772" t="s">
        <v>256</v>
      </c>
      <c r="F3772">
        <v>10</v>
      </c>
      <c r="G3772" t="s">
        <v>239</v>
      </c>
      <c r="H3772">
        <v>903</v>
      </c>
      <c r="I3772" t="s">
        <v>240</v>
      </c>
      <c r="J3772" t="s">
        <v>122</v>
      </c>
      <c r="K3772" t="s">
        <v>231</v>
      </c>
      <c r="L3772">
        <v>4513</v>
      </c>
      <c r="M3772" t="s">
        <v>241</v>
      </c>
      <c r="N3772">
        <v>32252</v>
      </c>
      <c r="O3772">
        <v>4208236.68</v>
      </c>
      <c r="P3772">
        <v>32808871</v>
      </c>
      <c r="Q3772" t="str">
        <f t="shared" si="59"/>
        <v>1-Residential</v>
      </c>
    </row>
    <row r="3773" spans="1:17" x14ac:dyDescent="0.35">
      <c r="A3773">
        <v>5</v>
      </c>
      <c r="B3773" t="s">
        <v>182</v>
      </c>
      <c r="C3773">
        <v>2020</v>
      </c>
      <c r="D3773">
        <v>12</v>
      </c>
      <c r="E3773" t="s">
        <v>256</v>
      </c>
      <c r="F3773">
        <v>3</v>
      </c>
      <c r="G3773" t="s">
        <v>190</v>
      </c>
      <c r="H3773">
        <v>2</v>
      </c>
      <c r="I3773" t="s">
        <v>265</v>
      </c>
      <c r="J3773" t="s">
        <v>122</v>
      </c>
      <c r="K3773" t="s">
        <v>231</v>
      </c>
      <c r="L3773">
        <v>300</v>
      </c>
      <c r="M3773" t="s">
        <v>192</v>
      </c>
      <c r="N3773">
        <v>1</v>
      </c>
      <c r="O3773">
        <v>18.649999999999999</v>
      </c>
      <c r="P3773">
        <v>50</v>
      </c>
      <c r="Q3773" t="str">
        <f t="shared" si="59"/>
        <v>1-Residential</v>
      </c>
    </row>
    <row r="3774" spans="1:17" x14ac:dyDescent="0.35">
      <c r="A3774">
        <v>5</v>
      </c>
      <c r="B3774" t="s">
        <v>182</v>
      </c>
      <c r="C3774">
        <v>2020</v>
      </c>
      <c r="D3774">
        <v>12</v>
      </c>
      <c r="E3774" t="s">
        <v>256</v>
      </c>
      <c r="F3774">
        <v>6</v>
      </c>
      <c r="G3774" t="s">
        <v>193</v>
      </c>
      <c r="H3774">
        <v>612</v>
      </c>
      <c r="I3774" t="s">
        <v>224</v>
      </c>
      <c r="J3774" t="s">
        <v>117</v>
      </c>
      <c r="K3774" t="s">
        <v>225</v>
      </c>
      <c r="L3774">
        <v>700</v>
      </c>
      <c r="M3774" t="s">
        <v>194</v>
      </c>
      <c r="N3774">
        <v>2</v>
      </c>
      <c r="O3774">
        <v>81.02</v>
      </c>
      <c r="P3774">
        <v>331</v>
      </c>
      <c r="Q3774" t="str">
        <f t="shared" si="59"/>
        <v>3-Small C&amp;I</v>
      </c>
    </row>
    <row r="3775" spans="1:17" x14ac:dyDescent="0.35">
      <c r="A3775">
        <v>5</v>
      </c>
      <c r="B3775" t="s">
        <v>182</v>
      </c>
      <c r="C3775">
        <v>2020</v>
      </c>
      <c r="D3775">
        <v>12</v>
      </c>
      <c r="E3775" t="s">
        <v>256</v>
      </c>
      <c r="F3775">
        <v>6</v>
      </c>
      <c r="G3775" t="s">
        <v>193</v>
      </c>
      <c r="H3775">
        <v>621</v>
      </c>
      <c r="I3775" t="s">
        <v>260</v>
      </c>
      <c r="J3775" t="s">
        <v>117</v>
      </c>
      <c r="K3775" t="s">
        <v>225</v>
      </c>
      <c r="L3775">
        <v>4562</v>
      </c>
      <c r="M3775" t="s">
        <v>212</v>
      </c>
      <c r="N3775">
        <v>12</v>
      </c>
      <c r="O3775">
        <v>233.25</v>
      </c>
      <c r="P3775">
        <v>1538</v>
      </c>
      <c r="Q3775" t="str">
        <f t="shared" si="59"/>
        <v>3-Small C&amp;I</v>
      </c>
    </row>
    <row r="3776" spans="1:17" x14ac:dyDescent="0.35">
      <c r="A3776">
        <v>5</v>
      </c>
      <c r="B3776" t="s">
        <v>182</v>
      </c>
      <c r="C3776">
        <v>2020</v>
      </c>
      <c r="D3776">
        <v>12</v>
      </c>
      <c r="E3776" t="s">
        <v>256</v>
      </c>
      <c r="F3776">
        <v>10</v>
      </c>
      <c r="G3776" t="s">
        <v>239</v>
      </c>
      <c r="H3776">
        <v>905</v>
      </c>
      <c r="I3776" t="s">
        <v>273</v>
      </c>
      <c r="J3776" t="s">
        <v>123</v>
      </c>
      <c r="K3776" t="s">
        <v>243</v>
      </c>
      <c r="L3776">
        <v>4513</v>
      </c>
      <c r="M3776" t="s">
        <v>241</v>
      </c>
      <c r="N3776">
        <v>4827</v>
      </c>
      <c r="O3776">
        <v>171889.73</v>
      </c>
      <c r="P3776">
        <v>4622328</v>
      </c>
      <c r="Q3776" t="str">
        <f t="shared" si="59"/>
        <v>2-Low Income Residential</v>
      </c>
    </row>
    <row r="3777" spans="1:17" x14ac:dyDescent="0.35">
      <c r="A3777">
        <v>4</v>
      </c>
      <c r="B3777" t="s">
        <v>188</v>
      </c>
      <c r="C3777">
        <v>2020</v>
      </c>
      <c r="D3777">
        <v>12</v>
      </c>
      <c r="E3777" t="s">
        <v>256</v>
      </c>
      <c r="F3777">
        <v>10</v>
      </c>
      <c r="G3777" t="s">
        <v>239</v>
      </c>
      <c r="H3777">
        <v>905</v>
      </c>
      <c r="I3777" t="s">
        <v>273</v>
      </c>
      <c r="J3777" t="s">
        <v>123</v>
      </c>
      <c r="K3777" t="s">
        <v>243</v>
      </c>
      <c r="L3777">
        <v>4513</v>
      </c>
      <c r="M3777" t="s">
        <v>241</v>
      </c>
      <c r="N3777">
        <v>4</v>
      </c>
      <c r="O3777">
        <v>103.67</v>
      </c>
      <c r="P3777">
        <v>2450</v>
      </c>
      <c r="Q3777" t="str">
        <f t="shared" si="59"/>
        <v>2-Low Income Residential</v>
      </c>
    </row>
    <row r="3778" spans="1:17" x14ac:dyDescent="0.35">
      <c r="A3778">
        <v>4</v>
      </c>
      <c r="B3778" t="s">
        <v>188</v>
      </c>
      <c r="C3778">
        <v>2020</v>
      </c>
      <c r="D3778">
        <v>12</v>
      </c>
      <c r="E3778" t="s">
        <v>256</v>
      </c>
      <c r="F3778">
        <v>1</v>
      </c>
      <c r="G3778" t="s">
        <v>184</v>
      </c>
      <c r="H3778">
        <v>905</v>
      </c>
      <c r="I3778" t="s">
        <v>273</v>
      </c>
      <c r="J3778" t="s">
        <v>123</v>
      </c>
      <c r="K3778" t="s">
        <v>243</v>
      </c>
      <c r="L3778">
        <v>4512</v>
      </c>
      <c r="M3778" t="s">
        <v>187</v>
      </c>
      <c r="N3778">
        <v>111</v>
      </c>
      <c r="O3778">
        <v>3837.08</v>
      </c>
      <c r="P3778">
        <v>95284</v>
      </c>
      <c r="Q3778" t="str">
        <f t="shared" si="59"/>
        <v>2-Low Income Residential</v>
      </c>
    </row>
    <row r="3779" spans="1:17" x14ac:dyDescent="0.35">
      <c r="A3779">
        <v>5</v>
      </c>
      <c r="B3779" t="s">
        <v>182</v>
      </c>
      <c r="C3779">
        <v>2020</v>
      </c>
      <c r="D3779">
        <v>12</v>
      </c>
      <c r="E3779" t="s">
        <v>256</v>
      </c>
      <c r="F3779">
        <v>6</v>
      </c>
      <c r="G3779" t="s">
        <v>193</v>
      </c>
      <c r="H3779">
        <v>615</v>
      </c>
      <c r="I3779" t="s">
        <v>293</v>
      </c>
      <c r="J3779" t="s">
        <v>124</v>
      </c>
      <c r="K3779" t="s">
        <v>262</v>
      </c>
      <c r="L3779">
        <v>4562</v>
      </c>
      <c r="M3779" t="s">
        <v>212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182</v>
      </c>
      <c r="C3780">
        <v>2020</v>
      </c>
      <c r="D3780">
        <v>12</v>
      </c>
      <c r="E3780" t="s">
        <v>256</v>
      </c>
      <c r="F3780">
        <v>6</v>
      </c>
      <c r="G3780" t="s">
        <v>193</v>
      </c>
      <c r="H3780">
        <v>618</v>
      </c>
      <c r="I3780" t="s">
        <v>295</v>
      </c>
      <c r="J3780" t="s">
        <v>131</v>
      </c>
      <c r="K3780" t="s">
        <v>281</v>
      </c>
      <c r="L3780">
        <v>4562</v>
      </c>
      <c r="M3780" t="s">
        <v>212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182</v>
      </c>
      <c r="C3781">
        <v>2020</v>
      </c>
      <c r="D3781">
        <v>12</v>
      </c>
      <c r="E3781" t="s">
        <v>256</v>
      </c>
      <c r="F3781">
        <v>79</v>
      </c>
      <c r="G3781" t="s">
        <v>213</v>
      </c>
      <c r="H3781">
        <v>153</v>
      </c>
      <c r="I3781" t="s">
        <v>270</v>
      </c>
      <c r="J3781" t="s">
        <v>271</v>
      </c>
      <c r="K3781" t="s">
        <v>271</v>
      </c>
      <c r="L3781">
        <v>1579</v>
      </c>
      <c r="M3781" t="s">
        <v>272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182</v>
      </c>
      <c r="C3782">
        <v>2020</v>
      </c>
      <c r="D3782">
        <v>12</v>
      </c>
      <c r="E3782" t="s">
        <v>256</v>
      </c>
      <c r="F3782">
        <v>6</v>
      </c>
      <c r="G3782" t="s">
        <v>193</v>
      </c>
      <c r="H3782">
        <v>616</v>
      </c>
      <c r="I3782" t="s">
        <v>200</v>
      </c>
      <c r="J3782" t="s">
        <v>126</v>
      </c>
      <c r="K3782" t="s">
        <v>198</v>
      </c>
      <c r="L3782">
        <v>4562</v>
      </c>
      <c r="M3782" t="s">
        <v>212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188</v>
      </c>
      <c r="C3783">
        <v>2020</v>
      </c>
      <c r="D3783">
        <v>12</v>
      </c>
      <c r="E3783" t="s">
        <v>256</v>
      </c>
      <c r="F3783">
        <v>5</v>
      </c>
      <c r="G3783" t="s">
        <v>196</v>
      </c>
      <c r="H3783">
        <v>950</v>
      </c>
      <c r="I3783" t="s">
        <v>185</v>
      </c>
      <c r="J3783" t="s">
        <v>116</v>
      </c>
      <c r="K3783" t="s">
        <v>186</v>
      </c>
      <c r="L3783">
        <v>4552</v>
      </c>
      <c r="M3783" t="s">
        <v>277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182</v>
      </c>
      <c r="C3784">
        <v>2020</v>
      </c>
      <c r="D3784">
        <v>12</v>
      </c>
      <c r="E3784" t="s">
        <v>256</v>
      </c>
      <c r="F3784">
        <v>75</v>
      </c>
      <c r="G3784" t="s">
        <v>213</v>
      </c>
      <c r="H3784">
        <v>950</v>
      </c>
      <c r="I3784" t="s">
        <v>185</v>
      </c>
      <c r="J3784" t="s">
        <v>116</v>
      </c>
      <c r="K3784" t="s">
        <v>186</v>
      </c>
      <c r="L3784">
        <v>4575</v>
      </c>
      <c r="M3784" t="s">
        <v>213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182</v>
      </c>
      <c r="C3785">
        <v>2020</v>
      </c>
      <c r="D3785">
        <v>12</v>
      </c>
      <c r="E3785" t="s">
        <v>256</v>
      </c>
      <c r="F3785">
        <v>79</v>
      </c>
      <c r="G3785" t="s">
        <v>213</v>
      </c>
      <c r="H3785">
        <v>950</v>
      </c>
      <c r="I3785" t="s">
        <v>185</v>
      </c>
      <c r="J3785" t="s">
        <v>116</v>
      </c>
      <c r="K3785" t="s">
        <v>186</v>
      </c>
      <c r="L3785">
        <v>4579</v>
      </c>
      <c r="M3785" t="s">
        <v>222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182</v>
      </c>
      <c r="C3786">
        <v>2020</v>
      </c>
      <c r="D3786">
        <v>12</v>
      </c>
      <c r="E3786" t="s">
        <v>256</v>
      </c>
      <c r="F3786">
        <v>5</v>
      </c>
      <c r="G3786" t="s">
        <v>196</v>
      </c>
      <c r="H3786">
        <v>11</v>
      </c>
      <c r="I3786" t="s">
        <v>284</v>
      </c>
      <c r="J3786" t="s">
        <v>116</v>
      </c>
      <c r="K3786" t="s">
        <v>186</v>
      </c>
      <c r="L3786">
        <v>460</v>
      </c>
      <c r="M3786" t="s">
        <v>199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182</v>
      </c>
      <c r="C3787">
        <v>2020</v>
      </c>
      <c r="D3787">
        <v>12</v>
      </c>
      <c r="E3787" t="s">
        <v>256</v>
      </c>
      <c r="F3787">
        <v>77</v>
      </c>
      <c r="G3787" t="s">
        <v>213</v>
      </c>
      <c r="H3787">
        <v>5</v>
      </c>
      <c r="I3787" t="s">
        <v>191</v>
      </c>
      <c r="J3787" t="s">
        <v>116</v>
      </c>
      <c r="K3787" t="s">
        <v>186</v>
      </c>
      <c r="L3787">
        <v>1577</v>
      </c>
      <c r="M3787" t="s">
        <v>234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182</v>
      </c>
      <c r="C3788">
        <v>2020</v>
      </c>
      <c r="D3788">
        <v>12</v>
      </c>
      <c r="E3788" t="s">
        <v>256</v>
      </c>
      <c r="F3788">
        <v>3</v>
      </c>
      <c r="G3788" t="s">
        <v>190</v>
      </c>
      <c r="H3788">
        <v>5</v>
      </c>
      <c r="I3788" t="s">
        <v>191</v>
      </c>
      <c r="J3788" t="s">
        <v>116</v>
      </c>
      <c r="K3788" t="s">
        <v>186</v>
      </c>
      <c r="L3788">
        <v>300</v>
      </c>
      <c r="M3788" t="s">
        <v>192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182</v>
      </c>
      <c r="C3789">
        <v>2020</v>
      </c>
      <c r="D3789">
        <v>12</v>
      </c>
      <c r="E3789" t="s">
        <v>256</v>
      </c>
      <c r="F3789">
        <v>3</v>
      </c>
      <c r="G3789" t="s">
        <v>190</v>
      </c>
      <c r="H3789">
        <v>9</v>
      </c>
      <c r="I3789" t="s">
        <v>276</v>
      </c>
      <c r="J3789" t="s">
        <v>118</v>
      </c>
      <c r="K3789" t="s">
        <v>237</v>
      </c>
      <c r="L3789">
        <v>300</v>
      </c>
      <c r="M3789" t="s">
        <v>192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188</v>
      </c>
      <c r="C3790">
        <v>2020</v>
      </c>
      <c r="D3790">
        <v>12</v>
      </c>
      <c r="E3790" t="s">
        <v>256</v>
      </c>
      <c r="F3790">
        <v>3</v>
      </c>
      <c r="G3790" t="s">
        <v>190</v>
      </c>
      <c r="H3790">
        <v>951</v>
      </c>
      <c r="I3790" t="s">
        <v>251</v>
      </c>
      <c r="J3790" t="s">
        <v>127</v>
      </c>
      <c r="K3790" t="s">
        <v>250</v>
      </c>
      <c r="L3790">
        <v>4532</v>
      </c>
      <c r="M3790" t="s">
        <v>201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188</v>
      </c>
      <c r="C3791">
        <v>2020</v>
      </c>
      <c r="D3791">
        <v>12</v>
      </c>
      <c r="E3791" t="s">
        <v>256</v>
      </c>
      <c r="F3791">
        <v>5</v>
      </c>
      <c r="G3791" t="s">
        <v>196</v>
      </c>
      <c r="H3791">
        <v>18</v>
      </c>
      <c r="I3791" t="s">
        <v>216</v>
      </c>
      <c r="J3791" t="s">
        <v>120</v>
      </c>
      <c r="K3791" t="s">
        <v>217</v>
      </c>
      <c r="L3791">
        <v>460</v>
      </c>
      <c r="M3791" t="s">
        <v>199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182</v>
      </c>
      <c r="C3792">
        <v>2020</v>
      </c>
      <c r="D3792">
        <v>12</v>
      </c>
      <c r="E3792" t="s">
        <v>256</v>
      </c>
      <c r="F3792">
        <v>77</v>
      </c>
      <c r="G3792" t="s">
        <v>213</v>
      </c>
      <c r="H3792">
        <v>18</v>
      </c>
      <c r="I3792" t="s">
        <v>216</v>
      </c>
      <c r="J3792" t="s">
        <v>120</v>
      </c>
      <c r="K3792" t="s">
        <v>217</v>
      </c>
      <c r="L3792">
        <v>1577</v>
      </c>
      <c r="M3792" t="s">
        <v>234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188</v>
      </c>
      <c r="C3793">
        <v>2020</v>
      </c>
      <c r="D3793">
        <v>12</v>
      </c>
      <c r="E3793" t="s">
        <v>256</v>
      </c>
      <c r="F3793">
        <v>3</v>
      </c>
      <c r="G3793" t="s">
        <v>190</v>
      </c>
      <c r="H3793">
        <v>953</v>
      </c>
      <c r="I3793" t="s">
        <v>214</v>
      </c>
      <c r="J3793" t="s">
        <v>119</v>
      </c>
      <c r="K3793" t="s">
        <v>215</v>
      </c>
      <c r="L3793">
        <v>4532</v>
      </c>
      <c r="M3793" t="s">
        <v>201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182</v>
      </c>
      <c r="C3794">
        <v>2020</v>
      </c>
      <c r="D3794">
        <v>12</v>
      </c>
      <c r="E3794" t="s">
        <v>256</v>
      </c>
      <c r="F3794">
        <v>75</v>
      </c>
      <c r="G3794" t="s">
        <v>213</v>
      </c>
      <c r="H3794">
        <v>701</v>
      </c>
      <c r="I3794" t="s">
        <v>207</v>
      </c>
      <c r="J3794" t="s">
        <v>208</v>
      </c>
      <c r="K3794" t="s">
        <v>209</v>
      </c>
      <c r="L3794">
        <v>1575</v>
      </c>
      <c r="M3794" t="s">
        <v>219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182</v>
      </c>
      <c r="C3795">
        <v>2020</v>
      </c>
      <c r="D3795">
        <v>12</v>
      </c>
      <c r="E3795" t="s">
        <v>256</v>
      </c>
      <c r="F3795">
        <v>3</v>
      </c>
      <c r="G3795" t="s">
        <v>190</v>
      </c>
      <c r="H3795">
        <v>710</v>
      </c>
      <c r="I3795" t="s">
        <v>221</v>
      </c>
      <c r="J3795" t="s">
        <v>208</v>
      </c>
      <c r="K3795" t="s">
        <v>209</v>
      </c>
      <c r="L3795">
        <v>4532</v>
      </c>
      <c r="M3795" t="s">
        <v>201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182</v>
      </c>
      <c r="C3796">
        <v>2020</v>
      </c>
      <c r="D3796">
        <v>12</v>
      </c>
      <c r="E3796" t="s">
        <v>256</v>
      </c>
      <c r="F3796">
        <v>3</v>
      </c>
      <c r="G3796" t="s">
        <v>190</v>
      </c>
      <c r="H3796">
        <v>700</v>
      </c>
      <c r="I3796" t="s">
        <v>274</v>
      </c>
      <c r="J3796" t="s">
        <v>208</v>
      </c>
      <c r="K3796" t="s">
        <v>209</v>
      </c>
      <c r="L3796">
        <v>300</v>
      </c>
      <c r="M3796" t="s">
        <v>192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182</v>
      </c>
      <c r="C3797">
        <v>2020</v>
      </c>
      <c r="D3797">
        <v>12</v>
      </c>
      <c r="E3797" t="s">
        <v>256</v>
      </c>
      <c r="F3797">
        <v>3</v>
      </c>
      <c r="G3797" t="s">
        <v>190</v>
      </c>
      <c r="H3797">
        <v>16</v>
      </c>
      <c r="I3797" t="s">
        <v>282</v>
      </c>
      <c r="J3797" t="s">
        <v>128</v>
      </c>
      <c r="K3797" t="s">
        <v>264</v>
      </c>
      <c r="L3797">
        <v>300</v>
      </c>
      <c r="M3797" t="s">
        <v>192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182</v>
      </c>
      <c r="C3798">
        <v>2020</v>
      </c>
      <c r="D3798">
        <v>12</v>
      </c>
      <c r="E3798" t="s">
        <v>256</v>
      </c>
      <c r="F3798">
        <v>10</v>
      </c>
      <c r="G3798" t="s">
        <v>239</v>
      </c>
      <c r="H3798">
        <v>1</v>
      </c>
      <c r="I3798" t="s">
        <v>230</v>
      </c>
      <c r="J3798" t="s">
        <v>122</v>
      </c>
      <c r="K3798" t="s">
        <v>231</v>
      </c>
      <c r="L3798">
        <v>207</v>
      </c>
      <c r="M3798" t="s">
        <v>244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188</v>
      </c>
      <c r="C3799">
        <v>2020</v>
      </c>
      <c r="D3799">
        <v>12</v>
      </c>
      <c r="E3799" t="s">
        <v>256</v>
      </c>
      <c r="F3799">
        <v>10</v>
      </c>
      <c r="G3799" t="s">
        <v>239</v>
      </c>
      <c r="H3799">
        <v>903</v>
      </c>
      <c r="I3799" t="s">
        <v>240</v>
      </c>
      <c r="J3799" t="s">
        <v>122</v>
      </c>
      <c r="K3799" t="s">
        <v>231</v>
      </c>
      <c r="L3799">
        <v>4513</v>
      </c>
      <c r="M3799" t="s">
        <v>241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182</v>
      </c>
      <c r="C3800">
        <v>2020</v>
      </c>
      <c r="D3800">
        <v>12</v>
      </c>
      <c r="E3800" t="s">
        <v>256</v>
      </c>
      <c r="F3800">
        <v>3</v>
      </c>
      <c r="G3800" t="s">
        <v>190</v>
      </c>
      <c r="H3800">
        <v>903</v>
      </c>
      <c r="I3800" t="s">
        <v>240</v>
      </c>
      <c r="J3800" t="s">
        <v>122</v>
      </c>
      <c r="K3800" t="s">
        <v>231</v>
      </c>
      <c r="L3800">
        <v>4532</v>
      </c>
      <c r="M3800" t="s">
        <v>201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188</v>
      </c>
      <c r="C3801">
        <v>2020</v>
      </c>
      <c r="D3801">
        <v>12</v>
      </c>
      <c r="E3801" t="s">
        <v>256</v>
      </c>
      <c r="F3801">
        <v>1</v>
      </c>
      <c r="G3801" t="s">
        <v>184</v>
      </c>
      <c r="H3801">
        <v>903</v>
      </c>
      <c r="I3801" t="s">
        <v>240</v>
      </c>
      <c r="J3801" t="s">
        <v>122</v>
      </c>
      <c r="K3801" t="s">
        <v>231</v>
      </c>
      <c r="L3801">
        <v>4512</v>
      </c>
      <c r="M3801" t="s">
        <v>187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182</v>
      </c>
      <c r="C3802">
        <v>2020</v>
      </c>
      <c r="D3802">
        <v>12</v>
      </c>
      <c r="E3802" t="s">
        <v>256</v>
      </c>
      <c r="F3802">
        <v>72</v>
      </c>
      <c r="G3802" t="s">
        <v>213</v>
      </c>
      <c r="H3802">
        <v>1</v>
      </c>
      <c r="I3802" t="s">
        <v>230</v>
      </c>
      <c r="J3802" t="s">
        <v>122</v>
      </c>
      <c r="K3802" t="s">
        <v>231</v>
      </c>
      <c r="L3802">
        <v>1572</v>
      </c>
      <c r="M3802" t="s">
        <v>232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182</v>
      </c>
      <c r="C3803">
        <v>2020</v>
      </c>
      <c r="D3803">
        <v>12</v>
      </c>
      <c r="E3803" t="s">
        <v>256</v>
      </c>
      <c r="F3803">
        <v>75</v>
      </c>
      <c r="G3803" t="s">
        <v>213</v>
      </c>
      <c r="H3803">
        <v>13</v>
      </c>
      <c r="I3803" t="s">
        <v>297</v>
      </c>
      <c r="J3803" t="s">
        <v>120</v>
      </c>
      <c r="K3803" t="s">
        <v>217</v>
      </c>
      <c r="L3803">
        <v>1575</v>
      </c>
      <c r="M3803" t="s">
        <v>219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182</v>
      </c>
      <c r="C3804">
        <v>2020</v>
      </c>
      <c r="D3804">
        <v>12</v>
      </c>
      <c r="E3804" t="s">
        <v>256</v>
      </c>
      <c r="F3804">
        <v>3</v>
      </c>
      <c r="G3804" t="s">
        <v>190</v>
      </c>
      <c r="H3804">
        <v>602</v>
      </c>
      <c r="I3804" t="s">
        <v>247</v>
      </c>
      <c r="J3804" t="s">
        <v>126</v>
      </c>
      <c r="K3804" t="s">
        <v>198</v>
      </c>
      <c r="L3804">
        <v>300</v>
      </c>
      <c r="M3804" t="s">
        <v>192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182</v>
      </c>
      <c r="C3805">
        <v>2020</v>
      </c>
      <c r="D3805">
        <v>12</v>
      </c>
      <c r="E3805" t="s">
        <v>256</v>
      </c>
      <c r="F3805">
        <v>10</v>
      </c>
      <c r="G3805" t="s">
        <v>239</v>
      </c>
      <c r="H3805">
        <v>603</v>
      </c>
      <c r="I3805" t="s">
        <v>197</v>
      </c>
      <c r="J3805" t="s">
        <v>126</v>
      </c>
      <c r="K3805" t="s">
        <v>198</v>
      </c>
      <c r="L3805">
        <v>207</v>
      </c>
      <c r="M3805" t="s">
        <v>244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188</v>
      </c>
      <c r="C3806">
        <v>2020</v>
      </c>
      <c r="D3806">
        <v>12</v>
      </c>
      <c r="E3806" t="s">
        <v>256</v>
      </c>
      <c r="F3806">
        <v>6</v>
      </c>
      <c r="G3806" t="s">
        <v>193</v>
      </c>
      <c r="H3806">
        <v>615</v>
      </c>
      <c r="I3806" t="s">
        <v>293</v>
      </c>
      <c r="J3806" t="s">
        <v>124</v>
      </c>
      <c r="K3806" t="s">
        <v>262</v>
      </c>
      <c r="L3806">
        <v>4562</v>
      </c>
      <c r="M3806" t="s">
        <v>212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182</v>
      </c>
      <c r="C3807">
        <v>2020</v>
      </c>
      <c r="D3807">
        <v>12</v>
      </c>
      <c r="E3807" t="s">
        <v>256</v>
      </c>
      <c r="F3807">
        <v>60</v>
      </c>
      <c r="G3807" t="s">
        <v>213</v>
      </c>
      <c r="H3807">
        <v>624</v>
      </c>
      <c r="I3807" t="s">
        <v>227</v>
      </c>
      <c r="J3807" t="s">
        <v>125</v>
      </c>
      <c r="K3807" t="s">
        <v>228</v>
      </c>
      <c r="L3807">
        <v>4563</v>
      </c>
      <c r="M3807" t="s">
        <v>229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182</v>
      </c>
      <c r="C3808">
        <v>2020</v>
      </c>
      <c r="D3808">
        <v>12</v>
      </c>
      <c r="E3808" t="s">
        <v>256</v>
      </c>
      <c r="F3808">
        <v>1</v>
      </c>
      <c r="G3808" t="s">
        <v>184</v>
      </c>
      <c r="H3808">
        <v>602</v>
      </c>
      <c r="I3808" t="s">
        <v>247</v>
      </c>
      <c r="J3808" t="s">
        <v>126</v>
      </c>
      <c r="K3808" t="s">
        <v>198</v>
      </c>
      <c r="L3808">
        <v>200</v>
      </c>
      <c r="M3808" t="s">
        <v>211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182</v>
      </c>
      <c r="C3809">
        <v>2020</v>
      </c>
      <c r="D3809">
        <v>12</v>
      </c>
      <c r="E3809" t="s">
        <v>256</v>
      </c>
      <c r="F3809">
        <v>10</v>
      </c>
      <c r="G3809" t="s">
        <v>239</v>
      </c>
      <c r="H3809">
        <v>602</v>
      </c>
      <c r="I3809" t="s">
        <v>247</v>
      </c>
      <c r="J3809" t="s">
        <v>126</v>
      </c>
      <c r="K3809" t="s">
        <v>198</v>
      </c>
      <c r="L3809">
        <v>207</v>
      </c>
      <c r="M3809" t="s">
        <v>244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182</v>
      </c>
      <c r="C3810">
        <v>2020</v>
      </c>
      <c r="D3810">
        <v>12</v>
      </c>
      <c r="E3810" t="s">
        <v>256</v>
      </c>
      <c r="F3810">
        <v>5</v>
      </c>
      <c r="G3810" t="s">
        <v>196</v>
      </c>
      <c r="H3810">
        <v>8</v>
      </c>
      <c r="I3810" t="s">
        <v>249</v>
      </c>
      <c r="J3810" t="s">
        <v>127</v>
      </c>
      <c r="K3810" t="s">
        <v>250</v>
      </c>
      <c r="L3810">
        <v>460</v>
      </c>
      <c r="M3810" t="s">
        <v>199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188</v>
      </c>
      <c r="C3811">
        <v>2020</v>
      </c>
      <c r="D3811">
        <v>12</v>
      </c>
      <c r="E3811" t="s">
        <v>256</v>
      </c>
      <c r="F3811">
        <v>3</v>
      </c>
      <c r="G3811" t="s">
        <v>190</v>
      </c>
      <c r="H3811">
        <v>950</v>
      </c>
      <c r="I3811" t="s">
        <v>185</v>
      </c>
      <c r="J3811" t="s">
        <v>116</v>
      </c>
      <c r="K3811" t="s">
        <v>186</v>
      </c>
      <c r="L3811">
        <v>4532</v>
      </c>
      <c r="M3811" t="s">
        <v>201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182</v>
      </c>
      <c r="C3812">
        <v>2020</v>
      </c>
      <c r="D3812">
        <v>12</v>
      </c>
      <c r="E3812" t="s">
        <v>256</v>
      </c>
      <c r="F3812">
        <v>10</v>
      </c>
      <c r="G3812" t="s">
        <v>239</v>
      </c>
      <c r="H3812">
        <v>950</v>
      </c>
      <c r="I3812" t="s">
        <v>185</v>
      </c>
      <c r="J3812" t="s">
        <v>116</v>
      </c>
      <c r="K3812" t="s">
        <v>186</v>
      </c>
      <c r="L3812">
        <v>4513</v>
      </c>
      <c r="M3812" t="s">
        <v>241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182</v>
      </c>
      <c r="C3813">
        <v>2020</v>
      </c>
      <c r="D3813">
        <v>12</v>
      </c>
      <c r="E3813" t="s">
        <v>256</v>
      </c>
      <c r="F3813">
        <v>6</v>
      </c>
      <c r="G3813" t="s">
        <v>193</v>
      </c>
      <c r="H3813">
        <v>5</v>
      </c>
      <c r="I3813" t="s">
        <v>191</v>
      </c>
      <c r="J3813" t="s">
        <v>116</v>
      </c>
      <c r="K3813" t="s">
        <v>186</v>
      </c>
      <c r="L3813">
        <v>700</v>
      </c>
      <c r="M3813" t="s">
        <v>194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188</v>
      </c>
      <c r="C3814">
        <v>2020</v>
      </c>
      <c r="D3814">
        <v>12</v>
      </c>
      <c r="E3814" t="s">
        <v>256</v>
      </c>
      <c r="F3814">
        <v>3</v>
      </c>
      <c r="G3814" t="s">
        <v>190</v>
      </c>
      <c r="H3814">
        <v>952</v>
      </c>
      <c r="I3814" t="s">
        <v>236</v>
      </c>
      <c r="J3814" t="s">
        <v>118</v>
      </c>
      <c r="K3814" t="s">
        <v>237</v>
      </c>
      <c r="L3814">
        <v>4532</v>
      </c>
      <c r="M3814" t="s">
        <v>201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188</v>
      </c>
      <c r="C3815">
        <v>2020</v>
      </c>
      <c r="D3815">
        <v>12</v>
      </c>
      <c r="E3815" t="s">
        <v>256</v>
      </c>
      <c r="F3815">
        <v>3</v>
      </c>
      <c r="G3815" t="s">
        <v>190</v>
      </c>
      <c r="H3815">
        <v>9</v>
      </c>
      <c r="I3815" t="s">
        <v>276</v>
      </c>
      <c r="J3815" t="s">
        <v>118</v>
      </c>
      <c r="K3815" t="s">
        <v>237</v>
      </c>
      <c r="L3815">
        <v>300</v>
      </c>
      <c r="M3815" t="s">
        <v>192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182</v>
      </c>
      <c r="C3816">
        <v>2020</v>
      </c>
      <c r="D3816">
        <v>12</v>
      </c>
      <c r="E3816" t="s">
        <v>256</v>
      </c>
      <c r="F3816">
        <v>79</v>
      </c>
      <c r="G3816" t="s">
        <v>213</v>
      </c>
      <c r="H3816">
        <v>18</v>
      </c>
      <c r="I3816" t="s">
        <v>216</v>
      </c>
      <c r="J3816" t="s">
        <v>120</v>
      </c>
      <c r="K3816" t="s">
        <v>217</v>
      </c>
      <c r="L3816">
        <v>1579</v>
      </c>
      <c r="M3816" t="s">
        <v>272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182</v>
      </c>
      <c r="C3817">
        <v>2020</v>
      </c>
      <c r="D3817">
        <v>12</v>
      </c>
      <c r="E3817" t="s">
        <v>256</v>
      </c>
      <c r="F3817">
        <v>3</v>
      </c>
      <c r="G3817" t="s">
        <v>190</v>
      </c>
      <c r="H3817">
        <v>20</v>
      </c>
      <c r="I3817" t="s">
        <v>301</v>
      </c>
      <c r="J3817" t="s">
        <v>129</v>
      </c>
      <c r="K3817" t="s">
        <v>206</v>
      </c>
      <c r="L3817">
        <v>300</v>
      </c>
      <c r="M3817" t="s">
        <v>192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182</v>
      </c>
      <c r="C3818">
        <v>2020</v>
      </c>
      <c r="D3818">
        <v>12</v>
      </c>
      <c r="E3818" t="s">
        <v>256</v>
      </c>
      <c r="F3818">
        <v>79</v>
      </c>
      <c r="G3818" t="s">
        <v>213</v>
      </c>
      <c r="H3818">
        <v>954</v>
      </c>
      <c r="I3818" t="s">
        <v>238</v>
      </c>
      <c r="J3818" t="s">
        <v>120</v>
      </c>
      <c r="K3818" t="s">
        <v>217</v>
      </c>
      <c r="L3818">
        <v>4579</v>
      </c>
      <c r="M3818" t="s">
        <v>222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188</v>
      </c>
      <c r="C3819">
        <v>2020</v>
      </c>
      <c r="D3819">
        <v>12</v>
      </c>
      <c r="E3819" t="s">
        <v>256</v>
      </c>
      <c r="F3819">
        <v>3</v>
      </c>
      <c r="G3819" t="s">
        <v>190</v>
      </c>
      <c r="H3819">
        <v>710</v>
      </c>
      <c r="I3819" t="s">
        <v>221</v>
      </c>
      <c r="J3819" t="s">
        <v>208</v>
      </c>
      <c r="K3819" t="s">
        <v>209</v>
      </c>
      <c r="L3819">
        <v>4532</v>
      </c>
      <c r="M3819" t="s">
        <v>201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188</v>
      </c>
      <c r="C3820">
        <v>2020</v>
      </c>
      <c r="D3820">
        <v>12</v>
      </c>
      <c r="E3820" t="s">
        <v>256</v>
      </c>
      <c r="F3820">
        <v>10</v>
      </c>
      <c r="G3820" t="s">
        <v>239</v>
      </c>
      <c r="H3820">
        <v>1</v>
      </c>
      <c r="I3820" t="s">
        <v>230</v>
      </c>
      <c r="J3820" t="s">
        <v>122</v>
      </c>
      <c r="K3820" t="s">
        <v>231</v>
      </c>
      <c r="L3820">
        <v>207</v>
      </c>
      <c r="M3820" t="s">
        <v>244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188</v>
      </c>
      <c r="C3821">
        <v>2020</v>
      </c>
      <c r="D3821">
        <v>12</v>
      </c>
      <c r="E3821" t="s">
        <v>256</v>
      </c>
      <c r="F3821">
        <v>3</v>
      </c>
      <c r="G3821" t="s">
        <v>190</v>
      </c>
      <c r="H3821">
        <v>903</v>
      </c>
      <c r="I3821" t="s">
        <v>240</v>
      </c>
      <c r="J3821" t="s">
        <v>122</v>
      </c>
      <c r="K3821" t="s">
        <v>231</v>
      </c>
      <c r="L3821">
        <v>4532</v>
      </c>
      <c r="M3821" t="s">
        <v>201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182</v>
      </c>
      <c r="C3822">
        <v>2020</v>
      </c>
      <c r="D3822">
        <v>12</v>
      </c>
      <c r="E3822" t="s">
        <v>256</v>
      </c>
      <c r="F3822">
        <v>1</v>
      </c>
      <c r="G3822" t="s">
        <v>184</v>
      </c>
      <c r="H3822">
        <v>6</v>
      </c>
      <c r="I3822" t="s">
        <v>257</v>
      </c>
      <c r="J3822" t="s">
        <v>123</v>
      </c>
      <c r="K3822" t="s">
        <v>243</v>
      </c>
      <c r="L3822">
        <v>200</v>
      </c>
      <c r="M3822" t="s">
        <v>211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182</v>
      </c>
      <c r="C3823">
        <v>2020</v>
      </c>
      <c r="D3823">
        <v>12</v>
      </c>
      <c r="E3823" t="s">
        <v>256</v>
      </c>
      <c r="F3823">
        <v>6</v>
      </c>
      <c r="G3823" t="s">
        <v>193</v>
      </c>
      <c r="H3823">
        <v>613</v>
      </c>
      <c r="I3823" t="s">
        <v>259</v>
      </c>
      <c r="J3823" t="s">
        <v>117</v>
      </c>
      <c r="K3823" t="s">
        <v>225</v>
      </c>
      <c r="L3823">
        <v>700</v>
      </c>
      <c r="M3823" t="s">
        <v>194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188</v>
      </c>
      <c r="C3824">
        <v>2020</v>
      </c>
      <c r="D3824">
        <v>12</v>
      </c>
      <c r="E3824" t="s">
        <v>256</v>
      </c>
      <c r="F3824">
        <v>3</v>
      </c>
      <c r="G3824" t="s">
        <v>190</v>
      </c>
      <c r="H3824">
        <v>621</v>
      </c>
      <c r="I3824" t="s">
        <v>260</v>
      </c>
      <c r="J3824" t="s">
        <v>117</v>
      </c>
      <c r="K3824" t="s">
        <v>225</v>
      </c>
      <c r="L3824">
        <v>4532</v>
      </c>
      <c r="M3824" t="s">
        <v>201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182</v>
      </c>
      <c r="C3825">
        <v>2020</v>
      </c>
      <c r="D3825">
        <v>12</v>
      </c>
      <c r="E3825" t="s">
        <v>256</v>
      </c>
      <c r="F3825">
        <v>10</v>
      </c>
      <c r="G3825" t="s">
        <v>239</v>
      </c>
      <c r="H3825">
        <v>616</v>
      </c>
      <c r="I3825" t="s">
        <v>200</v>
      </c>
      <c r="J3825" t="s">
        <v>126</v>
      </c>
      <c r="K3825" t="s">
        <v>198</v>
      </c>
      <c r="L3825">
        <v>4513</v>
      </c>
      <c r="M3825" t="s">
        <v>241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182</v>
      </c>
      <c r="C3826">
        <v>2020</v>
      </c>
      <c r="D3826">
        <v>12</v>
      </c>
      <c r="E3826" t="s">
        <v>256</v>
      </c>
      <c r="F3826">
        <v>1</v>
      </c>
      <c r="G3826" t="s">
        <v>184</v>
      </c>
      <c r="H3826">
        <v>11</v>
      </c>
      <c r="I3826" t="s">
        <v>284</v>
      </c>
      <c r="J3826" t="s">
        <v>116</v>
      </c>
      <c r="K3826" t="s">
        <v>186</v>
      </c>
      <c r="L3826">
        <v>200</v>
      </c>
      <c r="M3826" t="s">
        <v>211</v>
      </c>
      <c r="N3826">
        <v>10</v>
      </c>
      <c r="O3826">
        <v>-1085.53</v>
      </c>
      <c r="P3826">
        <v>53695</v>
      </c>
      <c r="Q3826" t="str">
        <f t="shared" ref="Q3826:Q3845" si="60">VLOOKUP(J3826,S:T,2,FALSE)</f>
        <v>3-Small C&amp;I</v>
      </c>
    </row>
    <row r="3827" spans="1:17" x14ac:dyDescent="0.35">
      <c r="A3827">
        <v>5</v>
      </c>
      <c r="B3827" t="s">
        <v>182</v>
      </c>
      <c r="C3827">
        <v>2020</v>
      </c>
      <c r="D3827">
        <v>12</v>
      </c>
      <c r="E3827" t="s">
        <v>256</v>
      </c>
      <c r="F3827">
        <v>6</v>
      </c>
      <c r="G3827" t="s">
        <v>193</v>
      </c>
      <c r="H3827">
        <v>609</v>
      </c>
      <c r="I3827" t="s">
        <v>299</v>
      </c>
      <c r="J3827" t="s">
        <v>279</v>
      </c>
      <c r="K3827" t="s">
        <v>213</v>
      </c>
      <c r="L3827">
        <v>700</v>
      </c>
      <c r="M3827" t="s">
        <v>194</v>
      </c>
      <c r="N3827">
        <v>11</v>
      </c>
      <c r="O3827">
        <v>6082.53</v>
      </c>
      <c r="P3827">
        <v>28712</v>
      </c>
      <c r="Q3827" t="str">
        <f t="shared" si="60"/>
        <v>Street</v>
      </c>
    </row>
    <row r="3828" spans="1:17" x14ac:dyDescent="0.35">
      <c r="A3828">
        <v>5</v>
      </c>
      <c r="B3828" t="s">
        <v>182</v>
      </c>
      <c r="C3828">
        <v>2020</v>
      </c>
      <c r="D3828">
        <v>12</v>
      </c>
      <c r="E3828" t="s">
        <v>256</v>
      </c>
      <c r="F3828">
        <v>6</v>
      </c>
      <c r="G3828" t="s">
        <v>193</v>
      </c>
      <c r="H3828">
        <v>627</v>
      </c>
      <c r="I3828" t="s">
        <v>258</v>
      </c>
      <c r="J3828" t="s">
        <v>133</v>
      </c>
      <c r="K3828" t="s">
        <v>213</v>
      </c>
      <c r="L3828">
        <v>4562</v>
      </c>
      <c r="M3828" t="s">
        <v>212</v>
      </c>
      <c r="N3828">
        <v>1</v>
      </c>
      <c r="O3828">
        <v>898</v>
      </c>
      <c r="P3828">
        <v>251</v>
      </c>
      <c r="Q3828" t="str">
        <f t="shared" si="60"/>
        <v>Street</v>
      </c>
    </row>
    <row r="3829" spans="1:17" x14ac:dyDescent="0.35">
      <c r="A3829">
        <v>5</v>
      </c>
      <c r="B3829" t="s">
        <v>182</v>
      </c>
      <c r="C3829">
        <v>2020</v>
      </c>
      <c r="D3829">
        <v>12</v>
      </c>
      <c r="E3829" t="s">
        <v>256</v>
      </c>
      <c r="F3829">
        <v>5</v>
      </c>
      <c r="G3829" t="s">
        <v>196</v>
      </c>
      <c r="H3829">
        <v>5</v>
      </c>
      <c r="I3829" t="s">
        <v>191</v>
      </c>
      <c r="J3829" t="s">
        <v>116</v>
      </c>
      <c r="K3829" t="s">
        <v>186</v>
      </c>
      <c r="L3829">
        <v>460</v>
      </c>
      <c r="M3829" t="s">
        <v>199</v>
      </c>
      <c r="N3829">
        <v>912</v>
      </c>
      <c r="O3829">
        <v>196146.02</v>
      </c>
      <c r="P3829">
        <v>1431683</v>
      </c>
      <c r="Q3829" t="str">
        <f t="shared" si="60"/>
        <v>3-Small C&amp;I</v>
      </c>
    </row>
    <row r="3830" spans="1:17" x14ac:dyDescent="0.35">
      <c r="A3830">
        <v>5</v>
      </c>
      <c r="B3830" t="s">
        <v>182</v>
      </c>
      <c r="C3830">
        <v>2020</v>
      </c>
      <c r="D3830">
        <v>12</v>
      </c>
      <c r="E3830" t="s">
        <v>256</v>
      </c>
      <c r="F3830">
        <v>3</v>
      </c>
      <c r="G3830" t="s">
        <v>190</v>
      </c>
      <c r="H3830">
        <v>11</v>
      </c>
      <c r="I3830" t="s">
        <v>284</v>
      </c>
      <c r="J3830" t="s">
        <v>116</v>
      </c>
      <c r="K3830" t="s">
        <v>186</v>
      </c>
      <c r="L3830">
        <v>300</v>
      </c>
      <c r="M3830" t="s">
        <v>192</v>
      </c>
      <c r="N3830">
        <v>191</v>
      </c>
      <c r="O3830">
        <v>34398.230000000003</v>
      </c>
      <c r="P3830">
        <v>168697</v>
      </c>
      <c r="Q3830" t="str">
        <f t="shared" si="60"/>
        <v>3-Small C&amp;I</v>
      </c>
    </row>
    <row r="3831" spans="1:17" x14ac:dyDescent="0.35">
      <c r="A3831">
        <v>4</v>
      </c>
      <c r="B3831" t="s">
        <v>188</v>
      </c>
      <c r="C3831">
        <v>2020</v>
      </c>
      <c r="D3831">
        <v>12</v>
      </c>
      <c r="E3831" t="s">
        <v>256</v>
      </c>
      <c r="F3831">
        <v>3</v>
      </c>
      <c r="G3831" t="s">
        <v>190</v>
      </c>
      <c r="H3831">
        <v>10</v>
      </c>
      <c r="I3831" t="s">
        <v>252</v>
      </c>
      <c r="J3831" t="s">
        <v>119</v>
      </c>
      <c r="K3831" t="s">
        <v>215</v>
      </c>
      <c r="L3831">
        <v>300</v>
      </c>
      <c r="M3831" t="s">
        <v>192</v>
      </c>
      <c r="N3831">
        <v>30</v>
      </c>
      <c r="O3831">
        <v>2728.77</v>
      </c>
      <c r="P3831">
        <v>11757</v>
      </c>
      <c r="Q3831" t="str">
        <f t="shared" si="60"/>
        <v>3-Small C&amp;I</v>
      </c>
    </row>
    <row r="3832" spans="1:17" x14ac:dyDescent="0.35">
      <c r="A3832">
        <v>5</v>
      </c>
      <c r="B3832" t="s">
        <v>182</v>
      </c>
      <c r="C3832">
        <v>2020</v>
      </c>
      <c r="D3832">
        <v>12</v>
      </c>
      <c r="E3832" t="s">
        <v>256</v>
      </c>
      <c r="F3832">
        <v>3</v>
      </c>
      <c r="G3832" t="s">
        <v>190</v>
      </c>
      <c r="H3832">
        <v>954</v>
      </c>
      <c r="I3832" t="s">
        <v>238</v>
      </c>
      <c r="J3832" t="s">
        <v>120</v>
      </c>
      <c r="K3832" t="s">
        <v>217</v>
      </c>
      <c r="L3832">
        <v>4532</v>
      </c>
      <c r="M3832" t="s">
        <v>201</v>
      </c>
      <c r="N3832">
        <v>7585</v>
      </c>
      <c r="O3832">
        <v>11321559.24</v>
      </c>
      <c r="P3832">
        <v>141302665</v>
      </c>
      <c r="Q3832" t="str">
        <f t="shared" si="60"/>
        <v>4-Medium C&amp;I</v>
      </c>
    </row>
    <row r="3833" spans="1:17" x14ac:dyDescent="0.35">
      <c r="A3833">
        <v>5</v>
      </c>
      <c r="B3833" t="s">
        <v>182</v>
      </c>
      <c r="C3833">
        <v>2020</v>
      </c>
      <c r="D3833">
        <v>12</v>
      </c>
      <c r="E3833" t="s">
        <v>256</v>
      </c>
      <c r="F3833">
        <v>5</v>
      </c>
      <c r="G3833" t="s">
        <v>196</v>
      </c>
      <c r="H3833">
        <v>18</v>
      </c>
      <c r="I3833" t="s">
        <v>216</v>
      </c>
      <c r="J3833" t="s">
        <v>120</v>
      </c>
      <c r="K3833" t="s">
        <v>217</v>
      </c>
      <c r="L3833">
        <v>460</v>
      </c>
      <c r="M3833" t="s">
        <v>199</v>
      </c>
      <c r="N3833">
        <v>149</v>
      </c>
      <c r="O3833">
        <v>503367.39</v>
      </c>
      <c r="P3833">
        <v>2643921</v>
      </c>
      <c r="Q3833" t="str">
        <f t="shared" si="60"/>
        <v>4-Medium C&amp;I</v>
      </c>
    </row>
    <row r="3834" spans="1:17" x14ac:dyDescent="0.35">
      <c r="A3834">
        <v>5</v>
      </c>
      <c r="B3834" t="s">
        <v>182</v>
      </c>
      <c r="C3834">
        <v>2020</v>
      </c>
      <c r="D3834">
        <v>12</v>
      </c>
      <c r="E3834" t="s">
        <v>256</v>
      </c>
      <c r="F3834">
        <v>3</v>
      </c>
      <c r="G3834" t="s">
        <v>190</v>
      </c>
      <c r="H3834">
        <v>955</v>
      </c>
      <c r="I3834" t="s">
        <v>283</v>
      </c>
      <c r="J3834" t="s">
        <v>120</v>
      </c>
      <c r="K3834" t="s">
        <v>217</v>
      </c>
      <c r="L3834">
        <v>4532</v>
      </c>
      <c r="M3834" t="s">
        <v>201</v>
      </c>
      <c r="N3834">
        <v>329</v>
      </c>
      <c r="O3834">
        <v>543134.87</v>
      </c>
      <c r="P3834">
        <v>6965265</v>
      </c>
      <c r="Q3834" t="str">
        <f t="shared" si="60"/>
        <v>4-Medium C&amp;I</v>
      </c>
    </row>
    <row r="3835" spans="1:17" x14ac:dyDescent="0.35">
      <c r="A3835">
        <v>5</v>
      </c>
      <c r="B3835" t="s">
        <v>182</v>
      </c>
      <c r="C3835">
        <v>2020</v>
      </c>
      <c r="D3835">
        <v>12</v>
      </c>
      <c r="E3835" t="s">
        <v>256</v>
      </c>
      <c r="F3835">
        <v>75</v>
      </c>
      <c r="G3835" t="s">
        <v>213</v>
      </c>
      <c r="H3835">
        <v>954</v>
      </c>
      <c r="I3835" t="s">
        <v>238</v>
      </c>
      <c r="J3835" t="s">
        <v>120</v>
      </c>
      <c r="K3835" t="s">
        <v>217</v>
      </c>
      <c r="L3835">
        <v>4575</v>
      </c>
      <c r="M3835" t="s">
        <v>213</v>
      </c>
      <c r="N3835">
        <v>1</v>
      </c>
      <c r="O3835">
        <v>2824.84</v>
      </c>
      <c r="P3835">
        <v>36750</v>
      </c>
      <c r="Q3835" t="str">
        <f t="shared" si="60"/>
        <v>4-Medium C&amp;I</v>
      </c>
    </row>
    <row r="3836" spans="1:17" x14ac:dyDescent="0.35">
      <c r="A3836">
        <v>5</v>
      </c>
      <c r="B3836" t="s">
        <v>182</v>
      </c>
      <c r="C3836">
        <v>2020</v>
      </c>
      <c r="D3836">
        <v>12</v>
      </c>
      <c r="E3836" t="s">
        <v>256</v>
      </c>
      <c r="F3836">
        <v>3</v>
      </c>
      <c r="G3836" t="s">
        <v>190</v>
      </c>
      <c r="H3836">
        <v>17</v>
      </c>
      <c r="I3836" t="s">
        <v>205</v>
      </c>
      <c r="J3836" t="s">
        <v>129</v>
      </c>
      <c r="K3836" t="s">
        <v>206</v>
      </c>
      <c r="L3836">
        <v>300</v>
      </c>
      <c r="M3836" t="s">
        <v>192</v>
      </c>
      <c r="N3836">
        <v>3</v>
      </c>
      <c r="O3836">
        <v>3364.72</v>
      </c>
      <c r="P3836">
        <v>16200</v>
      </c>
      <c r="Q3836" t="str">
        <f t="shared" si="60"/>
        <v>4-Medium C&amp;I</v>
      </c>
    </row>
    <row r="3837" spans="1:17" x14ac:dyDescent="0.35">
      <c r="A3837">
        <v>5</v>
      </c>
      <c r="B3837" t="s">
        <v>182</v>
      </c>
      <c r="C3837">
        <v>2020</v>
      </c>
      <c r="D3837">
        <v>12</v>
      </c>
      <c r="E3837" t="s">
        <v>256</v>
      </c>
      <c r="F3837">
        <v>1</v>
      </c>
      <c r="G3837" t="s">
        <v>184</v>
      </c>
      <c r="H3837">
        <v>2</v>
      </c>
      <c r="I3837" t="s">
        <v>265</v>
      </c>
      <c r="J3837" t="s">
        <v>122</v>
      </c>
      <c r="K3837" t="s">
        <v>231</v>
      </c>
      <c r="L3837">
        <v>200</v>
      </c>
      <c r="M3837" t="s">
        <v>211</v>
      </c>
      <c r="N3837">
        <v>307</v>
      </c>
      <c r="O3837">
        <v>38983.1</v>
      </c>
      <c r="P3837">
        <v>157393</v>
      </c>
      <c r="Q3837" t="str">
        <f t="shared" si="60"/>
        <v>1-Residential</v>
      </c>
    </row>
    <row r="3838" spans="1:17" x14ac:dyDescent="0.35">
      <c r="A3838">
        <v>5</v>
      </c>
      <c r="B3838" t="s">
        <v>182</v>
      </c>
      <c r="C3838">
        <v>2020</v>
      </c>
      <c r="D3838">
        <v>12</v>
      </c>
      <c r="E3838" t="s">
        <v>256</v>
      </c>
      <c r="F3838">
        <v>1</v>
      </c>
      <c r="G3838" t="s">
        <v>184</v>
      </c>
      <c r="H3838">
        <v>903</v>
      </c>
      <c r="I3838" t="s">
        <v>240</v>
      </c>
      <c r="J3838" t="s">
        <v>122</v>
      </c>
      <c r="K3838" t="s">
        <v>231</v>
      </c>
      <c r="L3838">
        <v>4512</v>
      </c>
      <c r="M3838" t="s">
        <v>187</v>
      </c>
      <c r="N3838">
        <v>456223</v>
      </c>
      <c r="O3838">
        <v>36674037.240000002</v>
      </c>
      <c r="P3838">
        <v>276389045</v>
      </c>
      <c r="Q3838" t="str">
        <f t="shared" si="60"/>
        <v>1-Residential</v>
      </c>
    </row>
    <row r="3839" spans="1:17" x14ac:dyDescent="0.35">
      <c r="A3839">
        <v>5</v>
      </c>
      <c r="B3839" t="s">
        <v>182</v>
      </c>
      <c r="C3839">
        <v>2020</v>
      </c>
      <c r="D3839">
        <v>12</v>
      </c>
      <c r="E3839" t="s">
        <v>256</v>
      </c>
      <c r="F3839">
        <v>3</v>
      </c>
      <c r="G3839" t="s">
        <v>190</v>
      </c>
      <c r="H3839">
        <v>1</v>
      </c>
      <c r="I3839" t="s">
        <v>230</v>
      </c>
      <c r="J3839" t="s">
        <v>122</v>
      </c>
      <c r="K3839" t="s">
        <v>231</v>
      </c>
      <c r="L3839">
        <v>300</v>
      </c>
      <c r="M3839" t="s">
        <v>192</v>
      </c>
      <c r="N3839">
        <v>1128</v>
      </c>
      <c r="O3839">
        <v>275335.59999999998</v>
      </c>
      <c r="P3839">
        <v>1112344</v>
      </c>
      <c r="Q3839" t="str">
        <f t="shared" si="60"/>
        <v>1-Residential</v>
      </c>
    </row>
    <row r="3840" spans="1:17" x14ac:dyDescent="0.35">
      <c r="A3840">
        <v>5</v>
      </c>
      <c r="B3840" t="s">
        <v>182</v>
      </c>
      <c r="C3840">
        <v>2020</v>
      </c>
      <c r="D3840">
        <v>12</v>
      </c>
      <c r="E3840" t="s">
        <v>256</v>
      </c>
      <c r="F3840">
        <v>6</v>
      </c>
      <c r="G3840" t="s">
        <v>193</v>
      </c>
      <c r="H3840">
        <v>600</v>
      </c>
      <c r="I3840" t="s">
        <v>267</v>
      </c>
      <c r="J3840" t="s">
        <v>124</v>
      </c>
      <c r="K3840" t="s">
        <v>262</v>
      </c>
      <c r="L3840">
        <v>700</v>
      </c>
      <c r="M3840" t="s">
        <v>194</v>
      </c>
      <c r="N3840">
        <v>67</v>
      </c>
      <c r="O3840">
        <v>44948.2</v>
      </c>
      <c r="P3840">
        <v>108416</v>
      </c>
      <c r="Q3840" t="str">
        <f t="shared" si="60"/>
        <v>Street</v>
      </c>
    </row>
    <row r="3841" spans="1:17" x14ac:dyDescent="0.35">
      <c r="A3841">
        <v>4</v>
      </c>
      <c r="B3841" t="s">
        <v>188</v>
      </c>
      <c r="C3841">
        <v>2020</v>
      </c>
      <c r="D3841">
        <v>12</v>
      </c>
      <c r="E3841" t="s">
        <v>256</v>
      </c>
      <c r="F3841">
        <v>60</v>
      </c>
      <c r="G3841" t="s">
        <v>213</v>
      </c>
      <c r="H3841">
        <v>615</v>
      </c>
      <c r="I3841" t="s">
        <v>293</v>
      </c>
      <c r="J3841" t="s">
        <v>124</v>
      </c>
      <c r="K3841" t="s">
        <v>262</v>
      </c>
      <c r="L3841">
        <v>4563</v>
      </c>
      <c r="M3841" t="s">
        <v>229</v>
      </c>
      <c r="N3841">
        <v>1</v>
      </c>
      <c r="O3841">
        <v>12.42</v>
      </c>
      <c r="P3841">
        <v>38</v>
      </c>
      <c r="Q3841" t="str">
        <f t="shared" si="60"/>
        <v>Street</v>
      </c>
    </row>
    <row r="3842" spans="1:17" x14ac:dyDescent="0.35">
      <c r="A3842">
        <v>5</v>
      </c>
      <c r="B3842" t="s">
        <v>182</v>
      </c>
      <c r="C3842">
        <v>2020</v>
      </c>
      <c r="D3842">
        <v>12</v>
      </c>
      <c r="E3842" t="s">
        <v>256</v>
      </c>
      <c r="F3842">
        <v>6</v>
      </c>
      <c r="G3842" t="s">
        <v>193</v>
      </c>
      <c r="H3842">
        <v>607</v>
      </c>
      <c r="I3842" t="s">
        <v>294</v>
      </c>
      <c r="J3842" t="s">
        <v>131</v>
      </c>
      <c r="K3842" t="s">
        <v>281</v>
      </c>
      <c r="L3842">
        <v>700</v>
      </c>
      <c r="M3842" t="s">
        <v>194</v>
      </c>
      <c r="N3842">
        <v>2</v>
      </c>
      <c r="O3842">
        <v>21039.66</v>
      </c>
      <c r="P3842">
        <v>57353</v>
      </c>
      <c r="Q3842" t="str">
        <f t="shared" si="60"/>
        <v>Street</v>
      </c>
    </row>
    <row r="3843" spans="1:17" x14ac:dyDescent="0.35">
      <c r="A3843">
        <v>5</v>
      </c>
      <c r="B3843" t="s">
        <v>182</v>
      </c>
      <c r="C3843">
        <v>2020</v>
      </c>
      <c r="D3843">
        <v>12</v>
      </c>
      <c r="E3843" t="s">
        <v>256</v>
      </c>
      <c r="F3843">
        <v>6</v>
      </c>
      <c r="G3843" t="s">
        <v>193</v>
      </c>
      <c r="H3843">
        <v>624</v>
      </c>
      <c r="I3843" t="s">
        <v>227</v>
      </c>
      <c r="J3843" t="s">
        <v>125</v>
      </c>
      <c r="K3843" t="s">
        <v>228</v>
      </c>
      <c r="L3843">
        <v>4562</v>
      </c>
      <c r="M3843" t="s">
        <v>212</v>
      </c>
      <c r="N3843">
        <v>11</v>
      </c>
      <c r="O3843">
        <v>2022.49</v>
      </c>
      <c r="P3843">
        <v>14164</v>
      </c>
      <c r="Q3843" t="str">
        <f t="shared" si="60"/>
        <v>Street</v>
      </c>
    </row>
    <row r="3844" spans="1:17" x14ac:dyDescent="0.35">
      <c r="A3844">
        <v>5</v>
      </c>
      <c r="B3844" t="s">
        <v>182</v>
      </c>
      <c r="C3844">
        <v>2020</v>
      </c>
      <c r="D3844">
        <v>12</v>
      </c>
      <c r="E3844" t="s">
        <v>256</v>
      </c>
      <c r="F3844">
        <v>6</v>
      </c>
      <c r="G3844" t="s">
        <v>193</v>
      </c>
      <c r="H3844">
        <v>603</v>
      </c>
      <c r="I3844" t="s">
        <v>197</v>
      </c>
      <c r="J3844" t="s">
        <v>126</v>
      </c>
      <c r="K3844" t="s">
        <v>198</v>
      </c>
      <c r="L3844">
        <v>700</v>
      </c>
      <c r="M3844" t="s">
        <v>194</v>
      </c>
      <c r="N3844">
        <v>604</v>
      </c>
      <c r="O3844">
        <v>57429.02</v>
      </c>
      <c r="P3844">
        <v>174279</v>
      </c>
      <c r="Q3844" t="str">
        <f t="shared" si="60"/>
        <v>Street</v>
      </c>
    </row>
    <row r="3845" spans="1:17" x14ac:dyDescent="0.35">
      <c r="A3845">
        <v>5</v>
      </c>
      <c r="B3845" t="s">
        <v>182</v>
      </c>
      <c r="C3845">
        <v>2020</v>
      </c>
      <c r="D3845">
        <v>12</v>
      </c>
      <c r="E3845" t="s">
        <v>256</v>
      </c>
      <c r="F3845">
        <v>1</v>
      </c>
      <c r="G3845" t="s">
        <v>184</v>
      </c>
      <c r="H3845">
        <v>5</v>
      </c>
      <c r="I3845" t="s">
        <v>191</v>
      </c>
      <c r="J3845" t="s">
        <v>116</v>
      </c>
      <c r="K3845" t="s">
        <v>186</v>
      </c>
      <c r="L3845">
        <v>200</v>
      </c>
      <c r="M3845" t="s">
        <v>211</v>
      </c>
      <c r="N3845">
        <v>1144</v>
      </c>
      <c r="O3845">
        <v>93642.91</v>
      </c>
      <c r="P3845">
        <v>594682</v>
      </c>
      <c r="Q3845" t="str">
        <f t="shared" si="60"/>
        <v>3-Small C&amp;I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021"/>
  <sheetViews>
    <sheetView topLeftCell="I1" workbookViewId="0">
      <selection activeCell="R6" sqref="R6:R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79" customWidth="1"/>
    <col min="15" max="15" width="25.54296875" customWidth="1"/>
    <col min="16" max="16" width="2.7265625" style="179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9" width="9.81640625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1" x14ac:dyDescent="0.35">
      <c r="A1" t="s">
        <v>107</v>
      </c>
      <c r="B1" t="s">
        <v>93</v>
      </c>
      <c r="C1" t="s">
        <v>48</v>
      </c>
      <c r="D1" t="s">
        <v>108</v>
      </c>
      <c r="E1" t="s">
        <v>109</v>
      </c>
      <c r="F1" t="s">
        <v>110</v>
      </c>
      <c r="G1" t="s">
        <v>111</v>
      </c>
      <c r="H1" t="s">
        <v>112</v>
      </c>
      <c r="I1" t="s">
        <v>113</v>
      </c>
      <c r="J1" t="s">
        <v>114</v>
      </c>
      <c r="K1" t="s">
        <v>115</v>
      </c>
      <c r="L1" t="s">
        <v>49</v>
      </c>
      <c r="N1" t="s">
        <v>116</v>
      </c>
      <c r="O1" t="s">
        <v>53</v>
      </c>
      <c r="Q1" s="175" t="s">
        <v>48</v>
      </c>
      <c r="R1" s="176">
        <v>5</v>
      </c>
      <c r="T1" s="220" t="s">
        <v>351</v>
      </c>
      <c r="U1" s="246"/>
    </row>
    <row r="2" spans="1:21" x14ac:dyDescent="0.35">
      <c r="A2">
        <v>2019</v>
      </c>
      <c r="B2">
        <v>3</v>
      </c>
      <c r="C2">
        <v>4</v>
      </c>
      <c r="D2">
        <v>201</v>
      </c>
      <c r="E2" t="s">
        <v>116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117</v>
      </c>
      <c r="O2" t="s">
        <v>53</v>
      </c>
    </row>
    <row r="3" spans="1:21" x14ac:dyDescent="0.35">
      <c r="A3">
        <v>2019</v>
      </c>
      <c r="B3">
        <v>3</v>
      </c>
      <c r="C3">
        <v>4</v>
      </c>
      <c r="D3">
        <v>201</v>
      </c>
      <c r="E3" t="s">
        <v>117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127</v>
      </c>
      <c r="O3" t="s">
        <v>53</v>
      </c>
      <c r="Q3" s="175" t="s">
        <v>307</v>
      </c>
      <c r="R3" s="175" t="s">
        <v>57</v>
      </c>
    </row>
    <row r="4" spans="1:21" x14ac:dyDescent="0.35">
      <c r="A4">
        <v>2019</v>
      </c>
      <c r="B4">
        <v>3</v>
      </c>
      <c r="C4">
        <v>4</v>
      </c>
      <c r="D4">
        <v>201</v>
      </c>
      <c r="E4" t="s">
        <v>118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118</v>
      </c>
      <c r="O4" t="s">
        <v>53</v>
      </c>
      <c r="R4">
        <v>2021</v>
      </c>
    </row>
    <row r="5" spans="1:21" x14ac:dyDescent="0.35">
      <c r="A5">
        <v>2019</v>
      </c>
      <c r="B5">
        <v>3</v>
      </c>
      <c r="C5">
        <v>4</v>
      </c>
      <c r="D5">
        <v>201</v>
      </c>
      <c r="E5" t="s">
        <v>119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119</v>
      </c>
      <c r="O5" t="s">
        <v>53</v>
      </c>
      <c r="Q5" s="175" t="s">
        <v>58</v>
      </c>
      <c r="R5">
        <v>1</v>
      </c>
    </row>
    <row r="6" spans="1:21" x14ac:dyDescent="0.35">
      <c r="A6">
        <v>2019</v>
      </c>
      <c r="B6">
        <v>3</v>
      </c>
      <c r="C6">
        <v>4</v>
      </c>
      <c r="D6">
        <v>201</v>
      </c>
      <c r="E6" t="s">
        <v>120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120</v>
      </c>
      <c r="O6" t="s">
        <v>54</v>
      </c>
      <c r="Q6" s="176" t="s">
        <v>99</v>
      </c>
      <c r="R6" s="177">
        <v>44100801</v>
      </c>
    </row>
    <row r="7" spans="1:21" x14ac:dyDescent="0.35">
      <c r="A7">
        <v>2019</v>
      </c>
      <c r="B7">
        <v>3</v>
      </c>
      <c r="C7">
        <v>4</v>
      </c>
      <c r="D7">
        <v>201</v>
      </c>
      <c r="E7" t="s">
        <v>128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128</v>
      </c>
      <c r="O7" t="s">
        <v>54</v>
      </c>
      <c r="Q7" s="176" t="s">
        <v>100</v>
      </c>
      <c r="R7" s="177">
        <v>6345249.25</v>
      </c>
    </row>
    <row r="8" spans="1:21" x14ac:dyDescent="0.35">
      <c r="A8">
        <v>2019</v>
      </c>
      <c r="B8">
        <v>3</v>
      </c>
      <c r="C8">
        <v>4</v>
      </c>
      <c r="D8">
        <v>201</v>
      </c>
      <c r="E8" t="s">
        <v>121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129</v>
      </c>
      <c r="O8" t="s">
        <v>54</v>
      </c>
      <c r="Q8" s="176" t="s">
        <v>53</v>
      </c>
      <c r="R8" s="177">
        <v>10802638.33</v>
      </c>
    </row>
    <row r="9" spans="1:21" x14ac:dyDescent="0.35">
      <c r="A9">
        <v>2019</v>
      </c>
      <c r="B9">
        <v>3</v>
      </c>
      <c r="C9">
        <v>4</v>
      </c>
      <c r="D9">
        <v>201</v>
      </c>
      <c r="E9" t="s">
        <v>122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121</v>
      </c>
      <c r="O9" t="s">
        <v>55</v>
      </c>
      <c r="Q9" s="176" t="s">
        <v>54</v>
      </c>
      <c r="R9" s="177">
        <v>13531005.649999999</v>
      </c>
    </row>
    <row r="10" spans="1:21" x14ac:dyDescent="0.35">
      <c r="A10">
        <v>2019</v>
      </c>
      <c r="B10">
        <v>3</v>
      </c>
      <c r="C10">
        <v>4</v>
      </c>
      <c r="D10">
        <v>201</v>
      </c>
      <c r="E10" t="s">
        <v>123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122</v>
      </c>
      <c r="O10" t="s">
        <v>99</v>
      </c>
      <c r="Q10" s="176" t="s">
        <v>55</v>
      </c>
      <c r="R10" s="177">
        <v>22159195.630000003</v>
      </c>
    </row>
    <row r="11" spans="1:21" x14ac:dyDescent="0.35">
      <c r="A11">
        <v>2019</v>
      </c>
      <c r="B11">
        <v>3</v>
      </c>
      <c r="C11">
        <v>4</v>
      </c>
      <c r="D11">
        <v>201</v>
      </c>
      <c r="E11" t="s">
        <v>124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123</v>
      </c>
      <c r="O11" t="s">
        <v>100</v>
      </c>
    </row>
    <row r="12" spans="1:21" x14ac:dyDescent="0.35">
      <c r="A12">
        <v>2019</v>
      </c>
      <c r="B12">
        <v>3</v>
      </c>
      <c r="C12">
        <v>4</v>
      </c>
      <c r="D12">
        <v>201</v>
      </c>
      <c r="E12" t="s">
        <v>125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134</v>
      </c>
      <c r="O12" t="s">
        <v>99</v>
      </c>
    </row>
    <row r="13" spans="1:21" x14ac:dyDescent="0.35">
      <c r="A13">
        <v>2019</v>
      </c>
      <c r="B13">
        <v>3</v>
      </c>
      <c r="C13">
        <v>4</v>
      </c>
      <c r="D13">
        <v>201</v>
      </c>
      <c r="E13" t="s">
        <v>126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124</v>
      </c>
      <c r="O13" t="s">
        <v>135</v>
      </c>
    </row>
    <row r="14" spans="1:21" x14ac:dyDescent="0.35">
      <c r="A14">
        <v>2019</v>
      </c>
      <c r="B14">
        <v>3</v>
      </c>
      <c r="C14">
        <v>4</v>
      </c>
      <c r="D14">
        <v>201</v>
      </c>
      <c r="E14" t="s">
        <v>116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130</v>
      </c>
      <c r="O14" t="s">
        <v>135</v>
      </c>
    </row>
    <row r="15" spans="1:21" x14ac:dyDescent="0.35">
      <c r="A15">
        <v>2019</v>
      </c>
      <c r="B15">
        <v>3</v>
      </c>
      <c r="C15">
        <v>4</v>
      </c>
      <c r="D15">
        <v>201</v>
      </c>
      <c r="E15" t="s">
        <v>120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131</v>
      </c>
      <c r="O15" t="s">
        <v>135</v>
      </c>
    </row>
    <row r="16" spans="1:21" x14ac:dyDescent="0.35">
      <c r="A16">
        <v>2019</v>
      </c>
      <c r="B16">
        <v>3</v>
      </c>
      <c r="C16">
        <v>4</v>
      </c>
      <c r="D16">
        <v>201</v>
      </c>
      <c r="E16" t="s">
        <v>122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125</v>
      </c>
      <c r="O16" t="s">
        <v>135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116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126</v>
      </c>
      <c r="O17" t="s">
        <v>135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117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132</v>
      </c>
      <c r="O18" t="s">
        <v>135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127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133</v>
      </c>
      <c r="O19" t="s">
        <v>135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118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119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120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128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129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121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122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123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124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130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131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125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126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132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133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116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127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118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119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120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128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129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121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122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123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116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117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118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119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120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128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121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122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123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124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125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126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122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116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117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127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118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119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120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128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129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121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122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123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124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130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131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125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126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132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133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116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127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118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119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120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128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129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121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122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123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116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117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118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119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120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128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121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122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123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124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125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126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116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118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119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120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122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123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116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117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127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118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119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120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128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129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121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122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123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124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130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131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125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126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132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133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116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127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118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119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120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128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129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121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122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123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132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116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117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118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119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120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128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121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122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123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124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125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126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116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122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116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117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127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118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119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120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128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129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121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122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123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124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130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131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125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126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132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133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116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127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118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119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120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128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129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121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122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123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126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116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117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118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119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120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128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121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122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123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124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125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126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122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116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117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127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118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119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120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128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129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121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122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123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124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130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131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125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126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132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133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116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127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118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119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120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128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129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121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122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123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126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116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117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118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119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120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128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121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122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123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124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125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126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122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116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117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127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118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119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120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128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129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121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122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123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124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130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131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125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126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132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133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116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127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118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119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120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128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129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121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122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123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132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116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117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118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119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120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128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121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122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123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124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125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126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116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122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116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117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127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118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119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120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128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129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121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122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123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124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130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131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125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126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132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133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116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127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118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119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120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128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129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121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122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123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126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116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117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118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119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120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121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122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123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124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125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126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116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117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118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119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120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122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123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116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117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127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118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119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120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128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129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121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122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123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124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130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131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125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126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132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133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116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117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127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118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119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120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128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129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121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122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123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126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132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116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118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119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120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121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122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123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124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125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126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122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116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117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127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118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119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120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128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129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121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122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123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124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130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131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125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126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132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133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116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127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118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119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120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128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129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121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122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123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124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132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116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117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118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119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120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121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122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123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124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125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126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122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116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117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127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118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119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120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128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129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121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122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123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124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130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131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125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126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132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133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116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127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118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119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120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128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129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121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122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123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116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117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118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119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120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128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121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122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123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124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125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126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116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122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116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117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127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118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119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120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128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129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121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122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123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124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130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131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125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126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132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133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116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127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118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119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120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128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129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121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122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123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132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116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117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118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119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120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128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121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122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123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124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125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126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116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122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116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117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127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118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119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120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128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129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121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122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123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124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130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131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125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126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132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133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116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127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118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119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120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128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129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121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122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123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132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116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117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118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119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120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121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122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123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124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125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126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122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116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117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127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118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119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120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128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129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121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122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123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124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130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131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125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126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132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133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116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127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118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119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120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128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129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121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122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123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124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126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132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116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117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118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119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120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121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122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123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124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125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126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121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122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116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117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127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118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119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120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128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129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121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122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123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124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130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131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125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126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132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133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116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127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118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119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120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128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129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121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122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123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116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117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118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119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120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121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122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123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124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125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126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122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116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117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127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118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119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120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128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129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121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122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123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124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130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131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125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126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132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133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116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127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118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119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120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128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129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121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122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123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126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132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116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117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118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119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120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121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122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123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124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125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126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122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116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117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127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118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119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120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128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129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121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122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123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124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130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131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125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126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132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133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116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127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118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119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120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128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129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121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122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123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126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116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117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118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119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120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121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122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123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124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125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126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116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120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122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116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117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127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118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119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120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128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129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121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122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123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124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130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131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125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126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132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133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116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127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118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119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120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128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129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121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122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123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116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117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118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119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120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121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122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123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124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125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126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116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118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119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120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122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123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116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117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127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118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119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120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128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129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121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122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123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124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130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131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125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126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132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133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116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127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118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119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120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128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129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121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122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123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126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132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116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117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118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119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120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121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122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123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124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125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126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116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117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118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119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120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122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123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116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117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127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118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119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120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128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129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121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122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123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124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130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131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125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126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132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133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116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117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127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118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119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120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128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129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121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122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123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126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116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118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119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120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121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122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123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124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125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126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116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117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118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119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120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122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123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116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117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127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118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119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120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128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129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121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122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123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124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130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131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125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126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132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133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116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117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127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118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119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120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128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129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121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122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123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126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116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118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119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120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121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122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123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124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125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126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116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118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119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120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122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123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116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117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127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118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119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120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128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129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121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122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123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124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130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131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125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126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132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133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116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127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118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119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120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128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129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121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122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123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353</v>
      </c>
    </row>
    <row r="935" spans="1:17" x14ac:dyDescent="0.3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354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355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356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357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358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359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360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361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362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363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364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365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366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367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368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369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370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371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372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373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374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375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376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377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378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379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380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381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382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383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384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385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386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387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388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389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390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391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392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393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394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395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396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397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398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399</v>
      </c>
    </row>
    <row r="981" spans="1:17" x14ac:dyDescent="0.35">
      <c r="A981">
        <v>2021</v>
      </c>
      <c r="B981">
        <v>1</v>
      </c>
      <c r="C981">
        <v>4</v>
      </c>
      <c r="D981">
        <v>201</v>
      </c>
      <c r="E981" t="s">
        <v>116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5">
      <c r="A982">
        <v>2021</v>
      </c>
      <c r="B982">
        <v>1</v>
      </c>
      <c r="C982">
        <v>4</v>
      </c>
      <c r="D982">
        <v>201</v>
      </c>
      <c r="E982" t="s">
        <v>117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5">
      <c r="A983">
        <v>2021</v>
      </c>
      <c r="B983">
        <v>1</v>
      </c>
      <c r="C983">
        <v>4</v>
      </c>
      <c r="D983">
        <v>201</v>
      </c>
      <c r="E983" t="s">
        <v>118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5">
      <c r="A984">
        <v>2021</v>
      </c>
      <c r="B984">
        <v>1</v>
      </c>
      <c r="C984">
        <v>4</v>
      </c>
      <c r="D984">
        <v>201</v>
      </c>
      <c r="E984" t="s">
        <v>119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5">
      <c r="A985">
        <v>2021</v>
      </c>
      <c r="B985">
        <v>1</v>
      </c>
      <c r="C985">
        <v>4</v>
      </c>
      <c r="D985">
        <v>201</v>
      </c>
      <c r="E985" t="s">
        <v>120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5">
      <c r="A986">
        <v>2021</v>
      </c>
      <c r="B986">
        <v>1</v>
      </c>
      <c r="C986">
        <v>4</v>
      </c>
      <c r="D986">
        <v>201</v>
      </c>
      <c r="E986" t="s">
        <v>121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5">
      <c r="A987">
        <v>2021</v>
      </c>
      <c r="B987">
        <v>1</v>
      </c>
      <c r="C987">
        <v>4</v>
      </c>
      <c r="D987">
        <v>201</v>
      </c>
      <c r="E987" t="s">
        <v>122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5">
      <c r="A988">
        <v>2021</v>
      </c>
      <c r="B988">
        <v>1</v>
      </c>
      <c r="C988">
        <v>4</v>
      </c>
      <c r="D988">
        <v>201</v>
      </c>
      <c r="E988" t="s">
        <v>123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5">
      <c r="A989">
        <v>2021</v>
      </c>
      <c r="B989">
        <v>1</v>
      </c>
      <c r="C989">
        <v>4</v>
      </c>
      <c r="D989">
        <v>201</v>
      </c>
      <c r="E989" t="s">
        <v>124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5">
      <c r="A990">
        <v>2021</v>
      </c>
      <c r="B990">
        <v>1</v>
      </c>
      <c r="C990">
        <v>4</v>
      </c>
      <c r="D990">
        <v>201</v>
      </c>
      <c r="E990" t="s">
        <v>125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5">
      <c r="A991">
        <v>2021</v>
      </c>
      <c r="B991">
        <v>1</v>
      </c>
      <c r="C991">
        <v>4</v>
      </c>
      <c r="D991">
        <v>201</v>
      </c>
      <c r="E991" t="s">
        <v>126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5">
      <c r="A992">
        <v>2021</v>
      </c>
      <c r="B992">
        <v>1</v>
      </c>
      <c r="C992">
        <v>4</v>
      </c>
      <c r="D992">
        <v>201</v>
      </c>
      <c r="E992" t="s">
        <v>116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5">
      <c r="A993">
        <v>2021</v>
      </c>
      <c r="B993">
        <v>1</v>
      </c>
      <c r="C993">
        <v>4</v>
      </c>
      <c r="D993">
        <v>201</v>
      </c>
      <c r="E993" t="s">
        <v>122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5">
      <c r="A994">
        <v>2021</v>
      </c>
      <c r="B994">
        <v>1</v>
      </c>
      <c r="C994">
        <v>5</v>
      </c>
      <c r="D994">
        <v>201</v>
      </c>
      <c r="E994" t="s">
        <v>116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5">
      <c r="A995">
        <v>2021</v>
      </c>
      <c r="B995">
        <v>1</v>
      </c>
      <c r="C995">
        <v>5</v>
      </c>
      <c r="D995">
        <v>201</v>
      </c>
      <c r="E995" t="s">
        <v>117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5">
      <c r="A996">
        <v>2021</v>
      </c>
      <c r="B996">
        <v>1</v>
      </c>
      <c r="C996">
        <v>5</v>
      </c>
      <c r="D996">
        <v>201</v>
      </c>
      <c r="E996" t="s">
        <v>127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5">
      <c r="A997">
        <v>2021</v>
      </c>
      <c r="B997">
        <v>1</v>
      </c>
      <c r="C997">
        <v>5</v>
      </c>
      <c r="D997">
        <v>201</v>
      </c>
      <c r="E997" t="s">
        <v>118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5">
      <c r="A998">
        <v>2021</v>
      </c>
      <c r="B998">
        <v>1</v>
      </c>
      <c r="C998">
        <v>5</v>
      </c>
      <c r="D998">
        <v>201</v>
      </c>
      <c r="E998" t="s">
        <v>119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5">
      <c r="A999">
        <v>2021</v>
      </c>
      <c r="B999">
        <v>1</v>
      </c>
      <c r="C999">
        <v>5</v>
      </c>
      <c r="D999">
        <v>201</v>
      </c>
      <c r="E999" t="s">
        <v>120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21" si="25">VLOOKUP(E999,N:O,2,FALSE)</f>
        <v>4-Medium C&amp;I</v>
      </c>
    </row>
    <row r="1000" spans="1:12" x14ac:dyDescent="0.35">
      <c r="A1000">
        <v>2021</v>
      </c>
      <c r="B1000">
        <v>1</v>
      </c>
      <c r="C1000">
        <v>5</v>
      </c>
      <c r="D1000">
        <v>201</v>
      </c>
      <c r="E1000" t="s">
        <v>128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5">
      <c r="A1001">
        <v>2021</v>
      </c>
      <c r="B1001">
        <v>1</v>
      </c>
      <c r="C1001">
        <v>5</v>
      </c>
      <c r="D1001">
        <v>201</v>
      </c>
      <c r="E1001" t="s">
        <v>129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5">
      <c r="A1002">
        <v>2021</v>
      </c>
      <c r="B1002">
        <v>1</v>
      </c>
      <c r="C1002">
        <v>5</v>
      </c>
      <c r="D1002">
        <v>201</v>
      </c>
      <c r="E1002" t="s">
        <v>121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5">
      <c r="A1003">
        <v>2021</v>
      </c>
      <c r="B1003">
        <v>1</v>
      </c>
      <c r="C1003">
        <v>5</v>
      </c>
      <c r="D1003">
        <v>201</v>
      </c>
      <c r="E1003" t="s">
        <v>122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5">
      <c r="A1004">
        <v>2021</v>
      </c>
      <c r="B1004">
        <v>1</v>
      </c>
      <c r="C1004">
        <v>5</v>
      </c>
      <c r="D1004">
        <v>201</v>
      </c>
      <c r="E1004" t="s">
        <v>123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5">
      <c r="A1005">
        <v>2021</v>
      </c>
      <c r="B1005">
        <v>1</v>
      </c>
      <c r="C1005">
        <v>5</v>
      </c>
      <c r="D1005">
        <v>201</v>
      </c>
      <c r="E1005" t="s">
        <v>124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5">
      <c r="A1006">
        <v>2021</v>
      </c>
      <c r="B1006">
        <v>1</v>
      </c>
      <c r="C1006">
        <v>5</v>
      </c>
      <c r="D1006">
        <v>201</v>
      </c>
      <c r="E1006" t="s">
        <v>130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5">
      <c r="A1007">
        <v>2021</v>
      </c>
      <c r="B1007">
        <v>1</v>
      </c>
      <c r="C1007">
        <v>5</v>
      </c>
      <c r="D1007">
        <v>201</v>
      </c>
      <c r="E1007" t="s">
        <v>131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5">
      <c r="A1008">
        <v>2021</v>
      </c>
      <c r="B1008">
        <v>1</v>
      </c>
      <c r="C1008">
        <v>5</v>
      </c>
      <c r="D1008">
        <v>201</v>
      </c>
      <c r="E1008" t="s">
        <v>125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5">
      <c r="A1009">
        <v>2021</v>
      </c>
      <c r="B1009">
        <v>1</v>
      </c>
      <c r="C1009">
        <v>5</v>
      </c>
      <c r="D1009">
        <v>201</v>
      </c>
      <c r="E1009" t="s">
        <v>126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5">
      <c r="A1010">
        <v>2021</v>
      </c>
      <c r="B1010">
        <v>1</v>
      </c>
      <c r="C1010">
        <v>5</v>
      </c>
      <c r="D1010">
        <v>201</v>
      </c>
      <c r="E1010" t="s">
        <v>132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5">
      <c r="A1011">
        <v>2021</v>
      </c>
      <c r="B1011">
        <v>1</v>
      </c>
      <c r="C1011">
        <v>5</v>
      </c>
      <c r="D1011">
        <v>201</v>
      </c>
      <c r="E1011" t="s">
        <v>133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5">
      <c r="A1012">
        <v>2021</v>
      </c>
      <c r="B1012">
        <v>1</v>
      </c>
      <c r="C1012">
        <v>5</v>
      </c>
      <c r="D1012">
        <v>201</v>
      </c>
      <c r="E1012" t="s">
        <v>116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5">
      <c r="A1013">
        <v>2021</v>
      </c>
      <c r="B1013">
        <v>1</v>
      </c>
      <c r="C1013">
        <v>5</v>
      </c>
      <c r="D1013">
        <v>201</v>
      </c>
      <c r="E1013" t="s">
        <v>127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5">
      <c r="A1014">
        <v>2021</v>
      </c>
      <c r="B1014">
        <v>1</v>
      </c>
      <c r="C1014">
        <v>5</v>
      </c>
      <c r="D1014">
        <v>201</v>
      </c>
      <c r="E1014" t="s">
        <v>118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5">
      <c r="A1015">
        <v>2021</v>
      </c>
      <c r="B1015">
        <v>1</v>
      </c>
      <c r="C1015">
        <v>5</v>
      </c>
      <c r="D1015">
        <v>201</v>
      </c>
      <c r="E1015" t="s">
        <v>119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5">
      <c r="A1016">
        <v>2021</v>
      </c>
      <c r="B1016">
        <v>1</v>
      </c>
      <c r="C1016">
        <v>5</v>
      </c>
      <c r="D1016">
        <v>201</v>
      </c>
      <c r="E1016" t="s">
        <v>120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5">
      <c r="A1017">
        <v>2021</v>
      </c>
      <c r="B1017">
        <v>1</v>
      </c>
      <c r="C1017">
        <v>5</v>
      </c>
      <c r="D1017">
        <v>201</v>
      </c>
      <c r="E1017" t="s">
        <v>128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5">
      <c r="A1018">
        <v>2021</v>
      </c>
      <c r="B1018">
        <v>1</v>
      </c>
      <c r="C1018">
        <v>5</v>
      </c>
      <c r="D1018">
        <v>201</v>
      </c>
      <c r="E1018" t="s">
        <v>129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5">
      <c r="A1019">
        <v>2021</v>
      </c>
      <c r="B1019">
        <v>1</v>
      </c>
      <c r="C1019">
        <v>5</v>
      </c>
      <c r="D1019">
        <v>201</v>
      </c>
      <c r="E1019" t="s">
        <v>121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5">
      <c r="A1020">
        <v>2021</v>
      </c>
      <c r="B1020">
        <v>1</v>
      </c>
      <c r="C1020">
        <v>5</v>
      </c>
      <c r="D1020">
        <v>201</v>
      </c>
      <c r="E1020" t="s">
        <v>122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5">
      <c r="A1021">
        <v>2021</v>
      </c>
      <c r="B1021">
        <v>1</v>
      </c>
      <c r="C1021">
        <v>5</v>
      </c>
      <c r="D1021">
        <v>201</v>
      </c>
      <c r="E1021" t="s">
        <v>123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2021-02-22T13:54:39Z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