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DPU 19-07\"/>
    </mc:Choice>
  </mc:AlternateContent>
  <xr:revisionPtr revIDLastSave="0" documentId="10_ncr:100000_{28EB310B-3B1E-49E0-9A0D-D7EA83795DB0}" xr6:coauthVersionLast="31" xr6:coauthVersionMax="46" xr10:uidLastSave="{00000000-0000-0000-0000-000000000000}"/>
  <bookViews>
    <workbookView xWindow="503" yWindow="0" windowWidth="23298" windowHeight="15229" tabRatio="692" xr2:uid="{00000000-000D-0000-FFFF-FFFF00000000}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8" l="1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H4" i="8"/>
  <c r="G4" i="8"/>
  <c r="K31" i="5" l="1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5" i="5"/>
  <c r="I18" i="2"/>
  <c r="I4" i="8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5" i="4"/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5" i="5"/>
  <c r="E31" i="8" l="1"/>
  <c r="D31" i="8"/>
  <c r="C31" i="8"/>
  <c r="B31" i="8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31" i="8" l="1"/>
  <c r="F31" i="8"/>
  <c r="J4" i="8"/>
  <c r="J31" i="8" s="1"/>
  <c r="E31" i="2" l="1"/>
  <c r="C31" i="2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J18" i="2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D31" i="2" l="1"/>
  <c r="B31" i="2"/>
  <c r="F31" i="2" l="1"/>
  <c r="J31" i="2"/>
  <c r="I31" i="2"/>
</calcChain>
</file>

<file path=xl/sharedStrings.xml><?xml version="1.0" encoding="utf-8"?>
<sst xmlns="http://schemas.openxmlformats.org/spreadsheetml/2006/main" count="91" uniqueCount="56">
  <si>
    <t>Month</t>
  </si>
  <si>
    <t>"Incremental" Supply Costs ($)</t>
  </si>
  <si>
    <t>Totals</t>
  </si>
  <si>
    <t>Column B</t>
  </si>
  <si>
    <t>Column C</t>
  </si>
  <si>
    <t>Instructions for Data Entry Cells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</si>
  <si>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</si>
  <si>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</si>
  <si>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</si>
  <si>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</si>
  <si>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</si>
  <si>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</si>
  <si>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</si>
  <si>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</si>
  <si>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Enter the GAF for R-2 customers that was applicable in the month</t>
  </si>
  <si>
    <t>Column H</t>
  </si>
  <si>
    <t>Enter the GAF for R-4 customers that was applicable in the month</t>
  </si>
  <si>
    <t>R-2 GAF ($/therm)</t>
  </si>
  <si>
    <t>R-4 GAF ($/therm)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</si>
  <si>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</si>
  <si>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</si>
  <si>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</si>
  <si>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</si>
  <si>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Total Supply Costs Billed to R-1 Customers Served by Competitive Suppliers ($)</t>
  </si>
  <si>
    <t>Total Supply Costs Billed to R-3 Customers Served by Competitive Suppliers ($)</t>
  </si>
  <si>
    <t>R-1 GAF ($/therm)</t>
  </si>
  <si>
    <t>R-3 GAF ($/therm)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</si>
  <si>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</si>
  <si>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</si>
  <si>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</si>
  <si>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</si>
  <si>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</si>
  <si>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</si>
  <si>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</si>
  <si>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</si>
  <si>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</si>
  <si>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</si>
  <si>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</si>
  <si>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</si>
  <si>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</si>
  <si>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</si>
  <si>
    <t>Enter the total number of therms sold each month to R-1 customers served by a competitive supplier</t>
  </si>
  <si>
    <t>Enter the total number of therms sold each month to R-3 customers served by a competitive supplier</t>
  </si>
  <si>
    <t>Enter the total dollars billed each month to R-1 customers served by a competitive supplier</t>
  </si>
  <si>
    <t>Enter the total dollars billed each month to R-3 customers served by a competitive supplier</t>
  </si>
  <si>
    <t>Enter the GAF for R-1 customers that was applicable in the month</t>
  </si>
  <si>
    <t>Enter the GAF for R-3 customers that was applicable in the month</t>
  </si>
  <si>
    <t>% of Competitive Supply Customers on a Variable Rate Contract</t>
  </si>
  <si>
    <t>Share of Competitive Supply Customers on Variable Rate Contracts**</t>
  </si>
  <si>
    <t>Table 5b</t>
  </si>
  <si>
    <t>Average Competitive Supply Rate Billed to R-2 and R-4 Customers</t>
  </si>
  <si>
    <t>Enter the total number of therms sold each month to R-2 customers served by a competitive supplier at a supply rate above default service</t>
  </si>
  <si>
    <t>Enter the total number of therms sold each month to R-4 customers served by a competitive supplier at a supply rate above default service</t>
  </si>
  <si>
    <t>Enter the total dollars billed each month to R-2 customers served by a competitive supplier at a supply rate above default service</t>
  </si>
  <si>
    <t>Enter the total dollars billed each month to R-4 customers served by a competitive supplier at a supply rate above default service</t>
  </si>
  <si>
    <t>Table 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</si>
</sst>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  <numFmt numFmtId="166" formatCode="0.0%"/>
    <numFmt numFmtId="167" formatCode="&quot;$&quot;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6" borderId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12" borderId="0" applyNumberFormat="0" applyBorder="0" applyAlignment="0" applyProtection="0"/>
    <xf numFmtId="0" fontId="13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10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4" fillId="24" borderId="0" applyNumberFormat="0" applyBorder="0" applyAlignment="0" applyProtection="0"/>
    <xf numFmtId="0" fontId="15" fillId="27" borderId="25" applyNumberFormat="0" applyAlignment="0" applyProtection="0"/>
    <xf numFmtId="0" fontId="16" fillId="19" borderId="26" applyNumberFormat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3" fillId="17" borderId="0" applyNumberFormat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25" borderId="25" applyNumberFormat="0" applyAlignment="0" applyProtection="0"/>
    <xf numFmtId="0" fontId="22" fillId="0" borderId="30" applyNumberFormat="0" applyFill="0" applyAlignment="0" applyProtection="0"/>
    <xf numFmtId="0" fontId="22" fillId="25" borderId="0" applyNumberFormat="0" applyBorder="0" applyAlignment="0" applyProtection="0"/>
    <xf numFmtId="0" fontId="5" fillId="24" borderId="25" applyNumberFormat="0" applyFont="0" applyAlignment="0" applyProtection="0"/>
    <xf numFmtId="0" fontId="23" fillId="27" borderId="31" applyNumberFormat="0" applyAlignment="0" applyProtection="0"/>
    <xf numFmtId="4" fontId="5" fillId="31" borderId="25" applyNumberFormat="0" applyProtection="0">
      <alignment vertical="center"/>
    </xf>
    <xf numFmtId="4" fontId="26" fillId="32" borderId="25" applyNumberFormat="0" applyProtection="0">
      <alignment vertical="center"/>
    </xf>
    <xf numFmtId="4" fontId="5" fillId="32" borderId="25" applyNumberFormat="0" applyProtection="0">
      <alignment horizontal="left" vertical="center" indent="1"/>
    </xf>
    <xf numFmtId="0" fontId="9" fillId="31" borderId="32" applyNumberFormat="0" applyProtection="0">
      <alignment horizontal="left" vertical="top" indent="1"/>
    </xf>
    <xf numFmtId="4" fontId="5" fillId="33" borderId="25" applyNumberFormat="0" applyProtection="0">
      <alignment horizontal="left" vertical="center" indent="1"/>
    </xf>
    <xf numFmtId="4" fontId="5" fillId="34" borderId="25" applyNumberFormat="0" applyProtection="0">
      <alignment horizontal="right" vertical="center"/>
    </xf>
    <xf numFmtId="4" fontId="5" fillId="35" borderId="25" applyNumberFormat="0" applyProtection="0">
      <alignment horizontal="right" vertical="center"/>
    </xf>
    <xf numFmtId="4" fontId="5" fillId="36" borderId="33" applyNumberFormat="0" applyProtection="0">
      <alignment horizontal="right" vertical="center"/>
    </xf>
    <xf numFmtId="4" fontId="5" fillId="37" borderId="25" applyNumberFormat="0" applyProtection="0">
      <alignment horizontal="right" vertical="center"/>
    </xf>
    <xf numFmtId="4" fontId="5" fillId="38" borderId="25" applyNumberFormat="0" applyProtection="0">
      <alignment horizontal="right" vertical="center"/>
    </xf>
    <xf numFmtId="4" fontId="5" fillId="39" borderId="25" applyNumberFormat="0" applyProtection="0">
      <alignment horizontal="right" vertical="center"/>
    </xf>
    <xf numFmtId="4" fontId="5" fillId="40" borderId="25" applyNumberFormat="0" applyProtection="0">
      <alignment horizontal="right" vertical="center"/>
    </xf>
    <xf numFmtId="4" fontId="5" fillId="41" borderId="25" applyNumberFormat="0" applyProtection="0">
      <alignment horizontal="right" vertical="center"/>
    </xf>
    <xf numFmtId="4" fontId="5" fillId="42" borderId="25" applyNumberFormat="0" applyProtection="0">
      <alignment horizontal="right" vertical="center"/>
    </xf>
    <xf numFmtId="4" fontId="5" fillId="43" borderId="33" applyNumberFormat="0" applyProtection="0">
      <alignment horizontal="left" vertical="center" indent="1"/>
    </xf>
    <xf numFmtId="4" fontId="8" fillId="44" borderId="33" applyNumberFormat="0" applyProtection="0">
      <alignment horizontal="left" vertical="center" indent="1"/>
    </xf>
    <xf numFmtId="4" fontId="8" fillId="44" borderId="33" applyNumberFormat="0" applyProtection="0">
      <alignment horizontal="left" vertical="center" indent="1"/>
    </xf>
    <xf numFmtId="4" fontId="5" fillId="45" borderId="25" applyNumberFormat="0" applyProtection="0">
      <alignment horizontal="right" vertical="center"/>
    </xf>
    <xf numFmtId="4" fontId="5" fillId="46" borderId="33" applyNumberFormat="0" applyProtection="0">
      <alignment horizontal="left" vertical="center" indent="1"/>
    </xf>
    <xf numFmtId="4" fontId="5" fillId="45" borderId="33" applyNumberFormat="0" applyProtection="0">
      <alignment horizontal="left" vertical="center" indent="1"/>
    </xf>
    <xf numFmtId="0" fontId="5" fillId="47" borderId="25" applyNumberFormat="0" applyProtection="0">
      <alignment horizontal="left" vertical="center" indent="1"/>
    </xf>
    <xf numFmtId="0" fontId="5" fillId="44" borderId="32" applyNumberFormat="0" applyProtection="0">
      <alignment horizontal="left" vertical="top" indent="1"/>
    </xf>
    <xf numFmtId="0" fontId="5" fillId="48" borderId="25" applyNumberFormat="0" applyProtection="0">
      <alignment horizontal="left" vertical="center" indent="1"/>
    </xf>
    <xf numFmtId="0" fontId="5" fillId="45" borderId="32" applyNumberFormat="0" applyProtection="0">
      <alignment horizontal="left" vertical="top" indent="1"/>
    </xf>
    <xf numFmtId="0" fontId="5" fillId="49" borderId="25" applyNumberFormat="0" applyProtection="0">
      <alignment horizontal="left" vertical="center" indent="1"/>
    </xf>
    <xf numFmtId="0" fontId="5" fillId="49" borderId="32" applyNumberFormat="0" applyProtection="0">
      <alignment horizontal="left" vertical="top" indent="1"/>
    </xf>
    <xf numFmtId="0" fontId="5" fillId="46" borderId="25" applyNumberFormat="0" applyProtection="0">
      <alignment horizontal="left" vertical="center" indent="1"/>
    </xf>
    <xf numFmtId="0" fontId="5" fillId="46" borderId="32" applyNumberFormat="0" applyProtection="0">
      <alignment horizontal="left" vertical="top" indent="1"/>
    </xf>
    <xf numFmtId="0" fontId="5" fillId="50" borderId="34" applyNumberFormat="0">
      <protection locked="0"/>
    </xf>
    <xf numFmtId="0" fontId="6" fillId="44" borderId="35" applyBorder="0"/>
    <xf numFmtId="4" fontId="7" fillId="51" borderId="32" applyNumberFormat="0" applyProtection="0">
      <alignment vertical="center"/>
    </xf>
    <xf numFmtId="4" fontId="26" fillId="52" borderId="1" applyNumberFormat="0" applyProtection="0">
      <alignment vertical="center"/>
    </xf>
    <xf numFmtId="4" fontId="7" fillId="47" borderId="32" applyNumberFormat="0" applyProtection="0">
      <alignment horizontal="left" vertical="center" indent="1"/>
    </xf>
    <xf numFmtId="0" fontId="7" fillId="51" borderId="32" applyNumberFormat="0" applyProtection="0">
      <alignment horizontal="left" vertical="top" indent="1"/>
    </xf>
    <xf numFmtId="4" fontId="5" fillId="0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5" fillId="33" borderId="25" applyNumberFormat="0" applyProtection="0">
      <alignment horizontal="left" vertical="center" indent="1"/>
    </xf>
    <xf numFmtId="0" fontId="7" fillId="45" borderId="32" applyNumberFormat="0" applyProtection="0">
      <alignment horizontal="left" vertical="top" indent="1"/>
    </xf>
    <xf numFmtId="4" fontId="10" fillId="54" borderId="33" applyNumberFormat="0" applyProtection="0">
      <alignment horizontal="left" vertical="center" indent="1"/>
    </xf>
    <xf numFmtId="0" fontId="5" fillId="55" borderId="1"/>
    <xf numFmtId="4" fontId="11" fillId="50" borderId="25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7" fillId="0" borderId="36" applyNumberFormat="0" applyFill="0" applyAlignment="0" applyProtection="0"/>
    <xf numFmtId="0" fontId="25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</cellStyleXfs>
  <cellXfs count="71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0" fillId="3" borderId="3" xfId="1" applyNumberFormat="1" applyFont="1" applyFill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3" fontId="0" fillId="2" borderId="7" xfId="1" applyNumberFormat="1" applyFont="1" applyFill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2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166" fontId="0" fillId="3" borderId="19" xfId="2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12">
    <cellStyle name="Accent1 - 20%" xfId="5" xr:uid="{00000000-0005-0000-0000-000001000000}"/>
    <cellStyle name="Accent1 - 40%" xfId="6" xr:uid="{00000000-0005-0000-0000-000002000000}"/>
    <cellStyle name="Accent1 - 60%" xfId="7" xr:uid="{00000000-0005-0000-0000-000003000000}"/>
    <cellStyle name="Accent1 2" xfId="4" xr:uid="{00000000-0005-0000-0000-00002F000000}"/>
    <cellStyle name="Accent1 3" xfId="88" xr:uid="{00000000-0005-0000-0000-000084000000}"/>
    <cellStyle name="Accent1 4" xfId="107" xr:uid="{00000000-0005-0000-0000-00008A000000}"/>
    <cellStyle name="Accent1 5" xfId="109" xr:uid="{00000000-0005-0000-0000-000090000000}"/>
    <cellStyle name="Accent1 6" xfId="111" xr:uid="{00000000-0005-0000-0000-000096000000}"/>
    <cellStyle name="Accent2 - 20%" xfId="9" xr:uid="{00000000-0005-0000-0000-000005000000}"/>
    <cellStyle name="Accent2 - 40%" xfId="10" xr:uid="{00000000-0005-0000-0000-000006000000}"/>
    <cellStyle name="Accent2 - 60%" xfId="11" xr:uid="{00000000-0005-0000-0000-000007000000}"/>
    <cellStyle name="Accent2 2" xfId="8" xr:uid="{00000000-0005-0000-0000-000033000000}"/>
    <cellStyle name="Accent2 3" xfId="90" xr:uid="{00000000-0005-0000-0000-000085000000}"/>
    <cellStyle name="Accent2 4" xfId="106" xr:uid="{00000000-0005-0000-0000-00008B000000}"/>
    <cellStyle name="Accent2 5" xfId="108" xr:uid="{00000000-0005-0000-0000-000091000000}"/>
    <cellStyle name="Accent2 6" xfId="110" xr:uid="{00000000-0005-0000-0000-000097000000}"/>
    <cellStyle name="Accent3 - 20%" xfId="13" xr:uid="{00000000-0005-0000-0000-000009000000}"/>
    <cellStyle name="Accent3 - 40%" xfId="14" xr:uid="{00000000-0005-0000-0000-00000A000000}"/>
    <cellStyle name="Accent3 - 60%" xfId="15" xr:uid="{00000000-0005-0000-0000-00000B000000}"/>
    <cellStyle name="Accent3 2" xfId="12" xr:uid="{00000000-0005-0000-0000-000037000000}"/>
    <cellStyle name="Accent3 3" xfId="92" xr:uid="{00000000-0005-0000-0000-000086000000}"/>
    <cellStyle name="Accent3 4" xfId="104" xr:uid="{00000000-0005-0000-0000-00008C000000}"/>
    <cellStyle name="Accent3 5" xfId="89" xr:uid="{00000000-0005-0000-0000-000092000000}"/>
    <cellStyle name="Accent3 6" xfId="105" xr:uid="{00000000-0005-0000-0000-000098000000}"/>
    <cellStyle name="Accent4 - 20%" xfId="17" xr:uid="{00000000-0005-0000-0000-00000D000000}"/>
    <cellStyle name="Accent4 - 40%" xfId="18" xr:uid="{00000000-0005-0000-0000-00000E000000}"/>
    <cellStyle name="Accent4 - 60%" xfId="19" xr:uid="{00000000-0005-0000-0000-00000F000000}"/>
    <cellStyle name="Accent4 2" xfId="16" xr:uid="{00000000-0005-0000-0000-00003B000000}"/>
    <cellStyle name="Accent4 3" xfId="94" xr:uid="{00000000-0005-0000-0000-000087000000}"/>
    <cellStyle name="Accent4 4" xfId="102" xr:uid="{00000000-0005-0000-0000-00008D000000}"/>
    <cellStyle name="Accent4 5" xfId="91" xr:uid="{00000000-0005-0000-0000-000093000000}"/>
    <cellStyle name="Accent4 6" xfId="103" xr:uid="{00000000-0005-0000-0000-000099000000}"/>
    <cellStyle name="Accent5 - 20%" xfId="21" xr:uid="{00000000-0005-0000-0000-000011000000}"/>
    <cellStyle name="Accent5 - 40%" xfId="22" xr:uid="{00000000-0005-0000-0000-000012000000}"/>
    <cellStyle name="Accent5 - 60%" xfId="23" xr:uid="{00000000-0005-0000-0000-000013000000}"/>
    <cellStyle name="Accent5 2" xfId="20" xr:uid="{00000000-0005-0000-0000-00003F000000}"/>
    <cellStyle name="Accent5 3" xfId="95" xr:uid="{00000000-0005-0000-0000-000088000000}"/>
    <cellStyle name="Accent5 4" xfId="100" xr:uid="{00000000-0005-0000-0000-00008E000000}"/>
    <cellStyle name="Accent5 5" xfId="93" xr:uid="{00000000-0005-0000-0000-000094000000}"/>
    <cellStyle name="Accent5 6" xfId="101" xr:uid="{00000000-0005-0000-0000-00009A000000}"/>
    <cellStyle name="Accent6 - 20%" xfId="25" xr:uid="{00000000-0005-0000-0000-000015000000}"/>
    <cellStyle name="Accent6 - 40%" xfId="26" xr:uid="{00000000-0005-0000-0000-000016000000}"/>
    <cellStyle name="Accent6 - 60%" xfId="27" xr:uid="{00000000-0005-0000-0000-000017000000}"/>
    <cellStyle name="Accent6 2" xfId="24" xr:uid="{00000000-0005-0000-0000-000043000000}"/>
    <cellStyle name="Accent6 3" xfId="97" xr:uid="{00000000-0005-0000-0000-000089000000}"/>
    <cellStyle name="Accent6 4" xfId="99" xr:uid="{00000000-0005-0000-0000-00008F000000}"/>
    <cellStyle name="Accent6 5" xfId="96" xr:uid="{00000000-0005-0000-0000-000095000000}"/>
    <cellStyle name="Accent6 6" xfId="98" xr:uid="{00000000-0005-0000-0000-00009B000000}"/>
    <cellStyle name="Bad 2" xfId="28" xr:uid="{00000000-0005-0000-0000-000047000000}"/>
    <cellStyle name="Calculation 2" xfId="29" xr:uid="{00000000-0005-0000-0000-000048000000}"/>
    <cellStyle name="Check Cell 2" xfId="30" xr:uid="{00000000-0005-0000-0000-000049000000}"/>
    <cellStyle name="Comma" xfId="1" builtinId="3"/>
    <cellStyle name="Emphasis 1" xfId="31" xr:uid="{00000000-0005-0000-0000-00001B000000}"/>
    <cellStyle name="Emphasis 2" xfId="32" xr:uid="{00000000-0005-0000-0000-00001C000000}"/>
    <cellStyle name="Emphasis 3" xfId="33" xr:uid="{00000000-0005-0000-0000-00001D000000}"/>
    <cellStyle name="Good 2" xfId="34" xr:uid="{00000000-0005-0000-0000-00004D000000}"/>
    <cellStyle name="Heading 1 2" xfId="35" xr:uid="{00000000-0005-0000-0000-00004E000000}"/>
    <cellStyle name="Heading 2 2" xfId="36" xr:uid="{00000000-0005-0000-0000-00004F000000}"/>
    <cellStyle name="Heading 3 2" xfId="37" xr:uid="{00000000-0005-0000-0000-000050000000}"/>
    <cellStyle name="Heading 4 2" xfId="38" xr:uid="{00000000-0005-0000-0000-000051000000}"/>
    <cellStyle name="Input 2" xfId="39" xr:uid="{00000000-0005-0000-0000-000052000000}"/>
    <cellStyle name="Linked Cell 2" xfId="40" xr:uid="{00000000-0005-0000-0000-000053000000}"/>
    <cellStyle name="Neutral 2" xfId="41" xr:uid="{00000000-0005-0000-0000-000054000000}"/>
    <cellStyle name="Normal" xfId="0" builtinId="0"/>
    <cellStyle name="Normal 2" xfId="3" xr:uid="{00000000-0005-0000-0000-000055000000}"/>
    <cellStyle name="Note 2" xfId="42" xr:uid="{00000000-0005-0000-0000-000056000000}"/>
    <cellStyle name="Output 2" xfId="43" xr:uid="{00000000-0005-0000-0000-000057000000}"/>
    <cellStyle name="Percent" xfId="2" builtinId="5"/>
    <cellStyle name="SAPBEXaggData" xfId="44" xr:uid="{00000000-0005-0000-0000-000029000000}"/>
    <cellStyle name="SAPBEXaggDataEmph" xfId="45" xr:uid="{00000000-0005-0000-0000-00002A000000}"/>
    <cellStyle name="SAPBEXaggItem" xfId="46" xr:uid="{00000000-0005-0000-0000-00002B000000}"/>
    <cellStyle name="SAPBEXaggItemX" xfId="47" xr:uid="{00000000-0005-0000-0000-00002C000000}"/>
    <cellStyle name="SAPBEXchaText" xfId="48" xr:uid="{00000000-0005-0000-0000-00002D000000}"/>
    <cellStyle name="SAPBEXexcBad7" xfId="49" xr:uid="{00000000-0005-0000-0000-00002E000000}"/>
    <cellStyle name="SAPBEXexcBad8" xfId="50" xr:uid="{00000000-0005-0000-0000-00002F000000}"/>
    <cellStyle name="SAPBEXexcBad9" xfId="51" xr:uid="{00000000-0005-0000-0000-000030000000}"/>
    <cellStyle name="SAPBEXexcCritical4" xfId="52" xr:uid="{00000000-0005-0000-0000-000031000000}"/>
    <cellStyle name="SAPBEXexcCritical5" xfId="53" xr:uid="{00000000-0005-0000-0000-000032000000}"/>
    <cellStyle name="SAPBEXexcCritical6" xfId="54" xr:uid="{00000000-0005-0000-0000-000033000000}"/>
    <cellStyle name="SAPBEXexcGood1" xfId="55" xr:uid="{00000000-0005-0000-0000-000034000000}"/>
    <cellStyle name="SAPBEXexcGood2" xfId="56" xr:uid="{00000000-0005-0000-0000-000035000000}"/>
    <cellStyle name="SAPBEXexcGood3" xfId="57" xr:uid="{00000000-0005-0000-0000-000036000000}"/>
    <cellStyle name="SAPBEXfilterDrill" xfId="58" xr:uid="{00000000-0005-0000-0000-000037000000}"/>
    <cellStyle name="SAPBEXfilterItem" xfId="59" xr:uid="{00000000-0005-0000-0000-000038000000}"/>
    <cellStyle name="SAPBEXfilterText" xfId="60" xr:uid="{00000000-0005-0000-0000-000039000000}"/>
    <cellStyle name="SAPBEXformats" xfId="61" xr:uid="{00000000-0005-0000-0000-00003A000000}"/>
    <cellStyle name="SAPBEXheaderItem" xfId="62" xr:uid="{00000000-0005-0000-0000-00003B000000}"/>
    <cellStyle name="SAPBEXheaderText" xfId="63" xr:uid="{00000000-0005-0000-0000-00003C000000}"/>
    <cellStyle name="SAPBEXHLevel0" xfId="64" xr:uid="{00000000-0005-0000-0000-00003D000000}"/>
    <cellStyle name="SAPBEXHLevel0X" xfId="65" xr:uid="{00000000-0005-0000-0000-00003E000000}"/>
    <cellStyle name="SAPBEXHLevel1" xfId="66" xr:uid="{00000000-0005-0000-0000-00003F000000}"/>
    <cellStyle name="SAPBEXHLevel1X" xfId="67" xr:uid="{00000000-0005-0000-0000-000040000000}"/>
    <cellStyle name="SAPBEXHLevel2" xfId="68" xr:uid="{00000000-0005-0000-0000-000041000000}"/>
    <cellStyle name="SAPBEXHLevel2X" xfId="69" xr:uid="{00000000-0005-0000-0000-000042000000}"/>
    <cellStyle name="SAPBEXHLevel3" xfId="70" xr:uid="{00000000-0005-0000-0000-000043000000}"/>
    <cellStyle name="SAPBEXHLevel3X" xfId="71" xr:uid="{00000000-0005-0000-0000-000044000000}"/>
    <cellStyle name="SAPBEXinputData" xfId="72" xr:uid="{00000000-0005-0000-0000-000045000000}"/>
    <cellStyle name="SAPBEXItemHeader" xfId="73" xr:uid="{00000000-0005-0000-0000-000046000000}"/>
    <cellStyle name="SAPBEXresData" xfId="74" xr:uid="{00000000-0005-0000-0000-000047000000}"/>
    <cellStyle name="SAPBEXresDataEmph" xfId="75" xr:uid="{00000000-0005-0000-0000-000048000000}"/>
    <cellStyle name="SAPBEXresItem" xfId="76" xr:uid="{00000000-0005-0000-0000-000049000000}"/>
    <cellStyle name="SAPBEXresItemX" xfId="77" xr:uid="{00000000-0005-0000-0000-00004A000000}"/>
    <cellStyle name="SAPBEXstdData" xfId="78" xr:uid="{00000000-0005-0000-0000-00004B000000}"/>
    <cellStyle name="SAPBEXstdDataEmph" xfId="79" xr:uid="{00000000-0005-0000-0000-00004C000000}"/>
    <cellStyle name="SAPBEXstdItem" xfId="80" xr:uid="{00000000-0005-0000-0000-00004D000000}"/>
    <cellStyle name="SAPBEXstdItemX" xfId="81" xr:uid="{00000000-0005-0000-0000-00004E000000}"/>
    <cellStyle name="SAPBEXtitle" xfId="82" xr:uid="{00000000-0005-0000-0000-00004F000000}"/>
    <cellStyle name="SAPBEXunassignedItem" xfId="83" xr:uid="{00000000-0005-0000-0000-000050000000}"/>
    <cellStyle name="SAPBEXundefined" xfId="84" xr:uid="{00000000-0005-0000-0000-000051000000}"/>
    <cellStyle name="Sheet Title" xfId="85" xr:uid="{00000000-0005-0000-0000-000052000000}"/>
    <cellStyle name="Total 2" xfId="86" xr:uid="{00000000-0005-0000-0000-000082000000}"/>
    <cellStyle name="Warning Text 2" xfId="87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zoomScaleNormal="100" workbookViewId="0">
      <selection activeCell="C5" sqref="C5"/>
    </sheetView>
  </sheetViews>
  <sheetFormatPr defaultColWidth="9.25" defaultRowHeight="14.3" x14ac:dyDescent="0.25"/>
  <cols>
    <col min="1" max="1" width="7.5" style="2" bestFit="1" customWidth="1"/>
    <col min="2" max="5" width="16.75" style="2" customWidth="1"/>
    <col min="6" max="6" width="16.75" style="49" customWidth="1"/>
    <col min="7" max="7" width="16.75" style="2" customWidth="1"/>
    <col min="8" max="8" width="15.75" style="2" customWidth="1"/>
    <col min="9" max="9" width="20" style="2" bestFit="1" customWidth="1"/>
    <col min="10" max="10" width="18.75" style="2" customWidth="1"/>
    <col min="11" max="12" width="17.75" style="2" customWidth="1"/>
    <col min="13" max="13" width="15.75" style="2" customWidth="1"/>
    <col min="14" max="16384" width="9.25" style="2"/>
  </cols>
  <sheetData>
    <row r="1" spans="1:10" x14ac:dyDescent="0.25">
      <c r="A1" s="5" t="s">
        <v>19</v>
      </c>
      <c r="B1" s="5" t="s">
        <v>28</v>
      </c>
      <c r="C1" s="5"/>
    </row>
    <row r="2" spans="1:10" ht="14.95" thickBot="1" x14ac:dyDescent="0.3">
      <c r="A2" s="5"/>
      <c r="B2" s="5"/>
      <c r="C2" s="5"/>
    </row>
    <row r="3" spans="1:10" ht="118.55" customHeight="1" thickBot="1" x14ac:dyDescent="0.3">
      <c r="A3" s="46" t="s">
        <v>0</v>
      </c>
      <c r="B3" s="38" t="s">
        <v>21</v>
      </c>
      <c r="C3" s="34" t="s">
        <v>22</v>
      </c>
      <c r="D3" s="34" t="s">
        <v>23</v>
      </c>
      <c r="E3" s="34" t="s">
        <v>24</v>
      </c>
      <c r="F3" s="11" t="s">
        <v>29</v>
      </c>
      <c r="G3" s="34" t="s">
        <v>25</v>
      </c>
      <c r="H3" s="34" t="s">
        <v>26</v>
      </c>
      <c r="I3" s="38" t="s">
        <v>27</v>
      </c>
      <c r="J3" s="34" t="s">
        <v>1</v>
      </c>
    </row>
    <row r="4" spans="1:10" x14ac:dyDescent="0.25">
      <c r="A4" s="20">
        <v>43891</v>
      </c>
      <c r="B4" s="35">
        <v>55</v>
      </c>
      <c r="C4" s="43">
        <v>14813</v>
      </c>
      <c r="D4" s="36">
        <v>0</v>
      </c>
      <c r="E4" s="36">
        <v>0</v>
      </c>
      <c r="F4" s="50">
        <f>IFERROR((E4+D4)/(C4+B4),"")</f>
        <v>0</v>
      </c>
      <c r="G4" s="44">
        <v>0.5675</v>
      </c>
      <c r="H4" s="44">
        <v>0.5675</v>
      </c>
      <c r="I4" s="39">
        <f t="shared" ref="I4:I30" si="0">(B4*G4)+(C4*H4)</f>
        <v>8437.59</v>
      </c>
      <c r="J4" s="40">
        <f>(D4+E4)-I4</f>
        <v>-8437.59</v>
      </c>
    </row>
    <row r="5" spans="1:10" x14ac:dyDescent="0.25">
      <c r="A5" s="20">
        <v>43862</v>
      </c>
      <c r="B5" s="37">
        <v>53</v>
      </c>
      <c r="C5" s="3">
        <v>17959</v>
      </c>
      <c r="D5" s="4">
        <v>0</v>
      </c>
      <c r="E5" s="4">
        <v>0</v>
      </c>
      <c r="F5" s="51">
        <f t="shared" ref="F5:F31" si="1">IFERROR((E5+D5)/(C5+B5),"")</f>
        <v>0</v>
      </c>
      <c r="G5" s="42">
        <v>0.5675</v>
      </c>
      <c r="H5" s="42">
        <v>0.5675</v>
      </c>
      <c r="I5" s="9">
        <f t="shared" si="0"/>
        <v>10221.81</v>
      </c>
      <c r="J5" s="1">
        <f t="shared" ref="J5:J30" si="2">(D5+E5)-I5</f>
        <v>-10221.81</v>
      </c>
    </row>
    <row r="6" spans="1:10" x14ac:dyDescent="0.25">
      <c r="A6" s="20">
        <v>43831</v>
      </c>
      <c r="B6" s="37">
        <v>51</v>
      </c>
      <c r="C6" s="3">
        <v>22993</v>
      </c>
      <c r="D6" s="4">
        <v>0</v>
      </c>
      <c r="E6" s="4">
        <v>0</v>
      </c>
      <c r="F6" s="51">
        <f t="shared" si="1"/>
        <v>0</v>
      </c>
      <c r="G6" s="42">
        <v>0.5675</v>
      </c>
      <c r="H6" s="42">
        <v>0.5675</v>
      </c>
      <c r="I6" s="9">
        <f t="shared" si="0"/>
        <v>13077.47</v>
      </c>
      <c r="J6" s="1">
        <f t="shared" si="2"/>
        <v>-13077.47</v>
      </c>
    </row>
    <row r="7" spans="1:10" x14ac:dyDescent="0.25">
      <c r="A7" s="20">
        <v>43800</v>
      </c>
      <c r="B7" s="37">
        <v>56</v>
      </c>
      <c r="C7" s="3">
        <v>30886</v>
      </c>
      <c r="D7" s="4">
        <v>0</v>
      </c>
      <c r="E7" s="4">
        <v>0</v>
      </c>
      <c r="F7" s="51">
        <f t="shared" si="1"/>
        <v>0</v>
      </c>
      <c r="G7" s="42">
        <v>0.64470000000000005</v>
      </c>
      <c r="H7" s="42">
        <v>0.64470000000000005</v>
      </c>
      <c r="I7" s="9">
        <f t="shared" si="0"/>
        <v>19948.307400000002</v>
      </c>
      <c r="J7" s="1">
        <f t="shared" si="2"/>
        <v>-19948.307400000002</v>
      </c>
    </row>
    <row r="8" spans="1:10" x14ac:dyDescent="0.25">
      <c r="A8" s="20">
        <v>43770</v>
      </c>
      <c r="B8" s="37">
        <v>48</v>
      </c>
      <c r="C8" s="3">
        <v>16321</v>
      </c>
      <c r="D8" s="4">
        <v>0</v>
      </c>
      <c r="E8" s="4">
        <v>0</v>
      </c>
      <c r="F8" s="51">
        <f t="shared" si="1"/>
        <v>0</v>
      </c>
      <c r="G8" s="42">
        <v>0.59009999999999996</v>
      </c>
      <c r="H8" s="42">
        <v>0.59009999999999996</v>
      </c>
      <c r="I8" s="9">
        <f t="shared" si="0"/>
        <v>9659.3469000000005</v>
      </c>
      <c r="J8" s="1">
        <f t="shared" si="2"/>
        <v>-9659.3469000000005</v>
      </c>
    </row>
    <row r="9" spans="1:10" x14ac:dyDescent="0.25">
      <c r="A9" s="20">
        <v>43739</v>
      </c>
      <c r="B9" s="37">
        <v>23</v>
      </c>
      <c r="C9" s="3">
        <v>5609</v>
      </c>
      <c r="D9" s="4">
        <v>0</v>
      </c>
      <c r="E9" s="4">
        <v>0</v>
      </c>
      <c r="F9" s="51">
        <f t="shared" si="1"/>
        <v>0</v>
      </c>
      <c r="G9" s="42">
        <v>0.28689999999999999</v>
      </c>
      <c r="H9" s="42">
        <v>0.28689999999999999</v>
      </c>
      <c r="I9" s="9">
        <f t="shared" si="0"/>
        <v>1615.8208</v>
      </c>
      <c r="J9" s="1">
        <f t="shared" si="2"/>
        <v>-1615.8208</v>
      </c>
    </row>
    <row r="10" spans="1:10" x14ac:dyDescent="0.25">
      <c r="A10" s="20">
        <v>43709</v>
      </c>
      <c r="B10" s="37">
        <v>28</v>
      </c>
      <c r="C10" s="3">
        <v>3807</v>
      </c>
      <c r="D10" s="4">
        <v>0</v>
      </c>
      <c r="E10" s="4">
        <v>0</v>
      </c>
      <c r="F10" s="51">
        <f t="shared" si="1"/>
        <v>0</v>
      </c>
      <c r="G10" s="42">
        <v>0.28689999999999999</v>
      </c>
      <c r="H10" s="42">
        <v>0.28689999999999999</v>
      </c>
      <c r="I10" s="9">
        <f t="shared" si="0"/>
        <v>1100.2615000000001</v>
      </c>
      <c r="J10" s="1">
        <f t="shared" si="2"/>
        <v>-1100.2615000000001</v>
      </c>
    </row>
    <row r="11" spans="1:10" x14ac:dyDescent="0.25">
      <c r="A11" s="20">
        <v>43678</v>
      </c>
      <c r="B11" s="37">
        <v>29</v>
      </c>
      <c r="C11" s="3">
        <v>3109</v>
      </c>
      <c r="D11" s="4">
        <v>0</v>
      </c>
      <c r="E11" s="4">
        <v>0</v>
      </c>
      <c r="F11" s="51">
        <f t="shared" si="1"/>
        <v>0</v>
      </c>
      <c r="G11" s="42">
        <v>0.40350000000000003</v>
      </c>
      <c r="H11" s="42">
        <v>0.40350000000000003</v>
      </c>
      <c r="I11" s="9">
        <f t="shared" si="0"/>
        <v>1266.183</v>
      </c>
      <c r="J11" s="1">
        <f t="shared" si="2"/>
        <v>-1266.183</v>
      </c>
    </row>
    <row r="12" spans="1:10" x14ac:dyDescent="0.25">
      <c r="A12" s="20">
        <v>43647</v>
      </c>
      <c r="B12" s="37">
        <v>26</v>
      </c>
      <c r="C12" s="3">
        <v>3360</v>
      </c>
      <c r="D12" s="4">
        <v>0</v>
      </c>
      <c r="E12" s="4">
        <v>0</v>
      </c>
      <c r="F12" s="51">
        <f t="shared" si="1"/>
        <v>0</v>
      </c>
      <c r="G12" s="42">
        <v>0.40350000000000003</v>
      </c>
      <c r="H12" s="42">
        <v>0.40350000000000003</v>
      </c>
      <c r="I12" s="9">
        <f t="shared" si="0"/>
        <v>1366.251</v>
      </c>
      <c r="J12" s="1">
        <f t="shared" si="2"/>
        <v>-1366.251</v>
      </c>
    </row>
    <row r="13" spans="1:10" x14ac:dyDescent="0.25">
      <c r="A13" s="20">
        <v>43617</v>
      </c>
      <c r="B13" s="37">
        <v>26</v>
      </c>
      <c r="C13" s="3">
        <v>7792</v>
      </c>
      <c r="D13" s="4">
        <v>0</v>
      </c>
      <c r="E13" s="4">
        <v>0</v>
      </c>
      <c r="F13" s="51">
        <f t="shared" si="1"/>
        <v>0</v>
      </c>
      <c r="G13" s="42">
        <v>0.40350000000000003</v>
      </c>
      <c r="H13" s="42">
        <v>0.40350000000000003</v>
      </c>
      <c r="I13" s="9">
        <f t="shared" si="0"/>
        <v>3154.5630000000001</v>
      </c>
      <c r="J13" s="1">
        <f t="shared" si="2"/>
        <v>-3154.5630000000001</v>
      </c>
    </row>
    <row r="14" spans="1:10" x14ac:dyDescent="0.25">
      <c r="A14" s="20">
        <v>43586</v>
      </c>
      <c r="B14" s="37">
        <v>32</v>
      </c>
      <c r="C14" s="3">
        <v>13983</v>
      </c>
      <c r="D14" s="4">
        <v>0</v>
      </c>
      <c r="E14" s="4">
        <v>0</v>
      </c>
      <c r="F14" s="51">
        <f t="shared" si="1"/>
        <v>0</v>
      </c>
      <c r="G14" s="42">
        <v>0.46050000000000002</v>
      </c>
      <c r="H14" s="42">
        <v>0.46050000000000002</v>
      </c>
      <c r="I14" s="9">
        <f t="shared" si="0"/>
        <v>6453.9075000000003</v>
      </c>
      <c r="J14" s="1">
        <f t="shared" si="2"/>
        <v>-6453.9075000000003</v>
      </c>
    </row>
    <row r="15" spans="1:10" x14ac:dyDescent="0.25">
      <c r="A15" s="20">
        <v>43556</v>
      </c>
      <c r="B15" s="37">
        <v>30</v>
      </c>
      <c r="C15" s="3">
        <v>25187</v>
      </c>
      <c r="D15" s="4">
        <v>0</v>
      </c>
      <c r="E15" s="4">
        <v>0</v>
      </c>
      <c r="F15" s="51">
        <f t="shared" si="1"/>
        <v>0</v>
      </c>
      <c r="G15" s="42">
        <v>0.70520000000000005</v>
      </c>
      <c r="H15" s="42">
        <v>0.70520000000000005</v>
      </c>
      <c r="I15" s="9">
        <f t="shared" si="0"/>
        <v>17783.028399999999</v>
      </c>
      <c r="J15" s="1">
        <f t="shared" si="2"/>
        <v>-17783.028399999999</v>
      </c>
    </row>
    <row r="16" spans="1:10" x14ac:dyDescent="0.25">
      <c r="A16" s="20">
        <v>43525</v>
      </c>
      <c r="B16" s="37">
        <v>26</v>
      </c>
      <c r="C16" s="3">
        <v>36496</v>
      </c>
      <c r="D16" s="4">
        <v>0</v>
      </c>
      <c r="E16" s="4">
        <v>0</v>
      </c>
      <c r="F16" s="51">
        <f t="shared" si="1"/>
        <v>0</v>
      </c>
      <c r="G16" s="42">
        <v>0.70520000000000005</v>
      </c>
      <c r="H16" s="42">
        <v>0.70520000000000005</v>
      </c>
      <c r="I16" s="9">
        <f t="shared" si="0"/>
        <v>25755.314400000003</v>
      </c>
      <c r="J16" s="1">
        <f t="shared" si="2"/>
        <v>-25755.314400000003</v>
      </c>
    </row>
    <row r="17" spans="1:10" x14ac:dyDescent="0.25">
      <c r="A17" s="20">
        <v>43497</v>
      </c>
      <c r="B17" s="37">
        <v>31</v>
      </c>
      <c r="C17" s="3">
        <v>41937</v>
      </c>
      <c r="D17" s="4">
        <v>0</v>
      </c>
      <c r="E17" s="4">
        <v>0</v>
      </c>
      <c r="F17" s="51">
        <f t="shared" si="1"/>
        <v>0</v>
      </c>
      <c r="G17" s="42">
        <v>0.70520000000000005</v>
      </c>
      <c r="H17" s="42">
        <v>0.70520000000000005</v>
      </c>
      <c r="I17" s="9">
        <f t="shared" si="0"/>
        <v>29595.833600000002</v>
      </c>
      <c r="J17" s="1">
        <f t="shared" si="2"/>
        <v>-29595.833600000002</v>
      </c>
    </row>
    <row r="18" spans="1:10" x14ac:dyDescent="0.25">
      <c r="A18" s="20">
        <v>43466</v>
      </c>
      <c r="B18" s="37">
        <v>24</v>
      </c>
      <c r="C18" s="3">
        <v>33186</v>
      </c>
      <c r="D18" s="4">
        <v>0</v>
      </c>
      <c r="E18" s="4">
        <v>0</v>
      </c>
      <c r="F18" s="51">
        <f t="shared" si="1"/>
        <v>0</v>
      </c>
      <c r="G18" s="42">
        <v>0.62739999999999996</v>
      </c>
      <c r="H18" s="42">
        <v>0.76400000000000001</v>
      </c>
      <c r="I18" s="9">
        <f>(B18*G18)+(C18*H18)</f>
        <v>25369.161599999999</v>
      </c>
      <c r="J18" s="1">
        <f t="shared" si="2"/>
        <v>-25369.161599999999</v>
      </c>
    </row>
    <row r="19" spans="1:10" x14ac:dyDescent="0.25">
      <c r="A19" s="20">
        <v>43435</v>
      </c>
      <c r="B19" s="37">
        <v>21</v>
      </c>
      <c r="C19" s="3">
        <v>31082</v>
      </c>
      <c r="D19" s="4">
        <v>0</v>
      </c>
      <c r="E19" s="4">
        <v>0</v>
      </c>
      <c r="F19" s="51">
        <f t="shared" si="1"/>
        <v>0</v>
      </c>
      <c r="G19" s="42">
        <v>0.64649999999999996</v>
      </c>
      <c r="H19" s="42">
        <v>0.78720000000000001</v>
      </c>
      <c r="I19" s="9">
        <f t="shared" si="0"/>
        <v>24481.3269</v>
      </c>
      <c r="J19" s="1">
        <f t="shared" si="2"/>
        <v>-24481.3269</v>
      </c>
    </row>
    <row r="20" spans="1:10" x14ac:dyDescent="0.25">
      <c r="A20" s="20">
        <v>43405</v>
      </c>
      <c r="B20" s="37">
        <v>19</v>
      </c>
      <c r="C20" s="3">
        <v>18286</v>
      </c>
      <c r="D20" s="4">
        <v>0</v>
      </c>
      <c r="E20" s="4">
        <v>0</v>
      </c>
      <c r="F20" s="51">
        <f t="shared" si="1"/>
        <v>0</v>
      </c>
      <c r="G20" s="42">
        <v>0.55589999999999995</v>
      </c>
      <c r="H20" s="42">
        <v>0.67689999999999995</v>
      </c>
      <c r="I20" s="9">
        <f t="shared" si="0"/>
        <v>12388.355499999998</v>
      </c>
      <c r="J20" s="1">
        <f t="shared" si="2"/>
        <v>-12388.355499999998</v>
      </c>
    </row>
    <row r="21" spans="1:10" x14ac:dyDescent="0.25">
      <c r="A21" s="20">
        <v>43374</v>
      </c>
      <c r="B21" s="37">
        <v>19</v>
      </c>
      <c r="C21" s="3">
        <v>6435</v>
      </c>
      <c r="D21" s="4">
        <v>0</v>
      </c>
      <c r="E21" s="4">
        <v>0</v>
      </c>
      <c r="F21" s="51">
        <f t="shared" si="1"/>
        <v>0</v>
      </c>
      <c r="G21" s="42">
        <v>0.21099999999999999</v>
      </c>
      <c r="H21" s="42">
        <v>0.193</v>
      </c>
      <c r="I21" s="9">
        <f t="shared" si="0"/>
        <v>1245.9639999999999</v>
      </c>
      <c r="J21" s="1">
        <f t="shared" si="2"/>
        <v>-1245.9639999999999</v>
      </c>
    </row>
    <row r="22" spans="1:10" x14ac:dyDescent="0.25">
      <c r="A22" s="20">
        <v>43344</v>
      </c>
      <c r="B22" s="37">
        <v>22</v>
      </c>
      <c r="C22" s="3">
        <v>3348</v>
      </c>
      <c r="D22" s="4">
        <v>0</v>
      </c>
      <c r="E22" s="4">
        <v>0</v>
      </c>
      <c r="F22" s="51">
        <f t="shared" si="1"/>
        <v>0</v>
      </c>
      <c r="G22" s="42">
        <v>0.21099999999999999</v>
      </c>
      <c r="H22" s="42">
        <v>0.193</v>
      </c>
      <c r="I22" s="9">
        <f t="shared" si="0"/>
        <v>650.80600000000004</v>
      </c>
      <c r="J22" s="1">
        <f t="shared" si="2"/>
        <v>-650.80600000000004</v>
      </c>
    </row>
    <row r="23" spans="1:10" x14ac:dyDescent="0.25">
      <c r="A23" s="20">
        <v>43313</v>
      </c>
      <c r="B23" s="37">
        <v>23</v>
      </c>
      <c r="C23" s="3">
        <v>3069</v>
      </c>
      <c r="D23" s="4">
        <v>0</v>
      </c>
      <c r="E23" s="4">
        <v>0</v>
      </c>
      <c r="F23" s="51">
        <f t="shared" si="1"/>
        <v>0</v>
      </c>
      <c r="G23" s="42">
        <v>0.21099999999999999</v>
      </c>
      <c r="H23" s="42">
        <v>0.193</v>
      </c>
      <c r="I23" s="9">
        <f t="shared" si="0"/>
        <v>597.16999999999996</v>
      </c>
      <c r="J23" s="1">
        <f t="shared" si="2"/>
        <v>-597.16999999999996</v>
      </c>
    </row>
    <row r="24" spans="1:10" x14ac:dyDescent="0.25">
      <c r="A24" s="20">
        <v>43282</v>
      </c>
      <c r="B24" s="37">
        <v>26</v>
      </c>
      <c r="C24" s="3">
        <v>3112</v>
      </c>
      <c r="D24" s="4">
        <v>0</v>
      </c>
      <c r="E24" s="4">
        <v>0</v>
      </c>
      <c r="F24" s="51">
        <f t="shared" si="1"/>
        <v>0</v>
      </c>
      <c r="G24" s="42">
        <v>0.21099999999999999</v>
      </c>
      <c r="H24" s="42">
        <v>0.193</v>
      </c>
      <c r="I24" s="9">
        <f t="shared" si="0"/>
        <v>606.10199999999998</v>
      </c>
      <c r="J24" s="1">
        <f t="shared" si="2"/>
        <v>-606.10199999999998</v>
      </c>
    </row>
    <row r="25" spans="1:10" x14ac:dyDescent="0.25">
      <c r="A25" s="20">
        <v>43252</v>
      </c>
      <c r="B25" s="37">
        <v>19</v>
      </c>
      <c r="C25" s="3">
        <v>5298</v>
      </c>
      <c r="D25" s="4">
        <v>0</v>
      </c>
      <c r="E25" s="4">
        <v>0</v>
      </c>
      <c r="F25" s="51">
        <f t="shared" si="1"/>
        <v>0</v>
      </c>
      <c r="G25" s="42">
        <v>0.34599999999999997</v>
      </c>
      <c r="H25" s="42">
        <v>0.316</v>
      </c>
      <c r="I25" s="9">
        <f t="shared" si="0"/>
        <v>1680.7420000000002</v>
      </c>
      <c r="J25" s="1">
        <f t="shared" si="2"/>
        <v>-1680.7420000000002</v>
      </c>
    </row>
    <row r="26" spans="1:10" x14ac:dyDescent="0.25">
      <c r="A26" s="20">
        <v>43221</v>
      </c>
      <c r="B26" s="37">
        <v>25</v>
      </c>
      <c r="C26" s="3">
        <v>13330</v>
      </c>
      <c r="D26" s="4">
        <v>0</v>
      </c>
      <c r="E26" s="4">
        <v>0</v>
      </c>
      <c r="F26" s="51">
        <f t="shared" si="1"/>
        <v>0</v>
      </c>
      <c r="G26" s="42">
        <v>0.34599999999999997</v>
      </c>
      <c r="H26" s="42">
        <v>0.316</v>
      </c>
      <c r="I26" s="9">
        <f t="shared" si="0"/>
        <v>4220.9299999999994</v>
      </c>
      <c r="J26" s="1">
        <f t="shared" si="2"/>
        <v>-4220.9299999999994</v>
      </c>
    </row>
    <row r="27" spans="1:10" x14ac:dyDescent="0.25">
      <c r="A27" s="20">
        <v>43191</v>
      </c>
      <c r="B27" s="37">
        <v>25</v>
      </c>
      <c r="C27" s="3">
        <v>19644</v>
      </c>
      <c r="D27" s="4">
        <v>0</v>
      </c>
      <c r="E27" s="4">
        <v>0</v>
      </c>
      <c r="F27" s="51">
        <f t="shared" si="1"/>
        <v>0</v>
      </c>
      <c r="G27" s="42">
        <v>0.54500000000000004</v>
      </c>
      <c r="H27" s="42">
        <v>0.66300000000000003</v>
      </c>
      <c r="I27" s="9">
        <f t="shared" si="0"/>
        <v>13037.597000000002</v>
      </c>
      <c r="J27" s="1">
        <f t="shared" si="2"/>
        <v>-13037.597000000002</v>
      </c>
    </row>
    <row r="28" spans="1:10" x14ac:dyDescent="0.25">
      <c r="A28" s="20">
        <v>43160</v>
      </c>
      <c r="B28" s="37">
        <v>21</v>
      </c>
      <c r="C28" s="3">
        <v>18739</v>
      </c>
      <c r="D28" s="4">
        <v>0</v>
      </c>
      <c r="E28" s="4">
        <v>0</v>
      </c>
      <c r="F28" s="51">
        <f t="shared" si="1"/>
        <v>0</v>
      </c>
      <c r="G28" s="42">
        <v>0.54500000000000004</v>
      </c>
      <c r="H28" s="42">
        <v>0.66300000000000003</v>
      </c>
      <c r="I28" s="9">
        <f t="shared" si="0"/>
        <v>12435.402</v>
      </c>
      <c r="J28" s="1">
        <f t="shared" si="2"/>
        <v>-12435.402</v>
      </c>
    </row>
    <row r="29" spans="1:10" x14ac:dyDescent="0.25">
      <c r="A29" s="20">
        <v>43132</v>
      </c>
      <c r="B29" s="37">
        <v>25</v>
      </c>
      <c r="C29" s="3">
        <v>26372</v>
      </c>
      <c r="D29" s="4">
        <v>0</v>
      </c>
      <c r="E29" s="4">
        <v>0</v>
      </c>
      <c r="F29" s="51">
        <f t="shared" si="1"/>
        <v>0</v>
      </c>
      <c r="G29" s="42">
        <v>0.54500000000000004</v>
      </c>
      <c r="H29" s="42">
        <v>0.66300000000000003</v>
      </c>
      <c r="I29" s="9">
        <f t="shared" si="0"/>
        <v>17498.261000000002</v>
      </c>
      <c r="J29" s="1">
        <f t="shared" si="2"/>
        <v>-17498.261000000002</v>
      </c>
    </row>
    <row r="30" spans="1:10" ht="14.95" thickBot="1" x14ac:dyDescent="0.3">
      <c r="A30" s="26">
        <v>43101</v>
      </c>
      <c r="B30" s="47">
        <v>27</v>
      </c>
      <c r="C30" s="6">
        <v>28314</v>
      </c>
      <c r="D30" s="7">
        <v>0</v>
      </c>
      <c r="E30" s="7">
        <v>0</v>
      </c>
      <c r="F30" s="52">
        <f t="shared" si="1"/>
        <v>0</v>
      </c>
      <c r="G30" s="45">
        <v>0.47499999999999998</v>
      </c>
      <c r="H30" s="45">
        <v>0.57799999999999996</v>
      </c>
      <c r="I30" s="10">
        <f t="shared" si="0"/>
        <v>16378.316999999999</v>
      </c>
      <c r="J30" s="8">
        <f t="shared" si="2"/>
        <v>-16378.316999999999</v>
      </c>
    </row>
    <row r="31" spans="1:10" ht="14.95" thickBot="1" x14ac:dyDescent="0.3">
      <c r="A31" s="32" t="s">
        <v>2</v>
      </c>
      <c r="B31" s="41">
        <f>SUM(B4:B30)</f>
        <v>810</v>
      </c>
      <c r="C31" s="41">
        <f>SUM(C4:C30)</f>
        <v>454467</v>
      </c>
      <c r="D31" s="13">
        <f>SUM(D4:D30)</f>
        <v>0</v>
      </c>
      <c r="E31" s="13">
        <f>SUM(E4:E30)</f>
        <v>0</v>
      </c>
      <c r="F31" s="52">
        <f t="shared" si="1"/>
        <v>0</v>
      </c>
      <c r="G31" s="48"/>
      <c r="H31" s="48"/>
      <c r="I31" s="33">
        <f>SUM(I4:I30)</f>
        <v>280025.82250000001</v>
      </c>
      <c r="J31" s="13">
        <f>SUM(J4:J30)</f>
        <v>-280025.82250000001</v>
      </c>
    </row>
    <row r="32" spans="1:10" x14ac:dyDescent="0.25">
      <c r="A32" s="15"/>
      <c r="B32" s="16"/>
      <c r="C32" s="16"/>
      <c r="D32" s="17"/>
      <c r="E32" s="17"/>
      <c r="F32" s="53"/>
      <c r="G32" s="17"/>
      <c r="H32" s="17"/>
      <c r="I32" s="17"/>
      <c r="J32" s="17"/>
    </row>
    <row r="33" spans="2:7" x14ac:dyDescent="0.25">
      <c r="B33" s="18" t="s">
        <v>5</v>
      </c>
      <c r="C33" s="18"/>
    </row>
    <row r="34" spans="2:7" x14ac:dyDescent="0.25">
      <c r="B34" s="14" t="s">
        <v>3</v>
      </c>
      <c r="C34" s="2" t="s">
        <v>41</v>
      </c>
    </row>
    <row r="35" spans="2:7" x14ac:dyDescent="0.25">
      <c r="B35" s="14" t="s">
        <v>4</v>
      </c>
      <c r="C35" s="2" t="s">
        <v>42</v>
      </c>
    </row>
    <row r="36" spans="2:7" x14ac:dyDescent="0.25">
      <c r="B36" s="14" t="s">
        <v>11</v>
      </c>
      <c r="C36" s="2" t="s">
        <v>43</v>
      </c>
    </row>
    <row r="37" spans="2:7" x14ac:dyDescent="0.25">
      <c r="B37" s="14" t="s">
        <v>12</v>
      </c>
      <c r="C37" s="2" t="s">
        <v>44</v>
      </c>
    </row>
    <row r="38" spans="2:7" x14ac:dyDescent="0.25">
      <c r="B38" s="14" t="s">
        <v>13</v>
      </c>
      <c r="C38" s="2" t="s">
        <v>45</v>
      </c>
    </row>
    <row r="39" spans="2:7" x14ac:dyDescent="0.25">
      <c r="B39" s="14" t="s">
        <v>15</v>
      </c>
      <c r="C39" s="2" t="s">
        <v>46</v>
      </c>
    </row>
    <row r="40" spans="2:7" x14ac:dyDescent="0.25">
      <c r="B40" s="14"/>
      <c r="C40" s="12"/>
      <c r="E40" s="12"/>
      <c r="F40" s="12"/>
      <c r="G40" s="12"/>
    </row>
    <row r="41" spans="2:7" x14ac:dyDescent="0.25">
      <c r="B41" s="14"/>
      <c r="E41" s="12"/>
      <c r="F41" s="12"/>
      <c r="G41" s="12"/>
    </row>
    <row r="42" spans="2:7" x14ac:dyDescent="0.25">
      <c r="B42" s="14"/>
      <c r="E42" s="12"/>
      <c r="F42" s="12"/>
      <c r="G42" s="12"/>
    </row>
  </sheetData>
  <pageMargins left="0.7" right="0.7" top="0.75" bottom="0.75" header="0.3" footer="0.3"/>
  <pageSetup orientation="portrait" horizontalDpi="300" verticalDpi="300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zoomScaleNormal="100" workbookViewId="0">
      <selection activeCell="J8" sqref="J8"/>
    </sheetView>
  </sheetViews>
  <sheetFormatPr defaultColWidth="9.25" defaultRowHeight="14.3" x14ac:dyDescent="0.25"/>
  <cols>
    <col min="1" max="1" width="9.25" style="2" customWidth="1"/>
    <col min="2" max="13" width="14" style="2" customWidth="1"/>
    <col min="14" max="16384" width="9.25" style="2"/>
  </cols>
  <sheetData>
    <row r="1" spans="1:13" x14ac:dyDescent="0.25">
      <c r="A1" s="5" t="s">
        <v>55</v>
      </c>
      <c r="B1" s="5" t="s">
        <v>33</v>
      </c>
      <c r="C1" s="5"/>
      <c r="E1" s="5"/>
      <c r="F1" s="5"/>
      <c r="H1" s="5"/>
      <c r="I1" s="5"/>
      <c r="K1" s="5"/>
      <c r="L1" s="5"/>
    </row>
    <row r="2" spans="1:13" ht="14.95" thickBot="1" x14ac:dyDescent="0.3">
      <c r="A2" s="5"/>
      <c r="B2" s="5"/>
      <c r="C2" s="5"/>
      <c r="E2" s="5"/>
      <c r="F2" s="5"/>
      <c r="H2" s="5"/>
      <c r="I2" s="5"/>
      <c r="K2" s="5"/>
      <c r="L2" s="5"/>
    </row>
    <row r="3" spans="1:13" ht="24.65" customHeight="1" x14ac:dyDescent="0.25">
      <c r="A3" s="64" t="s">
        <v>0</v>
      </c>
      <c r="B3" s="66" t="s">
        <v>6</v>
      </c>
      <c r="C3" s="67"/>
      <c r="D3" s="68"/>
      <c r="E3" s="66" t="s">
        <v>7</v>
      </c>
      <c r="F3" s="67"/>
      <c r="G3" s="68"/>
      <c r="H3" s="66" t="s">
        <v>8</v>
      </c>
      <c r="I3" s="67"/>
      <c r="J3" s="69"/>
      <c r="K3" s="66" t="s">
        <v>9</v>
      </c>
      <c r="L3" s="67"/>
      <c r="M3" s="70"/>
    </row>
    <row r="4" spans="1:13" ht="86.3" thickBot="1" x14ac:dyDescent="0.3">
      <c r="A4" s="65"/>
      <c r="B4" s="19" t="s">
        <v>10</v>
      </c>
      <c r="C4" s="19" t="s">
        <v>32</v>
      </c>
      <c r="D4" s="19" t="s">
        <v>20</v>
      </c>
      <c r="E4" s="19" t="s">
        <v>10</v>
      </c>
      <c r="F4" s="19" t="s">
        <v>32</v>
      </c>
      <c r="G4" s="19" t="s">
        <v>20</v>
      </c>
      <c r="H4" s="19" t="s">
        <v>10</v>
      </c>
      <c r="I4" s="19" t="s">
        <v>32</v>
      </c>
      <c r="J4" s="19" t="s">
        <v>20</v>
      </c>
      <c r="K4" s="19" t="s">
        <v>10</v>
      </c>
      <c r="L4" s="19" t="s">
        <v>32</v>
      </c>
      <c r="M4" s="19" t="s">
        <v>20</v>
      </c>
    </row>
    <row r="5" spans="1:13" x14ac:dyDescent="0.25">
      <c r="A5" s="20">
        <v>43891</v>
      </c>
      <c r="B5" s="21">
        <v>7</v>
      </c>
      <c r="C5" s="22"/>
      <c r="D5" s="58">
        <f>IFERROR(C5/B5,"")</f>
        <v>0</v>
      </c>
      <c r="E5" s="21">
        <v>0</v>
      </c>
      <c r="F5" s="22"/>
      <c r="G5" s="58" t="str">
        <f>IFERROR(F5/E5,"")</f>
        <v/>
      </c>
      <c r="H5" s="21">
        <v>62</v>
      </c>
      <c r="I5" s="22"/>
      <c r="J5" s="58">
        <f>IFERROR(I5/H5,"")</f>
        <v>0</v>
      </c>
      <c r="K5" s="21">
        <v>0</v>
      </c>
      <c r="L5" s="22"/>
      <c r="M5" s="58" t="str">
        <f>IFERROR(L5/K5,"")</f>
        <v/>
      </c>
    </row>
    <row r="6" spans="1:13" x14ac:dyDescent="0.25">
      <c r="A6" s="20">
        <v>43862</v>
      </c>
      <c r="B6" s="23">
        <v>7</v>
      </c>
      <c r="C6" s="24"/>
      <c r="D6" s="25">
        <f t="shared" ref="D6:D31" si="0">IFERROR(C6/B6,"")</f>
        <v>0</v>
      </c>
      <c r="E6" s="23">
        <v>0</v>
      </c>
      <c r="F6" s="24"/>
      <c r="G6" s="25" t="str">
        <f t="shared" ref="G6:G31" si="1">IFERROR(F6/E6,"")</f>
        <v/>
      </c>
      <c r="H6" s="23">
        <v>62</v>
      </c>
      <c r="I6" s="24"/>
      <c r="J6" s="25">
        <f t="shared" ref="J6:J31" si="2">IFERROR(I6/H6,"")</f>
        <v>0</v>
      </c>
      <c r="K6" s="23">
        <v>0</v>
      </c>
      <c r="L6" s="24"/>
      <c r="M6" s="25" t="str">
        <f t="shared" ref="M6:M31" si="3">IFERROR(L6/K6,"")</f>
        <v/>
      </c>
    </row>
    <row r="7" spans="1:13" x14ac:dyDescent="0.25">
      <c r="A7" s="20">
        <v>43831</v>
      </c>
      <c r="B7" s="23">
        <v>7</v>
      </c>
      <c r="C7" s="24"/>
      <c r="D7" s="25">
        <f t="shared" si="0"/>
        <v>0</v>
      </c>
      <c r="E7" s="23">
        <v>0</v>
      </c>
      <c r="F7" s="24"/>
      <c r="G7" s="25" t="str">
        <f t="shared" si="1"/>
        <v/>
      </c>
      <c r="H7" s="23">
        <v>66</v>
      </c>
      <c r="I7" s="24"/>
      <c r="J7" s="25">
        <f t="shared" si="2"/>
        <v>0</v>
      </c>
      <c r="K7" s="23">
        <v>0</v>
      </c>
      <c r="L7" s="24"/>
      <c r="M7" s="25" t="str">
        <f t="shared" si="3"/>
        <v/>
      </c>
    </row>
    <row r="8" spans="1:13" x14ac:dyDescent="0.25">
      <c r="A8" s="20">
        <v>43800</v>
      </c>
      <c r="B8" s="23">
        <v>7</v>
      </c>
      <c r="C8" s="24"/>
      <c r="D8" s="25">
        <f t="shared" si="0"/>
        <v>0</v>
      </c>
      <c r="E8" s="23">
        <v>0</v>
      </c>
      <c r="F8" s="24"/>
      <c r="G8" s="25" t="str">
        <f t="shared" si="1"/>
        <v/>
      </c>
      <c r="H8" s="23">
        <v>66</v>
      </c>
      <c r="I8" s="24"/>
      <c r="J8" s="25">
        <f t="shared" si="2"/>
        <v>0</v>
      </c>
      <c r="K8" s="23">
        <v>0</v>
      </c>
      <c r="L8" s="24"/>
      <c r="M8" s="25" t="str">
        <f t="shared" si="3"/>
        <v/>
      </c>
    </row>
    <row r="9" spans="1:13" x14ac:dyDescent="0.25">
      <c r="A9" s="20">
        <v>43770</v>
      </c>
      <c r="B9" s="23">
        <v>7</v>
      </c>
      <c r="C9" s="24"/>
      <c r="D9" s="25">
        <f t="shared" si="0"/>
        <v>0</v>
      </c>
      <c r="E9" s="23">
        <v>0</v>
      </c>
      <c r="F9" s="24"/>
      <c r="G9" s="25" t="str">
        <f t="shared" si="1"/>
        <v/>
      </c>
      <c r="H9" s="23">
        <v>62</v>
      </c>
      <c r="I9" s="24"/>
      <c r="J9" s="25">
        <f t="shared" si="2"/>
        <v>0</v>
      </c>
      <c r="K9" s="23">
        <v>0</v>
      </c>
      <c r="L9" s="24"/>
      <c r="M9" s="25" t="str">
        <f t="shared" si="3"/>
        <v/>
      </c>
    </row>
    <row r="10" spans="1:13" x14ac:dyDescent="0.25">
      <c r="A10" s="20">
        <v>43739</v>
      </c>
      <c r="B10" s="23">
        <v>5</v>
      </c>
      <c r="C10" s="24"/>
      <c r="D10" s="25">
        <f t="shared" si="0"/>
        <v>0</v>
      </c>
      <c r="E10" s="23">
        <v>0</v>
      </c>
      <c r="F10" s="24"/>
      <c r="G10" s="25" t="str">
        <f t="shared" si="1"/>
        <v/>
      </c>
      <c r="H10" s="23">
        <v>58</v>
      </c>
      <c r="I10" s="24"/>
      <c r="J10" s="25">
        <f t="shared" si="2"/>
        <v>0</v>
      </c>
      <c r="K10" s="23">
        <v>0</v>
      </c>
      <c r="L10" s="24"/>
      <c r="M10" s="25" t="str">
        <f t="shared" si="3"/>
        <v/>
      </c>
    </row>
    <row r="11" spans="1:13" x14ac:dyDescent="0.25">
      <c r="A11" s="20">
        <v>43709</v>
      </c>
      <c r="B11" s="23">
        <v>5</v>
      </c>
      <c r="C11" s="24"/>
      <c r="D11" s="25">
        <f t="shared" si="0"/>
        <v>0</v>
      </c>
      <c r="E11" s="23">
        <v>0</v>
      </c>
      <c r="F11" s="24"/>
      <c r="G11" s="25" t="str">
        <f t="shared" si="1"/>
        <v/>
      </c>
      <c r="H11" s="23">
        <v>59</v>
      </c>
      <c r="I11" s="24"/>
      <c r="J11" s="25">
        <f t="shared" si="2"/>
        <v>0</v>
      </c>
      <c r="K11" s="23">
        <v>0</v>
      </c>
      <c r="L11" s="24"/>
      <c r="M11" s="25" t="str">
        <f t="shared" si="3"/>
        <v/>
      </c>
    </row>
    <row r="12" spans="1:13" x14ac:dyDescent="0.25">
      <c r="A12" s="20">
        <v>43678</v>
      </c>
      <c r="B12" s="23">
        <v>5</v>
      </c>
      <c r="C12" s="24"/>
      <c r="D12" s="25">
        <f t="shared" si="0"/>
        <v>0</v>
      </c>
      <c r="E12" s="23">
        <v>0</v>
      </c>
      <c r="F12" s="24"/>
      <c r="G12" s="25" t="str">
        <f t="shared" si="1"/>
        <v/>
      </c>
      <c r="H12" s="23">
        <v>59</v>
      </c>
      <c r="I12" s="24"/>
      <c r="J12" s="25">
        <f t="shared" si="2"/>
        <v>0</v>
      </c>
      <c r="K12" s="23">
        <v>0</v>
      </c>
      <c r="L12" s="24"/>
      <c r="M12" s="25" t="str">
        <f t="shared" si="3"/>
        <v/>
      </c>
    </row>
    <row r="13" spans="1:13" x14ac:dyDescent="0.25">
      <c r="A13" s="20">
        <v>43647</v>
      </c>
      <c r="B13" s="23">
        <v>5</v>
      </c>
      <c r="C13" s="24"/>
      <c r="D13" s="25">
        <f t="shared" si="0"/>
        <v>0</v>
      </c>
      <c r="E13" s="23">
        <v>0</v>
      </c>
      <c r="F13" s="24"/>
      <c r="G13" s="25" t="str">
        <f t="shared" si="1"/>
        <v/>
      </c>
      <c r="H13" s="23">
        <v>60</v>
      </c>
      <c r="I13" s="24"/>
      <c r="J13" s="25">
        <f t="shared" si="2"/>
        <v>0</v>
      </c>
      <c r="K13" s="23">
        <v>0</v>
      </c>
      <c r="L13" s="24"/>
      <c r="M13" s="25" t="str">
        <f t="shared" si="3"/>
        <v/>
      </c>
    </row>
    <row r="14" spans="1:13" x14ac:dyDescent="0.25">
      <c r="A14" s="20">
        <v>43617</v>
      </c>
      <c r="B14" s="23">
        <v>5</v>
      </c>
      <c r="C14" s="24"/>
      <c r="D14" s="25">
        <f t="shared" si="0"/>
        <v>0</v>
      </c>
      <c r="E14" s="23">
        <v>0</v>
      </c>
      <c r="F14" s="24"/>
      <c r="G14" s="25" t="str">
        <f t="shared" si="1"/>
        <v/>
      </c>
      <c r="H14" s="23">
        <v>60</v>
      </c>
      <c r="I14" s="24"/>
      <c r="J14" s="25">
        <f t="shared" si="2"/>
        <v>0</v>
      </c>
      <c r="K14" s="23">
        <v>0</v>
      </c>
      <c r="L14" s="24"/>
      <c r="M14" s="25" t="str">
        <f t="shared" si="3"/>
        <v/>
      </c>
    </row>
    <row r="15" spans="1:13" x14ac:dyDescent="0.25">
      <c r="A15" s="20">
        <v>43586</v>
      </c>
      <c r="B15" s="23">
        <v>5</v>
      </c>
      <c r="C15" s="24"/>
      <c r="D15" s="25">
        <f t="shared" si="0"/>
        <v>0</v>
      </c>
      <c r="E15" s="23">
        <v>0</v>
      </c>
      <c r="F15" s="24"/>
      <c r="G15" s="25" t="str">
        <f t="shared" si="1"/>
        <v/>
      </c>
      <c r="H15" s="23">
        <v>59</v>
      </c>
      <c r="I15" s="24"/>
      <c r="J15" s="25">
        <f t="shared" si="2"/>
        <v>0</v>
      </c>
      <c r="K15" s="23">
        <v>0</v>
      </c>
      <c r="L15" s="24"/>
      <c r="M15" s="25" t="str">
        <f t="shared" si="3"/>
        <v/>
      </c>
    </row>
    <row r="16" spans="1:13" x14ac:dyDescent="0.25">
      <c r="A16" s="20">
        <v>43556</v>
      </c>
      <c r="B16" s="23">
        <v>5</v>
      </c>
      <c r="C16" s="24"/>
      <c r="D16" s="25">
        <f t="shared" si="0"/>
        <v>0</v>
      </c>
      <c r="E16" s="23">
        <v>0</v>
      </c>
      <c r="F16" s="24"/>
      <c r="G16" s="25" t="str">
        <f t="shared" si="1"/>
        <v/>
      </c>
      <c r="H16" s="23">
        <v>60</v>
      </c>
      <c r="I16" s="24"/>
      <c r="J16" s="25">
        <f t="shared" si="2"/>
        <v>0</v>
      </c>
      <c r="K16" s="23">
        <v>0</v>
      </c>
      <c r="L16" s="24"/>
      <c r="M16" s="25" t="str">
        <f t="shared" si="3"/>
        <v/>
      </c>
    </row>
    <row r="17" spans="1:13" x14ac:dyDescent="0.25">
      <c r="A17" s="20">
        <v>43525</v>
      </c>
      <c r="B17" s="23">
        <v>4</v>
      </c>
      <c r="C17" s="24"/>
      <c r="D17" s="25">
        <f t="shared" si="0"/>
        <v>0</v>
      </c>
      <c r="E17" s="23">
        <v>0</v>
      </c>
      <c r="F17" s="24"/>
      <c r="G17" s="25" t="str">
        <f t="shared" si="1"/>
        <v/>
      </c>
      <c r="H17" s="23">
        <v>59</v>
      </c>
      <c r="I17" s="24"/>
      <c r="J17" s="25">
        <f t="shared" si="2"/>
        <v>0</v>
      </c>
      <c r="K17" s="23">
        <v>0</v>
      </c>
      <c r="L17" s="24"/>
      <c r="M17" s="25" t="str">
        <f t="shared" si="3"/>
        <v/>
      </c>
    </row>
    <row r="18" spans="1:13" x14ac:dyDescent="0.25">
      <c r="A18" s="20">
        <v>43497</v>
      </c>
      <c r="B18" s="23">
        <v>4</v>
      </c>
      <c r="C18" s="24"/>
      <c r="D18" s="25">
        <f t="shared" si="0"/>
        <v>0</v>
      </c>
      <c r="E18" s="23">
        <v>0</v>
      </c>
      <c r="F18" s="24"/>
      <c r="G18" s="25" t="str">
        <f t="shared" si="1"/>
        <v/>
      </c>
      <c r="H18" s="23">
        <v>59</v>
      </c>
      <c r="I18" s="24"/>
      <c r="J18" s="25">
        <f t="shared" si="2"/>
        <v>0</v>
      </c>
      <c r="K18" s="23">
        <v>0</v>
      </c>
      <c r="L18" s="24"/>
      <c r="M18" s="25" t="str">
        <f t="shared" si="3"/>
        <v/>
      </c>
    </row>
    <row r="19" spans="1:13" x14ac:dyDescent="0.25">
      <c r="A19" s="20">
        <v>43466</v>
      </c>
      <c r="B19" s="23">
        <v>4</v>
      </c>
      <c r="C19" s="24"/>
      <c r="D19" s="25">
        <f t="shared" si="0"/>
        <v>0</v>
      </c>
      <c r="E19" s="23">
        <v>0</v>
      </c>
      <c r="F19" s="24"/>
      <c r="G19" s="25" t="str">
        <f t="shared" si="1"/>
        <v/>
      </c>
      <c r="H19" s="23">
        <v>58</v>
      </c>
      <c r="I19" s="24"/>
      <c r="J19" s="25">
        <f t="shared" si="2"/>
        <v>0</v>
      </c>
      <c r="K19" s="23">
        <v>0</v>
      </c>
      <c r="L19" s="24"/>
      <c r="M19" s="25" t="str">
        <f t="shared" si="3"/>
        <v/>
      </c>
    </row>
    <row r="20" spans="1:13" x14ac:dyDescent="0.25">
      <c r="A20" s="20">
        <v>43435</v>
      </c>
      <c r="B20" s="23">
        <v>4</v>
      </c>
      <c r="C20" s="24"/>
      <c r="D20" s="25">
        <f t="shared" si="0"/>
        <v>0</v>
      </c>
      <c r="E20" s="23">
        <v>0</v>
      </c>
      <c r="F20" s="24"/>
      <c r="G20" s="25" t="str">
        <f t="shared" si="1"/>
        <v/>
      </c>
      <c r="H20" s="23">
        <v>56</v>
      </c>
      <c r="I20" s="24"/>
      <c r="J20" s="25">
        <f t="shared" si="2"/>
        <v>0</v>
      </c>
      <c r="K20" s="23">
        <v>0</v>
      </c>
      <c r="L20" s="24"/>
      <c r="M20" s="25" t="str">
        <f t="shared" si="3"/>
        <v/>
      </c>
    </row>
    <row r="21" spans="1:13" x14ac:dyDescent="0.25">
      <c r="A21" s="20">
        <v>43405</v>
      </c>
      <c r="B21" s="23">
        <v>4</v>
      </c>
      <c r="C21" s="24"/>
      <c r="D21" s="25">
        <f t="shared" si="0"/>
        <v>0</v>
      </c>
      <c r="E21" s="23">
        <v>0</v>
      </c>
      <c r="F21" s="24"/>
      <c r="G21" s="25" t="str">
        <f t="shared" si="1"/>
        <v/>
      </c>
      <c r="H21" s="23">
        <v>51</v>
      </c>
      <c r="I21" s="24"/>
      <c r="J21" s="25">
        <f t="shared" si="2"/>
        <v>0</v>
      </c>
      <c r="K21" s="23">
        <v>0</v>
      </c>
      <c r="L21" s="24"/>
      <c r="M21" s="25" t="str">
        <f t="shared" si="3"/>
        <v/>
      </c>
    </row>
    <row r="22" spans="1:13" x14ac:dyDescent="0.25">
      <c r="A22" s="20">
        <v>43374</v>
      </c>
      <c r="B22" s="23">
        <v>4</v>
      </c>
      <c r="C22" s="24"/>
      <c r="D22" s="25">
        <f t="shared" si="0"/>
        <v>0</v>
      </c>
      <c r="E22" s="23">
        <v>0</v>
      </c>
      <c r="F22" s="24"/>
      <c r="G22" s="25" t="str">
        <f t="shared" si="1"/>
        <v/>
      </c>
      <c r="H22" s="23">
        <v>51</v>
      </c>
      <c r="I22" s="24"/>
      <c r="J22" s="25">
        <f t="shared" si="2"/>
        <v>0</v>
      </c>
      <c r="K22" s="23">
        <v>0</v>
      </c>
      <c r="L22" s="24"/>
      <c r="M22" s="25" t="str">
        <f t="shared" si="3"/>
        <v/>
      </c>
    </row>
    <row r="23" spans="1:13" x14ac:dyDescent="0.25">
      <c r="A23" s="20">
        <v>43344</v>
      </c>
      <c r="B23" s="23">
        <v>4</v>
      </c>
      <c r="C23" s="24"/>
      <c r="D23" s="25">
        <f t="shared" si="0"/>
        <v>0</v>
      </c>
      <c r="E23" s="23">
        <v>0</v>
      </c>
      <c r="F23" s="24"/>
      <c r="G23" s="25" t="str">
        <f t="shared" si="1"/>
        <v/>
      </c>
      <c r="H23" s="23">
        <v>51</v>
      </c>
      <c r="I23" s="24"/>
      <c r="J23" s="25">
        <f t="shared" si="2"/>
        <v>0</v>
      </c>
      <c r="K23" s="23">
        <v>0</v>
      </c>
      <c r="L23" s="24"/>
      <c r="M23" s="25" t="str">
        <f t="shared" si="3"/>
        <v/>
      </c>
    </row>
    <row r="24" spans="1:13" x14ac:dyDescent="0.25">
      <c r="A24" s="20">
        <v>43313</v>
      </c>
      <c r="B24" s="23">
        <v>4</v>
      </c>
      <c r="C24" s="24"/>
      <c r="D24" s="25">
        <f t="shared" si="0"/>
        <v>0</v>
      </c>
      <c r="E24" s="23">
        <v>0</v>
      </c>
      <c r="F24" s="24"/>
      <c r="G24" s="25" t="str">
        <f t="shared" si="1"/>
        <v/>
      </c>
      <c r="H24" s="23">
        <v>51</v>
      </c>
      <c r="I24" s="24"/>
      <c r="J24" s="25">
        <f t="shared" si="2"/>
        <v>0</v>
      </c>
      <c r="K24" s="23">
        <v>0</v>
      </c>
      <c r="L24" s="24"/>
      <c r="M24" s="25" t="str">
        <f t="shared" si="3"/>
        <v/>
      </c>
    </row>
    <row r="25" spans="1:13" x14ac:dyDescent="0.25">
      <c r="A25" s="20">
        <v>43282</v>
      </c>
      <c r="B25" s="23">
        <v>4</v>
      </c>
      <c r="C25" s="24"/>
      <c r="D25" s="25">
        <f t="shared" si="0"/>
        <v>0</v>
      </c>
      <c r="E25" s="23">
        <v>0</v>
      </c>
      <c r="F25" s="24"/>
      <c r="G25" s="25" t="str">
        <f t="shared" si="1"/>
        <v/>
      </c>
      <c r="H25" s="23">
        <v>51</v>
      </c>
      <c r="I25" s="24"/>
      <c r="J25" s="25">
        <f t="shared" si="2"/>
        <v>0</v>
      </c>
      <c r="K25" s="23">
        <v>0</v>
      </c>
      <c r="L25" s="24"/>
      <c r="M25" s="25" t="str">
        <f t="shared" si="3"/>
        <v/>
      </c>
    </row>
    <row r="26" spans="1:13" x14ac:dyDescent="0.25">
      <c r="A26" s="20">
        <v>43252</v>
      </c>
      <c r="B26" s="23">
        <v>4</v>
      </c>
      <c r="C26" s="24"/>
      <c r="D26" s="25">
        <f t="shared" si="0"/>
        <v>0</v>
      </c>
      <c r="E26" s="23">
        <v>0</v>
      </c>
      <c r="F26" s="24"/>
      <c r="G26" s="25" t="str">
        <f t="shared" si="1"/>
        <v/>
      </c>
      <c r="H26" s="23">
        <v>51</v>
      </c>
      <c r="I26" s="24"/>
      <c r="J26" s="25">
        <f t="shared" si="2"/>
        <v>0</v>
      </c>
      <c r="K26" s="23">
        <v>0</v>
      </c>
      <c r="L26" s="24"/>
      <c r="M26" s="25" t="str">
        <f t="shared" si="3"/>
        <v/>
      </c>
    </row>
    <row r="27" spans="1:13" x14ac:dyDescent="0.25">
      <c r="A27" s="20">
        <v>43221</v>
      </c>
      <c r="B27" s="23">
        <v>4</v>
      </c>
      <c r="C27" s="24"/>
      <c r="D27" s="25">
        <f t="shared" si="0"/>
        <v>0</v>
      </c>
      <c r="E27" s="23">
        <v>0</v>
      </c>
      <c r="F27" s="24"/>
      <c r="G27" s="25" t="str">
        <f t="shared" si="1"/>
        <v/>
      </c>
      <c r="H27" s="23">
        <v>51</v>
      </c>
      <c r="I27" s="24"/>
      <c r="J27" s="25">
        <f t="shared" si="2"/>
        <v>0</v>
      </c>
      <c r="K27" s="23">
        <v>0</v>
      </c>
      <c r="L27" s="24"/>
      <c r="M27" s="25" t="str">
        <f t="shared" si="3"/>
        <v/>
      </c>
    </row>
    <row r="28" spans="1:13" x14ac:dyDescent="0.25">
      <c r="A28" s="20">
        <v>43191</v>
      </c>
      <c r="B28" s="23">
        <v>4</v>
      </c>
      <c r="C28" s="24"/>
      <c r="D28" s="25">
        <f t="shared" si="0"/>
        <v>0</v>
      </c>
      <c r="E28" s="23">
        <v>0</v>
      </c>
      <c r="F28" s="24"/>
      <c r="G28" s="25" t="str">
        <f t="shared" si="1"/>
        <v/>
      </c>
      <c r="H28" s="23">
        <v>49</v>
      </c>
      <c r="I28" s="24"/>
      <c r="J28" s="25">
        <f t="shared" si="2"/>
        <v>0</v>
      </c>
      <c r="K28" s="23">
        <v>0</v>
      </c>
      <c r="L28" s="24"/>
      <c r="M28" s="25" t="str">
        <f t="shared" si="3"/>
        <v/>
      </c>
    </row>
    <row r="29" spans="1:13" x14ac:dyDescent="0.25">
      <c r="A29" s="20">
        <v>43160</v>
      </c>
      <c r="B29" s="23">
        <v>4</v>
      </c>
      <c r="C29" s="24"/>
      <c r="D29" s="25">
        <f t="shared" si="0"/>
        <v>0</v>
      </c>
      <c r="E29" s="23">
        <v>0</v>
      </c>
      <c r="F29" s="24"/>
      <c r="G29" s="25" t="str">
        <f t="shared" si="1"/>
        <v/>
      </c>
      <c r="H29" s="23">
        <v>49</v>
      </c>
      <c r="I29" s="24"/>
      <c r="J29" s="25">
        <f t="shared" si="2"/>
        <v>0</v>
      </c>
      <c r="K29" s="23">
        <v>0</v>
      </c>
      <c r="L29" s="24"/>
      <c r="M29" s="25" t="str">
        <f t="shared" si="3"/>
        <v/>
      </c>
    </row>
    <row r="30" spans="1:13" x14ac:dyDescent="0.25">
      <c r="A30" s="20">
        <v>43132</v>
      </c>
      <c r="B30" s="23">
        <v>4</v>
      </c>
      <c r="C30" s="24"/>
      <c r="D30" s="25">
        <f t="shared" si="0"/>
        <v>0</v>
      </c>
      <c r="E30" s="23">
        <v>0</v>
      </c>
      <c r="F30" s="24"/>
      <c r="G30" s="25" t="str">
        <f t="shared" si="1"/>
        <v/>
      </c>
      <c r="H30" s="23">
        <v>49</v>
      </c>
      <c r="I30" s="24"/>
      <c r="J30" s="25">
        <f t="shared" si="2"/>
        <v>0</v>
      </c>
      <c r="K30" s="23">
        <v>0</v>
      </c>
      <c r="L30" s="24"/>
      <c r="M30" s="25" t="str">
        <f t="shared" si="3"/>
        <v/>
      </c>
    </row>
    <row r="31" spans="1:13" ht="14.95" thickBot="1" x14ac:dyDescent="0.3">
      <c r="A31" s="26">
        <v>43101</v>
      </c>
      <c r="B31" s="27">
        <v>4</v>
      </c>
      <c r="C31" s="28"/>
      <c r="D31" s="29">
        <f t="shared" si="0"/>
        <v>0</v>
      </c>
      <c r="E31" s="27">
        <v>0</v>
      </c>
      <c r="F31" s="28"/>
      <c r="G31" s="29" t="str">
        <f t="shared" si="1"/>
        <v/>
      </c>
      <c r="H31" s="27">
        <v>49</v>
      </c>
      <c r="I31" s="28"/>
      <c r="J31" s="29">
        <f t="shared" si="2"/>
        <v>0</v>
      </c>
      <c r="K31" s="27">
        <v>0</v>
      </c>
      <c r="L31" s="28"/>
      <c r="M31" s="29" t="str">
        <f t="shared" si="3"/>
        <v/>
      </c>
    </row>
    <row r="32" spans="1:13" x14ac:dyDescent="0.25">
      <c r="A32" s="14"/>
      <c r="B32" s="30"/>
      <c r="C32" s="30"/>
      <c r="D32" s="31"/>
      <c r="E32" s="30"/>
      <c r="F32" s="30"/>
      <c r="G32" s="31"/>
      <c r="H32" s="30"/>
      <c r="I32" s="30"/>
      <c r="J32" s="31"/>
      <c r="K32" s="30"/>
      <c r="L32" s="30"/>
      <c r="M32" s="31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  <headerFoot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A085-903F-4850-8E23-05019D84DD3D}">
  <dimension ref="A1:J39"/>
  <sheetViews>
    <sheetView zoomScaleNormal="100" workbookViewId="0">
      <selection activeCell="H6" sqref="H6"/>
    </sheetView>
  </sheetViews>
  <sheetFormatPr defaultColWidth="9.25" defaultRowHeight="14.3" x14ac:dyDescent="0.25"/>
  <cols>
    <col min="1" max="1" width="7.5" style="2" bestFit="1" customWidth="1"/>
    <col min="2" max="5" width="16.75" style="2" customWidth="1"/>
    <col min="6" max="6" width="16.75" style="49" customWidth="1"/>
    <col min="7" max="7" width="16.75" style="2" customWidth="1"/>
    <col min="8" max="8" width="15.75" style="2" customWidth="1"/>
    <col min="9" max="9" width="20" style="2" bestFit="1" customWidth="1"/>
    <col min="10" max="10" width="18.75" style="2" customWidth="1"/>
    <col min="11" max="12" width="17.75" style="2" customWidth="1"/>
    <col min="13" max="13" width="15.75" style="2" customWidth="1"/>
    <col min="14" max="16384" width="9.25" style="2"/>
  </cols>
  <sheetData>
    <row r="1" spans="1:10" x14ac:dyDescent="0.25">
      <c r="A1" s="5" t="s">
        <v>49</v>
      </c>
      <c r="B1" s="5" t="s">
        <v>34</v>
      </c>
      <c r="C1" s="5"/>
    </row>
    <row r="2" spans="1:10" s="57" customFormat="1" ht="14.95" thickBot="1" x14ac:dyDescent="0.3">
      <c r="A2" s="56"/>
      <c r="B2" s="56"/>
      <c r="C2" s="56"/>
    </row>
    <row r="3" spans="1:10" ht="118.55" customHeight="1" thickBot="1" x14ac:dyDescent="0.3">
      <c r="A3" s="46" t="s">
        <v>0</v>
      </c>
      <c r="B3" s="38" t="s">
        <v>35</v>
      </c>
      <c r="C3" s="38" t="s">
        <v>36</v>
      </c>
      <c r="D3" s="34" t="s">
        <v>37</v>
      </c>
      <c r="E3" s="34" t="s">
        <v>38</v>
      </c>
      <c r="F3" s="11" t="s">
        <v>50</v>
      </c>
      <c r="G3" s="34" t="s">
        <v>17</v>
      </c>
      <c r="H3" s="34" t="s">
        <v>18</v>
      </c>
      <c r="I3" s="38" t="s">
        <v>39</v>
      </c>
      <c r="J3" s="34" t="s">
        <v>1</v>
      </c>
    </row>
    <row r="4" spans="1:10" x14ac:dyDescent="0.25">
      <c r="A4" s="20">
        <v>43891</v>
      </c>
      <c r="B4" s="35"/>
      <c r="C4" s="43"/>
      <c r="D4" s="36"/>
      <c r="E4" s="36"/>
      <c r="F4" s="61" t="str">
        <f>IFERROR((E4+D4)/(C4+B4),"")</f>
        <v/>
      </c>
      <c r="G4" s="44">
        <f>+'Table 4 - Rate Comparison'!G4</f>
        <v>0.5675</v>
      </c>
      <c r="H4" s="44">
        <f>+'Table 4 - Rate Comparison'!H4</f>
        <v>0.5675</v>
      </c>
      <c r="I4" s="39">
        <f>(B4*G4)+(C4*H4)</f>
        <v>0</v>
      </c>
      <c r="J4" s="40">
        <f>(D4+E4)-I4</f>
        <v>0</v>
      </c>
    </row>
    <row r="5" spans="1:10" x14ac:dyDescent="0.25">
      <c r="A5" s="20">
        <v>43862</v>
      </c>
      <c r="B5" s="37"/>
      <c r="C5" s="3"/>
      <c r="D5" s="4"/>
      <c r="E5" s="4"/>
      <c r="F5" s="62" t="str">
        <f t="shared" ref="F5:F31" si="0">IFERROR((E5+D5)/(C5+B5),"")</f>
        <v/>
      </c>
      <c r="G5" s="42">
        <f>+'Table 4 - Rate Comparison'!G5</f>
        <v>0.5675</v>
      </c>
      <c r="H5" s="42">
        <f>+'Table 4 - Rate Comparison'!H5</f>
        <v>0.5675</v>
      </c>
      <c r="I5" s="9">
        <f t="shared" ref="I5:I30" si="1">(B5*G5)+(C5*H5)</f>
        <v>0</v>
      </c>
      <c r="J5" s="1">
        <f t="shared" ref="J5:J30" si="2">(D5+E5)-I5</f>
        <v>0</v>
      </c>
    </row>
    <row r="6" spans="1:10" x14ac:dyDescent="0.25">
      <c r="A6" s="20">
        <v>43831</v>
      </c>
      <c r="B6" s="37"/>
      <c r="C6" s="3"/>
      <c r="D6" s="4"/>
      <c r="E6" s="4"/>
      <c r="F6" s="62" t="str">
        <f t="shared" si="0"/>
        <v/>
      </c>
      <c r="G6" s="42">
        <f>+'Table 4 - Rate Comparison'!G6</f>
        <v>0.5675</v>
      </c>
      <c r="H6" s="42">
        <f>+'Table 4 - Rate Comparison'!H6</f>
        <v>0.5675</v>
      </c>
      <c r="I6" s="9">
        <f t="shared" si="1"/>
        <v>0</v>
      </c>
      <c r="J6" s="1">
        <f t="shared" si="2"/>
        <v>0</v>
      </c>
    </row>
    <row r="7" spans="1:10" x14ac:dyDescent="0.25">
      <c r="A7" s="20">
        <v>43800</v>
      </c>
      <c r="B7" s="37"/>
      <c r="C7" s="3"/>
      <c r="D7" s="4"/>
      <c r="E7" s="4"/>
      <c r="F7" s="62" t="str">
        <f t="shared" si="0"/>
        <v/>
      </c>
      <c r="G7" s="42">
        <f>+'Table 4 - Rate Comparison'!G7</f>
        <v>0.64470000000000005</v>
      </c>
      <c r="H7" s="42">
        <f>+'Table 4 - Rate Comparison'!H7</f>
        <v>0.64470000000000005</v>
      </c>
      <c r="I7" s="9">
        <f t="shared" si="1"/>
        <v>0</v>
      </c>
      <c r="J7" s="1">
        <f t="shared" si="2"/>
        <v>0</v>
      </c>
    </row>
    <row r="8" spans="1:10" x14ac:dyDescent="0.25">
      <c r="A8" s="20">
        <v>43770</v>
      </c>
      <c r="B8" s="37"/>
      <c r="C8" s="3"/>
      <c r="D8" s="4"/>
      <c r="E8" s="4"/>
      <c r="F8" s="62" t="str">
        <f t="shared" si="0"/>
        <v/>
      </c>
      <c r="G8" s="42">
        <f>+'Table 4 - Rate Comparison'!G8</f>
        <v>0.59009999999999996</v>
      </c>
      <c r="H8" s="42">
        <f>+'Table 4 - Rate Comparison'!H8</f>
        <v>0.59009999999999996</v>
      </c>
      <c r="I8" s="9">
        <f t="shared" si="1"/>
        <v>0</v>
      </c>
      <c r="J8" s="1">
        <f t="shared" si="2"/>
        <v>0</v>
      </c>
    </row>
    <row r="9" spans="1:10" x14ac:dyDescent="0.25">
      <c r="A9" s="20">
        <v>43739</v>
      </c>
      <c r="B9" s="37"/>
      <c r="C9" s="3"/>
      <c r="D9" s="4"/>
      <c r="E9" s="4"/>
      <c r="F9" s="62" t="str">
        <f t="shared" si="0"/>
        <v/>
      </c>
      <c r="G9" s="42">
        <f>+'Table 4 - Rate Comparison'!G9</f>
        <v>0.28689999999999999</v>
      </c>
      <c r="H9" s="42">
        <f>+'Table 4 - Rate Comparison'!H9</f>
        <v>0.28689999999999999</v>
      </c>
      <c r="I9" s="9">
        <f t="shared" si="1"/>
        <v>0</v>
      </c>
      <c r="J9" s="1">
        <f t="shared" si="2"/>
        <v>0</v>
      </c>
    </row>
    <row r="10" spans="1:10" x14ac:dyDescent="0.25">
      <c r="A10" s="20">
        <v>43709</v>
      </c>
      <c r="B10" s="37"/>
      <c r="C10" s="3"/>
      <c r="D10" s="4"/>
      <c r="E10" s="4"/>
      <c r="F10" s="62" t="str">
        <f t="shared" si="0"/>
        <v/>
      </c>
      <c r="G10" s="42">
        <f>+'Table 4 - Rate Comparison'!G10</f>
        <v>0.28689999999999999</v>
      </c>
      <c r="H10" s="42">
        <f>+'Table 4 - Rate Comparison'!H10</f>
        <v>0.28689999999999999</v>
      </c>
      <c r="I10" s="9">
        <f t="shared" si="1"/>
        <v>0</v>
      </c>
      <c r="J10" s="1">
        <f t="shared" si="2"/>
        <v>0</v>
      </c>
    </row>
    <row r="11" spans="1:10" x14ac:dyDescent="0.25">
      <c r="A11" s="20">
        <v>43678</v>
      </c>
      <c r="B11" s="37"/>
      <c r="C11" s="3"/>
      <c r="D11" s="4"/>
      <c r="E11" s="4"/>
      <c r="F11" s="62" t="str">
        <f t="shared" si="0"/>
        <v/>
      </c>
      <c r="G11" s="42">
        <f>+'Table 4 - Rate Comparison'!G11</f>
        <v>0.40350000000000003</v>
      </c>
      <c r="H11" s="42">
        <f>+'Table 4 - Rate Comparison'!H11</f>
        <v>0.40350000000000003</v>
      </c>
      <c r="I11" s="9">
        <f t="shared" si="1"/>
        <v>0</v>
      </c>
      <c r="J11" s="1">
        <f t="shared" si="2"/>
        <v>0</v>
      </c>
    </row>
    <row r="12" spans="1:10" x14ac:dyDescent="0.25">
      <c r="A12" s="20">
        <v>43647</v>
      </c>
      <c r="B12" s="37"/>
      <c r="C12" s="3"/>
      <c r="D12" s="4"/>
      <c r="E12" s="4"/>
      <c r="F12" s="62" t="str">
        <f t="shared" si="0"/>
        <v/>
      </c>
      <c r="G12" s="42">
        <f>+'Table 4 - Rate Comparison'!G12</f>
        <v>0.40350000000000003</v>
      </c>
      <c r="H12" s="42">
        <f>+'Table 4 - Rate Comparison'!H12</f>
        <v>0.40350000000000003</v>
      </c>
      <c r="I12" s="9">
        <f t="shared" si="1"/>
        <v>0</v>
      </c>
      <c r="J12" s="1">
        <f t="shared" si="2"/>
        <v>0</v>
      </c>
    </row>
    <row r="13" spans="1:10" x14ac:dyDescent="0.25">
      <c r="A13" s="20">
        <v>43617</v>
      </c>
      <c r="B13" s="37"/>
      <c r="C13" s="3"/>
      <c r="D13" s="4"/>
      <c r="E13" s="4"/>
      <c r="F13" s="62" t="str">
        <f t="shared" si="0"/>
        <v/>
      </c>
      <c r="G13" s="42">
        <f>+'Table 4 - Rate Comparison'!G13</f>
        <v>0.40350000000000003</v>
      </c>
      <c r="H13" s="42">
        <f>+'Table 4 - Rate Comparison'!H13</f>
        <v>0.40350000000000003</v>
      </c>
      <c r="I13" s="9">
        <f t="shared" si="1"/>
        <v>0</v>
      </c>
      <c r="J13" s="1">
        <f t="shared" si="2"/>
        <v>0</v>
      </c>
    </row>
    <row r="14" spans="1:10" x14ac:dyDescent="0.25">
      <c r="A14" s="20">
        <v>43586</v>
      </c>
      <c r="B14" s="37"/>
      <c r="C14" s="3"/>
      <c r="D14" s="4"/>
      <c r="E14" s="4"/>
      <c r="F14" s="62" t="str">
        <f t="shared" si="0"/>
        <v/>
      </c>
      <c r="G14" s="42">
        <f>+'Table 4 - Rate Comparison'!G14</f>
        <v>0.46050000000000002</v>
      </c>
      <c r="H14" s="42">
        <f>+'Table 4 - Rate Comparison'!H14</f>
        <v>0.46050000000000002</v>
      </c>
      <c r="I14" s="9">
        <f t="shared" si="1"/>
        <v>0</v>
      </c>
      <c r="J14" s="1">
        <f t="shared" si="2"/>
        <v>0</v>
      </c>
    </row>
    <row r="15" spans="1:10" x14ac:dyDescent="0.25">
      <c r="A15" s="20">
        <v>43556</v>
      </c>
      <c r="B15" s="37"/>
      <c r="C15" s="3"/>
      <c r="D15" s="4"/>
      <c r="E15" s="4"/>
      <c r="F15" s="62" t="str">
        <f t="shared" si="0"/>
        <v/>
      </c>
      <c r="G15" s="42">
        <f>+'Table 4 - Rate Comparison'!G15</f>
        <v>0.70520000000000005</v>
      </c>
      <c r="H15" s="42">
        <f>+'Table 4 - Rate Comparison'!H15</f>
        <v>0.70520000000000005</v>
      </c>
      <c r="I15" s="9">
        <f t="shared" si="1"/>
        <v>0</v>
      </c>
      <c r="J15" s="1">
        <f t="shared" si="2"/>
        <v>0</v>
      </c>
    </row>
    <row r="16" spans="1:10" x14ac:dyDescent="0.25">
      <c r="A16" s="20">
        <v>43525</v>
      </c>
      <c r="B16" s="37"/>
      <c r="C16" s="3"/>
      <c r="D16" s="4"/>
      <c r="E16" s="4"/>
      <c r="F16" s="62" t="str">
        <f t="shared" si="0"/>
        <v/>
      </c>
      <c r="G16" s="42">
        <f>+'Table 4 - Rate Comparison'!G16</f>
        <v>0.70520000000000005</v>
      </c>
      <c r="H16" s="42">
        <f>+'Table 4 - Rate Comparison'!H16</f>
        <v>0.70520000000000005</v>
      </c>
      <c r="I16" s="9">
        <f t="shared" si="1"/>
        <v>0</v>
      </c>
      <c r="J16" s="1">
        <f t="shared" si="2"/>
        <v>0</v>
      </c>
    </row>
    <row r="17" spans="1:10" x14ac:dyDescent="0.25">
      <c r="A17" s="20">
        <v>43497</v>
      </c>
      <c r="B17" s="37"/>
      <c r="C17" s="3"/>
      <c r="D17" s="4"/>
      <c r="E17" s="4"/>
      <c r="F17" s="62" t="str">
        <f t="shared" si="0"/>
        <v/>
      </c>
      <c r="G17" s="42">
        <f>+'Table 4 - Rate Comparison'!G17</f>
        <v>0.70520000000000005</v>
      </c>
      <c r="H17" s="42">
        <f>+'Table 4 - Rate Comparison'!H17</f>
        <v>0.70520000000000005</v>
      </c>
      <c r="I17" s="9">
        <f t="shared" si="1"/>
        <v>0</v>
      </c>
      <c r="J17" s="1">
        <f t="shared" si="2"/>
        <v>0</v>
      </c>
    </row>
    <row r="18" spans="1:10" x14ac:dyDescent="0.25">
      <c r="A18" s="20">
        <v>43466</v>
      </c>
      <c r="B18" s="37"/>
      <c r="C18" s="3"/>
      <c r="D18" s="4"/>
      <c r="E18" s="4"/>
      <c r="F18" s="62" t="str">
        <f t="shared" si="0"/>
        <v/>
      </c>
      <c r="G18" s="42">
        <f>+'Table 4 - Rate Comparison'!G18</f>
        <v>0.62739999999999996</v>
      </c>
      <c r="H18" s="42">
        <f>+'Table 4 - Rate Comparison'!H18</f>
        <v>0.76400000000000001</v>
      </c>
      <c r="I18" s="9">
        <f t="shared" si="1"/>
        <v>0</v>
      </c>
      <c r="J18" s="1">
        <f t="shared" si="2"/>
        <v>0</v>
      </c>
    </row>
    <row r="19" spans="1:10" x14ac:dyDescent="0.25">
      <c r="A19" s="20">
        <v>43435</v>
      </c>
      <c r="B19" s="37"/>
      <c r="C19" s="3"/>
      <c r="D19" s="4"/>
      <c r="E19" s="4"/>
      <c r="F19" s="62" t="str">
        <f t="shared" si="0"/>
        <v/>
      </c>
      <c r="G19" s="42">
        <f>+'Table 4 - Rate Comparison'!G19</f>
        <v>0.64649999999999996</v>
      </c>
      <c r="H19" s="42">
        <f>+'Table 4 - Rate Comparison'!H19</f>
        <v>0.78720000000000001</v>
      </c>
      <c r="I19" s="9">
        <f t="shared" si="1"/>
        <v>0</v>
      </c>
      <c r="J19" s="1">
        <f t="shared" si="2"/>
        <v>0</v>
      </c>
    </row>
    <row r="20" spans="1:10" x14ac:dyDescent="0.25">
      <c r="A20" s="20">
        <v>43405</v>
      </c>
      <c r="B20" s="37"/>
      <c r="C20" s="3"/>
      <c r="D20" s="4"/>
      <c r="E20" s="4"/>
      <c r="F20" s="62" t="str">
        <f t="shared" si="0"/>
        <v/>
      </c>
      <c r="G20" s="42">
        <f>+'Table 4 - Rate Comparison'!G20</f>
        <v>0.55589999999999995</v>
      </c>
      <c r="H20" s="42">
        <f>+'Table 4 - Rate Comparison'!H20</f>
        <v>0.67689999999999995</v>
      </c>
      <c r="I20" s="9">
        <f t="shared" si="1"/>
        <v>0</v>
      </c>
      <c r="J20" s="1">
        <f t="shared" si="2"/>
        <v>0</v>
      </c>
    </row>
    <row r="21" spans="1:10" x14ac:dyDescent="0.25">
      <c r="A21" s="20">
        <v>43374</v>
      </c>
      <c r="B21" s="37"/>
      <c r="C21" s="3"/>
      <c r="D21" s="4"/>
      <c r="E21" s="4"/>
      <c r="F21" s="62" t="str">
        <f t="shared" si="0"/>
        <v/>
      </c>
      <c r="G21" s="42">
        <f>+'Table 4 - Rate Comparison'!G21</f>
        <v>0.21099999999999999</v>
      </c>
      <c r="H21" s="42">
        <f>+'Table 4 - Rate Comparison'!H21</f>
        <v>0.193</v>
      </c>
      <c r="I21" s="9">
        <f t="shared" si="1"/>
        <v>0</v>
      </c>
      <c r="J21" s="1">
        <f t="shared" si="2"/>
        <v>0</v>
      </c>
    </row>
    <row r="22" spans="1:10" x14ac:dyDescent="0.25">
      <c r="A22" s="20">
        <v>43344</v>
      </c>
      <c r="B22" s="37"/>
      <c r="C22" s="3"/>
      <c r="D22" s="4"/>
      <c r="E22" s="4"/>
      <c r="F22" s="62" t="str">
        <f t="shared" si="0"/>
        <v/>
      </c>
      <c r="G22" s="42">
        <f>+'Table 4 - Rate Comparison'!G22</f>
        <v>0.21099999999999999</v>
      </c>
      <c r="H22" s="42">
        <f>+'Table 4 - Rate Comparison'!H22</f>
        <v>0.193</v>
      </c>
      <c r="I22" s="9">
        <f t="shared" si="1"/>
        <v>0</v>
      </c>
      <c r="J22" s="1">
        <f t="shared" si="2"/>
        <v>0</v>
      </c>
    </row>
    <row r="23" spans="1:10" x14ac:dyDescent="0.25">
      <c r="A23" s="20">
        <v>43313</v>
      </c>
      <c r="B23" s="37"/>
      <c r="C23" s="3"/>
      <c r="D23" s="4"/>
      <c r="E23" s="4"/>
      <c r="F23" s="62" t="str">
        <f t="shared" si="0"/>
        <v/>
      </c>
      <c r="G23" s="42">
        <f>+'Table 4 - Rate Comparison'!G23</f>
        <v>0.21099999999999999</v>
      </c>
      <c r="H23" s="42">
        <f>+'Table 4 - Rate Comparison'!H23</f>
        <v>0.193</v>
      </c>
      <c r="I23" s="9">
        <f t="shared" si="1"/>
        <v>0</v>
      </c>
      <c r="J23" s="1">
        <f t="shared" si="2"/>
        <v>0</v>
      </c>
    </row>
    <row r="24" spans="1:10" x14ac:dyDescent="0.25">
      <c r="A24" s="20">
        <v>43282</v>
      </c>
      <c r="B24" s="37"/>
      <c r="C24" s="3"/>
      <c r="D24" s="4"/>
      <c r="E24" s="4"/>
      <c r="F24" s="62" t="str">
        <f t="shared" si="0"/>
        <v/>
      </c>
      <c r="G24" s="42">
        <f>+'Table 4 - Rate Comparison'!G24</f>
        <v>0.21099999999999999</v>
      </c>
      <c r="H24" s="42">
        <f>+'Table 4 - Rate Comparison'!H24</f>
        <v>0.193</v>
      </c>
      <c r="I24" s="9">
        <f t="shared" si="1"/>
        <v>0</v>
      </c>
      <c r="J24" s="1">
        <f t="shared" si="2"/>
        <v>0</v>
      </c>
    </row>
    <row r="25" spans="1:10" x14ac:dyDescent="0.25">
      <c r="A25" s="20">
        <v>43252</v>
      </c>
      <c r="B25" s="37"/>
      <c r="C25" s="3"/>
      <c r="D25" s="4"/>
      <c r="E25" s="4"/>
      <c r="F25" s="62" t="str">
        <f t="shared" si="0"/>
        <v/>
      </c>
      <c r="G25" s="42">
        <f>+'Table 4 - Rate Comparison'!G25</f>
        <v>0.34599999999999997</v>
      </c>
      <c r="H25" s="42">
        <f>+'Table 4 - Rate Comparison'!H25</f>
        <v>0.316</v>
      </c>
      <c r="I25" s="9">
        <f t="shared" si="1"/>
        <v>0</v>
      </c>
      <c r="J25" s="1">
        <f t="shared" si="2"/>
        <v>0</v>
      </c>
    </row>
    <row r="26" spans="1:10" x14ac:dyDescent="0.25">
      <c r="A26" s="20">
        <v>43221</v>
      </c>
      <c r="B26" s="37"/>
      <c r="C26" s="3"/>
      <c r="D26" s="4"/>
      <c r="E26" s="4"/>
      <c r="F26" s="62" t="str">
        <f t="shared" si="0"/>
        <v/>
      </c>
      <c r="G26" s="42">
        <f>+'Table 4 - Rate Comparison'!G26</f>
        <v>0.34599999999999997</v>
      </c>
      <c r="H26" s="42">
        <f>+'Table 4 - Rate Comparison'!H26</f>
        <v>0.316</v>
      </c>
      <c r="I26" s="9">
        <f t="shared" si="1"/>
        <v>0</v>
      </c>
      <c r="J26" s="1">
        <f t="shared" si="2"/>
        <v>0</v>
      </c>
    </row>
    <row r="27" spans="1:10" x14ac:dyDescent="0.25">
      <c r="A27" s="20">
        <v>43191</v>
      </c>
      <c r="B27" s="37"/>
      <c r="C27" s="3"/>
      <c r="D27" s="4"/>
      <c r="E27" s="4"/>
      <c r="F27" s="62" t="str">
        <f t="shared" si="0"/>
        <v/>
      </c>
      <c r="G27" s="42">
        <f>+'Table 4 - Rate Comparison'!G27</f>
        <v>0.54500000000000004</v>
      </c>
      <c r="H27" s="42">
        <f>+'Table 4 - Rate Comparison'!H27</f>
        <v>0.66300000000000003</v>
      </c>
      <c r="I27" s="9">
        <f t="shared" si="1"/>
        <v>0</v>
      </c>
      <c r="J27" s="1">
        <f t="shared" si="2"/>
        <v>0</v>
      </c>
    </row>
    <row r="28" spans="1:10" x14ac:dyDescent="0.25">
      <c r="A28" s="20">
        <v>43160</v>
      </c>
      <c r="B28" s="37"/>
      <c r="C28" s="3"/>
      <c r="D28" s="4"/>
      <c r="E28" s="4"/>
      <c r="F28" s="62" t="str">
        <f t="shared" si="0"/>
        <v/>
      </c>
      <c r="G28" s="42">
        <f>+'Table 4 - Rate Comparison'!G28</f>
        <v>0.54500000000000004</v>
      </c>
      <c r="H28" s="42">
        <f>+'Table 4 - Rate Comparison'!H28</f>
        <v>0.66300000000000003</v>
      </c>
      <c r="I28" s="9">
        <f t="shared" si="1"/>
        <v>0</v>
      </c>
      <c r="J28" s="1">
        <f t="shared" si="2"/>
        <v>0</v>
      </c>
    </row>
    <row r="29" spans="1:10" x14ac:dyDescent="0.25">
      <c r="A29" s="20">
        <v>43132</v>
      </c>
      <c r="B29" s="37"/>
      <c r="C29" s="3"/>
      <c r="D29" s="4"/>
      <c r="E29" s="4"/>
      <c r="F29" s="62" t="str">
        <f t="shared" si="0"/>
        <v/>
      </c>
      <c r="G29" s="42">
        <f>+'Table 4 - Rate Comparison'!G29</f>
        <v>0.54500000000000004</v>
      </c>
      <c r="H29" s="42">
        <f>+'Table 4 - Rate Comparison'!H29</f>
        <v>0.66300000000000003</v>
      </c>
      <c r="I29" s="9">
        <f t="shared" si="1"/>
        <v>0</v>
      </c>
      <c r="J29" s="1">
        <f t="shared" si="2"/>
        <v>0</v>
      </c>
    </row>
    <row r="30" spans="1:10" ht="14.95" thickBot="1" x14ac:dyDescent="0.3">
      <c r="A30" s="26">
        <v>43101</v>
      </c>
      <c r="B30" s="47"/>
      <c r="C30" s="6"/>
      <c r="D30" s="7"/>
      <c r="E30" s="7"/>
      <c r="F30" s="63" t="str">
        <f t="shared" si="0"/>
        <v/>
      </c>
      <c r="G30" s="45">
        <f>+'Table 4 - Rate Comparison'!G30</f>
        <v>0.47499999999999998</v>
      </c>
      <c r="H30" s="45">
        <f>+'Table 4 - Rate Comparison'!H30</f>
        <v>0.57799999999999996</v>
      </c>
      <c r="I30" s="10">
        <f t="shared" si="1"/>
        <v>0</v>
      </c>
      <c r="J30" s="8">
        <f t="shared" si="2"/>
        <v>0</v>
      </c>
    </row>
    <row r="31" spans="1:10" ht="14.95" thickBot="1" x14ac:dyDescent="0.3">
      <c r="A31" s="32" t="s">
        <v>2</v>
      </c>
      <c r="B31" s="41">
        <f>SUM(B4:B30)</f>
        <v>0</v>
      </c>
      <c r="C31" s="41">
        <f>SUM(C4:C30)</f>
        <v>0</v>
      </c>
      <c r="D31" s="13">
        <f>SUM(D4:D30)</f>
        <v>0</v>
      </c>
      <c r="E31" s="13">
        <f>SUM(E4:E30)</f>
        <v>0</v>
      </c>
      <c r="F31" s="63" t="str">
        <f t="shared" si="0"/>
        <v/>
      </c>
      <c r="G31" s="48"/>
      <c r="H31" s="48"/>
      <c r="I31" s="33">
        <f>SUM(I4:I30)</f>
        <v>0</v>
      </c>
      <c r="J31" s="13">
        <f>SUM(J4:J30)</f>
        <v>0</v>
      </c>
    </row>
    <row r="32" spans="1:10" x14ac:dyDescent="0.25">
      <c r="A32" s="15"/>
      <c r="B32" s="16"/>
      <c r="C32" s="16"/>
      <c r="D32" s="17"/>
      <c r="E32" s="17"/>
      <c r="F32" s="53"/>
      <c r="G32" s="17"/>
      <c r="H32" s="17"/>
      <c r="I32" s="17"/>
      <c r="J32" s="17"/>
    </row>
    <row r="33" spans="2:3" x14ac:dyDescent="0.25">
      <c r="B33" s="18" t="s">
        <v>5</v>
      </c>
      <c r="C33" s="18"/>
    </row>
    <row r="34" spans="2:3" x14ac:dyDescent="0.25">
      <c r="B34" s="14" t="s">
        <v>3</v>
      </c>
      <c r="C34" s="2" t="s">
        <v>51</v>
      </c>
    </row>
    <row r="35" spans="2:3" x14ac:dyDescent="0.25">
      <c r="B35" s="14" t="s">
        <v>4</v>
      </c>
      <c r="C35" s="2" t="s">
        <v>52</v>
      </c>
    </row>
    <row r="36" spans="2:3" x14ac:dyDescent="0.25">
      <c r="B36" s="14" t="s">
        <v>11</v>
      </c>
      <c r="C36" s="2" t="s">
        <v>53</v>
      </c>
    </row>
    <row r="37" spans="2:3" x14ac:dyDescent="0.25">
      <c r="B37" s="14" t="s">
        <v>12</v>
      </c>
      <c r="C37" s="2" t="s">
        <v>54</v>
      </c>
    </row>
    <row r="38" spans="2:3" x14ac:dyDescent="0.25">
      <c r="B38" s="14" t="s">
        <v>13</v>
      </c>
      <c r="C38" s="2" t="s">
        <v>14</v>
      </c>
    </row>
    <row r="39" spans="2:3" x14ac:dyDescent="0.25">
      <c r="B39" s="14" t="s">
        <v>15</v>
      </c>
      <c r="C39" s="2" t="s">
        <v>16</v>
      </c>
    </row>
  </sheetData>
  <pageMargins left="0.7" right="0.7" top="0.75" bottom="0.75" header="0.3" footer="0.3"/>
  <pageSetup orientation="portrait" horizontalDpi="300" verticalDpi="300" r:id="rId1"/>
  <headerFoot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topLeftCell="A7" workbookViewId="0">
      <selection activeCell="H7" sqref="H7"/>
    </sheetView>
  </sheetViews>
  <sheetFormatPr defaultColWidth="9.25" defaultRowHeight="14.3" x14ac:dyDescent="0.25"/>
  <cols>
    <col min="1" max="1" width="9.25" style="2" customWidth="1"/>
    <col min="2" max="13" width="14" style="2" customWidth="1"/>
    <col min="14" max="16384" width="9.25" style="2"/>
  </cols>
  <sheetData>
    <row r="1" spans="1:13" x14ac:dyDescent="0.25">
      <c r="A1" s="5" t="s">
        <v>30</v>
      </c>
      <c r="B1" s="5" t="s">
        <v>48</v>
      </c>
      <c r="C1" s="5"/>
      <c r="E1" s="5"/>
      <c r="F1" s="5"/>
      <c r="H1" s="5"/>
      <c r="I1" s="5"/>
      <c r="K1" s="5"/>
      <c r="L1" s="5"/>
    </row>
    <row r="2" spans="1:13" ht="14.95" thickBot="1" x14ac:dyDescent="0.3">
      <c r="A2" s="54"/>
      <c r="B2" s="54" t="s">
        <v>40</v>
      </c>
      <c r="C2" s="54"/>
      <c r="D2" s="55"/>
      <c r="E2" s="54"/>
      <c r="F2" s="54"/>
      <c r="G2" s="55"/>
      <c r="H2" s="54"/>
      <c r="I2" s="54"/>
      <c r="K2" s="5"/>
      <c r="L2" s="5"/>
    </row>
    <row r="3" spans="1:13" ht="24.65" customHeight="1" x14ac:dyDescent="0.25">
      <c r="A3" s="64" t="s">
        <v>0</v>
      </c>
      <c r="B3" s="66" t="s">
        <v>6</v>
      </c>
      <c r="C3" s="67"/>
      <c r="D3" s="68"/>
      <c r="E3" s="66" t="s">
        <v>7</v>
      </c>
      <c r="F3" s="67"/>
      <c r="G3" s="68"/>
      <c r="H3" s="66" t="s">
        <v>8</v>
      </c>
      <c r="I3" s="67"/>
      <c r="J3" s="69"/>
      <c r="K3" s="66" t="s">
        <v>9</v>
      </c>
      <c r="L3" s="67"/>
      <c r="M3" s="70"/>
    </row>
    <row r="4" spans="1:13" ht="86.3" thickBot="1" x14ac:dyDescent="0.3">
      <c r="A4" s="65"/>
      <c r="B4" s="19" t="s">
        <v>10</v>
      </c>
      <c r="C4" s="19" t="s">
        <v>31</v>
      </c>
      <c r="D4" s="19" t="s">
        <v>47</v>
      </c>
      <c r="E4" s="19" t="s">
        <v>10</v>
      </c>
      <c r="F4" s="19" t="s">
        <v>31</v>
      </c>
      <c r="G4" s="19" t="s">
        <v>47</v>
      </c>
      <c r="H4" s="19" t="s">
        <v>10</v>
      </c>
      <c r="I4" s="19" t="s">
        <v>31</v>
      </c>
      <c r="J4" s="19" t="s">
        <v>47</v>
      </c>
      <c r="K4" s="19" t="s">
        <v>10</v>
      </c>
      <c r="L4" s="19" t="s">
        <v>31</v>
      </c>
      <c r="M4" s="19" t="s">
        <v>47</v>
      </c>
    </row>
    <row r="5" spans="1:13" x14ac:dyDescent="0.25">
      <c r="A5" s="20">
        <v>43891</v>
      </c>
      <c r="B5" s="21">
        <f>+'Table 5a -Customer Count'!B5</f>
        <v>7</v>
      </c>
      <c r="C5" s="22"/>
      <c r="D5" s="58">
        <f>IFERROR(C5/B5,"")</f>
        <v>0</v>
      </c>
      <c r="E5" s="21">
        <f>+'Table 5a -Customer Count'!E5</f>
        <v>0</v>
      </c>
      <c r="F5" s="22"/>
      <c r="G5" s="58" t="str">
        <f>IFERROR(F5/E5,"")</f>
        <v/>
      </c>
      <c r="H5" s="21">
        <f>+'Table 5a -Customer Count'!H5</f>
        <v>62</v>
      </c>
      <c r="I5" s="22"/>
      <c r="J5" s="58">
        <f>IFERROR(I5/H5,"")</f>
        <v>0</v>
      </c>
      <c r="K5" s="21">
        <f>+'Table 5a -Customer Count'!K5</f>
        <v>0</v>
      </c>
      <c r="L5" s="22"/>
      <c r="M5" s="58" t="str">
        <f>IFERROR(L5/K5,"")</f>
        <v/>
      </c>
    </row>
    <row r="6" spans="1:13" x14ac:dyDescent="0.25">
      <c r="A6" s="20">
        <v>43862</v>
      </c>
      <c r="B6" s="23">
        <f>+'Table 5a -Customer Count'!B6</f>
        <v>7</v>
      </c>
      <c r="C6" s="24"/>
      <c r="D6" s="59">
        <f t="shared" ref="D6:D31" si="0">IFERROR(C6/B6,"")</f>
        <v>0</v>
      </c>
      <c r="E6" s="23">
        <f>+'Table 5a -Customer Count'!E6</f>
        <v>0</v>
      </c>
      <c r="F6" s="24"/>
      <c r="G6" s="59" t="str">
        <f t="shared" ref="G6:G31" si="1">IFERROR(F6/E6,"")</f>
        <v/>
      </c>
      <c r="H6" s="23">
        <f>+'Table 5a -Customer Count'!H6</f>
        <v>62</v>
      </c>
      <c r="I6" s="24"/>
      <c r="J6" s="59">
        <f t="shared" ref="J6:J31" si="2">IFERROR(I6/H6,"")</f>
        <v>0</v>
      </c>
      <c r="K6" s="23">
        <f>+'Table 5a -Customer Count'!K6</f>
        <v>0</v>
      </c>
      <c r="L6" s="24"/>
      <c r="M6" s="59" t="str">
        <f t="shared" ref="M6:M31" si="3">IFERROR(L6/K6,"")</f>
        <v/>
      </c>
    </row>
    <row r="7" spans="1:13" x14ac:dyDescent="0.25">
      <c r="A7" s="20">
        <v>43831</v>
      </c>
      <c r="B7" s="23">
        <f>+'Table 5a -Customer Count'!B7</f>
        <v>7</v>
      </c>
      <c r="C7" s="24"/>
      <c r="D7" s="59">
        <f t="shared" si="0"/>
        <v>0</v>
      </c>
      <c r="E7" s="23">
        <f>+'Table 5a -Customer Count'!E7</f>
        <v>0</v>
      </c>
      <c r="F7" s="24"/>
      <c r="G7" s="59" t="str">
        <f t="shared" si="1"/>
        <v/>
      </c>
      <c r="H7" s="23">
        <f>+'Table 5a -Customer Count'!H7</f>
        <v>66</v>
      </c>
      <c r="I7" s="24"/>
      <c r="J7" s="59">
        <f t="shared" si="2"/>
        <v>0</v>
      </c>
      <c r="K7" s="23">
        <f>+'Table 5a -Customer Count'!K7</f>
        <v>0</v>
      </c>
      <c r="L7" s="24"/>
      <c r="M7" s="59" t="str">
        <f t="shared" si="3"/>
        <v/>
      </c>
    </row>
    <row r="8" spans="1:13" x14ac:dyDescent="0.25">
      <c r="A8" s="20">
        <v>43800</v>
      </c>
      <c r="B8" s="23">
        <f>+'Table 5a -Customer Count'!B8</f>
        <v>7</v>
      </c>
      <c r="C8" s="24"/>
      <c r="D8" s="59">
        <f t="shared" si="0"/>
        <v>0</v>
      </c>
      <c r="E8" s="23">
        <f>+'Table 5a -Customer Count'!E8</f>
        <v>0</v>
      </c>
      <c r="F8" s="24"/>
      <c r="G8" s="59" t="str">
        <f t="shared" si="1"/>
        <v/>
      </c>
      <c r="H8" s="23">
        <f>+'Table 5a -Customer Count'!H8</f>
        <v>66</v>
      </c>
      <c r="I8" s="24"/>
      <c r="J8" s="59">
        <f t="shared" si="2"/>
        <v>0</v>
      </c>
      <c r="K8" s="23">
        <f>+'Table 5a -Customer Count'!K8</f>
        <v>0</v>
      </c>
      <c r="L8" s="24"/>
      <c r="M8" s="59" t="str">
        <f t="shared" si="3"/>
        <v/>
      </c>
    </row>
    <row r="9" spans="1:13" x14ac:dyDescent="0.25">
      <c r="A9" s="20">
        <v>43770</v>
      </c>
      <c r="B9" s="23">
        <f>+'Table 5a -Customer Count'!B9</f>
        <v>7</v>
      </c>
      <c r="C9" s="24"/>
      <c r="D9" s="59">
        <f t="shared" si="0"/>
        <v>0</v>
      </c>
      <c r="E9" s="23">
        <f>+'Table 5a -Customer Count'!E9</f>
        <v>0</v>
      </c>
      <c r="F9" s="24"/>
      <c r="G9" s="59" t="str">
        <f t="shared" si="1"/>
        <v/>
      </c>
      <c r="H9" s="23">
        <f>+'Table 5a -Customer Count'!H9</f>
        <v>62</v>
      </c>
      <c r="I9" s="24"/>
      <c r="J9" s="59">
        <f t="shared" si="2"/>
        <v>0</v>
      </c>
      <c r="K9" s="23">
        <f>+'Table 5a -Customer Count'!K9</f>
        <v>0</v>
      </c>
      <c r="L9" s="24"/>
      <c r="M9" s="59" t="str">
        <f t="shared" si="3"/>
        <v/>
      </c>
    </row>
    <row r="10" spans="1:13" x14ac:dyDescent="0.25">
      <c r="A10" s="20">
        <v>43739</v>
      </c>
      <c r="B10" s="23">
        <f>+'Table 5a -Customer Count'!B10</f>
        <v>5</v>
      </c>
      <c r="C10" s="24"/>
      <c r="D10" s="59">
        <f t="shared" si="0"/>
        <v>0</v>
      </c>
      <c r="E10" s="23">
        <f>+'Table 5a -Customer Count'!E10</f>
        <v>0</v>
      </c>
      <c r="F10" s="24"/>
      <c r="G10" s="59" t="str">
        <f t="shared" si="1"/>
        <v/>
      </c>
      <c r="H10" s="23">
        <f>+'Table 5a -Customer Count'!H10</f>
        <v>58</v>
      </c>
      <c r="I10" s="24"/>
      <c r="J10" s="59">
        <f t="shared" si="2"/>
        <v>0</v>
      </c>
      <c r="K10" s="23">
        <f>+'Table 5a -Customer Count'!K10</f>
        <v>0</v>
      </c>
      <c r="L10" s="24"/>
      <c r="M10" s="59" t="str">
        <f t="shared" si="3"/>
        <v/>
      </c>
    </row>
    <row r="11" spans="1:13" x14ac:dyDescent="0.25">
      <c r="A11" s="20">
        <v>43709</v>
      </c>
      <c r="B11" s="23">
        <f>+'Table 5a -Customer Count'!B11</f>
        <v>5</v>
      </c>
      <c r="C11" s="24"/>
      <c r="D11" s="59">
        <f t="shared" si="0"/>
        <v>0</v>
      </c>
      <c r="E11" s="23">
        <f>+'Table 5a -Customer Count'!E11</f>
        <v>0</v>
      </c>
      <c r="F11" s="24"/>
      <c r="G11" s="59" t="str">
        <f t="shared" si="1"/>
        <v/>
      </c>
      <c r="H11" s="23">
        <f>+'Table 5a -Customer Count'!H11</f>
        <v>59</v>
      </c>
      <c r="I11" s="24"/>
      <c r="J11" s="59">
        <f t="shared" si="2"/>
        <v>0</v>
      </c>
      <c r="K11" s="23">
        <f>+'Table 5a -Customer Count'!K11</f>
        <v>0</v>
      </c>
      <c r="L11" s="24"/>
      <c r="M11" s="59" t="str">
        <f t="shared" si="3"/>
        <v/>
      </c>
    </row>
    <row r="12" spans="1:13" x14ac:dyDescent="0.25">
      <c r="A12" s="20">
        <v>43678</v>
      </c>
      <c r="B12" s="23">
        <f>+'Table 5a -Customer Count'!B12</f>
        <v>5</v>
      </c>
      <c r="C12" s="24"/>
      <c r="D12" s="59">
        <f t="shared" si="0"/>
        <v>0</v>
      </c>
      <c r="E12" s="23">
        <f>+'Table 5a -Customer Count'!E12</f>
        <v>0</v>
      </c>
      <c r="F12" s="24"/>
      <c r="G12" s="59" t="str">
        <f t="shared" si="1"/>
        <v/>
      </c>
      <c r="H12" s="23">
        <f>+'Table 5a -Customer Count'!H12</f>
        <v>59</v>
      </c>
      <c r="I12" s="24"/>
      <c r="J12" s="59">
        <f t="shared" si="2"/>
        <v>0</v>
      </c>
      <c r="K12" s="23">
        <f>+'Table 5a -Customer Count'!K12</f>
        <v>0</v>
      </c>
      <c r="L12" s="24"/>
      <c r="M12" s="59" t="str">
        <f t="shared" si="3"/>
        <v/>
      </c>
    </row>
    <row r="13" spans="1:13" x14ac:dyDescent="0.25">
      <c r="A13" s="20">
        <v>43647</v>
      </c>
      <c r="B13" s="23">
        <f>+'Table 5a -Customer Count'!B13</f>
        <v>5</v>
      </c>
      <c r="C13" s="24"/>
      <c r="D13" s="59">
        <f t="shared" si="0"/>
        <v>0</v>
      </c>
      <c r="E13" s="23">
        <f>+'Table 5a -Customer Count'!E13</f>
        <v>0</v>
      </c>
      <c r="F13" s="24"/>
      <c r="G13" s="59" t="str">
        <f t="shared" si="1"/>
        <v/>
      </c>
      <c r="H13" s="23">
        <f>+'Table 5a -Customer Count'!H13</f>
        <v>60</v>
      </c>
      <c r="I13" s="24"/>
      <c r="J13" s="59">
        <f t="shared" si="2"/>
        <v>0</v>
      </c>
      <c r="K13" s="23">
        <f>+'Table 5a -Customer Count'!K13</f>
        <v>0</v>
      </c>
      <c r="L13" s="24"/>
      <c r="M13" s="59" t="str">
        <f t="shared" si="3"/>
        <v/>
      </c>
    </row>
    <row r="14" spans="1:13" x14ac:dyDescent="0.25">
      <c r="A14" s="20">
        <v>43617</v>
      </c>
      <c r="B14" s="23">
        <f>+'Table 5a -Customer Count'!B14</f>
        <v>5</v>
      </c>
      <c r="C14" s="24"/>
      <c r="D14" s="59">
        <f t="shared" si="0"/>
        <v>0</v>
      </c>
      <c r="E14" s="23">
        <f>+'Table 5a -Customer Count'!E14</f>
        <v>0</v>
      </c>
      <c r="F14" s="24"/>
      <c r="G14" s="59" t="str">
        <f t="shared" si="1"/>
        <v/>
      </c>
      <c r="H14" s="23">
        <f>+'Table 5a -Customer Count'!H14</f>
        <v>60</v>
      </c>
      <c r="I14" s="24"/>
      <c r="J14" s="59">
        <f t="shared" si="2"/>
        <v>0</v>
      </c>
      <c r="K14" s="23">
        <f>+'Table 5a -Customer Count'!K14</f>
        <v>0</v>
      </c>
      <c r="L14" s="24"/>
      <c r="M14" s="59" t="str">
        <f t="shared" si="3"/>
        <v/>
      </c>
    </row>
    <row r="15" spans="1:13" x14ac:dyDescent="0.25">
      <c r="A15" s="20">
        <v>43586</v>
      </c>
      <c r="B15" s="23">
        <f>+'Table 5a -Customer Count'!B15</f>
        <v>5</v>
      </c>
      <c r="C15" s="24"/>
      <c r="D15" s="59">
        <f t="shared" si="0"/>
        <v>0</v>
      </c>
      <c r="E15" s="23">
        <f>+'Table 5a -Customer Count'!E15</f>
        <v>0</v>
      </c>
      <c r="F15" s="24"/>
      <c r="G15" s="59" t="str">
        <f t="shared" si="1"/>
        <v/>
      </c>
      <c r="H15" s="23">
        <f>+'Table 5a -Customer Count'!H15</f>
        <v>59</v>
      </c>
      <c r="I15" s="24"/>
      <c r="J15" s="59">
        <f t="shared" si="2"/>
        <v>0</v>
      </c>
      <c r="K15" s="23">
        <f>+'Table 5a -Customer Count'!K15</f>
        <v>0</v>
      </c>
      <c r="L15" s="24"/>
      <c r="M15" s="59" t="str">
        <f t="shared" si="3"/>
        <v/>
      </c>
    </row>
    <row r="16" spans="1:13" x14ac:dyDescent="0.25">
      <c r="A16" s="20">
        <v>43556</v>
      </c>
      <c r="B16" s="23">
        <f>+'Table 5a -Customer Count'!B16</f>
        <v>5</v>
      </c>
      <c r="C16" s="24"/>
      <c r="D16" s="59">
        <f t="shared" si="0"/>
        <v>0</v>
      </c>
      <c r="E16" s="23">
        <f>+'Table 5a -Customer Count'!E16</f>
        <v>0</v>
      </c>
      <c r="F16" s="24"/>
      <c r="G16" s="59" t="str">
        <f t="shared" si="1"/>
        <v/>
      </c>
      <c r="H16" s="23">
        <f>+'Table 5a -Customer Count'!H16</f>
        <v>60</v>
      </c>
      <c r="I16" s="24"/>
      <c r="J16" s="59">
        <f t="shared" si="2"/>
        <v>0</v>
      </c>
      <c r="K16" s="23">
        <f>+'Table 5a -Customer Count'!K16</f>
        <v>0</v>
      </c>
      <c r="L16" s="24"/>
      <c r="M16" s="59" t="str">
        <f t="shared" si="3"/>
        <v/>
      </c>
    </row>
    <row r="17" spans="1:13" x14ac:dyDescent="0.25">
      <c r="A17" s="20">
        <v>43525</v>
      </c>
      <c r="B17" s="23">
        <f>+'Table 5a -Customer Count'!B17</f>
        <v>4</v>
      </c>
      <c r="C17" s="24"/>
      <c r="D17" s="59">
        <f t="shared" si="0"/>
        <v>0</v>
      </c>
      <c r="E17" s="23">
        <f>+'Table 5a -Customer Count'!E17</f>
        <v>0</v>
      </c>
      <c r="F17" s="24"/>
      <c r="G17" s="59" t="str">
        <f t="shared" si="1"/>
        <v/>
      </c>
      <c r="H17" s="23">
        <f>+'Table 5a -Customer Count'!H17</f>
        <v>59</v>
      </c>
      <c r="I17" s="24"/>
      <c r="J17" s="59">
        <f t="shared" si="2"/>
        <v>0</v>
      </c>
      <c r="K17" s="23">
        <f>+'Table 5a -Customer Count'!K17</f>
        <v>0</v>
      </c>
      <c r="L17" s="24"/>
      <c r="M17" s="59" t="str">
        <f t="shared" si="3"/>
        <v/>
      </c>
    </row>
    <row r="18" spans="1:13" x14ac:dyDescent="0.25">
      <c r="A18" s="20">
        <v>43497</v>
      </c>
      <c r="B18" s="23">
        <f>+'Table 5a -Customer Count'!B18</f>
        <v>4</v>
      </c>
      <c r="C18" s="24"/>
      <c r="D18" s="59">
        <f t="shared" si="0"/>
        <v>0</v>
      </c>
      <c r="E18" s="23">
        <f>+'Table 5a -Customer Count'!E18</f>
        <v>0</v>
      </c>
      <c r="F18" s="24"/>
      <c r="G18" s="59" t="str">
        <f t="shared" si="1"/>
        <v/>
      </c>
      <c r="H18" s="23">
        <f>+'Table 5a -Customer Count'!H18</f>
        <v>59</v>
      </c>
      <c r="I18" s="24"/>
      <c r="J18" s="59">
        <f t="shared" si="2"/>
        <v>0</v>
      </c>
      <c r="K18" s="23">
        <f>+'Table 5a -Customer Count'!K18</f>
        <v>0</v>
      </c>
      <c r="L18" s="24"/>
      <c r="M18" s="59" t="str">
        <f t="shared" si="3"/>
        <v/>
      </c>
    </row>
    <row r="19" spans="1:13" x14ac:dyDescent="0.25">
      <c r="A19" s="20">
        <v>43466</v>
      </c>
      <c r="B19" s="23">
        <f>+'Table 5a -Customer Count'!B19</f>
        <v>4</v>
      </c>
      <c r="C19" s="24"/>
      <c r="D19" s="59">
        <f t="shared" si="0"/>
        <v>0</v>
      </c>
      <c r="E19" s="23">
        <f>+'Table 5a -Customer Count'!E19</f>
        <v>0</v>
      </c>
      <c r="F19" s="24"/>
      <c r="G19" s="59" t="str">
        <f t="shared" si="1"/>
        <v/>
      </c>
      <c r="H19" s="23">
        <f>+'Table 5a -Customer Count'!H19</f>
        <v>58</v>
      </c>
      <c r="I19" s="24"/>
      <c r="J19" s="59">
        <f t="shared" si="2"/>
        <v>0</v>
      </c>
      <c r="K19" s="23">
        <f>+'Table 5a -Customer Count'!K19</f>
        <v>0</v>
      </c>
      <c r="L19" s="24"/>
      <c r="M19" s="59" t="str">
        <f t="shared" si="3"/>
        <v/>
      </c>
    </row>
    <row r="20" spans="1:13" x14ac:dyDescent="0.25">
      <c r="A20" s="20">
        <v>43435</v>
      </c>
      <c r="B20" s="23">
        <f>+'Table 5a -Customer Count'!B20</f>
        <v>4</v>
      </c>
      <c r="C20" s="24"/>
      <c r="D20" s="59">
        <f t="shared" si="0"/>
        <v>0</v>
      </c>
      <c r="E20" s="23">
        <f>+'Table 5a -Customer Count'!E20</f>
        <v>0</v>
      </c>
      <c r="F20" s="24"/>
      <c r="G20" s="59" t="str">
        <f t="shared" si="1"/>
        <v/>
      </c>
      <c r="H20" s="23">
        <f>+'Table 5a -Customer Count'!H20</f>
        <v>56</v>
      </c>
      <c r="I20" s="24"/>
      <c r="J20" s="59">
        <f t="shared" si="2"/>
        <v>0</v>
      </c>
      <c r="K20" s="23">
        <f>+'Table 5a -Customer Count'!K20</f>
        <v>0</v>
      </c>
      <c r="L20" s="24"/>
      <c r="M20" s="59" t="str">
        <f t="shared" si="3"/>
        <v/>
      </c>
    </row>
    <row r="21" spans="1:13" x14ac:dyDescent="0.25">
      <c r="A21" s="20">
        <v>43405</v>
      </c>
      <c r="B21" s="23">
        <f>+'Table 5a -Customer Count'!B21</f>
        <v>4</v>
      </c>
      <c r="C21" s="24"/>
      <c r="D21" s="59">
        <f t="shared" si="0"/>
        <v>0</v>
      </c>
      <c r="E21" s="23">
        <f>+'Table 5a -Customer Count'!E21</f>
        <v>0</v>
      </c>
      <c r="F21" s="24"/>
      <c r="G21" s="59" t="str">
        <f t="shared" si="1"/>
        <v/>
      </c>
      <c r="H21" s="23">
        <f>+'Table 5a -Customer Count'!H21</f>
        <v>51</v>
      </c>
      <c r="I21" s="24"/>
      <c r="J21" s="59">
        <f t="shared" si="2"/>
        <v>0</v>
      </c>
      <c r="K21" s="23">
        <f>+'Table 5a -Customer Count'!K21</f>
        <v>0</v>
      </c>
      <c r="L21" s="24"/>
      <c r="M21" s="59" t="str">
        <f t="shared" si="3"/>
        <v/>
      </c>
    </row>
    <row r="22" spans="1:13" x14ac:dyDescent="0.25">
      <c r="A22" s="20">
        <v>43374</v>
      </c>
      <c r="B22" s="23">
        <f>+'Table 5a -Customer Count'!B22</f>
        <v>4</v>
      </c>
      <c r="C22" s="24"/>
      <c r="D22" s="59">
        <f t="shared" si="0"/>
        <v>0</v>
      </c>
      <c r="E22" s="23">
        <f>+'Table 5a -Customer Count'!E22</f>
        <v>0</v>
      </c>
      <c r="F22" s="24"/>
      <c r="G22" s="59" t="str">
        <f t="shared" si="1"/>
        <v/>
      </c>
      <c r="H22" s="23">
        <f>+'Table 5a -Customer Count'!H22</f>
        <v>51</v>
      </c>
      <c r="I22" s="24"/>
      <c r="J22" s="59">
        <f t="shared" si="2"/>
        <v>0</v>
      </c>
      <c r="K22" s="23">
        <f>+'Table 5a -Customer Count'!K22</f>
        <v>0</v>
      </c>
      <c r="L22" s="24"/>
      <c r="M22" s="59" t="str">
        <f t="shared" si="3"/>
        <v/>
      </c>
    </row>
    <row r="23" spans="1:13" x14ac:dyDescent="0.25">
      <c r="A23" s="20">
        <v>43344</v>
      </c>
      <c r="B23" s="23">
        <f>+'Table 5a -Customer Count'!B23</f>
        <v>4</v>
      </c>
      <c r="C23" s="24"/>
      <c r="D23" s="59">
        <f t="shared" si="0"/>
        <v>0</v>
      </c>
      <c r="E23" s="23">
        <f>+'Table 5a -Customer Count'!E23</f>
        <v>0</v>
      </c>
      <c r="F23" s="24"/>
      <c r="G23" s="59" t="str">
        <f t="shared" si="1"/>
        <v/>
      </c>
      <c r="H23" s="23">
        <f>+'Table 5a -Customer Count'!H23</f>
        <v>51</v>
      </c>
      <c r="I23" s="24"/>
      <c r="J23" s="59">
        <f t="shared" si="2"/>
        <v>0</v>
      </c>
      <c r="K23" s="23">
        <f>+'Table 5a -Customer Count'!K23</f>
        <v>0</v>
      </c>
      <c r="L23" s="24"/>
      <c r="M23" s="59" t="str">
        <f t="shared" si="3"/>
        <v/>
      </c>
    </row>
    <row r="24" spans="1:13" x14ac:dyDescent="0.25">
      <c r="A24" s="20">
        <v>43313</v>
      </c>
      <c r="B24" s="23">
        <f>+'Table 5a -Customer Count'!B24</f>
        <v>4</v>
      </c>
      <c r="C24" s="24"/>
      <c r="D24" s="59">
        <f t="shared" si="0"/>
        <v>0</v>
      </c>
      <c r="E24" s="23">
        <f>+'Table 5a -Customer Count'!E24</f>
        <v>0</v>
      </c>
      <c r="F24" s="24"/>
      <c r="G24" s="59" t="str">
        <f t="shared" si="1"/>
        <v/>
      </c>
      <c r="H24" s="23">
        <f>+'Table 5a -Customer Count'!H24</f>
        <v>51</v>
      </c>
      <c r="I24" s="24"/>
      <c r="J24" s="59">
        <f t="shared" si="2"/>
        <v>0</v>
      </c>
      <c r="K24" s="23">
        <f>+'Table 5a -Customer Count'!K24</f>
        <v>0</v>
      </c>
      <c r="L24" s="24"/>
      <c r="M24" s="59" t="str">
        <f t="shared" si="3"/>
        <v/>
      </c>
    </row>
    <row r="25" spans="1:13" x14ac:dyDescent="0.25">
      <c r="A25" s="20">
        <v>43282</v>
      </c>
      <c r="B25" s="23">
        <f>+'Table 5a -Customer Count'!B25</f>
        <v>4</v>
      </c>
      <c r="C25" s="24"/>
      <c r="D25" s="59">
        <f t="shared" si="0"/>
        <v>0</v>
      </c>
      <c r="E25" s="23">
        <f>+'Table 5a -Customer Count'!E25</f>
        <v>0</v>
      </c>
      <c r="F25" s="24"/>
      <c r="G25" s="59" t="str">
        <f t="shared" si="1"/>
        <v/>
      </c>
      <c r="H25" s="23">
        <f>+'Table 5a -Customer Count'!H25</f>
        <v>51</v>
      </c>
      <c r="I25" s="24"/>
      <c r="J25" s="59">
        <f t="shared" si="2"/>
        <v>0</v>
      </c>
      <c r="K25" s="23">
        <f>+'Table 5a -Customer Count'!K25</f>
        <v>0</v>
      </c>
      <c r="L25" s="24"/>
      <c r="M25" s="59" t="str">
        <f t="shared" si="3"/>
        <v/>
      </c>
    </row>
    <row r="26" spans="1:13" x14ac:dyDescent="0.25">
      <c r="A26" s="20">
        <v>43252</v>
      </c>
      <c r="B26" s="23">
        <f>+'Table 5a -Customer Count'!B26</f>
        <v>4</v>
      </c>
      <c r="C26" s="24"/>
      <c r="D26" s="59">
        <f t="shared" si="0"/>
        <v>0</v>
      </c>
      <c r="E26" s="23">
        <f>+'Table 5a -Customer Count'!E26</f>
        <v>0</v>
      </c>
      <c r="F26" s="24"/>
      <c r="G26" s="59" t="str">
        <f t="shared" si="1"/>
        <v/>
      </c>
      <c r="H26" s="23">
        <f>+'Table 5a -Customer Count'!H26</f>
        <v>51</v>
      </c>
      <c r="I26" s="24"/>
      <c r="J26" s="59">
        <f t="shared" si="2"/>
        <v>0</v>
      </c>
      <c r="K26" s="23">
        <f>+'Table 5a -Customer Count'!K26</f>
        <v>0</v>
      </c>
      <c r="L26" s="24"/>
      <c r="M26" s="59" t="str">
        <f t="shared" si="3"/>
        <v/>
      </c>
    </row>
    <row r="27" spans="1:13" x14ac:dyDescent="0.25">
      <c r="A27" s="20">
        <v>43221</v>
      </c>
      <c r="B27" s="23">
        <f>+'Table 5a -Customer Count'!B27</f>
        <v>4</v>
      </c>
      <c r="C27" s="24"/>
      <c r="D27" s="59">
        <f t="shared" si="0"/>
        <v>0</v>
      </c>
      <c r="E27" s="23">
        <f>+'Table 5a -Customer Count'!E27</f>
        <v>0</v>
      </c>
      <c r="F27" s="24"/>
      <c r="G27" s="59" t="str">
        <f t="shared" si="1"/>
        <v/>
      </c>
      <c r="H27" s="23">
        <f>+'Table 5a -Customer Count'!H27</f>
        <v>51</v>
      </c>
      <c r="I27" s="24"/>
      <c r="J27" s="59">
        <f t="shared" si="2"/>
        <v>0</v>
      </c>
      <c r="K27" s="23">
        <f>+'Table 5a -Customer Count'!K27</f>
        <v>0</v>
      </c>
      <c r="L27" s="24"/>
      <c r="M27" s="59" t="str">
        <f t="shared" si="3"/>
        <v/>
      </c>
    </row>
    <row r="28" spans="1:13" x14ac:dyDescent="0.25">
      <c r="A28" s="20">
        <v>43191</v>
      </c>
      <c r="B28" s="23">
        <f>+'Table 5a -Customer Count'!B28</f>
        <v>4</v>
      </c>
      <c r="C28" s="24"/>
      <c r="D28" s="59">
        <f t="shared" si="0"/>
        <v>0</v>
      </c>
      <c r="E28" s="23">
        <f>+'Table 5a -Customer Count'!E28</f>
        <v>0</v>
      </c>
      <c r="F28" s="24"/>
      <c r="G28" s="59" t="str">
        <f t="shared" si="1"/>
        <v/>
      </c>
      <c r="H28" s="23">
        <f>+'Table 5a -Customer Count'!H28</f>
        <v>49</v>
      </c>
      <c r="I28" s="24"/>
      <c r="J28" s="59">
        <f t="shared" si="2"/>
        <v>0</v>
      </c>
      <c r="K28" s="23">
        <f>+'Table 5a -Customer Count'!K28</f>
        <v>0</v>
      </c>
      <c r="L28" s="24"/>
      <c r="M28" s="59" t="str">
        <f t="shared" si="3"/>
        <v/>
      </c>
    </row>
    <row r="29" spans="1:13" x14ac:dyDescent="0.25">
      <c r="A29" s="20">
        <v>43160</v>
      </c>
      <c r="B29" s="23">
        <f>+'Table 5a -Customer Count'!B29</f>
        <v>4</v>
      </c>
      <c r="C29" s="24"/>
      <c r="D29" s="59">
        <f t="shared" si="0"/>
        <v>0</v>
      </c>
      <c r="E29" s="23">
        <f>+'Table 5a -Customer Count'!E29</f>
        <v>0</v>
      </c>
      <c r="F29" s="24"/>
      <c r="G29" s="59" t="str">
        <f t="shared" si="1"/>
        <v/>
      </c>
      <c r="H29" s="23">
        <f>+'Table 5a -Customer Count'!H29</f>
        <v>49</v>
      </c>
      <c r="I29" s="24"/>
      <c r="J29" s="59">
        <f t="shared" si="2"/>
        <v>0</v>
      </c>
      <c r="K29" s="23">
        <f>+'Table 5a -Customer Count'!K29</f>
        <v>0</v>
      </c>
      <c r="L29" s="24"/>
      <c r="M29" s="59" t="str">
        <f t="shared" si="3"/>
        <v/>
      </c>
    </row>
    <row r="30" spans="1:13" x14ac:dyDescent="0.25">
      <c r="A30" s="20">
        <v>43132</v>
      </c>
      <c r="B30" s="23">
        <f>+'Table 5a -Customer Count'!B30</f>
        <v>4</v>
      </c>
      <c r="C30" s="24"/>
      <c r="D30" s="59">
        <f t="shared" si="0"/>
        <v>0</v>
      </c>
      <c r="E30" s="23">
        <f>+'Table 5a -Customer Count'!E30</f>
        <v>0</v>
      </c>
      <c r="F30" s="24"/>
      <c r="G30" s="59" t="str">
        <f t="shared" si="1"/>
        <v/>
      </c>
      <c r="H30" s="23">
        <f>+'Table 5a -Customer Count'!H30</f>
        <v>49</v>
      </c>
      <c r="I30" s="24"/>
      <c r="J30" s="59">
        <f t="shared" si="2"/>
        <v>0</v>
      </c>
      <c r="K30" s="23">
        <f>+'Table 5a -Customer Count'!K30</f>
        <v>0</v>
      </c>
      <c r="L30" s="24"/>
      <c r="M30" s="59" t="str">
        <f t="shared" si="3"/>
        <v/>
      </c>
    </row>
    <row r="31" spans="1:13" ht="14.95" thickBot="1" x14ac:dyDescent="0.3">
      <c r="A31" s="26">
        <v>43101</v>
      </c>
      <c r="B31" s="27">
        <f>+'Table 5a -Customer Count'!B31</f>
        <v>4</v>
      </c>
      <c r="C31" s="28"/>
      <c r="D31" s="60">
        <f t="shared" si="0"/>
        <v>0</v>
      </c>
      <c r="E31" s="27">
        <f>+'Table 5a -Customer Count'!E31</f>
        <v>0</v>
      </c>
      <c r="F31" s="28"/>
      <c r="G31" s="60" t="str">
        <f t="shared" si="1"/>
        <v/>
      </c>
      <c r="H31" s="27">
        <f>+'Table 5a -Customer Count'!H31</f>
        <v>49</v>
      </c>
      <c r="I31" s="28"/>
      <c r="J31" s="60">
        <f t="shared" si="2"/>
        <v>0</v>
      </c>
      <c r="K31" s="27">
        <f>+'Table 5a -Customer Count'!K31</f>
        <v>0</v>
      </c>
      <c r="L31" s="28"/>
      <c r="M31" s="60" t="str">
        <f t="shared" si="3"/>
        <v/>
      </c>
    </row>
    <row r="32" spans="1:13" x14ac:dyDescent="0.25">
      <c r="A32" s="14"/>
      <c r="B32" s="30"/>
      <c r="C32" s="30"/>
      <c r="D32" s="31"/>
      <c r="E32" s="30"/>
      <c r="F32" s="30"/>
      <c r="G32" s="31"/>
      <c r="H32" s="30"/>
      <c r="I32" s="30"/>
      <c r="J32" s="31"/>
      <c r="K32" s="30"/>
      <c r="L32" s="30"/>
      <c r="M32" s="31"/>
    </row>
    <row r="33" spans="2:12" x14ac:dyDescent="0.25">
      <c r="B33" s="18"/>
      <c r="C33" s="18"/>
      <c r="E33" s="18"/>
      <c r="F33" s="18"/>
      <c r="H33" s="18"/>
      <c r="I33" s="18"/>
      <c r="K33" s="18"/>
      <c r="L33" s="18"/>
    </row>
    <row r="34" spans="2:12" x14ac:dyDescent="0.25">
      <c r="B34" s="14"/>
      <c r="C34" s="14"/>
      <c r="E34" s="14"/>
      <c r="F34" s="14"/>
      <c r="H34" s="14"/>
      <c r="I34" s="14"/>
      <c r="K34" s="14"/>
      <c r="L34" s="14"/>
    </row>
    <row r="35" spans="2:12" x14ac:dyDescent="0.25">
      <c r="B35" s="14"/>
      <c r="C35" s="14"/>
      <c r="E35" s="14"/>
      <c r="F35" s="14"/>
      <c r="H35" s="14"/>
      <c r="I35" s="14"/>
      <c r="K35" s="14"/>
      <c r="L35" s="14"/>
    </row>
    <row r="36" spans="2:12" x14ac:dyDescent="0.25">
      <c r="B36" s="14"/>
      <c r="C36" s="14"/>
      <c r="E36" s="14"/>
      <c r="F36" s="14"/>
      <c r="H36" s="14"/>
      <c r="I36" s="14"/>
      <c r="K36" s="14"/>
      <c r="L36" s="14"/>
    </row>
    <row r="37" spans="2:12" x14ac:dyDescent="0.25">
      <c r="B37" s="14"/>
      <c r="C37" s="14"/>
      <c r="E37" s="14"/>
      <c r="F37" s="14"/>
      <c r="H37" s="14"/>
      <c r="I37" s="14"/>
      <c r="K37" s="14"/>
      <c r="L37" s="14"/>
    </row>
    <row r="38" spans="2:12" x14ac:dyDescent="0.25">
      <c r="B38" s="14"/>
      <c r="C38" s="14"/>
      <c r="E38" s="14"/>
      <c r="F38" s="14"/>
      <c r="H38" s="14"/>
      <c r="I38" s="14"/>
      <c r="K38" s="14"/>
      <c r="L38" s="14"/>
    </row>
    <row r="39" spans="2:12" x14ac:dyDescent="0.2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orientation="portrait" horizontalDpi="300" verticalDpi="300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Jennifer  Boucher</cp:lastModifiedBy>
  <cp:lastPrinted>2020-06-05T16:27:23Z</cp:lastPrinted>
  <dcterms:created xsi:type="dcterms:W3CDTF">2020-05-12T02:32:03Z</dcterms:created>
  <dcterms:modified xsi:type="dcterms:W3CDTF">2021-03-29T17:00:19Z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4" name="_AdHocReviewCycleID">
    <vt:i4>1424336039</vt:i4>
  </property>
  <property fmtid="{D5CDD505-2E9C-101B-9397-08002B2CF9AE}" pid="5" name="_EmailSubject">
    <vt:lpwstr>D.P.U. 19-AMP 2019 Arrearage Management Plans The Berkshire Gas Company's Response to Second Set of DPU Info Request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</Properties>
</file>