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2021\"/>
    </mc:Choice>
  </mc:AlternateContent>
  <xr:revisionPtr revIDLastSave="0" documentId="13_ncr:1_{57BC453D-F886-498B-A7F2-00EA07423DD6}" xr6:coauthVersionLast="45" xr6:coauthVersionMax="47" xr10:uidLastSave="{00000000-0000-0000-0000-000000000000}"/>
  <bookViews>
    <workbookView xWindow="-109" yWindow="-109" windowWidth="18775" windowHeight="10067" xr2:uid="{54AB9236-4E3F-4110-AF48-BDD6ADAC8624}"/>
  </bookViews>
  <sheets>
    <sheet name="Berkshire Gas" sheetId="2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4" i="2" l="1"/>
  <c r="AI83" i="2"/>
  <c r="AI82" i="2"/>
  <c r="AI81" i="2"/>
  <c r="AI80" i="2"/>
  <c r="AI77" i="2"/>
  <c r="AI76" i="2"/>
  <c r="AI75" i="2"/>
  <c r="AI74" i="2"/>
  <c r="AI73" i="2" s="1"/>
  <c r="AI14" i="2"/>
  <c r="AI13" i="2"/>
  <c r="AI12" i="2"/>
  <c r="AI11" i="2"/>
  <c r="AI10" i="2" s="1"/>
  <c r="BD140" i="2" l="1"/>
  <c r="BD139" i="2"/>
  <c r="BD138" i="2"/>
  <c r="BD137" i="2"/>
  <c r="BD136" i="2"/>
  <c r="BD141" i="2" s="1"/>
  <c r="BD133" i="2"/>
  <c r="BD132" i="2"/>
  <c r="BD131" i="2"/>
  <c r="BD130" i="2"/>
  <c r="BD129" i="2"/>
  <c r="BD126" i="2"/>
  <c r="BD125" i="2"/>
  <c r="BD124" i="2"/>
  <c r="BD123" i="2"/>
  <c r="BD122" i="2"/>
  <c r="BD127" i="2" s="1"/>
  <c r="BD112" i="2"/>
  <c r="BD111" i="2"/>
  <c r="BD110" i="2"/>
  <c r="BD109" i="2"/>
  <c r="BD108" i="2"/>
  <c r="BD113" i="2" s="1"/>
  <c r="BD105" i="2"/>
  <c r="BD104" i="2"/>
  <c r="BD103" i="2"/>
  <c r="BD102" i="2"/>
  <c r="BD101" i="2"/>
  <c r="BD106" i="2" s="1"/>
  <c r="BD91" i="2"/>
  <c r="BD90" i="2"/>
  <c r="BD89" i="2"/>
  <c r="BD88" i="2"/>
  <c r="BD87" i="2"/>
  <c r="BD92" i="2" s="1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71" i="2" s="1"/>
  <c r="BD63" i="2"/>
  <c r="BD62" i="2"/>
  <c r="BD61" i="2"/>
  <c r="BD60" i="2"/>
  <c r="BD59" i="2"/>
  <c r="BD64" i="2" s="1"/>
  <c r="BD56" i="2"/>
  <c r="BD55" i="2"/>
  <c r="BD54" i="2"/>
  <c r="BD53" i="2"/>
  <c r="BD52" i="2"/>
  <c r="BD57" i="2" s="1"/>
  <c r="BD49" i="2"/>
  <c r="BD48" i="2"/>
  <c r="BD47" i="2"/>
  <c r="BD46" i="2"/>
  <c r="BD45" i="2"/>
  <c r="BD50" i="2" s="1"/>
  <c r="BD42" i="2"/>
  <c r="BD41" i="2"/>
  <c r="BD40" i="2"/>
  <c r="BD39" i="2"/>
  <c r="BD38" i="2"/>
  <c r="BD43" i="2" s="1"/>
  <c r="BD35" i="2"/>
  <c r="BD34" i="2"/>
  <c r="BD33" i="2"/>
  <c r="BD32" i="2"/>
  <c r="BD31" i="2"/>
  <c r="BD36" i="2" s="1"/>
  <c r="BD28" i="2"/>
  <c r="BD27" i="2"/>
  <c r="BD26" i="2"/>
  <c r="BD25" i="2"/>
  <c r="BD24" i="2"/>
  <c r="BD21" i="2"/>
  <c r="BD20" i="2"/>
  <c r="BD19" i="2"/>
  <c r="BD18" i="2"/>
  <c r="BD17" i="2"/>
  <c r="BD22" i="2" s="1"/>
  <c r="BD14" i="2"/>
  <c r="BD13" i="2"/>
  <c r="BD12" i="2"/>
  <c r="BD11" i="2"/>
  <c r="BD10" i="2"/>
  <c r="AI148" i="2"/>
  <c r="AI141" i="2"/>
  <c r="AI134" i="2"/>
  <c r="AI127" i="2"/>
  <c r="AI113" i="2"/>
  <c r="AI106" i="2"/>
  <c r="AI98" i="2"/>
  <c r="AI119" i="2" s="1"/>
  <c r="BD119" i="2" s="1"/>
  <c r="AI97" i="2"/>
  <c r="AI118" i="2" s="1"/>
  <c r="BD118" i="2" s="1"/>
  <c r="AI96" i="2"/>
  <c r="AI117" i="2" s="1"/>
  <c r="BD117" i="2" s="1"/>
  <c r="AI95" i="2"/>
  <c r="AI94" i="2"/>
  <c r="AI92" i="2"/>
  <c r="AI85" i="2"/>
  <c r="AI78" i="2"/>
  <c r="AI71" i="2"/>
  <c r="AI64" i="2"/>
  <c r="AI57" i="2"/>
  <c r="AI50" i="2"/>
  <c r="AI43" i="2"/>
  <c r="AI36" i="2"/>
  <c r="AI29" i="2"/>
  <c r="AI22" i="2"/>
  <c r="AI15" i="2"/>
  <c r="BD134" i="2" l="1"/>
  <c r="BD29" i="2"/>
  <c r="AI116" i="2"/>
  <c r="BD116" i="2" s="1"/>
  <c r="BD95" i="2"/>
  <c r="AI99" i="2"/>
  <c r="BD96" i="2"/>
  <c r="BD85" i="2"/>
  <c r="BD78" i="2"/>
  <c r="BD97" i="2"/>
  <c r="BD94" i="2"/>
  <c r="BD98" i="2"/>
  <c r="BD15" i="2"/>
  <c r="AI115" i="2"/>
  <c r="BC140" i="2"/>
  <c r="BC139" i="2"/>
  <c r="BC138" i="2"/>
  <c r="BC137" i="2"/>
  <c r="BC136" i="2"/>
  <c r="BC141" i="2" s="1"/>
  <c r="BC133" i="2"/>
  <c r="BC132" i="2"/>
  <c r="BC131" i="2"/>
  <c r="BC130" i="2"/>
  <c r="BC129" i="2"/>
  <c r="BC126" i="2"/>
  <c r="BC125" i="2"/>
  <c r="BC124" i="2"/>
  <c r="BC123" i="2"/>
  <c r="BC122" i="2"/>
  <c r="BC112" i="2"/>
  <c r="BC111" i="2"/>
  <c r="BC110" i="2"/>
  <c r="BC109" i="2"/>
  <c r="BC108" i="2"/>
  <c r="BC105" i="2"/>
  <c r="BC104" i="2"/>
  <c r="BC103" i="2"/>
  <c r="BC102" i="2"/>
  <c r="BC101" i="2"/>
  <c r="BC91" i="2"/>
  <c r="BC90" i="2"/>
  <c r="BC89" i="2"/>
  <c r="BC88" i="2"/>
  <c r="BC87" i="2"/>
  <c r="BC84" i="2"/>
  <c r="BC83" i="2"/>
  <c r="BC82" i="2"/>
  <c r="BC81" i="2"/>
  <c r="BC80" i="2"/>
  <c r="BC77" i="2"/>
  <c r="BC76" i="2"/>
  <c r="BC75" i="2"/>
  <c r="BC74" i="2"/>
  <c r="BC73" i="2"/>
  <c r="BC70" i="2"/>
  <c r="BC69" i="2"/>
  <c r="BC68" i="2"/>
  <c r="BC67" i="2"/>
  <c r="BC66" i="2"/>
  <c r="BC63" i="2"/>
  <c r="BC62" i="2"/>
  <c r="BC61" i="2"/>
  <c r="BC60" i="2"/>
  <c r="BC59" i="2"/>
  <c r="BC56" i="2"/>
  <c r="BC55" i="2"/>
  <c r="BC54" i="2"/>
  <c r="BC53" i="2"/>
  <c r="BC52" i="2"/>
  <c r="BC49" i="2"/>
  <c r="BC48" i="2"/>
  <c r="BC47" i="2"/>
  <c r="BC46" i="2"/>
  <c r="BC45" i="2"/>
  <c r="BC42" i="2"/>
  <c r="BC41" i="2"/>
  <c r="BC40" i="2"/>
  <c r="BC39" i="2"/>
  <c r="BC38" i="2"/>
  <c r="BC35" i="2"/>
  <c r="BC34" i="2"/>
  <c r="BC33" i="2"/>
  <c r="BC32" i="2"/>
  <c r="BC31" i="2"/>
  <c r="BC28" i="2"/>
  <c r="BC27" i="2"/>
  <c r="BC26" i="2"/>
  <c r="BC25" i="2"/>
  <c r="BC24" i="2"/>
  <c r="BC21" i="2"/>
  <c r="BC20" i="2"/>
  <c r="BC19" i="2"/>
  <c r="BC18" i="2"/>
  <c r="BC17" i="2"/>
  <c r="BC14" i="2"/>
  <c r="BC13" i="2"/>
  <c r="BC12" i="2"/>
  <c r="BC11" i="2"/>
  <c r="BC10" i="2"/>
  <c r="AH148" i="2"/>
  <c r="AH141" i="2"/>
  <c r="AH134" i="2"/>
  <c r="AH127" i="2"/>
  <c r="AH113" i="2"/>
  <c r="AH106" i="2"/>
  <c r="AH98" i="2"/>
  <c r="AH119" i="2" s="1"/>
  <c r="BC119" i="2" s="1"/>
  <c r="AH97" i="2"/>
  <c r="AH118" i="2" s="1"/>
  <c r="BC118" i="2" s="1"/>
  <c r="AH96" i="2"/>
  <c r="AH117" i="2" s="1"/>
  <c r="BC117" i="2" s="1"/>
  <c r="AH95" i="2"/>
  <c r="AH116" i="2" s="1"/>
  <c r="BC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D99" i="2" l="1"/>
  <c r="AI120" i="2"/>
  <c r="BD115" i="2"/>
  <c r="BD120" i="2" s="1"/>
  <c r="BC36" i="2"/>
  <c r="BC64" i="2"/>
  <c r="BC92" i="2"/>
  <c r="BC43" i="2"/>
  <c r="BC71" i="2"/>
  <c r="BC106" i="2"/>
  <c r="BC22" i="2"/>
  <c r="BC50" i="2"/>
  <c r="BC113" i="2"/>
  <c r="BC29" i="2"/>
  <c r="BC57" i="2"/>
  <c r="BC85" i="2"/>
  <c r="BC127" i="2"/>
  <c r="BC134" i="2"/>
  <c r="BC96" i="2"/>
  <c r="BC97" i="2"/>
  <c r="BC98" i="2"/>
  <c r="BC95" i="2"/>
  <c r="BC78" i="2"/>
  <c r="BC15" i="2"/>
  <c r="AH99" i="2"/>
  <c r="AH115" i="2"/>
  <c r="BB140" i="2"/>
  <c r="BB139" i="2"/>
  <c r="BB138" i="2"/>
  <c r="BB137" i="2"/>
  <c r="BB136" i="2"/>
  <c r="BB133" i="2"/>
  <c r="BB132" i="2"/>
  <c r="BB131" i="2"/>
  <c r="BB130" i="2"/>
  <c r="BB129" i="2"/>
  <c r="BB126" i="2"/>
  <c r="BB125" i="2"/>
  <c r="BB124" i="2"/>
  <c r="BB123" i="2"/>
  <c r="BB122" i="2"/>
  <c r="BB112" i="2"/>
  <c r="BB111" i="2"/>
  <c r="BB110" i="2"/>
  <c r="BB109" i="2"/>
  <c r="BB108" i="2"/>
  <c r="BB105" i="2"/>
  <c r="BB104" i="2"/>
  <c r="BB103" i="2"/>
  <c r="BB102" i="2"/>
  <c r="BB101" i="2"/>
  <c r="BB91" i="2"/>
  <c r="BB90" i="2"/>
  <c r="BB89" i="2"/>
  <c r="BB88" i="2"/>
  <c r="BB87" i="2"/>
  <c r="BB84" i="2"/>
  <c r="BB83" i="2"/>
  <c r="BB82" i="2"/>
  <c r="BB81" i="2"/>
  <c r="BB80" i="2"/>
  <c r="BB77" i="2"/>
  <c r="BB76" i="2"/>
  <c r="BB75" i="2"/>
  <c r="BB74" i="2"/>
  <c r="BB73" i="2"/>
  <c r="BB70" i="2"/>
  <c r="BB69" i="2"/>
  <c r="BB68" i="2"/>
  <c r="BB67" i="2"/>
  <c r="BB66" i="2"/>
  <c r="BB63" i="2"/>
  <c r="BB62" i="2"/>
  <c r="BB61" i="2"/>
  <c r="BB60" i="2"/>
  <c r="BB59" i="2"/>
  <c r="BB56" i="2"/>
  <c r="BB55" i="2"/>
  <c r="BB54" i="2"/>
  <c r="BB53" i="2"/>
  <c r="BB52" i="2"/>
  <c r="BB49" i="2"/>
  <c r="BB48" i="2"/>
  <c r="BB47" i="2"/>
  <c r="BB46" i="2"/>
  <c r="BB45" i="2"/>
  <c r="BB42" i="2"/>
  <c r="BB41" i="2"/>
  <c r="BB40" i="2"/>
  <c r="BB39" i="2"/>
  <c r="BB38" i="2"/>
  <c r="BB35" i="2"/>
  <c r="BB34" i="2"/>
  <c r="BB33" i="2"/>
  <c r="BB32" i="2"/>
  <c r="BB31" i="2"/>
  <c r="BB28" i="2"/>
  <c r="BB27" i="2"/>
  <c r="BB26" i="2"/>
  <c r="BB25" i="2"/>
  <c r="BB24" i="2"/>
  <c r="BB21" i="2"/>
  <c r="BB20" i="2"/>
  <c r="BB19" i="2"/>
  <c r="BB18" i="2"/>
  <c r="BB17" i="2"/>
  <c r="BB14" i="2"/>
  <c r="BB13" i="2"/>
  <c r="BB12" i="2"/>
  <c r="BB11" i="2"/>
  <c r="BB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B113" i="2"/>
  <c r="BB127" i="2"/>
  <c r="BB36" i="2"/>
  <c r="BB64" i="2"/>
  <c r="BB92" i="2"/>
  <c r="BB85" i="2"/>
  <c r="AG99" i="2"/>
  <c r="BB78" i="2"/>
  <c r="BB15" i="2"/>
  <c r="BB141" i="2"/>
  <c r="BB134" i="2"/>
  <c r="BB106" i="2"/>
  <c r="BB71" i="2"/>
  <c r="BB57" i="2"/>
  <c r="BB50" i="2"/>
  <c r="BB43" i="2"/>
  <c r="BB29" i="2"/>
  <c r="BB22" i="2"/>
  <c r="AG115" i="2"/>
  <c r="AF148" i="2"/>
  <c r="BA140" i="2"/>
  <c r="BA139" i="2"/>
  <c r="BA138" i="2"/>
  <c r="BA137" i="2"/>
  <c r="BA136" i="2"/>
  <c r="BA133" i="2"/>
  <c r="BA132" i="2"/>
  <c r="BA131" i="2"/>
  <c r="BA130" i="2"/>
  <c r="BA129" i="2"/>
  <c r="BA126" i="2"/>
  <c r="BA125" i="2"/>
  <c r="BA124" i="2"/>
  <c r="BA123" i="2"/>
  <c r="BA122" i="2"/>
  <c r="BA112" i="2"/>
  <c r="BA111" i="2"/>
  <c r="BA110" i="2"/>
  <c r="BA109" i="2"/>
  <c r="BA108" i="2"/>
  <c r="BA105" i="2"/>
  <c r="BA104" i="2"/>
  <c r="BA103" i="2"/>
  <c r="BA102" i="2"/>
  <c r="BA101" i="2"/>
  <c r="BA91" i="2"/>
  <c r="BA90" i="2"/>
  <c r="BA89" i="2"/>
  <c r="BA88" i="2"/>
  <c r="BA87" i="2"/>
  <c r="BA70" i="2"/>
  <c r="BA69" i="2"/>
  <c r="BA68" i="2"/>
  <c r="BA67" i="2"/>
  <c r="BA66" i="2"/>
  <c r="BA63" i="2"/>
  <c r="BA62" i="2"/>
  <c r="BA61" i="2"/>
  <c r="BA60" i="2"/>
  <c r="BA59" i="2"/>
  <c r="BA56" i="2"/>
  <c r="BA55" i="2"/>
  <c r="BA54" i="2"/>
  <c r="BA53" i="2"/>
  <c r="BA52" i="2"/>
  <c r="BA49" i="2"/>
  <c r="BA48" i="2"/>
  <c r="BA47" i="2"/>
  <c r="BA46" i="2"/>
  <c r="BA45" i="2"/>
  <c r="BA42" i="2"/>
  <c r="BA41" i="2"/>
  <c r="BA40" i="2"/>
  <c r="BA39" i="2"/>
  <c r="BA38" i="2"/>
  <c r="BA35" i="2"/>
  <c r="BA34" i="2"/>
  <c r="BA33" i="2"/>
  <c r="BA32" i="2"/>
  <c r="BA31" i="2"/>
  <c r="BA28" i="2"/>
  <c r="BA27" i="2"/>
  <c r="BA26" i="2"/>
  <c r="BA25" i="2"/>
  <c r="BA24" i="2"/>
  <c r="BA21" i="2"/>
  <c r="BA20" i="2"/>
  <c r="BA19" i="2"/>
  <c r="BA18" i="2"/>
  <c r="BA17" i="2"/>
  <c r="AE148" i="2"/>
  <c r="AD148" i="2"/>
  <c r="AC148" i="2"/>
  <c r="AB148" i="2"/>
  <c r="BA127" i="2" l="1"/>
  <c r="BA43" i="2"/>
  <c r="BA71" i="2"/>
  <c r="AG120" i="2"/>
  <c r="BA57" i="2"/>
  <c r="BA106" i="2"/>
  <c r="BA36" i="2"/>
  <c r="BA64" i="2"/>
  <c r="BA22" i="2"/>
  <c r="BA50" i="2"/>
  <c r="BA92" i="2"/>
  <c r="BA113" i="2"/>
  <c r="BA29" i="2"/>
  <c r="BA141" i="2"/>
  <c r="BA134" i="2"/>
  <c r="BA84" i="2"/>
  <c r="BA83" i="2"/>
  <c r="BA82" i="2"/>
  <c r="BA81" i="2"/>
  <c r="BA80" i="2"/>
  <c r="BA77" i="2"/>
  <c r="BA76" i="2"/>
  <c r="BA75" i="2"/>
  <c r="BA74" i="2"/>
  <c r="BA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A14" i="2"/>
  <c r="BA13" i="2"/>
  <c r="BA12" i="2"/>
  <c r="BA11" i="2"/>
  <c r="BA10" i="2"/>
  <c r="BA15" i="2" l="1"/>
  <c r="BA85" i="2"/>
  <c r="BA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AZ140" i="2"/>
  <c r="AZ139" i="2"/>
  <c r="AZ138" i="2"/>
  <c r="AZ137" i="2"/>
  <c r="AZ136" i="2"/>
  <c r="AZ133" i="2"/>
  <c r="AZ132" i="2"/>
  <c r="AZ131" i="2"/>
  <c r="AZ130" i="2"/>
  <c r="AZ129" i="2"/>
  <c r="AZ126" i="2"/>
  <c r="AZ125" i="2"/>
  <c r="AZ124" i="2"/>
  <c r="AZ123" i="2"/>
  <c r="AZ122" i="2"/>
  <c r="AZ112" i="2"/>
  <c r="AZ111" i="2"/>
  <c r="AZ110" i="2"/>
  <c r="AZ109" i="2"/>
  <c r="AZ108" i="2"/>
  <c r="AZ105" i="2"/>
  <c r="AZ104" i="2"/>
  <c r="AZ103" i="2"/>
  <c r="AZ102" i="2"/>
  <c r="AZ101" i="2"/>
  <c r="AZ91" i="2"/>
  <c r="AZ90" i="2"/>
  <c r="AZ89" i="2"/>
  <c r="AZ88" i="2"/>
  <c r="AZ87" i="2"/>
  <c r="AZ92" i="2" s="1"/>
  <c r="AZ84" i="2"/>
  <c r="AZ83" i="2"/>
  <c r="AZ82" i="2"/>
  <c r="AZ81" i="2"/>
  <c r="AZ80" i="2"/>
  <c r="AZ77" i="2"/>
  <c r="AZ76" i="2"/>
  <c r="AZ75" i="2"/>
  <c r="AZ74" i="2"/>
  <c r="AZ73" i="2"/>
  <c r="AZ70" i="2"/>
  <c r="AZ69" i="2"/>
  <c r="AZ68" i="2"/>
  <c r="AZ67" i="2"/>
  <c r="AZ66" i="2"/>
  <c r="AZ63" i="2"/>
  <c r="AZ62" i="2"/>
  <c r="AZ61" i="2"/>
  <c r="AZ60" i="2"/>
  <c r="AZ59" i="2"/>
  <c r="AZ64" i="2" s="1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36" i="2" s="1"/>
  <c r="AZ28" i="2"/>
  <c r="AZ27" i="2"/>
  <c r="AZ26" i="2"/>
  <c r="AZ25" i="2"/>
  <c r="AZ24" i="2"/>
  <c r="AZ21" i="2"/>
  <c r="AZ20" i="2"/>
  <c r="AZ19" i="2"/>
  <c r="AZ18" i="2"/>
  <c r="AZ17" i="2"/>
  <c r="AZ14" i="2"/>
  <c r="AZ13" i="2"/>
  <c r="AZ12" i="2"/>
  <c r="AZ11" i="2"/>
  <c r="AZ10" i="2"/>
  <c r="AZ78" i="2" l="1"/>
  <c r="AZ22" i="2"/>
  <c r="AZ50" i="2"/>
  <c r="AZ15" i="2"/>
  <c r="AZ29" i="2"/>
  <c r="AZ43" i="2"/>
  <c r="AZ57" i="2"/>
  <c r="AZ71" i="2"/>
  <c r="AZ85" i="2"/>
  <c r="AZ113" i="2"/>
  <c r="AZ127" i="2"/>
  <c r="AZ141" i="2"/>
  <c r="AZ134" i="2"/>
  <c r="AZ106" i="2"/>
  <c r="AY10" i="2"/>
  <c r="AY11" i="2"/>
  <c r="AY12" i="2"/>
  <c r="AY13" i="2"/>
  <c r="AY14" i="2"/>
  <c r="AY17" i="2"/>
  <c r="AY18" i="2"/>
  <c r="AY19" i="2"/>
  <c r="AY20" i="2"/>
  <c r="AY21" i="2"/>
  <c r="AY24" i="2"/>
  <c r="AY25" i="2"/>
  <c r="AY26" i="2"/>
  <c r="AY27" i="2"/>
  <c r="AY28" i="2"/>
  <c r="AY31" i="2"/>
  <c r="AY32" i="2"/>
  <c r="AY33" i="2"/>
  <c r="AY34" i="2"/>
  <c r="AY35" i="2"/>
  <c r="AY38" i="2"/>
  <c r="AY39" i="2"/>
  <c r="AY40" i="2"/>
  <c r="AY41" i="2"/>
  <c r="AY42" i="2"/>
  <c r="AY45" i="2"/>
  <c r="AY46" i="2"/>
  <c r="AY47" i="2"/>
  <c r="AY48" i="2"/>
  <c r="AY49" i="2"/>
  <c r="AY52" i="2"/>
  <c r="AY53" i="2"/>
  <c r="AY54" i="2"/>
  <c r="AY55" i="2"/>
  <c r="AY56" i="2"/>
  <c r="AY59" i="2"/>
  <c r="AY60" i="2"/>
  <c r="AY61" i="2"/>
  <c r="AY62" i="2"/>
  <c r="AY63" i="2"/>
  <c r="AY66" i="2"/>
  <c r="AY67" i="2"/>
  <c r="AY68" i="2"/>
  <c r="AY69" i="2"/>
  <c r="AY70" i="2"/>
  <c r="AY73" i="2"/>
  <c r="AY74" i="2"/>
  <c r="AY75" i="2"/>
  <c r="AY76" i="2"/>
  <c r="AY77" i="2"/>
  <c r="AY80" i="2"/>
  <c r="AY81" i="2"/>
  <c r="AY82" i="2"/>
  <c r="AY83" i="2"/>
  <c r="AY84" i="2"/>
  <c r="AY87" i="2"/>
  <c r="AY88" i="2"/>
  <c r="AY89" i="2"/>
  <c r="AY90" i="2"/>
  <c r="AY91" i="2"/>
  <c r="AY101" i="2"/>
  <c r="AY102" i="2"/>
  <c r="AY103" i="2"/>
  <c r="AY104" i="2"/>
  <c r="AY105" i="2"/>
  <c r="AY108" i="2"/>
  <c r="AY109" i="2"/>
  <c r="AY110" i="2"/>
  <c r="AY111" i="2"/>
  <c r="AY112" i="2"/>
  <c r="AY122" i="2"/>
  <c r="AY123" i="2"/>
  <c r="AY124" i="2"/>
  <c r="AY125" i="2"/>
  <c r="AY126" i="2"/>
  <c r="AY129" i="2"/>
  <c r="AY130" i="2"/>
  <c r="AY131" i="2"/>
  <c r="AY132" i="2"/>
  <c r="AY133" i="2"/>
  <c r="AY136" i="2"/>
  <c r="AY137" i="2"/>
  <c r="AY138" i="2"/>
  <c r="AY139" i="2"/>
  <c r="AY140" i="2"/>
  <c r="AD106" i="2"/>
  <c r="AD141" i="2"/>
  <c r="AD127" i="2"/>
  <c r="AD113" i="2"/>
  <c r="AY106" i="2" l="1"/>
  <c r="AY134" i="2"/>
  <c r="AY92" i="2"/>
  <c r="AY78" i="2"/>
  <c r="AY141" i="2"/>
  <c r="AY127" i="2"/>
  <c r="AY113" i="2"/>
  <c r="AY85" i="2"/>
  <c r="AY71" i="2"/>
  <c r="AY64" i="2"/>
  <c r="AY57" i="2"/>
  <c r="AY50" i="2"/>
  <c r="AY43" i="2"/>
  <c r="AY36" i="2"/>
  <c r="AY29" i="2"/>
  <c r="AY22" i="2"/>
  <c r="AY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AX140" i="2" l="1"/>
  <c r="AX139" i="2"/>
  <c r="AX138" i="2"/>
  <c r="AX137" i="2"/>
  <c r="AX136" i="2"/>
  <c r="AX133" i="2"/>
  <c r="AX132" i="2"/>
  <c r="AX131" i="2"/>
  <c r="AX130" i="2"/>
  <c r="AX129" i="2"/>
  <c r="AX126" i="2"/>
  <c r="AX125" i="2"/>
  <c r="AX124" i="2"/>
  <c r="AX123" i="2"/>
  <c r="AX122" i="2"/>
  <c r="AX112" i="2"/>
  <c r="AX111" i="2"/>
  <c r="AX110" i="2"/>
  <c r="AX109" i="2"/>
  <c r="AX108" i="2"/>
  <c r="AX105" i="2"/>
  <c r="AX104" i="2"/>
  <c r="AX103" i="2"/>
  <c r="AX102" i="2"/>
  <c r="AX101" i="2"/>
  <c r="AX91" i="2"/>
  <c r="AX90" i="2"/>
  <c r="AX89" i="2"/>
  <c r="AX88" i="2"/>
  <c r="AX87" i="2"/>
  <c r="AX84" i="2"/>
  <c r="AX83" i="2"/>
  <c r="AX82" i="2"/>
  <c r="AX81" i="2"/>
  <c r="AX80" i="2"/>
  <c r="AX77" i="2"/>
  <c r="AX76" i="2"/>
  <c r="AX75" i="2"/>
  <c r="AX74" i="2"/>
  <c r="AX73" i="2"/>
  <c r="AX70" i="2"/>
  <c r="AX69" i="2"/>
  <c r="AX68" i="2"/>
  <c r="AX67" i="2"/>
  <c r="AX66" i="2"/>
  <c r="AX63" i="2"/>
  <c r="AX62" i="2"/>
  <c r="AX61" i="2"/>
  <c r="AX60" i="2"/>
  <c r="AX59" i="2"/>
  <c r="AX56" i="2"/>
  <c r="AX55" i="2"/>
  <c r="AX54" i="2"/>
  <c r="AX53" i="2"/>
  <c r="AX52" i="2"/>
  <c r="AX49" i="2"/>
  <c r="AX48" i="2"/>
  <c r="AX47" i="2"/>
  <c r="AX46" i="2"/>
  <c r="AX45" i="2"/>
  <c r="AX42" i="2"/>
  <c r="AX41" i="2"/>
  <c r="AX40" i="2"/>
  <c r="AX39" i="2"/>
  <c r="AX38" i="2"/>
  <c r="AX35" i="2"/>
  <c r="AX34" i="2"/>
  <c r="AX33" i="2"/>
  <c r="AX32" i="2"/>
  <c r="AX31" i="2"/>
  <c r="AX28" i="2"/>
  <c r="AX27" i="2"/>
  <c r="AX26" i="2"/>
  <c r="AX25" i="2"/>
  <c r="AX24" i="2"/>
  <c r="AX21" i="2"/>
  <c r="AX20" i="2"/>
  <c r="AX19" i="2"/>
  <c r="AX18" i="2"/>
  <c r="AX17" i="2"/>
  <c r="AX14" i="2"/>
  <c r="AX13" i="2"/>
  <c r="AX12" i="2"/>
  <c r="AX11" i="2"/>
  <c r="AX10" i="2"/>
  <c r="AX22" i="2" l="1"/>
  <c r="AX50" i="2"/>
  <c r="AX29" i="2"/>
  <c r="AX36" i="2"/>
  <c r="AX92" i="2"/>
  <c r="AX57" i="2"/>
  <c r="AX43" i="2"/>
  <c r="AX64" i="2"/>
  <c r="AX71" i="2"/>
  <c r="AX113" i="2"/>
  <c r="AX127" i="2"/>
  <c r="AX141" i="2"/>
  <c r="AX85" i="2"/>
  <c r="AX78" i="2"/>
  <c r="AX15" i="2"/>
  <c r="AX106" i="2"/>
  <c r="AX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W140" i="2"/>
  <c r="AW139" i="2"/>
  <c r="AW138" i="2"/>
  <c r="AW137" i="2"/>
  <c r="AW136" i="2"/>
  <c r="AW133" i="2"/>
  <c r="AW132" i="2"/>
  <c r="AW131" i="2"/>
  <c r="AW130" i="2"/>
  <c r="AW129" i="2"/>
  <c r="AW126" i="2"/>
  <c r="AW125" i="2"/>
  <c r="AW124" i="2"/>
  <c r="AW123" i="2"/>
  <c r="AW122" i="2"/>
  <c r="AW112" i="2"/>
  <c r="AW111" i="2"/>
  <c r="AW110" i="2"/>
  <c r="AW109" i="2"/>
  <c r="AW108" i="2"/>
  <c r="AW105" i="2"/>
  <c r="AW104" i="2"/>
  <c r="AW103" i="2"/>
  <c r="AW102" i="2"/>
  <c r="AW101" i="2"/>
  <c r="AW91" i="2"/>
  <c r="AW90" i="2"/>
  <c r="AW89" i="2"/>
  <c r="AW88" i="2"/>
  <c r="AW87" i="2"/>
  <c r="AW84" i="2"/>
  <c r="AW83" i="2"/>
  <c r="AW82" i="2"/>
  <c r="AW81" i="2"/>
  <c r="AW80" i="2"/>
  <c r="AW77" i="2"/>
  <c r="AW76" i="2"/>
  <c r="AW75" i="2"/>
  <c r="AW74" i="2"/>
  <c r="AW73" i="2"/>
  <c r="AW70" i="2"/>
  <c r="AW69" i="2"/>
  <c r="AW68" i="2"/>
  <c r="AW67" i="2"/>
  <c r="AW66" i="2"/>
  <c r="AW63" i="2"/>
  <c r="AW62" i="2"/>
  <c r="AW61" i="2"/>
  <c r="AW60" i="2"/>
  <c r="AW59" i="2"/>
  <c r="AW56" i="2"/>
  <c r="AW55" i="2"/>
  <c r="AW54" i="2"/>
  <c r="AW53" i="2"/>
  <c r="AW52" i="2"/>
  <c r="AW49" i="2"/>
  <c r="AW48" i="2"/>
  <c r="AW47" i="2"/>
  <c r="AW46" i="2"/>
  <c r="AW45" i="2"/>
  <c r="AW42" i="2"/>
  <c r="AW41" i="2"/>
  <c r="AW40" i="2"/>
  <c r="AW39" i="2"/>
  <c r="AW38" i="2"/>
  <c r="AW35" i="2"/>
  <c r="AW34" i="2"/>
  <c r="AW33" i="2"/>
  <c r="AW32" i="2"/>
  <c r="AW31" i="2"/>
  <c r="AW28" i="2"/>
  <c r="AW27" i="2"/>
  <c r="AW26" i="2"/>
  <c r="AW25" i="2"/>
  <c r="AW24" i="2"/>
  <c r="AW21" i="2"/>
  <c r="AW20" i="2"/>
  <c r="AW19" i="2"/>
  <c r="AW18" i="2"/>
  <c r="AW17" i="2"/>
  <c r="AW14" i="2"/>
  <c r="AW13" i="2"/>
  <c r="AW12" i="2"/>
  <c r="AW11" i="2"/>
  <c r="AW10" i="2"/>
  <c r="AW43" i="2" l="1"/>
  <c r="AW71" i="2"/>
  <c r="AW106" i="2"/>
  <c r="AW141" i="2"/>
  <c r="AW15" i="2"/>
  <c r="AW22" i="2"/>
  <c r="AW50" i="2"/>
  <c r="AW78" i="2"/>
  <c r="AW113" i="2"/>
  <c r="AW29" i="2"/>
  <c r="AW57" i="2"/>
  <c r="AW85" i="2"/>
  <c r="AW127" i="2"/>
  <c r="AW36" i="2"/>
  <c r="AW64" i="2"/>
  <c r="AW92" i="2"/>
  <c r="AW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V140" i="2"/>
  <c r="AV139" i="2"/>
  <c r="AV138" i="2"/>
  <c r="AV137" i="2"/>
  <c r="AV136" i="2"/>
  <c r="AV133" i="2"/>
  <c r="AV132" i="2"/>
  <c r="AV131" i="2"/>
  <c r="AV130" i="2"/>
  <c r="AV129" i="2"/>
  <c r="AV126" i="2"/>
  <c r="AV125" i="2"/>
  <c r="AV124" i="2"/>
  <c r="AV123" i="2"/>
  <c r="AV122" i="2"/>
  <c r="AV112" i="2"/>
  <c r="AV111" i="2"/>
  <c r="AV110" i="2"/>
  <c r="AV109" i="2"/>
  <c r="AV108" i="2"/>
  <c r="AV105" i="2"/>
  <c r="AV104" i="2"/>
  <c r="AV103" i="2"/>
  <c r="AV102" i="2"/>
  <c r="AV101" i="2"/>
  <c r="AV91" i="2"/>
  <c r="AV90" i="2"/>
  <c r="AV89" i="2"/>
  <c r="AV88" i="2"/>
  <c r="AV87" i="2"/>
  <c r="AV84" i="2"/>
  <c r="AV83" i="2"/>
  <c r="AV82" i="2"/>
  <c r="AV81" i="2"/>
  <c r="AV80" i="2"/>
  <c r="AV77" i="2"/>
  <c r="AV76" i="2"/>
  <c r="AV75" i="2"/>
  <c r="AV74" i="2"/>
  <c r="AV73" i="2"/>
  <c r="AV70" i="2"/>
  <c r="AV69" i="2"/>
  <c r="AV68" i="2"/>
  <c r="AV67" i="2"/>
  <c r="AV66" i="2"/>
  <c r="AV63" i="2"/>
  <c r="AV62" i="2"/>
  <c r="AV61" i="2"/>
  <c r="AV60" i="2"/>
  <c r="AV59" i="2"/>
  <c r="AV56" i="2"/>
  <c r="AV55" i="2"/>
  <c r="AV54" i="2"/>
  <c r="AV53" i="2"/>
  <c r="AV52" i="2"/>
  <c r="AV49" i="2"/>
  <c r="AV48" i="2"/>
  <c r="AV47" i="2"/>
  <c r="AV46" i="2"/>
  <c r="AV45" i="2"/>
  <c r="AV42" i="2"/>
  <c r="AV41" i="2"/>
  <c r="AV40" i="2"/>
  <c r="AV39" i="2"/>
  <c r="AV38" i="2"/>
  <c r="AV35" i="2"/>
  <c r="AV34" i="2"/>
  <c r="AV33" i="2"/>
  <c r="AV32" i="2"/>
  <c r="AV31" i="2"/>
  <c r="AV28" i="2"/>
  <c r="AV27" i="2"/>
  <c r="AV26" i="2"/>
  <c r="AV25" i="2"/>
  <c r="AV24" i="2"/>
  <c r="AV21" i="2"/>
  <c r="AV20" i="2"/>
  <c r="AV19" i="2"/>
  <c r="AV18" i="2"/>
  <c r="AV17" i="2"/>
  <c r="AV14" i="2"/>
  <c r="AV13" i="2"/>
  <c r="AV12" i="2"/>
  <c r="AV11" i="2"/>
  <c r="AV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AU140" i="2"/>
  <c r="AU139" i="2"/>
  <c r="AU138" i="2"/>
  <c r="AU137" i="2"/>
  <c r="AU136" i="2"/>
  <c r="AU133" i="2"/>
  <c r="AU132" i="2"/>
  <c r="AU131" i="2"/>
  <c r="AU130" i="2"/>
  <c r="AU129" i="2"/>
  <c r="AU126" i="2"/>
  <c r="AU125" i="2"/>
  <c r="AU124" i="2"/>
  <c r="AU123" i="2"/>
  <c r="AU122" i="2"/>
  <c r="AU112" i="2"/>
  <c r="AU111" i="2"/>
  <c r="AU110" i="2"/>
  <c r="AU109" i="2"/>
  <c r="AU108" i="2"/>
  <c r="AU105" i="2"/>
  <c r="AU104" i="2"/>
  <c r="AU103" i="2"/>
  <c r="AU102" i="2"/>
  <c r="AU101" i="2"/>
  <c r="AU91" i="2"/>
  <c r="AU90" i="2"/>
  <c r="AU89" i="2"/>
  <c r="AU88" i="2"/>
  <c r="AU87" i="2"/>
  <c r="AU84" i="2"/>
  <c r="AU83" i="2"/>
  <c r="AU82" i="2"/>
  <c r="AU81" i="2"/>
  <c r="AU80" i="2"/>
  <c r="AU77" i="2"/>
  <c r="AU76" i="2"/>
  <c r="AU75" i="2"/>
  <c r="AU74" i="2"/>
  <c r="AU73" i="2"/>
  <c r="AU70" i="2"/>
  <c r="AU69" i="2"/>
  <c r="AU68" i="2"/>
  <c r="AU67" i="2"/>
  <c r="AU66" i="2"/>
  <c r="AU63" i="2"/>
  <c r="AU62" i="2"/>
  <c r="AU61" i="2"/>
  <c r="AU60" i="2"/>
  <c r="AU59" i="2"/>
  <c r="AU56" i="2"/>
  <c r="AU55" i="2"/>
  <c r="AU54" i="2"/>
  <c r="AU53" i="2"/>
  <c r="AU52" i="2"/>
  <c r="AU49" i="2"/>
  <c r="AU48" i="2"/>
  <c r="AU47" i="2"/>
  <c r="AU46" i="2"/>
  <c r="AU45" i="2"/>
  <c r="AU42" i="2"/>
  <c r="AU41" i="2"/>
  <c r="AU40" i="2"/>
  <c r="AU39" i="2"/>
  <c r="AU38" i="2"/>
  <c r="AU35" i="2"/>
  <c r="AU34" i="2"/>
  <c r="AU33" i="2"/>
  <c r="AU32" i="2"/>
  <c r="AU31" i="2"/>
  <c r="AU28" i="2"/>
  <c r="AU27" i="2"/>
  <c r="AU26" i="2"/>
  <c r="AU25" i="2"/>
  <c r="AU24" i="2"/>
  <c r="AU21" i="2"/>
  <c r="AU20" i="2"/>
  <c r="AU19" i="2"/>
  <c r="AU18" i="2"/>
  <c r="AU17" i="2"/>
  <c r="AU14" i="2"/>
  <c r="AU13" i="2"/>
  <c r="AU12" i="2"/>
  <c r="AU11" i="2"/>
  <c r="AU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T10" i="2"/>
  <c r="AT11" i="2"/>
  <c r="AT12" i="2"/>
  <c r="AT13" i="2"/>
  <c r="AT14" i="2"/>
  <c r="AT17" i="2"/>
  <c r="AT18" i="2"/>
  <c r="AT19" i="2"/>
  <c r="AT20" i="2"/>
  <c r="AT21" i="2"/>
  <c r="AT24" i="2"/>
  <c r="AT25" i="2"/>
  <c r="AT26" i="2"/>
  <c r="AT27" i="2"/>
  <c r="AT28" i="2"/>
  <c r="AT31" i="2"/>
  <c r="AT32" i="2"/>
  <c r="AT33" i="2"/>
  <c r="AT34" i="2"/>
  <c r="AT35" i="2"/>
  <c r="AT38" i="2"/>
  <c r="AT39" i="2"/>
  <c r="AT40" i="2"/>
  <c r="AT41" i="2"/>
  <c r="AT42" i="2"/>
  <c r="AT45" i="2"/>
  <c r="AT46" i="2"/>
  <c r="AT47" i="2"/>
  <c r="AT48" i="2"/>
  <c r="AT49" i="2"/>
  <c r="AT52" i="2"/>
  <c r="AT53" i="2"/>
  <c r="AT54" i="2"/>
  <c r="AT55" i="2"/>
  <c r="AT56" i="2"/>
  <c r="AT59" i="2"/>
  <c r="AT60" i="2"/>
  <c r="AT61" i="2"/>
  <c r="AT62" i="2"/>
  <c r="AT63" i="2"/>
  <c r="AT66" i="2"/>
  <c r="AT67" i="2"/>
  <c r="AT68" i="2"/>
  <c r="AT69" i="2"/>
  <c r="AT70" i="2"/>
  <c r="AT73" i="2"/>
  <c r="AT74" i="2"/>
  <c r="AT75" i="2"/>
  <c r="AT76" i="2"/>
  <c r="AT77" i="2"/>
  <c r="AT80" i="2"/>
  <c r="AT81" i="2"/>
  <c r="AT82" i="2"/>
  <c r="AT83" i="2"/>
  <c r="AT84" i="2"/>
  <c r="AT87" i="2"/>
  <c r="AT88" i="2"/>
  <c r="AT89" i="2"/>
  <c r="AT90" i="2"/>
  <c r="AT91" i="2"/>
  <c r="AT101" i="2"/>
  <c r="AT102" i="2"/>
  <c r="AT103" i="2"/>
  <c r="AT104" i="2"/>
  <c r="AT105" i="2"/>
  <c r="AT108" i="2"/>
  <c r="AT109" i="2"/>
  <c r="AT110" i="2"/>
  <c r="AT111" i="2"/>
  <c r="AT112" i="2"/>
  <c r="AT122" i="2"/>
  <c r="AT123" i="2"/>
  <c r="AT124" i="2"/>
  <c r="AT125" i="2"/>
  <c r="AT126" i="2"/>
  <c r="AT129" i="2"/>
  <c r="AT130" i="2"/>
  <c r="AT131" i="2"/>
  <c r="AT132" i="2"/>
  <c r="AT133" i="2"/>
  <c r="AT136" i="2"/>
  <c r="AT137" i="2"/>
  <c r="AT138" i="2"/>
  <c r="AT139" i="2"/>
  <c r="AT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S10" i="2"/>
  <c r="AS11" i="2"/>
  <c r="AS12" i="2"/>
  <c r="AS13" i="2"/>
  <c r="AS14" i="2"/>
  <c r="AS17" i="2"/>
  <c r="AS18" i="2"/>
  <c r="AS19" i="2"/>
  <c r="AS20" i="2"/>
  <c r="AS21" i="2"/>
  <c r="AS24" i="2"/>
  <c r="AS25" i="2"/>
  <c r="AS26" i="2"/>
  <c r="AS27" i="2"/>
  <c r="AS28" i="2"/>
  <c r="AS31" i="2"/>
  <c r="AS32" i="2"/>
  <c r="AS33" i="2"/>
  <c r="AS34" i="2"/>
  <c r="AS35" i="2"/>
  <c r="AS38" i="2"/>
  <c r="AS39" i="2"/>
  <c r="AS40" i="2"/>
  <c r="AS41" i="2"/>
  <c r="AS42" i="2"/>
  <c r="AS45" i="2"/>
  <c r="AS46" i="2"/>
  <c r="AS47" i="2"/>
  <c r="AS48" i="2"/>
  <c r="AS49" i="2"/>
  <c r="AS52" i="2"/>
  <c r="AS53" i="2"/>
  <c r="AS54" i="2"/>
  <c r="AS55" i="2"/>
  <c r="AS56" i="2"/>
  <c r="AS59" i="2"/>
  <c r="AS60" i="2"/>
  <c r="AS61" i="2"/>
  <c r="AS62" i="2"/>
  <c r="AS63" i="2"/>
  <c r="AS66" i="2"/>
  <c r="AS67" i="2"/>
  <c r="AS68" i="2"/>
  <c r="AS69" i="2"/>
  <c r="AS70" i="2"/>
  <c r="AS73" i="2"/>
  <c r="AS74" i="2"/>
  <c r="AS75" i="2"/>
  <c r="AS76" i="2"/>
  <c r="AS77" i="2"/>
  <c r="AS80" i="2"/>
  <c r="AS81" i="2"/>
  <c r="AS82" i="2"/>
  <c r="AS83" i="2"/>
  <c r="AS84" i="2"/>
  <c r="AS87" i="2"/>
  <c r="AS88" i="2"/>
  <c r="AS89" i="2"/>
  <c r="AS90" i="2"/>
  <c r="AS91" i="2"/>
  <c r="AS101" i="2"/>
  <c r="AS102" i="2"/>
  <c r="AS103" i="2"/>
  <c r="AS104" i="2"/>
  <c r="AS105" i="2"/>
  <c r="AS108" i="2"/>
  <c r="AS109" i="2"/>
  <c r="AS110" i="2"/>
  <c r="AS111" i="2"/>
  <c r="AS112" i="2"/>
  <c r="AS122" i="2"/>
  <c r="AS123" i="2"/>
  <c r="AS124" i="2"/>
  <c r="AS125" i="2"/>
  <c r="AS126" i="2"/>
  <c r="AS129" i="2"/>
  <c r="AS130" i="2"/>
  <c r="AS131" i="2"/>
  <c r="AS132" i="2"/>
  <c r="AS133" i="2"/>
  <c r="AS136" i="2"/>
  <c r="AS137" i="2"/>
  <c r="AS138" i="2"/>
  <c r="AS139" i="2"/>
  <c r="AS140" i="2"/>
  <c r="X141" i="2"/>
  <c r="X15" i="2"/>
  <c r="AR10" i="2"/>
  <c r="AR11" i="2"/>
  <c r="AR12" i="2"/>
  <c r="AR13" i="2"/>
  <c r="AR14" i="2"/>
  <c r="AR17" i="2"/>
  <c r="AR18" i="2"/>
  <c r="AR19" i="2"/>
  <c r="AR20" i="2"/>
  <c r="AR21" i="2"/>
  <c r="AR24" i="2"/>
  <c r="AR25" i="2"/>
  <c r="AR26" i="2"/>
  <c r="AR27" i="2"/>
  <c r="AR28" i="2"/>
  <c r="AR31" i="2"/>
  <c r="AR32" i="2"/>
  <c r="AR33" i="2"/>
  <c r="AR34" i="2"/>
  <c r="AR35" i="2"/>
  <c r="AR38" i="2"/>
  <c r="AR39" i="2"/>
  <c r="AR40" i="2"/>
  <c r="AR41" i="2"/>
  <c r="AR42" i="2"/>
  <c r="AR45" i="2"/>
  <c r="AR46" i="2"/>
  <c r="AR47" i="2"/>
  <c r="AR48" i="2"/>
  <c r="AR49" i="2"/>
  <c r="AR52" i="2"/>
  <c r="AR53" i="2"/>
  <c r="AR54" i="2"/>
  <c r="AR55" i="2"/>
  <c r="AR56" i="2"/>
  <c r="AR59" i="2"/>
  <c r="AR60" i="2"/>
  <c r="AR61" i="2"/>
  <c r="AR62" i="2"/>
  <c r="AR63" i="2"/>
  <c r="AR66" i="2"/>
  <c r="AR67" i="2"/>
  <c r="AR68" i="2"/>
  <c r="AR69" i="2"/>
  <c r="AR70" i="2"/>
  <c r="AR73" i="2"/>
  <c r="AR74" i="2"/>
  <c r="AR75" i="2"/>
  <c r="AR76" i="2"/>
  <c r="AR77" i="2"/>
  <c r="AR80" i="2"/>
  <c r="AR81" i="2"/>
  <c r="AR82" i="2"/>
  <c r="AR83" i="2"/>
  <c r="AR84" i="2"/>
  <c r="AR87" i="2"/>
  <c r="AR88" i="2"/>
  <c r="AR89" i="2"/>
  <c r="AR90" i="2"/>
  <c r="AR91" i="2"/>
  <c r="AR101" i="2"/>
  <c r="AR102" i="2"/>
  <c r="AR103" i="2"/>
  <c r="AR104" i="2"/>
  <c r="AR105" i="2"/>
  <c r="AR108" i="2"/>
  <c r="AR109" i="2"/>
  <c r="AR110" i="2"/>
  <c r="AR111" i="2"/>
  <c r="AR112" i="2"/>
  <c r="AR122" i="2"/>
  <c r="AR123" i="2"/>
  <c r="AR124" i="2"/>
  <c r="AR125" i="2"/>
  <c r="AR126" i="2"/>
  <c r="AR129" i="2"/>
  <c r="AR130" i="2"/>
  <c r="AR131" i="2"/>
  <c r="AR132" i="2"/>
  <c r="AR133" i="2"/>
  <c r="AR136" i="2"/>
  <c r="AR137" i="2"/>
  <c r="AR138" i="2"/>
  <c r="AR139" i="2"/>
  <c r="AR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Q140" i="2"/>
  <c r="AQ139" i="2"/>
  <c r="AQ138" i="2"/>
  <c r="AQ137" i="2"/>
  <c r="AQ136" i="2"/>
  <c r="AQ133" i="2"/>
  <c r="AQ132" i="2"/>
  <c r="AQ131" i="2"/>
  <c r="AQ130" i="2"/>
  <c r="AQ129" i="2"/>
  <c r="AQ126" i="2"/>
  <c r="AQ125" i="2"/>
  <c r="AQ124" i="2"/>
  <c r="AQ123" i="2"/>
  <c r="AQ122" i="2"/>
  <c r="AQ112" i="2"/>
  <c r="AQ111" i="2"/>
  <c r="AQ110" i="2"/>
  <c r="AQ109" i="2"/>
  <c r="AQ108" i="2"/>
  <c r="AQ105" i="2"/>
  <c r="AQ104" i="2"/>
  <c r="AQ103" i="2"/>
  <c r="AQ102" i="2"/>
  <c r="AQ101" i="2"/>
  <c r="AQ91" i="2"/>
  <c r="AQ90" i="2"/>
  <c r="AQ89" i="2"/>
  <c r="AQ88" i="2"/>
  <c r="AQ87" i="2"/>
  <c r="AQ84" i="2"/>
  <c r="AQ83" i="2"/>
  <c r="AQ82" i="2"/>
  <c r="AQ81" i="2"/>
  <c r="AQ80" i="2"/>
  <c r="AQ77" i="2"/>
  <c r="AQ76" i="2"/>
  <c r="AQ75" i="2"/>
  <c r="AQ74" i="2"/>
  <c r="AQ73" i="2"/>
  <c r="AQ70" i="2"/>
  <c r="AQ69" i="2"/>
  <c r="AQ68" i="2"/>
  <c r="AQ67" i="2"/>
  <c r="AQ66" i="2"/>
  <c r="AQ63" i="2"/>
  <c r="AQ62" i="2"/>
  <c r="AQ61" i="2"/>
  <c r="AQ60" i="2"/>
  <c r="AQ59" i="2"/>
  <c r="AQ56" i="2"/>
  <c r="AQ55" i="2"/>
  <c r="AQ54" i="2"/>
  <c r="AQ53" i="2"/>
  <c r="AQ52" i="2"/>
  <c r="AQ49" i="2"/>
  <c r="AQ48" i="2"/>
  <c r="AQ47" i="2"/>
  <c r="AQ46" i="2"/>
  <c r="AQ45" i="2"/>
  <c r="AQ42" i="2"/>
  <c r="AQ41" i="2"/>
  <c r="AQ40" i="2"/>
  <c r="AQ39" i="2"/>
  <c r="AQ38" i="2"/>
  <c r="AQ35" i="2"/>
  <c r="AQ34" i="2"/>
  <c r="AQ33" i="2"/>
  <c r="AQ32" i="2"/>
  <c r="AQ31" i="2"/>
  <c r="AQ28" i="2"/>
  <c r="AQ27" i="2"/>
  <c r="AQ26" i="2"/>
  <c r="AQ25" i="2"/>
  <c r="AQ24" i="2"/>
  <c r="AQ21" i="2"/>
  <c r="AQ20" i="2"/>
  <c r="AQ19" i="2"/>
  <c r="AQ18" i="2"/>
  <c r="AQ17" i="2"/>
  <c r="AQ14" i="2"/>
  <c r="AQ13" i="2"/>
  <c r="AQ12" i="2"/>
  <c r="AQ11" i="2"/>
  <c r="AQ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N136" i="2"/>
  <c r="AL129" i="2"/>
  <c r="AL130" i="2"/>
  <c r="AL131" i="2"/>
  <c r="AL132" i="2"/>
  <c r="AL133" i="2"/>
  <c r="AL136" i="2"/>
  <c r="AL137" i="2"/>
  <c r="AL138" i="2"/>
  <c r="AL139" i="2"/>
  <c r="N85" i="2"/>
  <c r="N15" i="2"/>
  <c r="N78" i="2"/>
  <c r="O85" i="2"/>
  <c r="O78" i="2"/>
  <c r="AJ88" i="2"/>
  <c r="AK88" i="2"/>
  <c r="AL88" i="2"/>
  <c r="AM88" i="2"/>
  <c r="AN88" i="2"/>
  <c r="AO88" i="2"/>
  <c r="AP88" i="2"/>
  <c r="AJ89" i="2"/>
  <c r="AK89" i="2"/>
  <c r="AL89" i="2"/>
  <c r="AM89" i="2"/>
  <c r="AN89" i="2"/>
  <c r="AO89" i="2"/>
  <c r="AP89" i="2"/>
  <c r="AJ90" i="2"/>
  <c r="AK90" i="2"/>
  <c r="AL90" i="2"/>
  <c r="AM90" i="2"/>
  <c r="AN90" i="2"/>
  <c r="AO90" i="2"/>
  <c r="AP90" i="2"/>
  <c r="AJ91" i="2"/>
  <c r="AK91" i="2"/>
  <c r="AL91" i="2"/>
  <c r="AM91" i="2"/>
  <c r="AN91" i="2"/>
  <c r="AO91" i="2"/>
  <c r="AP91" i="2"/>
  <c r="AP87" i="2"/>
  <c r="AO87" i="2"/>
  <c r="AN87" i="2"/>
  <c r="AM87" i="2"/>
  <c r="AL87" i="2"/>
  <c r="AK87" i="2"/>
  <c r="AJ87" i="2"/>
  <c r="AJ81" i="2"/>
  <c r="AK81" i="2"/>
  <c r="AL81" i="2"/>
  <c r="AM81" i="2"/>
  <c r="AN81" i="2"/>
  <c r="AO81" i="2"/>
  <c r="AP81" i="2"/>
  <c r="AJ82" i="2"/>
  <c r="AK82" i="2"/>
  <c r="AL82" i="2"/>
  <c r="AM82" i="2"/>
  <c r="AN82" i="2"/>
  <c r="AO82" i="2"/>
  <c r="AP82" i="2"/>
  <c r="AJ83" i="2"/>
  <c r="AK83" i="2"/>
  <c r="AL83" i="2"/>
  <c r="AM83" i="2"/>
  <c r="AN83" i="2"/>
  <c r="AO83" i="2"/>
  <c r="AP83" i="2"/>
  <c r="AJ84" i="2"/>
  <c r="AK84" i="2"/>
  <c r="AL84" i="2"/>
  <c r="AM84" i="2"/>
  <c r="AN84" i="2"/>
  <c r="AO84" i="2"/>
  <c r="AP84" i="2"/>
  <c r="AP80" i="2"/>
  <c r="AO80" i="2"/>
  <c r="AN80" i="2"/>
  <c r="AM80" i="2"/>
  <c r="AL80" i="2"/>
  <c r="AK80" i="2"/>
  <c r="AJ80" i="2"/>
  <c r="AJ74" i="2"/>
  <c r="AK74" i="2"/>
  <c r="AL74" i="2"/>
  <c r="AM74" i="2"/>
  <c r="AN74" i="2"/>
  <c r="AO74" i="2"/>
  <c r="AP74" i="2"/>
  <c r="AJ75" i="2"/>
  <c r="AK75" i="2"/>
  <c r="AL75" i="2"/>
  <c r="AM75" i="2"/>
  <c r="AN75" i="2"/>
  <c r="AO75" i="2"/>
  <c r="AP75" i="2"/>
  <c r="AJ76" i="2"/>
  <c r="AK76" i="2"/>
  <c r="AL76" i="2"/>
  <c r="AM76" i="2"/>
  <c r="AN76" i="2"/>
  <c r="AO76" i="2"/>
  <c r="AP76" i="2"/>
  <c r="AJ77" i="2"/>
  <c r="AK77" i="2"/>
  <c r="AL77" i="2"/>
  <c r="AM77" i="2"/>
  <c r="AN77" i="2"/>
  <c r="AO77" i="2"/>
  <c r="AP77" i="2"/>
  <c r="AP73" i="2"/>
  <c r="AO73" i="2"/>
  <c r="AN73" i="2"/>
  <c r="AM73" i="2"/>
  <c r="AL73" i="2"/>
  <c r="AK73" i="2"/>
  <c r="AJ73" i="2"/>
  <c r="AJ67" i="2"/>
  <c r="AK67" i="2"/>
  <c r="AL67" i="2"/>
  <c r="AM67" i="2"/>
  <c r="AN67" i="2"/>
  <c r="AO67" i="2"/>
  <c r="AP67" i="2"/>
  <c r="AJ68" i="2"/>
  <c r="AK68" i="2"/>
  <c r="AL68" i="2"/>
  <c r="AM68" i="2"/>
  <c r="AN68" i="2"/>
  <c r="AO68" i="2"/>
  <c r="AP68" i="2"/>
  <c r="AJ69" i="2"/>
  <c r="AK69" i="2"/>
  <c r="AL69" i="2"/>
  <c r="AM69" i="2"/>
  <c r="AN69" i="2"/>
  <c r="AO69" i="2"/>
  <c r="AP69" i="2"/>
  <c r="AJ70" i="2"/>
  <c r="AK70" i="2"/>
  <c r="AL70" i="2"/>
  <c r="AM70" i="2"/>
  <c r="AN70" i="2"/>
  <c r="AO70" i="2"/>
  <c r="AP70" i="2"/>
  <c r="AP66" i="2"/>
  <c r="AO66" i="2"/>
  <c r="AN66" i="2"/>
  <c r="AM66" i="2"/>
  <c r="AL66" i="2"/>
  <c r="AK66" i="2"/>
  <c r="AJ66" i="2"/>
  <c r="AJ60" i="2"/>
  <c r="AK60" i="2"/>
  <c r="AL60" i="2"/>
  <c r="AM60" i="2"/>
  <c r="AN60" i="2"/>
  <c r="AO60" i="2"/>
  <c r="AP60" i="2"/>
  <c r="AJ61" i="2"/>
  <c r="AK61" i="2"/>
  <c r="AL61" i="2"/>
  <c r="AM61" i="2"/>
  <c r="AN61" i="2"/>
  <c r="AO61" i="2"/>
  <c r="AP61" i="2"/>
  <c r="AJ62" i="2"/>
  <c r="AK62" i="2"/>
  <c r="AL62" i="2"/>
  <c r="AM62" i="2"/>
  <c r="AN62" i="2"/>
  <c r="AO62" i="2"/>
  <c r="AP62" i="2"/>
  <c r="AJ63" i="2"/>
  <c r="AK63" i="2"/>
  <c r="AL63" i="2"/>
  <c r="AM63" i="2"/>
  <c r="AN63" i="2"/>
  <c r="AO63" i="2"/>
  <c r="AP63" i="2"/>
  <c r="AP59" i="2"/>
  <c r="AO59" i="2"/>
  <c r="AN59" i="2"/>
  <c r="AM59" i="2"/>
  <c r="AL59" i="2"/>
  <c r="AK59" i="2"/>
  <c r="AJ59" i="2"/>
  <c r="AJ53" i="2"/>
  <c r="AK53" i="2"/>
  <c r="AL53" i="2"/>
  <c r="AM53" i="2"/>
  <c r="AN53" i="2"/>
  <c r="AO53" i="2"/>
  <c r="AP53" i="2"/>
  <c r="AJ54" i="2"/>
  <c r="AK54" i="2"/>
  <c r="AL54" i="2"/>
  <c r="AM54" i="2"/>
  <c r="AN54" i="2"/>
  <c r="AO54" i="2"/>
  <c r="AP54" i="2"/>
  <c r="AJ55" i="2"/>
  <c r="AK55" i="2"/>
  <c r="AL55" i="2"/>
  <c r="AM55" i="2"/>
  <c r="AN55" i="2"/>
  <c r="AO55" i="2"/>
  <c r="AP55" i="2"/>
  <c r="AJ56" i="2"/>
  <c r="AK56" i="2"/>
  <c r="AL56" i="2"/>
  <c r="AM56" i="2"/>
  <c r="AN56" i="2"/>
  <c r="AO56" i="2"/>
  <c r="AP56" i="2"/>
  <c r="AP52" i="2"/>
  <c r="AO52" i="2"/>
  <c r="AN52" i="2"/>
  <c r="AM52" i="2"/>
  <c r="AL52" i="2"/>
  <c r="AK52" i="2"/>
  <c r="AJ52" i="2"/>
  <c r="AJ46" i="2"/>
  <c r="AK46" i="2"/>
  <c r="AL46" i="2"/>
  <c r="AM46" i="2"/>
  <c r="AN46" i="2"/>
  <c r="AO46" i="2"/>
  <c r="AP46" i="2"/>
  <c r="AJ47" i="2"/>
  <c r="AK47" i="2"/>
  <c r="AL47" i="2"/>
  <c r="AM47" i="2"/>
  <c r="AN47" i="2"/>
  <c r="AO47" i="2"/>
  <c r="AP47" i="2"/>
  <c r="AJ48" i="2"/>
  <c r="AK48" i="2"/>
  <c r="AL48" i="2"/>
  <c r="AM48" i="2"/>
  <c r="AN48" i="2"/>
  <c r="AO48" i="2"/>
  <c r="AP48" i="2"/>
  <c r="AJ49" i="2"/>
  <c r="AK49" i="2"/>
  <c r="AL49" i="2"/>
  <c r="AM49" i="2"/>
  <c r="AN49" i="2"/>
  <c r="AO49" i="2"/>
  <c r="AP49" i="2"/>
  <c r="AP45" i="2"/>
  <c r="AO45" i="2"/>
  <c r="AN45" i="2"/>
  <c r="AM45" i="2"/>
  <c r="AL45" i="2"/>
  <c r="AK45" i="2"/>
  <c r="AJ45" i="2"/>
  <c r="AJ39" i="2"/>
  <c r="AK39" i="2"/>
  <c r="AL39" i="2"/>
  <c r="AM39" i="2"/>
  <c r="AN39" i="2"/>
  <c r="AO39" i="2"/>
  <c r="AP39" i="2"/>
  <c r="AJ40" i="2"/>
  <c r="AK40" i="2"/>
  <c r="AL40" i="2"/>
  <c r="AM40" i="2"/>
  <c r="AN40" i="2"/>
  <c r="AO40" i="2"/>
  <c r="AP40" i="2"/>
  <c r="AJ41" i="2"/>
  <c r="AK41" i="2"/>
  <c r="AL41" i="2"/>
  <c r="AM41" i="2"/>
  <c r="AN41" i="2"/>
  <c r="AO41" i="2"/>
  <c r="AP41" i="2"/>
  <c r="AJ42" i="2"/>
  <c r="AK42" i="2"/>
  <c r="AL42" i="2"/>
  <c r="AM42" i="2"/>
  <c r="AN42" i="2"/>
  <c r="AO42" i="2"/>
  <c r="AP42" i="2"/>
  <c r="AP38" i="2"/>
  <c r="AO38" i="2"/>
  <c r="AN38" i="2"/>
  <c r="AM38" i="2"/>
  <c r="AL38" i="2"/>
  <c r="AK38" i="2"/>
  <c r="AJ38" i="2"/>
  <c r="AJ32" i="2"/>
  <c r="AK32" i="2"/>
  <c r="AL32" i="2"/>
  <c r="AM32" i="2"/>
  <c r="AN32" i="2"/>
  <c r="AO32" i="2"/>
  <c r="AP32" i="2"/>
  <c r="AJ33" i="2"/>
  <c r="AK33" i="2"/>
  <c r="AL33" i="2"/>
  <c r="AM33" i="2"/>
  <c r="AN33" i="2"/>
  <c r="AO33" i="2"/>
  <c r="AP33" i="2"/>
  <c r="AJ34" i="2"/>
  <c r="AK34" i="2"/>
  <c r="AL34" i="2"/>
  <c r="AM34" i="2"/>
  <c r="AN34" i="2"/>
  <c r="AO34" i="2"/>
  <c r="AP34" i="2"/>
  <c r="AJ35" i="2"/>
  <c r="AK35" i="2"/>
  <c r="AL35" i="2"/>
  <c r="AM35" i="2"/>
  <c r="AN35" i="2"/>
  <c r="AO35" i="2"/>
  <c r="AP35" i="2"/>
  <c r="AP31" i="2"/>
  <c r="AO31" i="2"/>
  <c r="AN31" i="2"/>
  <c r="AM31" i="2"/>
  <c r="AL31" i="2"/>
  <c r="AK31" i="2"/>
  <c r="AJ31" i="2"/>
  <c r="AJ25" i="2"/>
  <c r="AK25" i="2"/>
  <c r="AL25" i="2"/>
  <c r="AM25" i="2"/>
  <c r="AN25" i="2"/>
  <c r="AO25" i="2"/>
  <c r="AP25" i="2"/>
  <c r="AJ26" i="2"/>
  <c r="AK26" i="2"/>
  <c r="AL26" i="2"/>
  <c r="AM26" i="2"/>
  <c r="AN26" i="2"/>
  <c r="AO26" i="2"/>
  <c r="AP26" i="2"/>
  <c r="AJ27" i="2"/>
  <c r="AK27" i="2"/>
  <c r="AL27" i="2"/>
  <c r="AM27" i="2"/>
  <c r="AN27" i="2"/>
  <c r="AO27" i="2"/>
  <c r="AP27" i="2"/>
  <c r="AJ28" i="2"/>
  <c r="AK28" i="2"/>
  <c r="AL28" i="2"/>
  <c r="AM28" i="2"/>
  <c r="AN28" i="2"/>
  <c r="AO28" i="2"/>
  <c r="AP28" i="2"/>
  <c r="AP24" i="2"/>
  <c r="AO24" i="2"/>
  <c r="AN24" i="2"/>
  <c r="AM24" i="2"/>
  <c r="AL24" i="2"/>
  <c r="AK24" i="2"/>
  <c r="AJ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L17" i="2"/>
  <c r="AM17" i="2"/>
  <c r="AN17" i="2"/>
  <c r="AO17" i="2"/>
  <c r="AP17" i="2"/>
  <c r="AL18" i="2"/>
  <c r="AM18" i="2"/>
  <c r="AN18" i="2"/>
  <c r="AO18" i="2"/>
  <c r="AP18" i="2"/>
  <c r="AL19" i="2"/>
  <c r="AM19" i="2"/>
  <c r="AN19" i="2"/>
  <c r="AO19" i="2"/>
  <c r="AP19" i="2"/>
  <c r="AL20" i="2"/>
  <c r="AM20" i="2"/>
  <c r="AN20" i="2"/>
  <c r="AO20" i="2"/>
  <c r="AP20" i="2"/>
  <c r="AL21" i="2"/>
  <c r="AM21" i="2"/>
  <c r="AN21" i="2"/>
  <c r="AO21" i="2"/>
  <c r="AP21" i="2"/>
  <c r="AK17" i="2"/>
  <c r="AK18" i="2"/>
  <c r="AK19" i="2"/>
  <c r="AK20" i="2"/>
  <c r="AK21" i="2"/>
  <c r="AJ18" i="2"/>
  <c r="AJ19" i="2"/>
  <c r="AJ20" i="2"/>
  <c r="AJ21" i="2"/>
  <c r="AJ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L10" i="2"/>
  <c r="AM10" i="2"/>
  <c r="AN10" i="2"/>
  <c r="AO10" i="2"/>
  <c r="AP10" i="2"/>
  <c r="AL11" i="2"/>
  <c r="AM11" i="2"/>
  <c r="AN11" i="2"/>
  <c r="AO11" i="2"/>
  <c r="AP11" i="2"/>
  <c r="AL12" i="2"/>
  <c r="AM12" i="2"/>
  <c r="AN12" i="2"/>
  <c r="AO12" i="2"/>
  <c r="AP12" i="2"/>
  <c r="AL13" i="2"/>
  <c r="AM13" i="2"/>
  <c r="AN13" i="2"/>
  <c r="AO13" i="2"/>
  <c r="AP13" i="2"/>
  <c r="AL14" i="2"/>
  <c r="AM14" i="2"/>
  <c r="AN14" i="2"/>
  <c r="AO14" i="2"/>
  <c r="AP14" i="2"/>
  <c r="AK10" i="2"/>
  <c r="AK11" i="2"/>
  <c r="AK12" i="2"/>
  <c r="AK13" i="2"/>
  <c r="AK14" i="2"/>
  <c r="AJ11" i="2"/>
  <c r="AJ12" i="2"/>
  <c r="AJ13" i="2"/>
  <c r="AJ14" i="2"/>
  <c r="AJ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M136" i="2"/>
  <c r="AO136" i="2"/>
  <c r="AP136" i="2"/>
  <c r="AM137" i="2"/>
  <c r="AN137" i="2"/>
  <c r="AO137" i="2"/>
  <c r="AP137" i="2"/>
  <c r="AM138" i="2"/>
  <c r="AN138" i="2"/>
  <c r="AO138" i="2"/>
  <c r="AP138" i="2"/>
  <c r="AM139" i="2"/>
  <c r="AN139" i="2"/>
  <c r="AO139" i="2"/>
  <c r="AP139" i="2"/>
  <c r="AL140" i="2"/>
  <c r="AM140" i="2"/>
  <c r="AN140" i="2"/>
  <c r="AO140" i="2"/>
  <c r="AP140" i="2"/>
  <c r="AK136" i="2"/>
  <c r="AK137" i="2"/>
  <c r="AK138" i="2"/>
  <c r="AK139" i="2"/>
  <c r="AK140" i="2"/>
  <c r="AJ137" i="2"/>
  <c r="AJ138" i="2"/>
  <c r="AJ139" i="2"/>
  <c r="AJ140" i="2"/>
  <c r="AJ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M129" i="2"/>
  <c r="AN129" i="2"/>
  <c r="AO129" i="2"/>
  <c r="AP129" i="2"/>
  <c r="AM130" i="2"/>
  <c r="AN130" i="2"/>
  <c r="AO130" i="2"/>
  <c r="AP130" i="2"/>
  <c r="AM131" i="2"/>
  <c r="AN131" i="2"/>
  <c r="AO131" i="2"/>
  <c r="AP131" i="2"/>
  <c r="AM132" i="2"/>
  <c r="AN132" i="2"/>
  <c r="AO132" i="2"/>
  <c r="AP132" i="2"/>
  <c r="AM133" i="2"/>
  <c r="AN133" i="2"/>
  <c r="AO133" i="2"/>
  <c r="AP133" i="2"/>
  <c r="AK129" i="2"/>
  <c r="AK130" i="2"/>
  <c r="AK131" i="2"/>
  <c r="AK132" i="2"/>
  <c r="AK133" i="2"/>
  <c r="AJ130" i="2"/>
  <c r="AJ131" i="2"/>
  <c r="AJ132" i="2"/>
  <c r="AJ133" i="2"/>
  <c r="AJ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L122" i="2"/>
  <c r="AM122" i="2"/>
  <c r="AN122" i="2"/>
  <c r="AO122" i="2"/>
  <c r="AP122" i="2"/>
  <c r="AL123" i="2"/>
  <c r="AM123" i="2"/>
  <c r="AN123" i="2"/>
  <c r="AO123" i="2"/>
  <c r="AP123" i="2"/>
  <c r="AL124" i="2"/>
  <c r="AM124" i="2"/>
  <c r="AN124" i="2"/>
  <c r="AO124" i="2"/>
  <c r="AP124" i="2"/>
  <c r="AL125" i="2"/>
  <c r="AM125" i="2"/>
  <c r="AN125" i="2"/>
  <c r="AO125" i="2"/>
  <c r="AP125" i="2"/>
  <c r="AL126" i="2"/>
  <c r="AM126" i="2"/>
  <c r="AN126" i="2"/>
  <c r="AO126" i="2"/>
  <c r="AP126" i="2"/>
  <c r="AK122" i="2"/>
  <c r="AK123" i="2"/>
  <c r="AK124" i="2"/>
  <c r="AK125" i="2"/>
  <c r="AK126" i="2"/>
  <c r="AJ123" i="2"/>
  <c r="AJ124" i="2"/>
  <c r="AJ125" i="2"/>
  <c r="AJ126" i="2"/>
  <c r="AJ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L108" i="2"/>
  <c r="AM108" i="2"/>
  <c r="AN108" i="2"/>
  <c r="AO108" i="2"/>
  <c r="AP108" i="2"/>
  <c r="AL109" i="2"/>
  <c r="AM109" i="2"/>
  <c r="AN109" i="2"/>
  <c r="AO109" i="2"/>
  <c r="AP109" i="2"/>
  <c r="AL110" i="2"/>
  <c r="AM110" i="2"/>
  <c r="AN110" i="2"/>
  <c r="AO110" i="2"/>
  <c r="AP110" i="2"/>
  <c r="AL111" i="2"/>
  <c r="AM111" i="2"/>
  <c r="AN111" i="2"/>
  <c r="AO111" i="2"/>
  <c r="AP111" i="2"/>
  <c r="AL112" i="2"/>
  <c r="AM112" i="2"/>
  <c r="AN112" i="2"/>
  <c r="AO112" i="2"/>
  <c r="AP112" i="2"/>
  <c r="AK108" i="2"/>
  <c r="AK109" i="2"/>
  <c r="AK110" i="2"/>
  <c r="AK111" i="2"/>
  <c r="AK112" i="2"/>
  <c r="AJ109" i="2"/>
  <c r="AJ110" i="2"/>
  <c r="AJ111" i="2"/>
  <c r="AJ112" i="2"/>
  <c r="AJ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K101" i="2"/>
  <c r="AL101" i="2"/>
  <c r="AM101" i="2"/>
  <c r="AN101" i="2"/>
  <c r="AO101" i="2"/>
  <c r="AP101" i="2"/>
  <c r="AK102" i="2"/>
  <c r="AL102" i="2"/>
  <c r="AM102" i="2"/>
  <c r="AN102" i="2"/>
  <c r="AO102" i="2"/>
  <c r="AP102" i="2"/>
  <c r="AK103" i="2"/>
  <c r="AL103" i="2"/>
  <c r="AM103" i="2"/>
  <c r="AN103" i="2"/>
  <c r="AO103" i="2"/>
  <c r="AP103" i="2"/>
  <c r="AK104" i="2"/>
  <c r="AL104" i="2"/>
  <c r="AM104" i="2"/>
  <c r="AN104" i="2"/>
  <c r="AO104" i="2"/>
  <c r="AP104" i="2"/>
  <c r="AK105" i="2"/>
  <c r="AL105" i="2"/>
  <c r="AM105" i="2"/>
  <c r="AN105" i="2"/>
  <c r="AO105" i="2"/>
  <c r="AP105" i="2"/>
  <c r="AJ102" i="2"/>
  <c r="AJ103" i="2"/>
  <c r="AJ104" i="2"/>
  <c r="AJ105" i="2"/>
  <c r="AJ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AT94" i="2" s="1"/>
  <c r="N94" i="2"/>
  <c r="O94" i="2"/>
  <c r="AV94" i="2" s="1"/>
  <c r="P94" i="2"/>
  <c r="AW94" i="2" s="1"/>
  <c r="Q94" i="2"/>
  <c r="Q115" i="2" s="1"/>
  <c r="R94" i="2"/>
  <c r="AY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AW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AW96" i="2" s="1"/>
  <c r="Q96" i="2"/>
  <c r="Q117" i="2" s="1"/>
  <c r="AX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X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U119" i="2" s="1"/>
  <c r="O98" i="2"/>
  <c r="O119" i="2" s="1"/>
  <c r="P98" i="2"/>
  <c r="AW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M134" i="2"/>
  <c r="AK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5" i="2" l="1"/>
  <c r="BC115" i="2" s="1"/>
  <c r="BC120" i="2" s="1"/>
  <c r="BC94" i="2"/>
  <c r="BC99" i="2" s="1"/>
  <c r="U118" i="2"/>
  <c r="BB118" i="2" s="1"/>
  <c r="BB97" i="2"/>
  <c r="U116" i="2"/>
  <c r="BB116" i="2" s="1"/>
  <c r="BB95" i="2"/>
  <c r="U117" i="2"/>
  <c r="BB117" i="2" s="1"/>
  <c r="BB96" i="2"/>
  <c r="U119" i="2"/>
  <c r="BB119" i="2" s="1"/>
  <c r="BB98" i="2"/>
  <c r="AV95" i="2"/>
  <c r="U115" i="2"/>
  <c r="BB115" i="2" s="1"/>
  <c r="BB94" i="2"/>
  <c r="AX119" i="2"/>
  <c r="AX115" i="2"/>
  <c r="AJ94" i="2"/>
  <c r="AS96" i="2"/>
  <c r="AU116" i="2"/>
  <c r="AS115" i="2"/>
  <c r="T119" i="2"/>
  <c r="BA119" i="2" s="1"/>
  <c r="BA98" i="2"/>
  <c r="T118" i="2"/>
  <c r="BA118" i="2" s="1"/>
  <c r="BA97" i="2"/>
  <c r="T117" i="2"/>
  <c r="BA117" i="2" s="1"/>
  <c r="BA96" i="2"/>
  <c r="T116" i="2"/>
  <c r="BA116" i="2" s="1"/>
  <c r="BA95" i="2"/>
  <c r="T115" i="2"/>
  <c r="BA115" i="2" s="1"/>
  <c r="BA94" i="2"/>
  <c r="AP134" i="2"/>
  <c r="AV113" i="2"/>
  <c r="AV78" i="2"/>
  <c r="L117" i="2"/>
  <c r="AS117" i="2" s="1"/>
  <c r="AV119" i="2"/>
  <c r="AV96" i="2"/>
  <c r="S119" i="2"/>
  <c r="AZ119" i="2" s="1"/>
  <c r="AZ98" i="2"/>
  <c r="S118" i="2"/>
  <c r="AZ118" i="2" s="1"/>
  <c r="AZ97" i="2"/>
  <c r="S117" i="2"/>
  <c r="AZ117" i="2" s="1"/>
  <c r="AZ96" i="2"/>
  <c r="S116" i="2"/>
  <c r="AZ116" i="2" s="1"/>
  <c r="AZ95" i="2"/>
  <c r="S115" i="2"/>
  <c r="AZ115" i="2" s="1"/>
  <c r="AZ94" i="2"/>
  <c r="AO106" i="2"/>
  <c r="AC120" i="2"/>
  <c r="R119" i="2"/>
  <c r="AY119" i="2" s="1"/>
  <c r="AY98" i="2"/>
  <c r="R118" i="2"/>
  <c r="AY118" i="2" s="1"/>
  <c r="AY97" i="2"/>
  <c r="R117" i="2"/>
  <c r="AY117" i="2" s="1"/>
  <c r="AY96" i="2"/>
  <c r="R116" i="2"/>
  <c r="AY116" i="2" s="1"/>
  <c r="AY95" i="2"/>
  <c r="AO115" i="2"/>
  <c r="AK106" i="2"/>
  <c r="AN141" i="2"/>
  <c r="AK95" i="2"/>
  <c r="AR117" i="2"/>
  <c r="AL98" i="2"/>
  <c r="AL116" i="2"/>
  <c r="AX116" i="2"/>
  <c r="AX94" i="2"/>
  <c r="AX95" i="2"/>
  <c r="AX96" i="2"/>
  <c r="AX97" i="2"/>
  <c r="AX98" i="2"/>
  <c r="O117" i="2"/>
  <c r="AV117" i="2" s="1"/>
  <c r="AJ96" i="2"/>
  <c r="AU92" i="2"/>
  <c r="AN95" i="2"/>
  <c r="AT95" i="2"/>
  <c r="AQ98" i="2"/>
  <c r="AP94" i="2"/>
  <c r="O115" i="2"/>
  <c r="AV115" i="2" s="1"/>
  <c r="AL95" i="2"/>
  <c r="AS118" i="2"/>
  <c r="AA99" i="2"/>
  <c r="AM95" i="2"/>
  <c r="AM57" i="2"/>
  <c r="AO64" i="2"/>
  <c r="AK64" i="2"/>
  <c r="AO98" i="2"/>
  <c r="AN97" i="2"/>
  <c r="O116" i="2"/>
  <c r="AJ116" i="2" s="1"/>
  <c r="AM94" i="2"/>
  <c r="AL106" i="2"/>
  <c r="AS119" i="2"/>
  <c r="H119" i="2"/>
  <c r="AK94" i="2"/>
  <c r="AU98" i="2"/>
  <c r="AR98" i="2"/>
  <c r="AV118" i="2"/>
  <c r="AM106" i="2"/>
  <c r="AJ127" i="2"/>
  <c r="AN134" i="2"/>
  <c r="AO141" i="2"/>
  <c r="AP22" i="2"/>
  <c r="AP29" i="2"/>
  <c r="AL29" i="2"/>
  <c r="AP36" i="2"/>
  <c r="AJ50" i="2"/>
  <c r="AL57" i="2"/>
  <c r="AN64" i="2"/>
  <c r="AK78" i="2"/>
  <c r="AS127" i="2"/>
  <c r="AS92" i="2"/>
  <c r="AS78" i="2"/>
  <c r="AS64" i="2"/>
  <c r="AT50" i="2"/>
  <c r="P119" i="2"/>
  <c r="AW119" i="2" s="1"/>
  <c r="N99" i="2"/>
  <c r="C117" i="2"/>
  <c r="AN94" i="2"/>
  <c r="AS98" i="2"/>
  <c r="AU94" i="2"/>
  <c r="AT118" i="2"/>
  <c r="AP97" i="2"/>
  <c r="AQ117" i="2"/>
  <c r="AP116" i="2"/>
  <c r="AR50" i="2"/>
  <c r="AC99" i="2"/>
  <c r="Q120" i="2"/>
  <c r="AT119" i="2"/>
  <c r="G99" i="2"/>
  <c r="AO95" i="2"/>
  <c r="F116" i="2"/>
  <c r="AL96" i="2"/>
  <c r="I118" i="2"/>
  <c r="AP118" i="2" s="1"/>
  <c r="J119" i="2"/>
  <c r="AQ119" i="2" s="1"/>
  <c r="K119" i="2"/>
  <c r="AR119" i="2" s="1"/>
  <c r="N115" i="2"/>
  <c r="AU115" i="2" s="1"/>
  <c r="AV97" i="2"/>
  <c r="AL134" i="2"/>
  <c r="Y99" i="2"/>
  <c r="AA120" i="2"/>
  <c r="AV29" i="2"/>
  <c r="AV64" i="2"/>
  <c r="R115" i="2"/>
  <c r="AY115" i="2" s="1"/>
  <c r="AQ116" i="2"/>
  <c r="AM64" i="2"/>
  <c r="AK71" i="2"/>
  <c r="AP71" i="2"/>
  <c r="AL71" i="2"/>
  <c r="AJ85" i="2"/>
  <c r="AK92" i="2"/>
  <c r="AN92" i="2"/>
  <c r="V120" i="2"/>
  <c r="AQ29" i="2"/>
  <c r="AQ57" i="2"/>
  <c r="AQ85" i="2"/>
  <c r="AQ113" i="2"/>
  <c r="AQ127" i="2"/>
  <c r="AT85" i="2"/>
  <c r="Z120" i="2"/>
  <c r="S99" i="2"/>
  <c r="F99" i="2"/>
  <c r="AL118" i="2"/>
  <c r="E99" i="2"/>
  <c r="AP95" i="2"/>
  <c r="AT98" i="2"/>
  <c r="AU96" i="2"/>
  <c r="AM96" i="2"/>
  <c r="AN106" i="2"/>
  <c r="AK113" i="2"/>
  <c r="AM113" i="2"/>
  <c r="AP113" i="2"/>
  <c r="AP127" i="2"/>
  <c r="AL127" i="2"/>
  <c r="AN127" i="2"/>
  <c r="AJ141" i="2"/>
  <c r="AP141" i="2"/>
  <c r="AJ15" i="2"/>
  <c r="AM15" i="2"/>
  <c r="AO15" i="2"/>
  <c r="AP15" i="2"/>
  <c r="AJ22" i="2"/>
  <c r="AL22" i="2"/>
  <c r="AN22" i="2"/>
  <c r="AM29" i="2"/>
  <c r="AK29" i="2"/>
  <c r="AN29" i="2"/>
  <c r="AJ29" i="2"/>
  <c r="AJ36" i="2"/>
  <c r="AN36" i="2"/>
  <c r="AO36" i="2"/>
  <c r="AK36" i="2"/>
  <c r="AL36" i="2"/>
  <c r="AK43" i="2"/>
  <c r="AJ43" i="2"/>
  <c r="AL43" i="2"/>
  <c r="AL50" i="2"/>
  <c r="AP50" i="2"/>
  <c r="AO50" i="2"/>
  <c r="AN57" i="2"/>
  <c r="AJ57" i="2"/>
  <c r="AR92" i="2"/>
  <c r="AR71" i="2"/>
  <c r="AR43" i="2"/>
  <c r="AU15" i="2"/>
  <c r="AU29" i="2"/>
  <c r="AP115" i="2"/>
  <c r="E120" i="2"/>
  <c r="AL115" i="2"/>
  <c r="AK98" i="2"/>
  <c r="I99" i="2"/>
  <c r="AM97" i="2"/>
  <c r="M99" i="2"/>
  <c r="AJ98" i="2"/>
  <c r="AQ96" i="2"/>
  <c r="AS94" i="2"/>
  <c r="AT97" i="2"/>
  <c r="AV98" i="2"/>
  <c r="AP78" i="2"/>
  <c r="AJ92" i="2"/>
  <c r="V99" i="2"/>
  <c r="AU36" i="2"/>
  <c r="AU64" i="2"/>
  <c r="AU134" i="2"/>
  <c r="AQ115" i="2"/>
  <c r="G120" i="2"/>
  <c r="K99" i="2"/>
  <c r="AJ118" i="2"/>
  <c r="AN98" i="2"/>
  <c r="AO94" i="2"/>
  <c r="AP96" i="2"/>
  <c r="P117" i="2"/>
  <c r="AW117" i="2" s="1"/>
  <c r="P116" i="2"/>
  <c r="AW116" i="2" s="1"/>
  <c r="AV92" i="2"/>
  <c r="AV134" i="2"/>
  <c r="AL97" i="2"/>
  <c r="AL94" i="2"/>
  <c r="H99" i="2"/>
  <c r="AN43" i="2"/>
  <c r="AK50" i="2"/>
  <c r="AP57" i="2"/>
  <c r="AP64" i="2"/>
  <c r="AV50" i="2"/>
  <c r="AJ119" i="2"/>
  <c r="P118" i="2"/>
  <c r="AW118" i="2" s="1"/>
  <c r="AW97" i="2"/>
  <c r="AW99" i="2" s="1"/>
  <c r="AO97" i="2"/>
  <c r="AL117" i="2"/>
  <c r="AJ106" i="2"/>
  <c r="AJ113" i="2"/>
  <c r="AN113" i="2"/>
  <c r="AO113" i="2"/>
  <c r="AK127" i="2"/>
  <c r="AO127" i="2"/>
  <c r="AM127" i="2"/>
  <c r="AJ134" i="2"/>
  <c r="AK134" i="2"/>
  <c r="AK141" i="2"/>
  <c r="AK15" i="2"/>
  <c r="AN15" i="2"/>
  <c r="AL15" i="2"/>
  <c r="AK22" i="2"/>
  <c r="AO22" i="2"/>
  <c r="AM22" i="2"/>
  <c r="AO29" i="2"/>
  <c r="AM36" i="2"/>
  <c r="AO43" i="2"/>
  <c r="AM43" i="2"/>
  <c r="AP43" i="2"/>
  <c r="AN50" i="2"/>
  <c r="AM50" i="2"/>
  <c r="AO57" i="2"/>
  <c r="AK57" i="2"/>
  <c r="AL64" i="2"/>
  <c r="AJ64" i="2"/>
  <c r="AO71" i="2"/>
  <c r="AJ71" i="2"/>
  <c r="AM78" i="2"/>
  <c r="AL78" i="2"/>
  <c r="AO78" i="2"/>
  <c r="AN78" i="2"/>
  <c r="AJ78" i="2"/>
  <c r="AP85" i="2"/>
  <c r="AL85" i="2"/>
  <c r="AO85" i="2"/>
  <c r="AK85" i="2"/>
  <c r="AN85" i="2"/>
  <c r="AO92" i="2"/>
  <c r="AM92" i="2"/>
  <c r="AP92" i="2"/>
  <c r="AL92" i="2"/>
  <c r="AL141" i="2"/>
  <c r="AQ15" i="2"/>
  <c r="AQ22" i="2"/>
  <c r="AQ36" i="2"/>
  <c r="AQ50" i="2"/>
  <c r="AQ71" i="2"/>
  <c r="AQ78" i="2"/>
  <c r="AQ92" i="2"/>
  <c r="AQ141" i="2"/>
  <c r="AR141" i="2"/>
  <c r="AR134" i="2"/>
  <c r="AR127" i="2"/>
  <c r="AR106" i="2"/>
  <c r="AR85" i="2"/>
  <c r="AR64" i="2"/>
  <c r="AR57" i="2"/>
  <c r="AR36" i="2"/>
  <c r="AR29" i="2"/>
  <c r="AR15" i="2"/>
  <c r="AS141" i="2"/>
  <c r="AS134" i="2"/>
  <c r="AS106" i="2"/>
  <c r="AS85" i="2"/>
  <c r="AS71" i="2"/>
  <c r="AS57" i="2"/>
  <c r="AS43" i="2"/>
  <c r="AS36" i="2"/>
  <c r="AS29" i="2"/>
  <c r="AS15" i="2"/>
  <c r="AT141" i="2"/>
  <c r="AT113" i="2"/>
  <c r="AT78" i="2"/>
  <c r="AT43" i="2"/>
  <c r="AT36" i="2"/>
  <c r="AT29" i="2"/>
  <c r="AT22" i="2"/>
  <c r="AT15" i="2"/>
  <c r="AU22" i="2"/>
  <c r="AU43" i="2"/>
  <c r="AU50" i="2"/>
  <c r="AU57" i="2"/>
  <c r="AU71" i="2"/>
  <c r="AU78" i="2"/>
  <c r="AU85" i="2"/>
  <c r="AU106" i="2"/>
  <c r="AU113" i="2"/>
  <c r="AU127" i="2"/>
  <c r="AU141" i="2"/>
  <c r="AV15" i="2"/>
  <c r="AV22" i="2"/>
  <c r="AV36" i="2"/>
  <c r="AV43" i="2"/>
  <c r="AV57" i="2"/>
  <c r="AV71" i="2"/>
  <c r="AV85" i="2"/>
  <c r="AV106" i="2"/>
  <c r="AV127" i="2"/>
  <c r="AV141" i="2"/>
  <c r="AU117" i="2"/>
  <c r="P99" i="2"/>
  <c r="X116" i="2"/>
  <c r="X120" i="2" s="1"/>
  <c r="X99" i="2"/>
  <c r="AK97" i="2"/>
  <c r="D99" i="2"/>
  <c r="AO96" i="2"/>
  <c r="C99" i="2"/>
  <c r="W99" i="2"/>
  <c r="AT127" i="2"/>
  <c r="AT57" i="2"/>
  <c r="AN96" i="2"/>
  <c r="AJ97" i="2"/>
  <c r="Q99" i="2"/>
  <c r="R99" i="2"/>
  <c r="O99" i="2"/>
  <c r="AJ95" i="2"/>
  <c r="AM98" i="2"/>
  <c r="T99" i="2"/>
  <c r="AR94" i="2"/>
  <c r="AR96" i="2"/>
  <c r="AS97" i="2"/>
  <c r="AT116" i="2"/>
  <c r="AU97" i="2"/>
  <c r="N118" i="2"/>
  <c r="AU118" i="2" s="1"/>
  <c r="AQ97" i="2"/>
  <c r="J118" i="2"/>
  <c r="AQ118" i="2" s="1"/>
  <c r="AQ94" i="2"/>
  <c r="AM71" i="2"/>
  <c r="W116" i="2"/>
  <c r="AR116" i="2" s="1"/>
  <c r="AR95" i="2"/>
  <c r="AS113" i="2"/>
  <c r="AS50" i="2"/>
  <c r="AS22" i="2"/>
  <c r="Y117" i="2"/>
  <c r="AT117" i="2" s="1"/>
  <c r="AT96" i="2"/>
  <c r="AM85" i="2"/>
  <c r="W118" i="2"/>
  <c r="AR118" i="2" s="1"/>
  <c r="AR97" i="2"/>
  <c r="J99" i="2"/>
  <c r="U99" i="2"/>
  <c r="L99" i="2"/>
  <c r="D120" i="2"/>
  <c r="AP98" i="2"/>
  <c r="AL119" i="2"/>
  <c r="L116" i="2"/>
  <c r="AS95" i="2"/>
  <c r="AP106" i="2"/>
  <c r="AL113" i="2"/>
  <c r="AO134" i="2"/>
  <c r="AM141" i="2"/>
  <c r="AN71" i="2"/>
  <c r="AQ43" i="2"/>
  <c r="AQ64" i="2"/>
  <c r="AQ106" i="2"/>
  <c r="AQ134" i="2"/>
  <c r="AR113" i="2"/>
  <c r="AR78" i="2"/>
  <c r="AR22" i="2"/>
  <c r="AT134" i="2"/>
  <c r="AT106" i="2"/>
  <c r="AT92" i="2"/>
  <c r="AT71" i="2"/>
  <c r="AT64" i="2"/>
  <c r="AQ95" i="2"/>
  <c r="M115" i="2"/>
  <c r="AU95" i="2"/>
  <c r="P115" i="2"/>
  <c r="AW115" i="2" s="1"/>
  <c r="W115" i="2"/>
  <c r="AR115" i="2" s="1"/>
  <c r="AO119" i="2" l="1"/>
  <c r="AX120" i="2"/>
  <c r="AP117" i="2"/>
  <c r="BA99" i="2"/>
  <c r="AJ99" i="2"/>
  <c r="AN116" i="2"/>
  <c r="AX99" i="2"/>
  <c r="BB99" i="2"/>
  <c r="AO116" i="2"/>
  <c r="AO118" i="2"/>
  <c r="T120" i="2"/>
  <c r="BA120" i="2"/>
  <c r="BB120" i="2"/>
  <c r="AP119" i="2"/>
  <c r="U120" i="2"/>
  <c r="AJ117" i="2"/>
  <c r="AN117" i="2"/>
  <c r="R120" i="2"/>
  <c r="AN115" i="2"/>
  <c r="H120" i="2"/>
  <c r="K120" i="2"/>
  <c r="S120" i="2"/>
  <c r="AO117" i="2"/>
  <c r="AN119" i="2"/>
  <c r="AN118" i="2"/>
  <c r="AK119" i="2"/>
  <c r="AV99" i="2"/>
  <c r="AZ120" i="2"/>
  <c r="AP99" i="2"/>
  <c r="I120" i="2"/>
  <c r="AM118" i="2"/>
  <c r="AZ99" i="2"/>
  <c r="AL120" i="2"/>
  <c r="AM119" i="2"/>
  <c r="AM116" i="2"/>
  <c r="AV116" i="2"/>
  <c r="AV120" i="2" s="1"/>
  <c r="AM115" i="2"/>
  <c r="AM117" i="2"/>
  <c r="AP120" i="2"/>
  <c r="AY120" i="2"/>
  <c r="AY99" i="2"/>
  <c r="AM99" i="2"/>
  <c r="AO99" i="2"/>
  <c r="AS99" i="2"/>
  <c r="O120" i="2"/>
  <c r="AJ115" i="2"/>
  <c r="C120" i="2"/>
  <c r="AN99" i="2"/>
  <c r="F120" i="2"/>
  <c r="AL99" i="2"/>
  <c r="AU99" i="2"/>
  <c r="AT99" i="2"/>
  <c r="AK99" i="2"/>
  <c r="AK116" i="2"/>
  <c r="AK118" i="2"/>
  <c r="AK117" i="2"/>
  <c r="AQ120" i="2"/>
  <c r="AW120" i="2"/>
  <c r="AU120" i="2"/>
  <c r="M120" i="2"/>
  <c r="AT115" i="2"/>
  <c r="AT120" i="2" s="1"/>
  <c r="L120" i="2"/>
  <c r="AS116" i="2"/>
  <c r="AS120" i="2" s="1"/>
  <c r="AR120" i="2"/>
  <c r="W120" i="2"/>
  <c r="AQ99" i="2"/>
  <c r="AR99" i="2"/>
  <c r="P120" i="2"/>
  <c r="AK115" i="2"/>
  <c r="Y120" i="2"/>
  <c r="J120" i="2"/>
  <c r="N120" i="2"/>
  <c r="AN120" i="2" l="1"/>
  <c r="AJ120" i="2"/>
  <c r="AO120" i="2"/>
  <c r="AM120" i="2"/>
  <c r="AK120" i="2"/>
</calcChain>
</file>

<file path=xl/sharedStrings.xml><?xml version="1.0" encoding="utf-8"?>
<sst xmlns="http://schemas.openxmlformats.org/spreadsheetml/2006/main" count="204" uniqueCount="50">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</sst>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RATEPLAN/SAP/Accounting/2021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7">
          <cell r="C147">
            <v>412</v>
          </cell>
          <cell r="D147">
            <v>5059</v>
          </cell>
          <cell r="J147">
            <v>10939.62</v>
          </cell>
        </row>
        <row r="149">
          <cell r="C149">
            <v>5579</v>
          </cell>
          <cell r="D149">
            <v>315345</v>
          </cell>
          <cell r="J149">
            <v>404944.9</v>
          </cell>
        </row>
        <row r="151">
          <cell r="C151">
            <v>35225</v>
          </cell>
          <cell r="D151">
            <v>2049694</v>
          </cell>
          <cell r="J151">
            <v>3391258.31</v>
          </cell>
        </row>
        <row r="153">
          <cell r="C153">
            <v>3324</v>
          </cell>
          <cell r="D153">
            <v>375562</v>
          </cell>
          <cell r="J153">
            <v>545349.72000000009</v>
          </cell>
        </row>
        <row r="154">
          <cell r="C154">
            <v>181</v>
          </cell>
          <cell r="D154">
            <v>233624</v>
          </cell>
          <cell r="J154">
            <v>286277.09000000003</v>
          </cell>
        </row>
        <row r="155">
          <cell r="C155">
            <v>10</v>
          </cell>
          <cell r="D155">
            <v>69280</v>
          </cell>
          <cell r="J155">
            <v>81140.350000000006</v>
          </cell>
        </row>
        <row r="156">
          <cell r="C156">
            <v>690</v>
          </cell>
          <cell r="D156">
            <v>114611</v>
          </cell>
          <cell r="J156">
            <v>159477.53</v>
          </cell>
        </row>
        <row r="157">
          <cell r="C157">
            <v>97</v>
          </cell>
          <cell r="D157">
            <v>104564</v>
          </cell>
          <cell r="J157">
            <v>121272.76</v>
          </cell>
        </row>
        <row r="158">
          <cell r="C158">
            <v>7</v>
          </cell>
          <cell r="D158">
            <v>125352</v>
          </cell>
          <cell r="J158">
            <v>120166.85</v>
          </cell>
        </row>
        <row r="169">
          <cell r="C169">
            <v>77</v>
          </cell>
          <cell r="D169">
            <v>8063</v>
          </cell>
          <cell r="J169">
            <v>7614.71</v>
          </cell>
        </row>
        <row r="171">
          <cell r="C171">
            <v>470</v>
          </cell>
          <cell r="D171">
            <v>107977</v>
          </cell>
          <cell r="J171">
            <v>75631.430000000008</v>
          </cell>
        </row>
        <row r="172">
          <cell r="C172">
            <v>195</v>
          </cell>
          <cell r="D172">
            <v>375974</v>
          </cell>
          <cell r="J172">
            <v>190055.95000000004</v>
          </cell>
        </row>
        <row r="173">
          <cell r="C173">
            <v>55</v>
          </cell>
          <cell r="D173">
            <v>707046</v>
          </cell>
          <cell r="J173">
            <v>290011.24</v>
          </cell>
        </row>
        <row r="174">
          <cell r="C174">
            <v>110</v>
          </cell>
          <cell r="D174">
            <v>22294</v>
          </cell>
          <cell r="J174">
            <v>15607.560000000001</v>
          </cell>
        </row>
        <row r="175">
          <cell r="C175">
            <v>60</v>
          </cell>
          <cell r="D175">
            <v>104949</v>
          </cell>
          <cell r="J175">
            <v>46335.19</v>
          </cell>
        </row>
        <row r="176">
          <cell r="C176">
            <v>25</v>
          </cell>
          <cell r="D176">
            <v>559537</v>
          </cell>
          <cell r="J176">
            <v>168746.06999999998</v>
          </cell>
        </row>
        <row r="188">
          <cell r="C188">
            <v>9</v>
          </cell>
          <cell r="D188">
            <v>3007682</v>
          </cell>
          <cell r="J188">
            <v>531150.93999999994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BD162"/>
  <sheetViews>
    <sheetView tabSelected="1" zoomScale="85" zoomScaleNormal="85" workbookViewId="0">
      <pane xSplit="2" ySplit="8" topLeftCell="AH9" activePane="bottomRight" state="frozen"/>
      <selection pane="topRight" activeCell="C1" sqref="C1"/>
      <selection pane="bottomLeft" activeCell="A9" sqref="A9"/>
      <selection pane="bottomRight" activeCell="AI132" sqref="AI132"/>
    </sheetView>
  </sheetViews>
  <sheetFormatPr defaultColWidth="9.125" defaultRowHeight="14.3" x14ac:dyDescent="0.25"/>
  <cols>
    <col min="1" max="1" width="5.875" customWidth="1"/>
    <col min="2" max="2" width="54.75" customWidth="1"/>
    <col min="3" max="3" width="13.25" customWidth="1"/>
    <col min="4" max="4" width="13.375" customWidth="1"/>
    <col min="5" max="11" width="11.875" bestFit="1" customWidth="1"/>
    <col min="12" max="12" width="12.375" bestFit="1" customWidth="1"/>
    <col min="13" max="13" width="13.125" customWidth="1"/>
    <col min="14" max="15" width="12.375" bestFit="1" customWidth="1"/>
    <col min="16" max="16" width="11.375" customWidth="1"/>
    <col min="17" max="17" width="12.25" customWidth="1"/>
    <col min="18" max="18" width="13.125" customWidth="1"/>
    <col min="19" max="19" width="11" customWidth="1"/>
    <col min="20" max="23" width="11.375" customWidth="1"/>
    <col min="24" max="29" width="12.125" customWidth="1"/>
    <col min="30" max="31" width="14.25" customWidth="1"/>
    <col min="32" max="35" width="13.25" customWidth="1"/>
    <col min="36" max="36" width="11.375" bestFit="1" customWidth="1"/>
    <col min="37" max="38" width="12.75" customWidth="1"/>
    <col min="39" max="39" width="12.375" customWidth="1"/>
    <col min="40" max="40" width="12.625" customWidth="1"/>
    <col min="41" max="41" width="12.375" customWidth="1"/>
    <col min="42" max="42" width="13.125" customWidth="1"/>
    <col min="43" max="43" width="12.625" customWidth="1"/>
    <col min="44" max="44" width="11.75" customWidth="1"/>
    <col min="45" max="45" width="12.375" customWidth="1"/>
    <col min="46" max="49" width="12.125" customWidth="1"/>
    <col min="50" max="50" width="13" customWidth="1"/>
    <col min="51" max="52" width="11.375" customWidth="1"/>
    <col min="53" max="55" width="12" customWidth="1"/>
    <col min="56" max="56" width="11.625" customWidth="1"/>
  </cols>
  <sheetData>
    <row r="1" spans="1:56" ht="15.65" thickTop="1" thickBot="1" x14ac:dyDescent="0.3">
      <c r="B1" s="225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32"/>
      <c r="AM1" s="32"/>
      <c r="AN1" s="32"/>
      <c r="AO1" s="32"/>
      <c r="AP1" s="33"/>
    </row>
    <row r="2" spans="1:56" ht="17.149999999999999" customHeight="1" thickTop="1" x14ac:dyDescent="0.25">
      <c r="B2" s="4" t="s">
        <v>1</v>
      </c>
      <c r="C2" s="227" t="s">
        <v>2</v>
      </c>
      <c r="D2" s="228"/>
      <c r="E2" s="228"/>
      <c r="F2" s="228"/>
      <c r="G2" s="228"/>
      <c r="H2" s="228"/>
      <c r="I2" s="228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7"/>
    </row>
    <row r="3" spans="1:56" ht="17.149999999999999" customHeight="1" thickBot="1" x14ac:dyDescent="0.3">
      <c r="B3" s="1" t="s">
        <v>3</v>
      </c>
      <c r="C3" s="229" t="s">
        <v>4</v>
      </c>
      <c r="D3" s="229"/>
      <c r="E3" s="229"/>
      <c r="F3" s="229"/>
      <c r="G3" s="229"/>
      <c r="H3" s="229"/>
      <c r="I3" s="229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8"/>
    </row>
    <row r="4" spans="1:56" ht="14.95" customHeight="1" thickTop="1" thickBot="1" x14ac:dyDescent="0.3">
      <c r="B4" s="4" t="s">
        <v>5</v>
      </c>
      <c r="C4" s="230">
        <v>44544</v>
      </c>
      <c r="D4" s="231"/>
      <c r="E4" s="231"/>
      <c r="F4" s="231"/>
      <c r="G4" s="231"/>
      <c r="H4" s="231"/>
      <c r="I4" s="23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7"/>
    </row>
    <row r="5" spans="1:56" ht="15.65" hidden="1" thickTop="1" thickBot="1" x14ac:dyDescent="0.3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7"/>
    </row>
    <row r="6" spans="1:56" ht="15.65" hidden="1" thickTop="1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5"/>
    </row>
    <row r="7" spans="1:56" s="2" customFormat="1" ht="15.65" thickTop="1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7" t="s">
        <v>6</v>
      </c>
      <c r="AK7" s="21"/>
      <c r="AL7" s="17"/>
      <c r="AM7" s="18"/>
      <c r="AN7" s="18"/>
      <c r="AO7" s="18"/>
      <c r="AP7" s="19"/>
      <c r="AQ7" s="19"/>
      <c r="AR7" s="19"/>
      <c r="AS7" s="19"/>
      <c r="AT7" s="203"/>
      <c r="AU7" s="204"/>
      <c r="AV7" s="204"/>
      <c r="AW7" s="204"/>
      <c r="AX7" s="204"/>
      <c r="AY7" s="204"/>
      <c r="AZ7" s="204"/>
      <c r="BA7" s="204"/>
      <c r="BB7" s="204"/>
      <c r="BC7" s="204"/>
      <c r="BD7" s="202"/>
    </row>
    <row r="8" spans="1:56" ht="14.95" thickBot="1" x14ac:dyDescent="0.3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05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4" t="s">
        <v>10</v>
      </c>
      <c r="AE8" s="24" t="s">
        <v>19</v>
      </c>
      <c r="AF8" s="215" t="s">
        <v>12</v>
      </c>
      <c r="AG8" s="215" t="s">
        <v>13</v>
      </c>
      <c r="AH8" s="215" t="s">
        <v>14</v>
      </c>
      <c r="AI8" s="216" t="s">
        <v>15</v>
      </c>
      <c r="AJ8" s="213" t="s">
        <v>7</v>
      </c>
      <c r="AK8" s="24" t="s">
        <v>8</v>
      </c>
      <c r="AL8" s="24" t="s">
        <v>9</v>
      </c>
      <c r="AM8" s="24" t="s">
        <v>10</v>
      </c>
      <c r="AN8" s="24" t="s">
        <v>19</v>
      </c>
      <c r="AO8" s="24" t="s">
        <v>12</v>
      </c>
      <c r="AP8" s="24" t="s">
        <v>13</v>
      </c>
      <c r="AQ8" s="24" t="s">
        <v>14</v>
      </c>
      <c r="AR8" s="24" t="s">
        <v>15</v>
      </c>
      <c r="AS8" s="24" t="s">
        <v>16</v>
      </c>
      <c r="AT8" s="24" t="s">
        <v>17</v>
      </c>
      <c r="AU8" s="24" t="s">
        <v>18</v>
      </c>
      <c r="AV8" s="24" t="s">
        <v>7</v>
      </c>
      <c r="AW8" s="24" t="s">
        <v>8</v>
      </c>
      <c r="AX8" s="24" t="s">
        <v>9</v>
      </c>
      <c r="AY8" s="24" t="s">
        <v>20</v>
      </c>
      <c r="AZ8" s="24" t="s">
        <v>11</v>
      </c>
      <c r="BA8" s="24" t="s">
        <v>12</v>
      </c>
      <c r="BB8" s="24" t="s">
        <v>13</v>
      </c>
      <c r="BC8" s="24" t="s">
        <v>14</v>
      </c>
      <c r="BD8" s="27" t="s">
        <v>15</v>
      </c>
    </row>
    <row r="9" spans="1:56" x14ac:dyDescent="0.25">
      <c r="A9" s="3">
        <v>1</v>
      </c>
      <c r="B9" s="182" t="s">
        <v>21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199"/>
      <c r="AJ9" s="41"/>
      <c r="AK9" s="42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4"/>
    </row>
    <row r="10" spans="1:56" x14ac:dyDescent="0.25">
      <c r="A10" s="3"/>
      <c r="B10" s="29" t="s">
        <v>22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197">
        <f>+[1]Nov!$C$151+[1]Nov!$C$169-AI11</f>
        <v>29311</v>
      </c>
      <c r="AJ10" s="48">
        <f t="shared" ref="AJ10:AS14" si="0">C10-O10</f>
        <v>-960</v>
      </c>
      <c r="AK10" s="48">
        <f t="shared" si="0"/>
        <v>-970</v>
      </c>
      <c r="AL10" s="48">
        <f t="shared" si="0"/>
        <v>-907</v>
      </c>
      <c r="AM10" s="48">
        <f t="shared" si="0"/>
        <v>-910</v>
      </c>
      <c r="AN10" s="48">
        <f t="shared" si="0"/>
        <v>-773</v>
      </c>
      <c r="AO10" s="48">
        <f t="shared" si="0"/>
        <v>-703</v>
      </c>
      <c r="AP10" s="48">
        <f t="shared" si="0"/>
        <v>10</v>
      </c>
      <c r="AQ10" s="48">
        <f t="shared" si="0"/>
        <v>63</v>
      </c>
      <c r="AR10" s="48">
        <f t="shared" si="0"/>
        <v>66</v>
      </c>
      <c r="AS10" s="48">
        <f t="shared" si="0"/>
        <v>137</v>
      </c>
      <c r="AT10" s="48">
        <f t="shared" ref="AT10:BC14" si="1">M10-Y10</f>
        <v>96</v>
      </c>
      <c r="AU10" s="48">
        <f t="shared" si="1"/>
        <v>27</v>
      </c>
      <c r="AV10" s="48">
        <f t="shared" si="1"/>
        <v>60</v>
      </c>
      <c r="AW10" s="48">
        <f t="shared" si="1"/>
        <v>-2</v>
      </c>
      <c r="AX10" s="48">
        <f t="shared" si="1"/>
        <v>17</v>
      </c>
      <c r="AY10" s="48">
        <f t="shared" si="1"/>
        <v>31</v>
      </c>
      <c r="AZ10" s="48">
        <f t="shared" si="1"/>
        <v>-9</v>
      </c>
      <c r="BA10" s="48">
        <f t="shared" si="1"/>
        <v>-118</v>
      </c>
      <c r="BB10" s="48">
        <f t="shared" si="1"/>
        <v>247</v>
      </c>
      <c r="BC10" s="48">
        <f t="shared" si="1"/>
        <v>141</v>
      </c>
      <c r="BD10" s="60">
        <f t="shared" ref="BD10:BM14" si="2">W10-AI10</f>
        <v>19</v>
      </c>
    </row>
    <row r="11" spans="1:56" x14ac:dyDescent="0.25">
      <c r="A11" s="3"/>
      <c r="B11" s="29" t="s">
        <v>23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197">
        <f>+[1]Nov!$C$147+[1]Nov!$C$149</f>
        <v>5991</v>
      </c>
      <c r="AJ11" s="48">
        <f t="shared" si="0"/>
        <v>795</v>
      </c>
      <c r="AK11" s="48">
        <f t="shared" si="0"/>
        <v>863</v>
      </c>
      <c r="AL11" s="48">
        <f t="shared" si="0"/>
        <v>775</v>
      </c>
      <c r="AM11" s="48">
        <f t="shared" si="0"/>
        <v>647</v>
      </c>
      <c r="AN11" s="48">
        <f t="shared" si="0"/>
        <v>499</v>
      </c>
      <c r="AO11" s="48">
        <f t="shared" si="0"/>
        <v>350</v>
      </c>
      <c r="AP11" s="48">
        <f t="shared" si="0"/>
        <v>-477</v>
      </c>
      <c r="AQ11" s="48">
        <f t="shared" si="0"/>
        <v>-471</v>
      </c>
      <c r="AR11" s="48">
        <f t="shared" si="0"/>
        <v>-357</v>
      </c>
      <c r="AS11" s="48">
        <f t="shared" si="0"/>
        <v>-285</v>
      </c>
      <c r="AT11" s="48">
        <f t="shared" si="1"/>
        <v>-278</v>
      </c>
      <c r="AU11" s="48">
        <f t="shared" si="1"/>
        <v>-195</v>
      </c>
      <c r="AV11" s="48">
        <f t="shared" si="1"/>
        <v>-248</v>
      </c>
      <c r="AW11" s="48">
        <f t="shared" si="1"/>
        <v>-231</v>
      </c>
      <c r="AX11" s="48">
        <f t="shared" si="1"/>
        <v>-233</v>
      </c>
      <c r="AY11" s="48">
        <f t="shared" si="1"/>
        <v>-222</v>
      </c>
      <c r="AZ11" s="48">
        <f t="shared" si="1"/>
        <v>-231</v>
      </c>
      <c r="BA11" s="48">
        <f t="shared" si="1"/>
        <v>-122</v>
      </c>
      <c r="BB11" s="48">
        <f t="shared" si="1"/>
        <v>-406</v>
      </c>
      <c r="BC11" s="48">
        <f t="shared" si="1"/>
        <v>-228</v>
      </c>
      <c r="BD11" s="47">
        <f t="shared" si="2"/>
        <v>-103</v>
      </c>
    </row>
    <row r="12" spans="1:56" x14ac:dyDescent="0.25">
      <c r="A12" s="3"/>
      <c r="B12" s="29" t="s">
        <v>24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197">
        <f>+[1]Nov!$C$153+[1]Nov!$C$156+[1]Nov!$C$171+[1]Nov!$C$174</f>
        <v>4594</v>
      </c>
      <c r="AJ12" s="48">
        <f t="shared" si="0"/>
        <v>-41</v>
      </c>
      <c r="AK12" s="48">
        <f t="shared" si="0"/>
        <v>-15</v>
      </c>
      <c r="AL12" s="48">
        <f t="shared" si="0"/>
        <v>-17</v>
      </c>
      <c r="AM12" s="48">
        <f t="shared" si="0"/>
        <v>-17</v>
      </c>
      <c r="AN12" s="48">
        <f t="shared" si="0"/>
        <v>-38</v>
      </c>
      <c r="AO12" s="48">
        <f t="shared" si="0"/>
        <v>-44</v>
      </c>
      <c r="AP12" s="48">
        <f t="shared" si="0"/>
        <v>-56</v>
      </c>
      <c r="AQ12" s="48">
        <f t="shared" si="0"/>
        <v>-51</v>
      </c>
      <c r="AR12" s="48">
        <f t="shared" si="0"/>
        <v>-19</v>
      </c>
      <c r="AS12" s="48">
        <f t="shared" si="0"/>
        <v>-2</v>
      </c>
      <c r="AT12" s="48">
        <f t="shared" si="1"/>
        <v>-14</v>
      </c>
      <c r="AU12" s="48">
        <f t="shared" si="1"/>
        <v>-10</v>
      </c>
      <c r="AV12" s="48">
        <f t="shared" si="1"/>
        <v>-12</v>
      </c>
      <c r="AW12" s="48">
        <f t="shared" si="1"/>
        <v>-6</v>
      </c>
      <c r="AX12" s="48">
        <f t="shared" si="1"/>
        <v>-6</v>
      </c>
      <c r="AY12" s="48">
        <f t="shared" si="1"/>
        <v>-9</v>
      </c>
      <c r="AZ12" s="48">
        <f t="shared" si="1"/>
        <v>-6</v>
      </c>
      <c r="BA12" s="48">
        <f t="shared" si="1"/>
        <v>-1</v>
      </c>
      <c r="BB12" s="48">
        <f t="shared" si="1"/>
        <v>5</v>
      </c>
      <c r="BC12" s="48">
        <f t="shared" si="1"/>
        <v>1</v>
      </c>
      <c r="BD12" s="47">
        <f t="shared" si="2"/>
        <v>26</v>
      </c>
    </row>
    <row r="13" spans="1:56" x14ac:dyDescent="0.25">
      <c r="A13" s="3"/>
      <c r="B13" s="29" t="s">
        <v>25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197">
        <f>+[1]Nov!$C$154+[1]Nov!$C$157+[1]Nov!$C$172+[1]Nov!$C$175</f>
        <v>533</v>
      </c>
      <c r="AJ13" s="48">
        <f t="shared" si="0"/>
        <v>18</v>
      </c>
      <c r="AK13" s="48">
        <f t="shared" si="0"/>
        <v>-11</v>
      </c>
      <c r="AL13" s="48">
        <f t="shared" si="0"/>
        <v>-11</v>
      </c>
      <c r="AM13" s="48">
        <f t="shared" si="0"/>
        <v>-9</v>
      </c>
      <c r="AN13" s="48">
        <f t="shared" si="0"/>
        <v>-7</v>
      </c>
      <c r="AO13" s="48">
        <f t="shared" si="0"/>
        <v>-10</v>
      </c>
      <c r="AP13" s="48">
        <f t="shared" si="0"/>
        <v>-11</v>
      </c>
      <c r="AQ13" s="48">
        <f t="shared" si="0"/>
        <v>-9</v>
      </c>
      <c r="AR13" s="48">
        <f t="shared" si="0"/>
        <v>-5</v>
      </c>
      <c r="AS13" s="48">
        <f t="shared" si="0"/>
        <v>-2</v>
      </c>
      <c r="AT13" s="48">
        <f t="shared" si="1"/>
        <v>-4</v>
      </c>
      <c r="AU13" s="48">
        <f t="shared" si="1"/>
        <v>-1</v>
      </c>
      <c r="AV13" s="48">
        <f t="shared" si="1"/>
        <v>1</v>
      </c>
      <c r="AW13" s="48">
        <f t="shared" si="1"/>
        <v>9</v>
      </c>
      <c r="AX13" s="48">
        <f t="shared" si="1"/>
        <v>6</v>
      </c>
      <c r="AY13" s="48">
        <f t="shared" si="1"/>
        <v>6</v>
      </c>
      <c r="AZ13" s="48">
        <f t="shared" si="1"/>
        <v>5</v>
      </c>
      <c r="BA13" s="48">
        <f t="shared" si="1"/>
        <v>3</v>
      </c>
      <c r="BB13" s="48">
        <f t="shared" si="1"/>
        <v>11</v>
      </c>
      <c r="BC13" s="48">
        <f t="shared" si="1"/>
        <v>7</v>
      </c>
      <c r="BD13" s="47">
        <f t="shared" si="2"/>
        <v>59</v>
      </c>
    </row>
    <row r="14" spans="1:56" x14ac:dyDescent="0.25">
      <c r="A14" s="3"/>
      <c r="B14" s="29" t="s">
        <v>26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197">
        <f>+[1]Nov!$C$155+[1]Nov!$C$158+[1]Nov!$C$173+[1]Nov!$C$176+[1]Nov!$C$188</f>
        <v>106</v>
      </c>
      <c r="AJ14" s="48">
        <f t="shared" si="0"/>
        <v>-1</v>
      </c>
      <c r="AK14" s="48">
        <f t="shared" si="0"/>
        <v>-2</v>
      </c>
      <c r="AL14" s="48">
        <f t="shared" si="0"/>
        <v>1</v>
      </c>
      <c r="AM14" s="48">
        <f t="shared" si="0"/>
        <v>1</v>
      </c>
      <c r="AN14" s="48">
        <f t="shared" si="0"/>
        <v>3</v>
      </c>
      <c r="AO14" s="48">
        <f t="shared" si="0"/>
        <v>3</v>
      </c>
      <c r="AP14" s="48">
        <f t="shared" si="0"/>
        <v>3</v>
      </c>
      <c r="AQ14" s="48">
        <f t="shared" si="0"/>
        <v>3</v>
      </c>
      <c r="AR14" s="48">
        <f t="shared" si="0"/>
        <v>3</v>
      </c>
      <c r="AS14" s="48">
        <f t="shared" si="0"/>
        <v>2</v>
      </c>
      <c r="AT14" s="48">
        <f t="shared" si="1"/>
        <v>3</v>
      </c>
      <c r="AU14" s="48">
        <f t="shared" si="1"/>
        <v>3</v>
      </c>
      <c r="AV14" s="48">
        <f t="shared" si="1"/>
        <v>5</v>
      </c>
      <c r="AW14" s="48">
        <f t="shared" si="1"/>
        <v>-1</v>
      </c>
      <c r="AX14" s="48">
        <f t="shared" si="1"/>
        <v>-3</v>
      </c>
      <c r="AY14" s="48">
        <f t="shared" si="1"/>
        <v>-1</v>
      </c>
      <c r="AZ14" s="48">
        <f t="shared" si="1"/>
        <v>-1</v>
      </c>
      <c r="BA14" s="48">
        <f t="shared" si="1"/>
        <v>1</v>
      </c>
      <c r="BB14" s="48">
        <f t="shared" si="1"/>
        <v>2</v>
      </c>
      <c r="BC14" s="48">
        <f t="shared" si="1"/>
        <v>0</v>
      </c>
      <c r="BD14" s="47">
        <f t="shared" si="2"/>
        <v>8</v>
      </c>
    </row>
    <row r="15" spans="1:56" ht="14.95" thickBot="1" x14ac:dyDescent="0.3">
      <c r="A15" s="3"/>
      <c r="B15" s="31" t="s">
        <v>27</v>
      </c>
      <c r="C15" s="108">
        <f>SUM(C10:C14)</f>
        <v>40400</v>
      </c>
      <c r="D15" s="50">
        <f>SUM(D10:D14)</f>
        <v>40427</v>
      </c>
      <c r="E15" s="50">
        <f t="shared" ref="E15:U15" si="3">SUM(E10:E14)</f>
        <v>40389</v>
      </c>
      <c r="F15" s="50">
        <f t="shared" si="3"/>
        <v>40220</v>
      </c>
      <c r="G15" s="50">
        <f t="shared" si="3"/>
        <v>40094</v>
      </c>
      <c r="H15" s="50">
        <f t="shared" si="3"/>
        <v>39976</v>
      </c>
      <c r="I15" s="50">
        <f t="shared" si="3"/>
        <v>39864</v>
      </c>
      <c r="J15" s="50">
        <f t="shared" si="3"/>
        <v>39986</v>
      </c>
      <c r="K15" s="50">
        <f t="shared" si="3"/>
        <v>40232</v>
      </c>
      <c r="L15" s="50">
        <f t="shared" si="3"/>
        <v>40487</v>
      </c>
      <c r="M15" s="50">
        <f t="shared" si="3"/>
        <v>40561</v>
      </c>
      <c r="N15" s="49">
        <f t="shared" ref="N15" si="4">SUM(N10:N14)</f>
        <v>40590</v>
      </c>
      <c r="O15" s="50">
        <f t="shared" si="3"/>
        <v>40589</v>
      </c>
      <c r="P15" s="50">
        <f t="shared" si="3"/>
        <v>40562</v>
      </c>
      <c r="Q15" s="50">
        <f t="shared" si="3"/>
        <v>40548</v>
      </c>
      <c r="R15" s="50">
        <f t="shared" si="3"/>
        <v>40508</v>
      </c>
      <c r="S15" s="50">
        <f t="shared" si="3"/>
        <v>40410</v>
      </c>
      <c r="T15" s="50">
        <f t="shared" si="3"/>
        <v>40380</v>
      </c>
      <c r="U15" s="50">
        <f t="shared" si="3"/>
        <v>40395</v>
      </c>
      <c r="V15" s="50">
        <f t="shared" ref="V15" si="5">SUM(V10:V14)</f>
        <v>40451</v>
      </c>
      <c r="W15" s="50">
        <f t="shared" ref="W15" si="6">SUM(W10:W14)</f>
        <v>40544</v>
      </c>
      <c r="X15" s="156">
        <f t="shared" ref="X15:Z15" si="7">SUM(X10:X14)</f>
        <v>40637</v>
      </c>
      <c r="Y15" s="50">
        <f t="shared" si="7"/>
        <v>40758</v>
      </c>
      <c r="Z15" s="50">
        <f t="shared" si="7"/>
        <v>40766</v>
      </c>
      <c r="AA15" s="50">
        <f t="shared" ref="AA15:AB15" si="8">SUM(AA10:AA14)</f>
        <v>40783</v>
      </c>
      <c r="AB15" s="50">
        <f t="shared" si="8"/>
        <v>40793</v>
      </c>
      <c r="AC15" s="50">
        <f t="shared" ref="AC15" si="9">SUM(AC10:AC14)</f>
        <v>40767</v>
      </c>
      <c r="AD15" s="50">
        <f t="shared" ref="AD15:AF15" si="10">SUM(AD10:AD14)</f>
        <v>40703</v>
      </c>
      <c r="AE15" s="50">
        <f t="shared" si="10"/>
        <v>40652</v>
      </c>
      <c r="AF15" s="50">
        <f t="shared" si="10"/>
        <v>40617</v>
      </c>
      <c r="AG15" s="50">
        <f t="shared" ref="AG15:AH15" si="11">SUM(AG10:AG14)</f>
        <v>40536</v>
      </c>
      <c r="AH15" s="50">
        <f t="shared" si="11"/>
        <v>40530</v>
      </c>
      <c r="AI15" s="217">
        <f t="shared" ref="AI15" si="12">SUM(AI10:AI14)</f>
        <v>40535</v>
      </c>
      <c r="AJ15" s="50">
        <f>SUM(AJ10:AJ14)</f>
        <v>-189</v>
      </c>
      <c r="AK15" s="50">
        <f>SUM(AK10:AK14)</f>
        <v>-135</v>
      </c>
      <c r="AL15" s="50">
        <f t="shared" ref="AL15:AP15" si="13">SUM(AL10:AL14)</f>
        <v>-159</v>
      </c>
      <c r="AM15" s="50">
        <f t="shared" si="13"/>
        <v>-288</v>
      </c>
      <c r="AN15" s="50">
        <f t="shared" si="13"/>
        <v>-316</v>
      </c>
      <c r="AO15" s="50">
        <f t="shared" si="13"/>
        <v>-404</v>
      </c>
      <c r="AP15" s="50">
        <f t="shared" si="13"/>
        <v>-531</v>
      </c>
      <c r="AQ15" s="50">
        <f t="shared" ref="AQ15:AR15" si="14">SUM(AQ10:AQ14)</f>
        <v>-465</v>
      </c>
      <c r="AR15" s="50">
        <f t="shared" si="14"/>
        <v>-312</v>
      </c>
      <c r="AS15" s="50">
        <f t="shared" ref="AS15:AT15" si="15">SUM(AS10:AS14)</f>
        <v>-150</v>
      </c>
      <c r="AT15" s="50">
        <f t="shared" si="15"/>
        <v>-197</v>
      </c>
      <c r="AU15" s="50">
        <f t="shared" ref="AU15:AV15" si="16">SUM(AU10:AU14)</f>
        <v>-176</v>
      </c>
      <c r="AV15" s="50">
        <f t="shared" si="16"/>
        <v>-194</v>
      </c>
      <c r="AW15" s="50">
        <f t="shared" ref="AW15:AX15" si="17">SUM(AW10:AW14)</f>
        <v>-231</v>
      </c>
      <c r="AX15" s="50">
        <f t="shared" si="17"/>
        <v>-219</v>
      </c>
      <c r="AY15" s="50">
        <f t="shared" ref="AY15:AZ15" si="18">SUM(AY10:AY14)</f>
        <v>-195</v>
      </c>
      <c r="AZ15" s="50">
        <f t="shared" si="18"/>
        <v>-242</v>
      </c>
      <c r="BA15" s="50">
        <f t="shared" ref="BA15:BB15" si="19">SUM(BA10:BA14)</f>
        <v>-237</v>
      </c>
      <c r="BB15" s="50">
        <f t="shared" si="19"/>
        <v>-141</v>
      </c>
      <c r="BC15" s="50">
        <f t="shared" ref="BC15:BD15" si="20">SUM(BC10:BC14)</f>
        <v>-79</v>
      </c>
      <c r="BD15" s="49">
        <f t="shared" si="20"/>
        <v>9</v>
      </c>
    </row>
    <row r="16" spans="1:56" ht="16.3" x14ac:dyDescent="0.25">
      <c r="A16" s="3">
        <f>+A9+1</f>
        <v>2</v>
      </c>
      <c r="B16" s="174" t="s">
        <v>28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218"/>
      <c r="AJ16" s="54"/>
      <c r="AK16" s="55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7"/>
    </row>
    <row r="17" spans="1:56" x14ac:dyDescent="0.25">
      <c r="A17" s="3"/>
      <c r="B17" s="29" t="s">
        <v>22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154">
        <v>6776</v>
      </c>
      <c r="AJ17" s="61">
        <f t="shared" ref="AJ17:AS21" si="21">C17-O17</f>
        <v>-456</v>
      </c>
      <c r="AK17" s="61">
        <f t="shared" si="21"/>
        <v>-589</v>
      </c>
      <c r="AL17" s="61">
        <f t="shared" si="21"/>
        <v>-427</v>
      </c>
      <c r="AM17" s="61">
        <f t="shared" si="21"/>
        <v>-249</v>
      </c>
      <c r="AN17" s="61">
        <f t="shared" si="21"/>
        <v>-485</v>
      </c>
      <c r="AO17" s="61">
        <f t="shared" si="21"/>
        <v>-265</v>
      </c>
      <c r="AP17" s="61">
        <f t="shared" si="21"/>
        <v>-341</v>
      </c>
      <c r="AQ17" s="61">
        <f t="shared" si="21"/>
        <v>-600</v>
      </c>
      <c r="AR17" s="61">
        <f t="shared" si="21"/>
        <v>-738</v>
      </c>
      <c r="AS17" s="61">
        <f t="shared" si="21"/>
        <v>-972</v>
      </c>
      <c r="AT17" s="61">
        <f t="shared" ref="AT17:BC21" si="22">M17-Y17</f>
        <v>-939</v>
      </c>
      <c r="AU17" s="61">
        <f t="shared" si="22"/>
        <v>-997</v>
      </c>
      <c r="AV17" s="61">
        <f t="shared" si="22"/>
        <v>-320</v>
      </c>
      <c r="AW17" s="61">
        <f t="shared" si="22"/>
        <v>-289</v>
      </c>
      <c r="AX17" s="61">
        <f t="shared" si="22"/>
        <v>-308</v>
      </c>
      <c r="AY17" s="61">
        <f t="shared" si="22"/>
        <v>-452</v>
      </c>
      <c r="AZ17" s="61">
        <f t="shared" si="22"/>
        <v>-180</v>
      </c>
      <c r="BA17" s="61">
        <f t="shared" si="22"/>
        <v>-432</v>
      </c>
      <c r="BB17" s="61">
        <f t="shared" si="22"/>
        <v>-329</v>
      </c>
      <c r="BC17" s="61">
        <f t="shared" si="22"/>
        <v>-208</v>
      </c>
      <c r="BD17" s="60">
        <f t="shared" ref="BD17:BM21" si="23">W17-AI17</f>
        <v>-423</v>
      </c>
    </row>
    <row r="18" spans="1:56" x14ac:dyDescent="0.25">
      <c r="A18" s="3"/>
      <c r="B18" s="29" t="s">
        <v>23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154">
        <v>327</v>
      </c>
      <c r="AJ18" s="61">
        <f t="shared" si="21"/>
        <v>402</v>
      </c>
      <c r="AK18" s="61">
        <f t="shared" si="21"/>
        <v>329</v>
      </c>
      <c r="AL18" s="61">
        <f t="shared" si="21"/>
        <v>1334</v>
      </c>
      <c r="AM18" s="61">
        <f t="shared" si="21"/>
        <v>703</v>
      </c>
      <c r="AN18" s="61">
        <f t="shared" si="21"/>
        <v>602</v>
      </c>
      <c r="AO18" s="61">
        <f t="shared" si="21"/>
        <v>578</v>
      </c>
      <c r="AP18" s="61">
        <f t="shared" si="21"/>
        <v>1005</v>
      </c>
      <c r="AQ18" s="61">
        <f t="shared" si="21"/>
        <v>701</v>
      </c>
      <c r="AR18" s="61">
        <f t="shared" si="21"/>
        <v>-104</v>
      </c>
      <c r="AS18" s="61">
        <f t="shared" si="21"/>
        <v>-139</v>
      </c>
      <c r="AT18" s="61">
        <f t="shared" si="22"/>
        <v>-692</v>
      </c>
      <c r="AU18" s="61">
        <f t="shared" si="22"/>
        <v>-899</v>
      </c>
      <c r="AV18" s="61">
        <f t="shared" si="22"/>
        <v>969</v>
      </c>
      <c r="AW18" s="61">
        <f t="shared" si="22"/>
        <v>46</v>
      </c>
      <c r="AX18" s="61">
        <f t="shared" si="22"/>
        <v>176</v>
      </c>
      <c r="AY18" s="61">
        <f t="shared" si="22"/>
        <v>-283</v>
      </c>
      <c r="AZ18" s="61">
        <f t="shared" si="22"/>
        <v>682</v>
      </c>
      <c r="BA18" s="61">
        <f t="shared" si="22"/>
        <v>32</v>
      </c>
      <c r="BB18" s="61">
        <f t="shared" si="22"/>
        <v>175</v>
      </c>
      <c r="BC18" s="61">
        <f t="shared" si="22"/>
        <v>206</v>
      </c>
      <c r="BD18" s="60">
        <f t="shared" si="23"/>
        <v>1630</v>
      </c>
    </row>
    <row r="19" spans="1:56" x14ac:dyDescent="0.25">
      <c r="A19" s="3"/>
      <c r="B19" s="29" t="s">
        <v>24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154">
        <v>341</v>
      </c>
      <c r="AJ19" s="61">
        <f t="shared" si="21"/>
        <v>-43</v>
      </c>
      <c r="AK19" s="61">
        <f t="shared" si="21"/>
        <v>-180</v>
      </c>
      <c r="AL19" s="61">
        <f t="shared" si="21"/>
        <v>-221</v>
      </c>
      <c r="AM19" s="61">
        <f t="shared" si="21"/>
        <v>-137</v>
      </c>
      <c r="AN19" s="61">
        <f t="shared" si="21"/>
        <v>-139</v>
      </c>
      <c r="AO19" s="61">
        <f t="shared" si="21"/>
        <v>-132</v>
      </c>
      <c r="AP19" s="61">
        <f t="shared" si="21"/>
        <v>-29</v>
      </c>
      <c r="AQ19" s="61">
        <f t="shared" si="21"/>
        <v>-33</v>
      </c>
      <c r="AR19" s="61">
        <f t="shared" si="21"/>
        <v>3</v>
      </c>
      <c r="AS19" s="61">
        <f t="shared" si="21"/>
        <v>-7</v>
      </c>
      <c r="AT19" s="61">
        <f t="shared" si="22"/>
        <v>-74</v>
      </c>
      <c r="AU19" s="61">
        <f t="shared" si="22"/>
        <v>-33</v>
      </c>
      <c r="AV19" s="61">
        <f t="shared" si="22"/>
        <v>33</v>
      </c>
      <c r="AW19" s="61">
        <f t="shared" si="22"/>
        <v>184</v>
      </c>
      <c r="AX19" s="61">
        <f t="shared" si="22"/>
        <v>197</v>
      </c>
      <c r="AY19" s="61">
        <f t="shared" si="22"/>
        <v>150</v>
      </c>
      <c r="AZ19" s="61">
        <f t="shared" si="22"/>
        <v>118</v>
      </c>
      <c r="BA19" s="61">
        <f t="shared" si="22"/>
        <v>131</v>
      </c>
      <c r="BB19" s="61">
        <f t="shared" si="22"/>
        <v>-9</v>
      </c>
      <c r="BC19" s="61">
        <f t="shared" si="22"/>
        <v>15</v>
      </c>
      <c r="BD19" s="60">
        <f t="shared" si="23"/>
        <v>-17</v>
      </c>
    </row>
    <row r="20" spans="1:56" x14ac:dyDescent="0.25">
      <c r="A20" s="3"/>
      <c r="B20" s="29" t="s">
        <v>25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154">
        <v>12</v>
      </c>
      <c r="AJ20" s="61">
        <f t="shared" si="21"/>
        <v>-5</v>
      </c>
      <c r="AK20" s="61">
        <f t="shared" si="21"/>
        <v>-15</v>
      </c>
      <c r="AL20" s="61">
        <f t="shared" si="21"/>
        <v>-7</v>
      </c>
      <c r="AM20" s="61">
        <f t="shared" si="21"/>
        <v>-9</v>
      </c>
      <c r="AN20" s="61">
        <f t="shared" si="21"/>
        <v>-18</v>
      </c>
      <c r="AO20" s="61">
        <f t="shared" si="21"/>
        <v>-19</v>
      </c>
      <c r="AP20" s="61">
        <f t="shared" si="21"/>
        <v>-5</v>
      </c>
      <c r="AQ20" s="61">
        <f t="shared" si="21"/>
        <v>-4</v>
      </c>
      <c r="AR20" s="61">
        <f t="shared" si="21"/>
        <v>-3</v>
      </c>
      <c r="AS20" s="61">
        <f t="shared" si="21"/>
        <v>2</v>
      </c>
      <c r="AT20" s="61">
        <f t="shared" si="22"/>
        <v>-14</v>
      </c>
      <c r="AU20" s="61">
        <f t="shared" si="22"/>
        <v>1</v>
      </c>
      <c r="AV20" s="61">
        <f t="shared" si="22"/>
        <v>2</v>
      </c>
      <c r="AW20" s="61">
        <f t="shared" si="22"/>
        <v>16</v>
      </c>
      <c r="AX20" s="61">
        <f t="shared" si="22"/>
        <v>12</v>
      </c>
      <c r="AY20" s="61">
        <f t="shared" si="22"/>
        <v>9</v>
      </c>
      <c r="AZ20" s="61">
        <f t="shared" si="22"/>
        <v>11</v>
      </c>
      <c r="BA20" s="61">
        <f t="shared" si="22"/>
        <v>11</v>
      </c>
      <c r="BB20" s="61">
        <f t="shared" si="22"/>
        <v>1</v>
      </c>
      <c r="BC20" s="61">
        <f t="shared" si="22"/>
        <v>-8</v>
      </c>
      <c r="BD20" s="60">
        <f t="shared" si="23"/>
        <v>2</v>
      </c>
    </row>
    <row r="21" spans="1:56" x14ac:dyDescent="0.25">
      <c r="A21" s="3"/>
      <c r="B21" s="29" t="s">
        <v>26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154">
        <v>3</v>
      </c>
      <c r="AJ21" s="61">
        <f t="shared" si="21"/>
        <v>-1</v>
      </c>
      <c r="AK21" s="61">
        <f t="shared" si="21"/>
        <v>-1</v>
      </c>
      <c r="AL21" s="61">
        <f t="shared" si="21"/>
        <v>-3</v>
      </c>
      <c r="AM21" s="61">
        <f t="shared" si="21"/>
        <v>0</v>
      </c>
      <c r="AN21" s="61">
        <f t="shared" si="21"/>
        <v>-1</v>
      </c>
      <c r="AO21" s="61">
        <f t="shared" si="21"/>
        <v>-4</v>
      </c>
      <c r="AP21" s="61">
        <f t="shared" si="21"/>
        <v>2</v>
      </c>
      <c r="AQ21" s="61">
        <f t="shared" si="21"/>
        <v>1</v>
      </c>
      <c r="AR21" s="61">
        <f t="shared" si="21"/>
        <v>-1</v>
      </c>
      <c r="AS21" s="61">
        <f t="shared" si="21"/>
        <v>0</v>
      </c>
      <c r="AT21" s="61">
        <f t="shared" si="22"/>
        <v>-2</v>
      </c>
      <c r="AU21" s="61">
        <f t="shared" si="22"/>
        <v>0</v>
      </c>
      <c r="AV21" s="61">
        <f t="shared" si="22"/>
        <v>3</v>
      </c>
      <c r="AW21" s="61">
        <f t="shared" si="22"/>
        <v>2</v>
      </c>
      <c r="AX21" s="61">
        <f t="shared" si="22"/>
        <v>0</v>
      </c>
      <c r="AY21" s="61">
        <f t="shared" si="22"/>
        <v>-1</v>
      </c>
      <c r="AZ21" s="61">
        <f t="shared" si="22"/>
        <v>-1</v>
      </c>
      <c r="BA21" s="61">
        <f t="shared" si="22"/>
        <v>0</v>
      </c>
      <c r="BB21" s="61">
        <f t="shared" si="22"/>
        <v>0</v>
      </c>
      <c r="BC21" s="61">
        <f t="shared" si="22"/>
        <v>-1</v>
      </c>
      <c r="BD21" s="60">
        <f t="shared" si="23"/>
        <v>-2</v>
      </c>
    </row>
    <row r="22" spans="1:56" x14ac:dyDescent="0.25">
      <c r="B22" s="29" t="s">
        <v>27</v>
      </c>
      <c r="C22" s="117">
        <f>SUM(C17:C21)</f>
        <v>8002</v>
      </c>
      <c r="D22" s="61">
        <f>SUM(D17:D21)</f>
        <v>8280</v>
      </c>
      <c r="E22" s="61">
        <f t="shared" ref="E22:AP22" si="24">SUM(E17:E21)</f>
        <v>9338</v>
      </c>
      <c r="F22" s="61">
        <f t="shared" si="24"/>
        <v>9969</v>
      </c>
      <c r="G22" s="61">
        <f t="shared" si="24"/>
        <v>10312</v>
      </c>
      <c r="H22" s="61">
        <f t="shared" si="24"/>
        <v>9709</v>
      </c>
      <c r="I22" s="61">
        <f t="shared" si="24"/>
        <v>9754</v>
      </c>
      <c r="J22" s="61">
        <f t="shared" si="24"/>
        <v>9014</v>
      </c>
      <c r="K22" s="61">
        <f t="shared" si="24"/>
        <v>7806</v>
      </c>
      <c r="L22" s="61">
        <f t="shared" si="24"/>
        <v>7401</v>
      </c>
      <c r="M22" s="61">
        <f t="shared" si="24"/>
        <v>6575</v>
      </c>
      <c r="N22" s="60">
        <f t="shared" si="24"/>
        <v>6726</v>
      </c>
      <c r="O22" s="61">
        <f t="shared" si="24"/>
        <v>8105</v>
      </c>
      <c r="P22" s="61">
        <f t="shared" si="24"/>
        <v>8736</v>
      </c>
      <c r="Q22" s="61">
        <f t="shared" si="24"/>
        <v>8662</v>
      </c>
      <c r="R22" s="61">
        <f t="shared" si="24"/>
        <v>9661</v>
      </c>
      <c r="S22" s="61">
        <f t="shared" si="24"/>
        <v>10353</v>
      </c>
      <c r="T22" s="61">
        <f t="shared" si="24"/>
        <v>9551</v>
      </c>
      <c r="U22" s="61">
        <f t="shared" si="24"/>
        <v>9122</v>
      </c>
      <c r="V22" s="61">
        <f t="shared" ref="V22" si="25">SUM(V17:V21)</f>
        <v>8949</v>
      </c>
      <c r="W22" s="61">
        <f t="shared" ref="W22:AB22" si="26">SUM(W17:W21)</f>
        <v>8649</v>
      </c>
      <c r="X22" s="155">
        <f t="shared" si="26"/>
        <v>8517</v>
      </c>
      <c r="Y22" s="61">
        <f t="shared" si="26"/>
        <v>8296</v>
      </c>
      <c r="Z22" s="61">
        <f t="shared" si="26"/>
        <v>8654</v>
      </c>
      <c r="AA22" s="61">
        <f t="shared" si="26"/>
        <v>7418</v>
      </c>
      <c r="AB22" s="61">
        <f t="shared" si="26"/>
        <v>8777</v>
      </c>
      <c r="AC22" s="61">
        <f t="shared" ref="AC22" si="27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28">SUM(AF17:AF21)</f>
        <v>9809</v>
      </c>
      <c r="AG22" s="61">
        <f t="shared" si="28"/>
        <v>9284</v>
      </c>
      <c r="AH22" s="61">
        <f t="shared" ref="AH22:AI22" si="29">SUM(AH17:AH21)</f>
        <v>8945</v>
      </c>
      <c r="AI22" s="154">
        <f t="shared" si="29"/>
        <v>7459</v>
      </c>
      <c r="AJ22" s="61">
        <f t="shared" si="24"/>
        <v>-103</v>
      </c>
      <c r="AK22" s="61">
        <f t="shared" si="24"/>
        <v>-456</v>
      </c>
      <c r="AL22" s="61">
        <f t="shared" si="24"/>
        <v>676</v>
      </c>
      <c r="AM22" s="61">
        <f t="shared" si="24"/>
        <v>308</v>
      </c>
      <c r="AN22" s="61">
        <f t="shared" si="24"/>
        <v>-41</v>
      </c>
      <c r="AO22" s="61">
        <f t="shared" si="24"/>
        <v>158</v>
      </c>
      <c r="AP22" s="61">
        <f t="shared" si="24"/>
        <v>632</v>
      </c>
      <c r="AQ22" s="61">
        <f t="shared" ref="AQ22:AR22" si="30">SUM(AQ17:AQ21)</f>
        <v>65</v>
      </c>
      <c r="AR22" s="61">
        <f t="shared" si="30"/>
        <v>-843</v>
      </c>
      <c r="AS22" s="61">
        <f t="shared" ref="AS22:AT22" si="31">SUM(AS17:AS21)</f>
        <v>-1116</v>
      </c>
      <c r="AT22" s="61">
        <f t="shared" si="31"/>
        <v>-1721</v>
      </c>
      <c r="AU22" s="61">
        <f t="shared" ref="AU22:AV22" si="32">SUM(AU17:AU21)</f>
        <v>-1928</v>
      </c>
      <c r="AV22" s="61">
        <f t="shared" si="32"/>
        <v>687</v>
      </c>
      <c r="AW22" s="61">
        <f t="shared" ref="AW22:AX22" si="33">SUM(AW17:AW21)</f>
        <v>-41</v>
      </c>
      <c r="AX22" s="61">
        <f t="shared" si="33"/>
        <v>77</v>
      </c>
      <c r="AY22" s="61">
        <f t="shared" ref="AY22:AZ22" si="34">SUM(AY17:AY21)</f>
        <v>-577</v>
      </c>
      <c r="AZ22" s="61">
        <f t="shared" si="34"/>
        <v>630</v>
      </c>
      <c r="BA22" s="61">
        <f t="shared" ref="BA22:BB22" si="35">SUM(BA17:BA21)</f>
        <v>-258</v>
      </c>
      <c r="BB22" s="61">
        <f t="shared" si="35"/>
        <v>-162</v>
      </c>
      <c r="BC22" s="61">
        <f t="shared" ref="BC22:BD22" si="36">SUM(BC17:BC21)</f>
        <v>4</v>
      </c>
      <c r="BD22" s="60">
        <f t="shared" si="36"/>
        <v>1190</v>
      </c>
    </row>
    <row r="23" spans="1:56" ht="16.3" x14ac:dyDescent="0.25">
      <c r="A23" s="3">
        <f>+A16+1</f>
        <v>3</v>
      </c>
      <c r="B23" s="183" t="s">
        <v>29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154"/>
      <c r="AJ23" s="61"/>
      <c r="AK23" s="62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4"/>
    </row>
    <row r="24" spans="1:56" x14ac:dyDescent="0.25">
      <c r="B24" s="29" t="s">
        <v>22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154">
        <v>1167</v>
      </c>
      <c r="AJ24" s="61">
        <f t="shared" ref="AJ24:AS28" si="37">C24-O24</f>
        <v>-222</v>
      </c>
      <c r="AK24" s="61">
        <f t="shared" si="37"/>
        <v>2</v>
      </c>
      <c r="AL24" s="61">
        <f t="shared" si="37"/>
        <v>120</v>
      </c>
      <c r="AM24" s="61">
        <f t="shared" si="37"/>
        <v>183</v>
      </c>
      <c r="AN24" s="61">
        <f t="shared" si="37"/>
        <v>111</v>
      </c>
      <c r="AO24" s="61">
        <f t="shared" si="37"/>
        <v>488</v>
      </c>
      <c r="AP24" s="61">
        <f t="shared" si="37"/>
        <v>403</v>
      </c>
      <c r="AQ24" s="61">
        <f t="shared" si="37"/>
        <v>308</v>
      </c>
      <c r="AR24" s="61">
        <f t="shared" si="37"/>
        <v>296</v>
      </c>
      <c r="AS24" s="61">
        <f t="shared" si="37"/>
        <v>129</v>
      </c>
      <c r="AT24" s="61">
        <f t="shared" ref="AT24:BC28" si="38">M24-Y24</f>
        <v>379</v>
      </c>
      <c r="AU24" s="61">
        <f t="shared" si="38"/>
        <v>487</v>
      </c>
      <c r="AV24" s="61">
        <f t="shared" si="38"/>
        <v>714</v>
      </c>
      <c r="AW24" s="61">
        <f t="shared" si="38"/>
        <v>455</v>
      </c>
      <c r="AX24" s="61">
        <f t="shared" si="38"/>
        <v>291</v>
      </c>
      <c r="AY24" s="61">
        <f t="shared" si="38"/>
        <v>103</v>
      </c>
      <c r="AZ24" s="61">
        <f t="shared" si="38"/>
        <v>498</v>
      </c>
      <c r="BA24" s="61">
        <f t="shared" si="38"/>
        <v>-94</v>
      </c>
      <c r="BB24" s="61">
        <f t="shared" si="38"/>
        <v>51</v>
      </c>
      <c r="BC24" s="61">
        <f t="shared" si="38"/>
        <v>-82</v>
      </c>
      <c r="BD24" s="60">
        <f t="shared" ref="BD24:BM28" si="39">W24-AI24</f>
        <v>-86</v>
      </c>
    </row>
    <row r="25" spans="1:56" x14ac:dyDescent="0.25">
      <c r="B25" s="29" t="s">
        <v>23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154">
        <v>14</v>
      </c>
      <c r="AJ25" s="61">
        <f t="shared" si="37"/>
        <v>75</v>
      </c>
      <c r="AK25" s="61">
        <f t="shared" si="37"/>
        <v>584</v>
      </c>
      <c r="AL25" s="61">
        <f t="shared" si="37"/>
        <v>709</v>
      </c>
      <c r="AM25" s="61">
        <f t="shared" si="37"/>
        <v>-326</v>
      </c>
      <c r="AN25" s="61">
        <f t="shared" si="37"/>
        <v>38</v>
      </c>
      <c r="AO25" s="61">
        <f t="shared" si="37"/>
        <v>340</v>
      </c>
      <c r="AP25" s="61">
        <f t="shared" si="37"/>
        <v>651</v>
      </c>
      <c r="AQ25" s="61">
        <f t="shared" si="37"/>
        <v>68</v>
      </c>
      <c r="AR25" s="61">
        <f t="shared" si="37"/>
        <v>-444</v>
      </c>
      <c r="AS25" s="61">
        <f t="shared" si="37"/>
        <v>76</v>
      </c>
      <c r="AT25" s="61">
        <f t="shared" si="38"/>
        <v>-59</v>
      </c>
      <c r="AU25" s="61">
        <f t="shared" si="38"/>
        <v>-108</v>
      </c>
      <c r="AV25" s="61">
        <f t="shared" si="38"/>
        <v>698</v>
      </c>
      <c r="AW25" s="61">
        <f t="shared" si="38"/>
        <v>-563</v>
      </c>
      <c r="AX25" s="61">
        <f t="shared" si="38"/>
        <v>482</v>
      </c>
      <c r="AY25" s="61">
        <f t="shared" si="38"/>
        <v>-412</v>
      </c>
      <c r="AZ25" s="61">
        <f t="shared" si="38"/>
        <v>945</v>
      </c>
      <c r="BA25" s="61">
        <f t="shared" si="38"/>
        <v>-425</v>
      </c>
      <c r="BB25" s="61">
        <f t="shared" si="38"/>
        <v>169</v>
      </c>
      <c r="BC25" s="61">
        <f t="shared" si="38"/>
        <v>3</v>
      </c>
      <c r="BD25" s="60">
        <f t="shared" si="39"/>
        <v>226</v>
      </c>
    </row>
    <row r="26" spans="1:56" x14ac:dyDescent="0.25">
      <c r="B26" s="29" t="s">
        <v>24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154">
        <v>87</v>
      </c>
      <c r="AJ26" s="61">
        <f t="shared" si="37"/>
        <v>-21</v>
      </c>
      <c r="AK26" s="61">
        <f t="shared" si="37"/>
        <v>-108</v>
      </c>
      <c r="AL26" s="61">
        <f t="shared" si="37"/>
        <v>-94</v>
      </c>
      <c r="AM26" s="61">
        <f t="shared" si="37"/>
        <v>4</v>
      </c>
      <c r="AN26" s="61">
        <f t="shared" si="37"/>
        <v>-42</v>
      </c>
      <c r="AO26" s="61">
        <f t="shared" si="37"/>
        <v>9</v>
      </c>
      <c r="AP26" s="61">
        <f t="shared" si="37"/>
        <v>45</v>
      </c>
      <c r="AQ26" s="61">
        <f t="shared" si="37"/>
        <v>11</v>
      </c>
      <c r="AR26" s="61">
        <f t="shared" si="37"/>
        <v>12</v>
      </c>
      <c r="AS26" s="61">
        <f t="shared" si="37"/>
        <v>-3</v>
      </c>
      <c r="AT26" s="61">
        <f t="shared" si="38"/>
        <v>-25</v>
      </c>
      <c r="AU26" s="61">
        <f t="shared" si="38"/>
        <v>17</v>
      </c>
      <c r="AV26" s="61">
        <f t="shared" si="38"/>
        <v>38</v>
      </c>
      <c r="AW26" s="61">
        <f t="shared" si="38"/>
        <v>140</v>
      </c>
      <c r="AX26" s="61">
        <f t="shared" si="38"/>
        <v>91</v>
      </c>
      <c r="AY26" s="61">
        <f t="shared" si="38"/>
        <v>28</v>
      </c>
      <c r="AZ26" s="61">
        <f t="shared" si="38"/>
        <v>17</v>
      </c>
      <c r="BA26" s="61">
        <f t="shared" si="38"/>
        <v>31</v>
      </c>
      <c r="BB26" s="61">
        <f t="shared" si="38"/>
        <v>-65</v>
      </c>
      <c r="BC26" s="61">
        <f t="shared" si="38"/>
        <v>13</v>
      </c>
      <c r="BD26" s="60">
        <f t="shared" si="39"/>
        <v>0</v>
      </c>
    </row>
    <row r="27" spans="1:56" x14ac:dyDescent="0.25">
      <c r="B27" s="29" t="s">
        <v>25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154">
        <v>0</v>
      </c>
      <c r="AJ27" s="61">
        <f t="shared" si="37"/>
        <v>0</v>
      </c>
      <c r="AK27" s="61">
        <f t="shared" si="37"/>
        <v>-12</v>
      </c>
      <c r="AL27" s="61">
        <f t="shared" si="37"/>
        <v>-9</v>
      </c>
      <c r="AM27" s="61">
        <f t="shared" si="37"/>
        <v>-9</v>
      </c>
      <c r="AN27" s="61">
        <f t="shared" si="37"/>
        <v>-13</v>
      </c>
      <c r="AO27" s="61">
        <f t="shared" si="37"/>
        <v>2</v>
      </c>
      <c r="AP27" s="61">
        <f t="shared" si="37"/>
        <v>5</v>
      </c>
      <c r="AQ27" s="61">
        <f t="shared" si="37"/>
        <v>-8</v>
      </c>
      <c r="AR27" s="61">
        <f t="shared" si="37"/>
        <v>2</v>
      </c>
      <c r="AS27" s="61">
        <f t="shared" si="37"/>
        <v>7</v>
      </c>
      <c r="AT27" s="61">
        <f t="shared" si="38"/>
        <v>-16</v>
      </c>
      <c r="AU27" s="61">
        <f t="shared" si="38"/>
        <v>1</v>
      </c>
      <c r="AV27" s="61">
        <f t="shared" si="38"/>
        <v>-2</v>
      </c>
      <c r="AW27" s="61">
        <f t="shared" si="38"/>
        <v>12</v>
      </c>
      <c r="AX27" s="61">
        <f t="shared" si="38"/>
        <v>10</v>
      </c>
      <c r="AY27" s="61">
        <f t="shared" si="38"/>
        <v>1</v>
      </c>
      <c r="AZ27" s="61">
        <f t="shared" si="38"/>
        <v>-1</v>
      </c>
      <c r="BA27" s="61">
        <f t="shared" si="38"/>
        <v>-1</v>
      </c>
      <c r="BB27" s="61">
        <f t="shared" si="38"/>
        <v>-4</v>
      </c>
      <c r="BC27" s="61">
        <f t="shared" si="38"/>
        <v>-7</v>
      </c>
      <c r="BD27" s="60">
        <f t="shared" si="39"/>
        <v>4</v>
      </c>
    </row>
    <row r="28" spans="1:56" x14ac:dyDescent="0.25">
      <c r="B28" s="29" t="s">
        <v>26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154">
        <v>0</v>
      </c>
      <c r="AJ28" s="61">
        <f t="shared" si="37"/>
        <v>-3</v>
      </c>
      <c r="AK28" s="61">
        <f t="shared" si="37"/>
        <v>1</v>
      </c>
      <c r="AL28" s="61">
        <f t="shared" si="37"/>
        <v>-3</v>
      </c>
      <c r="AM28" s="61">
        <f t="shared" si="37"/>
        <v>2</v>
      </c>
      <c r="AN28" s="61">
        <f t="shared" si="37"/>
        <v>-1</v>
      </c>
      <c r="AO28" s="61">
        <f t="shared" si="37"/>
        <v>-1</v>
      </c>
      <c r="AP28" s="61">
        <f t="shared" si="37"/>
        <v>3</v>
      </c>
      <c r="AQ28" s="61">
        <f t="shared" si="37"/>
        <v>0</v>
      </c>
      <c r="AR28" s="61">
        <f t="shared" si="37"/>
        <v>-1</v>
      </c>
      <c r="AS28" s="61">
        <f t="shared" si="37"/>
        <v>2</v>
      </c>
      <c r="AT28" s="61">
        <f t="shared" si="38"/>
        <v>-3</v>
      </c>
      <c r="AU28" s="61">
        <f t="shared" si="38"/>
        <v>-1</v>
      </c>
      <c r="AV28" s="61">
        <f t="shared" si="38"/>
        <v>2</v>
      </c>
      <c r="AW28" s="61">
        <f t="shared" si="38"/>
        <v>-1</v>
      </c>
      <c r="AX28" s="61">
        <f t="shared" si="38"/>
        <v>-1</v>
      </c>
      <c r="AY28" s="61">
        <f t="shared" si="38"/>
        <v>-3</v>
      </c>
      <c r="AZ28" s="61">
        <f t="shared" si="38"/>
        <v>-2</v>
      </c>
      <c r="BA28" s="61">
        <f t="shared" si="38"/>
        <v>-1</v>
      </c>
      <c r="BB28" s="61">
        <f t="shared" si="38"/>
        <v>1</v>
      </c>
      <c r="BC28" s="61">
        <f t="shared" si="38"/>
        <v>0</v>
      </c>
      <c r="BD28" s="60">
        <f t="shared" si="39"/>
        <v>1</v>
      </c>
    </row>
    <row r="29" spans="1:56" x14ac:dyDescent="0.25">
      <c r="B29" s="29" t="s">
        <v>27</v>
      </c>
      <c r="C29" s="117">
        <f>SUM(C24:C28)</f>
        <v>3118</v>
      </c>
      <c r="D29" s="61">
        <f>SUM(D24:D28)</f>
        <v>3340</v>
      </c>
      <c r="E29" s="61">
        <f t="shared" ref="E29:AP29" si="40">SUM(E24:E28)</f>
        <v>3533</v>
      </c>
      <c r="F29" s="61">
        <f t="shared" si="40"/>
        <v>2735</v>
      </c>
      <c r="G29" s="61">
        <f t="shared" si="40"/>
        <v>2577</v>
      </c>
      <c r="H29" s="61">
        <f t="shared" si="40"/>
        <v>1715</v>
      </c>
      <c r="I29" s="61">
        <f t="shared" si="40"/>
        <v>2389</v>
      </c>
      <c r="J29" s="61">
        <f t="shared" si="40"/>
        <v>1750</v>
      </c>
      <c r="K29" s="61">
        <f t="shared" si="40"/>
        <v>1278</v>
      </c>
      <c r="L29" s="61">
        <f t="shared" si="40"/>
        <v>1612</v>
      </c>
      <c r="M29" s="61">
        <f t="shared" si="40"/>
        <v>1901</v>
      </c>
      <c r="N29" s="146">
        <f t="shared" si="40"/>
        <v>2337</v>
      </c>
      <c r="O29" s="61">
        <f t="shared" si="40"/>
        <v>3289</v>
      </c>
      <c r="P29" s="61">
        <f t="shared" si="40"/>
        <v>2873</v>
      </c>
      <c r="Q29" s="61">
        <f t="shared" si="40"/>
        <v>2810</v>
      </c>
      <c r="R29" s="61">
        <f t="shared" si="40"/>
        <v>2881</v>
      </c>
      <c r="S29" s="61">
        <f t="shared" si="40"/>
        <v>2484</v>
      </c>
      <c r="T29" s="61">
        <f t="shared" si="40"/>
        <v>877</v>
      </c>
      <c r="U29" s="61">
        <f t="shared" si="40"/>
        <v>1282</v>
      </c>
      <c r="V29" s="61">
        <f t="shared" ref="V29" si="41">SUM(V24:V28)</f>
        <v>1371</v>
      </c>
      <c r="W29" s="61">
        <f t="shared" ref="W29:AB29" si="42">SUM(W24:W28)</f>
        <v>1413</v>
      </c>
      <c r="X29" s="155">
        <f t="shared" si="42"/>
        <v>1401</v>
      </c>
      <c r="Y29" s="61">
        <f t="shared" si="42"/>
        <v>1625</v>
      </c>
      <c r="Z29" s="61">
        <f t="shared" si="42"/>
        <v>1941</v>
      </c>
      <c r="AA29" s="61">
        <f t="shared" si="42"/>
        <v>1839</v>
      </c>
      <c r="AB29" s="61">
        <f t="shared" si="42"/>
        <v>2830</v>
      </c>
      <c r="AC29" s="61">
        <f t="shared" ref="AC29" si="4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44">SUM(AF24:AF28)</f>
        <v>1367</v>
      </c>
      <c r="AG29" s="61">
        <f t="shared" si="44"/>
        <v>1130</v>
      </c>
      <c r="AH29" s="61">
        <f t="shared" ref="AH29:AI29" si="45">SUM(AH24:AH28)</f>
        <v>1444</v>
      </c>
      <c r="AI29" s="155">
        <f t="shared" si="45"/>
        <v>1268</v>
      </c>
      <c r="AJ29" s="61">
        <f t="shared" si="40"/>
        <v>-171</v>
      </c>
      <c r="AK29" s="61">
        <f t="shared" si="40"/>
        <v>467</v>
      </c>
      <c r="AL29" s="61">
        <f t="shared" si="40"/>
        <v>723</v>
      </c>
      <c r="AM29" s="61">
        <f t="shared" si="40"/>
        <v>-146</v>
      </c>
      <c r="AN29" s="61">
        <f t="shared" si="40"/>
        <v>93</v>
      </c>
      <c r="AO29" s="61">
        <f t="shared" si="40"/>
        <v>838</v>
      </c>
      <c r="AP29" s="61">
        <f t="shared" si="40"/>
        <v>1107</v>
      </c>
      <c r="AQ29" s="61">
        <f t="shared" ref="AQ29:AR29" si="46">SUM(AQ24:AQ28)</f>
        <v>379</v>
      </c>
      <c r="AR29" s="61">
        <f t="shared" si="46"/>
        <v>-135</v>
      </c>
      <c r="AS29" s="61">
        <f t="shared" ref="AS29:AT29" si="47">SUM(AS24:AS28)</f>
        <v>211</v>
      </c>
      <c r="AT29" s="61">
        <f t="shared" si="47"/>
        <v>276</v>
      </c>
      <c r="AU29" s="61">
        <f t="shared" ref="AU29:AV29" si="48">SUM(AU24:AU28)</f>
        <v>396</v>
      </c>
      <c r="AV29" s="61">
        <f t="shared" si="48"/>
        <v>1450</v>
      </c>
      <c r="AW29" s="61">
        <f t="shared" ref="AW29:AX29" si="49">SUM(AW24:AW28)</f>
        <v>43</v>
      </c>
      <c r="AX29" s="61">
        <f t="shared" si="49"/>
        <v>873</v>
      </c>
      <c r="AY29" s="61">
        <f t="shared" ref="AY29:AZ29" si="50">SUM(AY24:AY28)</f>
        <v>-283</v>
      </c>
      <c r="AZ29" s="61">
        <f t="shared" si="50"/>
        <v>1457</v>
      </c>
      <c r="BA29" s="61">
        <f t="shared" ref="BA29:BB29" si="51">SUM(BA24:BA28)</f>
        <v>-490</v>
      </c>
      <c r="BB29" s="61">
        <f t="shared" si="51"/>
        <v>152</v>
      </c>
      <c r="BC29" s="61">
        <f t="shared" ref="BC29:BD29" si="52">SUM(BC24:BC28)</f>
        <v>-73</v>
      </c>
      <c r="BD29" s="60">
        <f t="shared" si="52"/>
        <v>145</v>
      </c>
    </row>
    <row r="30" spans="1:56" ht="16.3" x14ac:dyDescent="0.25">
      <c r="A30" s="3">
        <f>+A23+1</f>
        <v>4</v>
      </c>
      <c r="B30" s="183" t="s">
        <v>30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155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0"/>
    </row>
    <row r="31" spans="1:56" x14ac:dyDescent="0.25">
      <c r="A31" s="3"/>
      <c r="B31" s="29" t="s">
        <v>22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155">
        <v>-740</v>
      </c>
      <c r="AJ31" s="61">
        <f t="shared" ref="AJ31:AS35" si="53">C31-O31</f>
        <v>149</v>
      </c>
      <c r="AK31" s="61">
        <f t="shared" si="53"/>
        <v>-163</v>
      </c>
      <c r="AL31" s="61">
        <f t="shared" si="53"/>
        <v>21</v>
      </c>
      <c r="AM31" s="61">
        <f t="shared" si="53"/>
        <v>19</v>
      </c>
      <c r="AN31" s="61">
        <f t="shared" si="53"/>
        <v>38</v>
      </c>
      <c r="AO31" s="61">
        <f t="shared" si="53"/>
        <v>126</v>
      </c>
      <c r="AP31" s="61">
        <f t="shared" si="53"/>
        <v>443</v>
      </c>
      <c r="AQ31" s="61">
        <f t="shared" si="53"/>
        <v>345</v>
      </c>
      <c r="AR31" s="61">
        <f t="shared" si="53"/>
        <v>242</v>
      </c>
      <c r="AS31" s="61">
        <f t="shared" si="53"/>
        <v>221</v>
      </c>
      <c r="AT31" s="61">
        <f t="shared" ref="AT31:BC35" si="54">M31-Y31</f>
        <v>-80</v>
      </c>
      <c r="AU31" s="61">
        <f t="shared" si="54"/>
        <v>-51</v>
      </c>
      <c r="AV31" s="61">
        <f t="shared" si="54"/>
        <v>150</v>
      </c>
      <c r="AW31" s="61">
        <f t="shared" si="54"/>
        <v>286</v>
      </c>
      <c r="AX31" s="61">
        <f t="shared" si="54"/>
        <v>103</v>
      </c>
      <c r="AY31" s="61">
        <f t="shared" si="54"/>
        <v>196</v>
      </c>
      <c r="AZ31" s="61">
        <f t="shared" si="54"/>
        <v>-48</v>
      </c>
      <c r="BA31" s="61">
        <f t="shared" si="54"/>
        <v>437</v>
      </c>
      <c r="BB31" s="61">
        <f t="shared" si="54"/>
        <v>79</v>
      </c>
      <c r="BC31" s="61">
        <f t="shared" si="54"/>
        <v>253</v>
      </c>
      <c r="BD31" s="60">
        <f t="shared" ref="BD31:BM35" si="55">W31-AI31</f>
        <v>505</v>
      </c>
    </row>
    <row r="32" spans="1:56" x14ac:dyDescent="0.25">
      <c r="A32" s="3"/>
      <c r="B32" s="29" t="s">
        <v>23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155">
        <v>-341</v>
      </c>
      <c r="AJ32" s="61">
        <f t="shared" si="53"/>
        <v>196</v>
      </c>
      <c r="AK32" s="61">
        <f t="shared" si="53"/>
        <v>-440</v>
      </c>
      <c r="AL32" s="61">
        <f t="shared" si="53"/>
        <v>429</v>
      </c>
      <c r="AM32" s="61">
        <f t="shared" si="53"/>
        <v>738</v>
      </c>
      <c r="AN32" s="61">
        <f t="shared" si="53"/>
        <v>4</v>
      </c>
      <c r="AO32" s="61">
        <f t="shared" si="53"/>
        <v>30</v>
      </c>
      <c r="AP32" s="61">
        <f t="shared" si="53"/>
        <v>354</v>
      </c>
      <c r="AQ32" s="61">
        <f t="shared" si="53"/>
        <v>678</v>
      </c>
      <c r="AR32" s="61">
        <f t="shared" si="53"/>
        <v>343</v>
      </c>
      <c r="AS32" s="61">
        <f t="shared" si="53"/>
        <v>-91</v>
      </c>
      <c r="AT32" s="61">
        <f t="shared" si="54"/>
        <v>-75</v>
      </c>
      <c r="AU32" s="61">
        <f t="shared" si="54"/>
        <v>-621</v>
      </c>
      <c r="AV32" s="61">
        <f t="shared" si="54"/>
        <v>147</v>
      </c>
      <c r="AW32" s="61">
        <f t="shared" si="54"/>
        <v>562</v>
      </c>
      <c r="AX32" s="61">
        <f t="shared" si="54"/>
        <v>-509</v>
      </c>
      <c r="AY32" s="61">
        <f t="shared" si="54"/>
        <v>300</v>
      </c>
      <c r="AZ32" s="61">
        <f t="shared" si="54"/>
        <v>-431</v>
      </c>
      <c r="BA32" s="61">
        <f t="shared" si="54"/>
        <v>580</v>
      </c>
      <c r="BB32" s="61">
        <f t="shared" si="54"/>
        <v>-10</v>
      </c>
      <c r="BC32" s="61">
        <f t="shared" si="54"/>
        <v>237</v>
      </c>
      <c r="BD32" s="60">
        <f t="shared" si="55"/>
        <v>-94</v>
      </c>
    </row>
    <row r="33" spans="1:56" x14ac:dyDescent="0.25">
      <c r="A33" s="3"/>
      <c r="B33" s="29" t="s">
        <v>24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155">
        <v>-87</v>
      </c>
      <c r="AJ33" s="61">
        <f t="shared" si="53"/>
        <v>-2</v>
      </c>
      <c r="AK33" s="61">
        <f t="shared" si="53"/>
        <v>-21</v>
      </c>
      <c r="AL33" s="61">
        <f t="shared" si="53"/>
        <v>-45</v>
      </c>
      <c r="AM33" s="61">
        <f t="shared" si="53"/>
        <v>-51</v>
      </c>
      <c r="AN33" s="61">
        <f t="shared" si="53"/>
        <v>30</v>
      </c>
      <c r="AO33" s="61">
        <f t="shared" si="53"/>
        <v>-13</v>
      </c>
      <c r="AP33" s="61">
        <f t="shared" si="53"/>
        <v>43</v>
      </c>
      <c r="AQ33" s="61">
        <f t="shared" si="53"/>
        <v>70</v>
      </c>
      <c r="AR33" s="61">
        <f t="shared" si="53"/>
        <v>60</v>
      </c>
      <c r="AS33" s="61">
        <f t="shared" si="53"/>
        <v>23</v>
      </c>
      <c r="AT33" s="61">
        <f t="shared" si="54"/>
        <v>-4</v>
      </c>
      <c r="AU33" s="61">
        <f t="shared" si="54"/>
        <v>-9</v>
      </c>
      <c r="AV33" s="61">
        <f t="shared" si="54"/>
        <v>21</v>
      </c>
      <c r="AW33" s="61">
        <f t="shared" si="54"/>
        <v>40</v>
      </c>
      <c r="AX33" s="61">
        <f t="shared" si="54"/>
        <v>70</v>
      </c>
      <c r="AY33" s="61">
        <f t="shared" si="54"/>
        <v>63</v>
      </c>
      <c r="AZ33" s="61">
        <f t="shared" si="54"/>
        <v>20</v>
      </c>
      <c r="BA33" s="61">
        <f t="shared" si="54"/>
        <v>22</v>
      </c>
      <c r="BB33" s="61">
        <f t="shared" si="54"/>
        <v>16</v>
      </c>
      <c r="BC33" s="61">
        <f t="shared" si="54"/>
        <v>-42</v>
      </c>
      <c r="BD33" s="60">
        <f t="shared" si="55"/>
        <v>0</v>
      </c>
    </row>
    <row r="34" spans="1:56" x14ac:dyDescent="0.25">
      <c r="A34" s="3"/>
      <c r="B34" s="29" t="s">
        <v>25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155">
        <v>-4</v>
      </c>
      <c r="AJ34" s="61">
        <f t="shared" si="53"/>
        <v>-3</v>
      </c>
      <c r="AK34" s="61">
        <f t="shared" si="53"/>
        <v>-2</v>
      </c>
      <c r="AL34" s="61">
        <f t="shared" si="53"/>
        <v>3</v>
      </c>
      <c r="AM34" s="61">
        <f t="shared" si="53"/>
        <v>-2</v>
      </c>
      <c r="AN34" s="61">
        <f t="shared" si="53"/>
        <v>-9</v>
      </c>
      <c r="AO34" s="61">
        <f t="shared" si="53"/>
        <v>-26</v>
      </c>
      <c r="AP34" s="61">
        <f t="shared" si="53"/>
        <v>-5</v>
      </c>
      <c r="AQ34" s="61">
        <f t="shared" si="53"/>
        <v>12</v>
      </c>
      <c r="AR34" s="61">
        <f t="shared" si="53"/>
        <v>-4</v>
      </c>
      <c r="AS34" s="61">
        <f t="shared" si="53"/>
        <v>-6</v>
      </c>
      <c r="AT34" s="61">
        <f t="shared" si="54"/>
        <v>4</v>
      </c>
      <c r="AU34" s="61">
        <f t="shared" si="54"/>
        <v>-2</v>
      </c>
      <c r="AV34" s="61">
        <f t="shared" si="54"/>
        <v>5</v>
      </c>
      <c r="AW34" s="61">
        <f t="shared" si="54"/>
        <v>4</v>
      </c>
      <c r="AX34" s="61">
        <f t="shared" si="54"/>
        <v>2</v>
      </c>
      <c r="AY34" s="61">
        <f t="shared" si="54"/>
        <v>11</v>
      </c>
      <c r="AZ34" s="61">
        <f t="shared" si="54"/>
        <v>12</v>
      </c>
      <c r="BA34" s="61">
        <f t="shared" si="54"/>
        <v>14</v>
      </c>
      <c r="BB34" s="61">
        <f t="shared" si="54"/>
        <v>-3</v>
      </c>
      <c r="BC34" s="61">
        <f t="shared" si="54"/>
        <v>-2</v>
      </c>
      <c r="BD34" s="60">
        <f t="shared" si="55"/>
        <v>5</v>
      </c>
    </row>
    <row r="35" spans="1:56" x14ac:dyDescent="0.25">
      <c r="A35" s="3"/>
      <c r="B35" s="29" t="s">
        <v>26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155">
        <v>0</v>
      </c>
      <c r="AJ35" s="61">
        <f t="shared" si="53"/>
        <v>3</v>
      </c>
      <c r="AK35" s="61">
        <f t="shared" si="53"/>
        <v>-1</v>
      </c>
      <c r="AL35" s="61">
        <f t="shared" si="53"/>
        <v>1</v>
      </c>
      <c r="AM35" s="61">
        <f t="shared" si="53"/>
        <v>-2</v>
      </c>
      <c r="AN35" s="61">
        <f t="shared" si="53"/>
        <v>1</v>
      </c>
      <c r="AO35" s="61">
        <f t="shared" si="53"/>
        <v>-3</v>
      </c>
      <c r="AP35" s="61">
        <f t="shared" si="53"/>
        <v>0</v>
      </c>
      <c r="AQ35" s="61">
        <f t="shared" si="53"/>
        <v>2</v>
      </c>
      <c r="AR35" s="61">
        <f t="shared" si="53"/>
        <v>0</v>
      </c>
      <c r="AS35" s="61">
        <f t="shared" si="53"/>
        <v>-2</v>
      </c>
      <c r="AT35" s="61">
        <f t="shared" si="54"/>
        <v>1</v>
      </c>
      <c r="AU35" s="61">
        <f t="shared" si="54"/>
        <v>0</v>
      </c>
      <c r="AV35" s="61">
        <f t="shared" si="54"/>
        <v>0</v>
      </c>
      <c r="AW35" s="61">
        <f t="shared" si="54"/>
        <v>2</v>
      </c>
      <c r="AX35" s="61">
        <f t="shared" si="54"/>
        <v>0</v>
      </c>
      <c r="AY35" s="61">
        <f t="shared" si="54"/>
        <v>1</v>
      </c>
      <c r="AZ35" s="61">
        <f t="shared" si="54"/>
        <v>0</v>
      </c>
      <c r="BA35" s="61">
        <f t="shared" si="54"/>
        <v>1</v>
      </c>
      <c r="BB35" s="61">
        <f t="shared" si="54"/>
        <v>-1</v>
      </c>
      <c r="BC35" s="61">
        <f t="shared" si="54"/>
        <v>2</v>
      </c>
      <c r="BD35" s="60">
        <f t="shared" si="55"/>
        <v>0</v>
      </c>
    </row>
    <row r="36" spans="1:56" x14ac:dyDescent="0.25">
      <c r="A36" s="3"/>
      <c r="B36" s="29" t="s">
        <v>27</v>
      </c>
      <c r="C36" s="117">
        <f>SUM(C31:C35)</f>
        <v>936</v>
      </c>
      <c r="D36" s="61">
        <f>SUM(D31:D35)</f>
        <v>868</v>
      </c>
      <c r="E36" s="61">
        <f t="shared" ref="E36:AP36" si="56">SUM(E31:E35)</f>
        <v>1428</v>
      </c>
      <c r="F36" s="61">
        <f t="shared" si="56"/>
        <v>2135</v>
      </c>
      <c r="G36" s="61">
        <f t="shared" si="56"/>
        <v>1355</v>
      </c>
      <c r="H36" s="61">
        <f t="shared" si="56"/>
        <v>1141</v>
      </c>
      <c r="I36" s="61">
        <f t="shared" si="56"/>
        <v>30</v>
      </c>
      <c r="J36" s="61">
        <f t="shared" si="56"/>
        <v>70</v>
      </c>
      <c r="K36" s="61">
        <f t="shared" si="56"/>
        <v>-115</v>
      </c>
      <c r="L36" s="61">
        <f t="shared" si="56"/>
        <v>-92</v>
      </c>
      <c r="M36" s="61">
        <f t="shared" si="56"/>
        <v>-118</v>
      </c>
      <c r="N36" s="146">
        <f t="shared" si="56"/>
        <v>228</v>
      </c>
      <c r="O36" s="61">
        <f t="shared" si="56"/>
        <v>593</v>
      </c>
      <c r="P36" s="61">
        <f t="shared" si="56"/>
        <v>1495</v>
      </c>
      <c r="Q36" s="61">
        <f t="shared" si="56"/>
        <v>1019</v>
      </c>
      <c r="R36" s="61">
        <f t="shared" si="56"/>
        <v>1433</v>
      </c>
      <c r="S36" s="61">
        <f t="shared" si="56"/>
        <v>1291</v>
      </c>
      <c r="T36" s="61">
        <f t="shared" si="56"/>
        <v>1027</v>
      </c>
      <c r="U36" s="61">
        <f t="shared" si="56"/>
        <v>-805</v>
      </c>
      <c r="V36" s="61">
        <f t="shared" ref="V36" si="57">SUM(V31:V35)</f>
        <v>-1037</v>
      </c>
      <c r="W36" s="61">
        <f t="shared" ref="W36:AB36" si="58">SUM(W31:W35)</f>
        <v>-756</v>
      </c>
      <c r="X36" s="155">
        <f t="shared" si="58"/>
        <v>-237</v>
      </c>
      <c r="Y36" s="61">
        <f t="shared" si="58"/>
        <v>36</v>
      </c>
      <c r="Z36" s="61">
        <f t="shared" si="58"/>
        <v>911</v>
      </c>
      <c r="AA36" s="61">
        <f t="shared" si="58"/>
        <v>270</v>
      </c>
      <c r="AB36" s="61">
        <f t="shared" si="58"/>
        <v>601</v>
      </c>
      <c r="AC36" s="61">
        <f t="shared" ref="AC36" si="5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60">SUM(AF31:AF35)</f>
        <v>-27</v>
      </c>
      <c r="AG36" s="61">
        <f t="shared" si="60"/>
        <v>-886</v>
      </c>
      <c r="AH36" s="61">
        <f t="shared" ref="AH36:AI36" si="61">SUM(AH31:AH35)</f>
        <v>-1485</v>
      </c>
      <c r="AI36" s="155">
        <f t="shared" si="61"/>
        <v>-1172</v>
      </c>
      <c r="AJ36" s="61">
        <f t="shared" si="56"/>
        <v>343</v>
      </c>
      <c r="AK36" s="61">
        <f t="shared" si="56"/>
        <v>-627</v>
      </c>
      <c r="AL36" s="61">
        <f t="shared" si="56"/>
        <v>409</v>
      </c>
      <c r="AM36" s="61">
        <f t="shared" si="56"/>
        <v>702</v>
      </c>
      <c r="AN36" s="61">
        <f t="shared" si="56"/>
        <v>64</v>
      </c>
      <c r="AO36" s="61">
        <f t="shared" si="56"/>
        <v>114</v>
      </c>
      <c r="AP36" s="61">
        <f t="shared" si="56"/>
        <v>835</v>
      </c>
      <c r="AQ36" s="61">
        <f t="shared" ref="AQ36:AR36" si="62">SUM(AQ31:AQ35)</f>
        <v>1107</v>
      </c>
      <c r="AR36" s="61">
        <f t="shared" si="62"/>
        <v>641</v>
      </c>
      <c r="AS36" s="61">
        <f t="shared" ref="AS36:AT36" si="63">SUM(AS31:AS35)</f>
        <v>145</v>
      </c>
      <c r="AT36" s="61">
        <f t="shared" si="63"/>
        <v>-154</v>
      </c>
      <c r="AU36" s="61">
        <f t="shared" ref="AU36:AV36" si="64">SUM(AU31:AU35)</f>
        <v>-683</v>
      </c>
      <c r="AV36" s="61">
        <f t="shared" si="64"/>
        <v>323</v>
      </c>
      <c r="AW36" s="61">
        <f t="shared" ref="AW36:AX36" si="65">SUM(AW31:AW35)</f>
        <v>894</v>
      </c>
      <c r="AX36" s="61">
        <f t="shared" si="65"/>
        <v>-334</v>
      </c>
      <c r="AY36" s="61">
        <f t="shared" ref="AY36:AZ36" si="66">SUM(AY31:AY35)</f>
        <v>571</v>
      </c>
      <c r="AZ36" s="61">
        <f t="shared" si="66"/>
        <v>-447</v>
      </c>
      <c r="BA36" s="61">
        <f t="shared" ref="BA36:BB36" si="67">SUM(BA31:BA35)</f>
        <v>1054</v>
      </c>
      <c r="BB36" s="61">
        <f t="shared" si="67"/>
        <v>81</v>
      </c>
      <c r="BC36" s="61">
        <f t="shared" ref="BC36:BD36" si="68">SUM(BC31:BC35)</f>
        <v>448</v>
      </c>
      <c r="BD36" s="60">
        <f t="shared" si="68"/>
        <v>416</v>
      </c>
    </row>
    <row r="37" spans="1:56" ht="16.3" x14ac:dyDescent="0.25">
      <c r="A37" s="3">
        <f>+A30+1</f>
        <v>5</v>
      </c>
      <c r="B37" s="183" t="s">
        <v>31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155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0"/>
    </row>
    <row r="38" spans="1:56" x14ac:dyDescent="0.25">
      <c r="A38" s="3"/>
      <c r="B38" s="29" t="s">
        <v>22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155">
        <v>6349</v>
      </c>
      <c r="AJ38" s="61">
        <f t="shared" ref="AJ38:AS42" si="69">C38-O38</f>
        <v>-383</v>
      </c>
      <c r="AK38" s="61">
        <f t="shared" si="69"/>
        <v>-428</v>
      </c>
      <c r="AL38" s="61">
        <f t="shared" si="69"/>
        <v>-568</v>
      </c>
      <c r="AM38" s="61">
        <f t="shared" si="69"/>
        <v>-451</v>
      </c>
      <c r="AN38" s="61">
        <f t="shared" si="69"/>
        <v>-634</v>
      </c>
      <c r="AO38" s="61">
        <f t="shared" si="69"/>
        <v>-879</v>
      </c>
      <c r="AP38" s="61">
        <f t="shared" si="69"/>
        <v>-1187</v>
      </c>
      <c r="AQ38" s="61">
        <f t="shared" si="69"/>
        <v>-1253</v>
      </c>
      <c r="AR38" s="61">
        <f t="shared" si="69"/>
        <v>-1276</v>
      </c>
      <c r="AS38" s="61">
        <f t="shared" si="69"/>
        <v>-1322</v>
      </c>
      <c r="AT38" s="61">
        <f t="shared" ref="AT38:BC42" si="70">M38-Y38</f>
        <v>-1238</v>
      </c>
      <c r="AU38" s="61">
        <f t="shared" si="70"/>
        <v>-1433</v>
      </c>
      <c r="AV38" s="61">
        <f t="shared" si="70"/>
        <v>-1184</v>
      </c>
      <c r="AW38" s="61">
        <f t="shared" si="70"/>
        <v>-1030</v>
      </c>
      <c r="AX38" s="61">
        <f t="shared" si="70"/>
        <v>-702</v>
      </c>
      <c r="AY38" s="61">
        <f t="shared" si="70"/>
        <v>-751</v>
      </c>
      <c r="AZ38" s="61">
        <f t="shared" si="70"/>
        <v>-630</v>
      </c>
      <c r="BA38" s="61">
        <f t="shared" si="70"/>
        <v>-775</v>
      </c>
      <c r="BB38" s="61">
        <f t="shared" si="70"/>
        <v>-459</v>
      </c>
      <c r="BC38" s="61">
        <f t="shared" si="70"/>
        <v>-379</v>
      </c>
      <c r="BD38" s="60">
        <f t="shared" ref="BD38:BM42" si="71">W38-AI38</f>
        <v>-842</v>
      </c>
    </row>
    <row r="39" spans="1:56" x14ac:dyDescent="0.25">
      <c r="A39" s="3"/>
      <c r="B39" s="29" t="s">
        <v>23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155">
        <v>654</v>
      </c>
      <c r="AJ39" s="61">
        <f t="shared" si="69"/>
        <v>131</v>
      </c>
      <c r="AK39" s="61">
        <f t="shared" si="69"/>
        <v>185</v>
      </c>
      <c r="AL39" s="61">
        <f t="shared" si="69"/>
        <v>196</v>
      </c>
      <c r="AM39" s="61">
        <f t="shared" si="69"/>
        <v>291</v>
      </c>
      <c r="AN39" s="61">
        <f t="shared" si="69"/>
        <v>560</v>
      </c>
      <c r="AO39" s="61">
        <f t="shared" si="69"/>
        <v>208</v>
      </c>
      <c r="AP39" s="61">
        <f t="shared" si="69"/>
        <v>0</v>
      </c>
      <c r="AQ39" s="61">
        <f t="shared" si="69"/>
        <v>-45</v>
      </c>
      <c r="AR39" s="61">
        <f t="shared" si="69"/>
        <v>-3</v>
      </c>
      <c r="AS39" s="61">
        <f t="shared" si="69"/>
        <v>-124</v>
      </c>
      <c r="AT39" s="61">
        <f t="shared" si="70"/>
        <v>-558</v>
      </c>
      <c r="AU39" s="61">
        <f t="shared" si="70"/>
        <v>-170</v>
      </c>
      <c r="AV39" s="61">
        <f t="shared" si="70"/>
        <v>124</v>
      </c>
      <c r="AW39" s="61">
        <f t="shared" si="70"/>
        <v>47</v>
      </c>
      <c r="AX39" s="61">
        <f t="shared" si="70"/>
        <v>203</v>
      </c>
      <c r="AY39" s="61">
        <f t="shared" si="70"/>
        <v>-171</v>
      </c>
      <c r="AZ39" s="61">
        <f t="shared" si="70"/>
        <v>168</v>
      </c>
      <c r="BA39" s="61">
        <f t="shared" si="70"/>
        <v>-123</v>
      </c>
      <c r="BB39" s="61">
        <f t="shared" si="70"/>
        <v>16</v>
      </c>
      <c r="BC39" s="61">
        <f t="shared" si="70"/>
        <v>-34</v>
      </c>
      <c r="BD39" s="60">
        <f t="shared" si="71"/>
        <v>1498</v>
      </c>
    </row>
    <row r="40" spans="1:56" x14ac:dyDescent="0.25">
      <c r="A40" s="3"/>
      <c r="B40" s="29" t="s">
        <v>24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155">
        <v>341</v>
      </c>
      <c r="AJ40" s="61">
        <f t="shared" si="69"/>
        <v>-20</v>
      </c>
      <c r="AK40" s="61">
        <f t="shared" si="69"/>
        <v>-51</v>
      </c>
      <c r="AL40" s="61">
        <f t="shared" si="69"/>
        <v>-82</v>
      </c>
      <c r="AM40" s="61">
        <f t="shared" si="69"/>
        <v>-90</v>
      </c>
      <c r="AN40" s="61">
        <f t="shared" si="69"/>
        <v>-127</v>
      </c>
      <c r="AO40" s="61">
        <f t="shared" si="69"/>
        <v>-128</v>
      </c>
      <c r="AP40" s="61">
        <f t="shared" si="69"/>
        <v>-117</v>
      </c>
      <c r="AQ40" s="61">
        <f t="shared" si="69"/>
        <v>-114</v>
      </c>
      <c r="AR40" s="61">
        <f t="shared" si="69"/>
        <v>-69</v>
      </c>
      <c r="AS40" s="61">
        <f t="shared" si="69"/>
        <v>-27</v>
      </c>
      <c r="AT40" s="61">
        <f t="shared" si="70"/>
        <v>-45</v>
      </c>
      <c r="AU40" s="61">
        <f t="shared" si="70"/>
        <v>-41</v>
      </c>
      <c r="AV40" s="61">
        <f t="shared" si="70"/>
        <v>-26</v>
      </c>
      <c r="AW40" s="61">
        <f t="shared" si="70"/>
        <v>4</v>
      </c>
      <c r="AX40" s="61">
        <f t="shared" si="70"/>
        <v>36</v>
      </c>
      <c r="AY40" s="61">
        <f t="shared" si="70"/>
        <v>59</v>
      </c>
      <c r="AZ40" s="61">
        <f t="shared" si="70"/>
        <v>81</v>
      </c>
      <c r="BA40" s="61">
        <f t="shared" si="70"/>
        <v>78</v>
      </c>
      <c r="BB40" s="61">
        <f t="shared" si="70"/>
        <v>40</v>
      </c>
      <c r="BC40" s="61">
        <f t="shared" si="70"/>
        <v>44</v>
      </c>
      <c r="BD40" s="60">
        <f t="shared" si="71"/>
        <v>-17</v>
      </c>
    </row>
    <row r="41" spans="1:56" x14ac:dyDescent="0.25">
      <c r="A41" s="3"/>
      <c r="B41" s="29" t="s">
        <v>25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155">
        <v>16</v>
      </c>
      <c r="AJ41" s="61">
        <f t="shared" si="69"/>
        <v>-2</v>
      </c>
      <c r="AK41" s="61">
        <f t="shared" si="69"/>
        <v>-1</v>
      </c>
      <c r="AL41" s="61">
        <f t="shared" si="69"/>
        <v>-1</v>
      </c>
      <c r="AM41" s="61">
        <f t="shared" si="69"/>
        <v>2</v>
      </c>
      <c r="AN41" s="61">
        <f t="shared" si="69"/>
        <v>4</v>
      </c>
      <c r="AO41" s="61">
        <f t="shared" si="69"/>
        <v>5</v>
      </c>
      <c r="AP41" s="61">
        <f t="shared" si="69"/>
        <v>-5</v>
      </c>
      <c r="AQ41" s="61">
        <f t="shared" si="69"/>
        <v>-8</v>
      </c>
      <c r="AR41" s="61">
        <f t="shared" si="69"/>
        <v>-1</v>
      </c>
      <c r="AS41" s="61">
        <f t="shared" si="69"/>
        <v>1</v>
      </c>
      <c r="AT41" s="61">
        <f t="shared" si="70"/>
        <v>-2</v>
      </c>
      <c r="AU41" s="61">
        <f t="shared" si="70"/>
        <v>2</v>
      </c>
      <c r="AV41" s="61">
        <f t="shared" si="70"/>
        <v>-1</v>
      </c>
      <c r="AW41" s="61">
        <f t="shared" si="70"/>
        <v>0</v>
      </c>
      <c r="AX41" s="61">
        <f t="shared" si="70"/>
        <v>0</v>
      </c>
      <c r="AY41" s="61">
        <f t="shared" si="70"/>
        <v>-3</v>
      </c>
      <c r="AZ41" s="61">
        <f t="shared" si="70"/>
        <v>0</v>
      </c>
      <c r="BA41" s="61">
        <f t="shared" si="70"/>
        <v>-2</v>
      </c>
      <c r="BB41" s="61">
        <f t="shared" si="70"/>
        <v>8</v>
      </c>
      <c r="BC41" s="61">
        <f t="shared" si="70"/>
        <v>1</v>
      </c>
      <c r="BD41" s="60">
        <f t="shared" si="71"/>
        <v>-7</v>
      </c>
    </row>
    <row r="42" spans="1:56" x14ac:dyDescent="0.25">
      <c r="A42" s="3"/>
      <c r="B42" s="29" t="s">
        <v>26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155">
        <v>3</v>
      </c>
      <c r="AJ42" s="61">
        <f t="shared" si="69"/>
        <v>-1</v>
      </c>
      <c r="AK42" s="61">
        <f t="shared" si="69"/>
        <v>-1</v>
      </c>
      <c r="AL42" s="61">
        <f t="shared" si="69"/>
        <v>-1</v>
      </c>
      <c r="AM42" s="61">
        <f t="shared" si="69"/>
        <v>0</v>
      </c>
      <c r="AN42" s="61">
        <f t="shared" si="69"/>
        <v>-1</v>
      </c>
      <c r="AO42" s="61">
        <f t="shared" si="69"/>
        <v>0</v>
      </c>
      <c r="AP42" s="61">
        <f t="shared" si="69"/>
        <v>-1</v>
      </c>
      <c r="AQ42" s="61">
        <f t="shared" si="69"/>
        <v>-1</v>
      </c>
      <c r="AR42" s="61">
        <f t="shared" si="69"/>
        <v>0</v>
      </c>
      <c r="AS42" s="61">
        <f t="shared" si="69"/>
        <v>0</v>
      </c>
      <c r="AT42" s="61">
        <f t="shared" si="70"/>
        <v>0</v>
      </c>
      <c r="AU42" s="61">
        <f t="shared" si="70"/>
        <v>1</v>
      </c>
      <c r="AV42" s="61">
        <f t="shared" si="70"/>
        <v>1</v>
      </c>
      <c r="AW42" s="61">
        <f t="shared" si="70"/>
        <v>1</v>
      </c>
      <c r="AX42" s="61">
        <f t="shared" si="70"/>
        <v>1</v>
      </c>
      <c r="AY42" s="61">
        <f t="shared" si="70"/>
        <v>1</v>
      </c>
      <c r="AZ42" s="61">
        <f t="shared" si="70"/>
        <v>1</v>
      </c>
      <c r="BA42" s="61">
        <f t="shared" si="70"/>
        <v>0</v>
      </c>
      <c r="BB42" s="61">
        <f t="shared" si="70"/>
        <v>0</v>
      </c>
      <c r="BC42" s="61">
        <f t="shared" si="70"/>
        <v>-3</v>
      </c>
      <c r="BD42" s="60">
        <f t="shared" si="71"/>
        <v>-3</v>
      </c>
    </row>
    <row r="43" spans="1:56" ht="14.95" thickBot="1" x14ac:dyDescent="0.3">
      <c r="A43" s="3"/>
      <c r="B43" s="31" t="s">
        <v>27</v>
      </c>
      <c r="C43" s="108">
        <f>SUM(C38:C42)</f>
        <v>3948</v>
      </c>
      <c r="D43" s="50">
        <f>SUM(D38:D42)</f>
        <v>4072</v>
      </c>
      <c r="E43" s="50">
        <f t="shared" ref="E43:AP43" si="72">SUM(E38:E42)</f>
        <v>4377</v>
      </c>
      <c r="F43" s="50">
        <f t="shared" si="72"/>
        <v>5099</v>
      </c>
      <c r="G43" s="50">
        <f t="shared" si="72"/>
        <v>6380</v>
      </c>
      <c r="H43" s="50">
        <f t="shared" si="72"/>
        <v>6853</v>
      </c>
      <c r="I43" s="50">
        <f t="shared" si="72"/>
        <v>7335</v>
      </c>
      <c r="J43" s="50">
        <f t="shared" si="72"/>
        <v>7194</v>
      </c>
      <c r="K43" s="50">
        <f t="shared" si="72"/>
        <v>6643</v>
      </c>
      <c r="L43" s="50">
        <f t="shared" si="72"/>
        <v>5881</v>
      </c>
      <c r="M43" s="50">
        <f t="shared" si="72"/>
        <v>4792</v>
      </c>
      <c r="N43" s="147">
        <f t="shared" si="72"/>
        <v>4161</v>
      </c>
      <c r="O43" s="50">
        <f t="shared" si="72"/>
        <v>4223</v>
      </c>
      <c r="P43" s="50">
        <f t="shared" si="72"/>
        <v>4368</v>
      </c>
      <c r="Q43" s="50">
        <f t="shared" si="72"/>
        <v>4833</v>
      </c>
      <c r="R43" s="50">
        <f t="shared" si="72"/>
        <v>5347</v>
      </c>
      <c r="S43" s="50">
        <f t="shared" si="72"/>
        <v>6578</v>
      </c>
      <c r="T43" s="50">
        <f t="shared" si="72"/>
        <v>7647</v>
      </c>
      <c r="U43" s="50">
        <f t="shared" si="72"/>
        <v>8645</v>
      </c>
      <c r="V43" s="50">
        <f t="shared" ref="V43" si="73">SUM(V38:V42)</f>
        <v>8615</v>
      </c>
      <c r="W43" s="50">
        <f t="shared" ref="W43:AB43" si="74">SUM(W38:W42)</f>
        <v>7992</v>
      </c>
      <c r="X43" s="156">
        <f t="shared" si="74"/>
        <v>7353</v>
      </c>
      <c r="Y43" s="50">
        <f t="shared" si="74"/>
        <v>6635</v>
      </c>
      <c r="Z43" s="50">
        <f t="shared" si="74"/>
        <v>5802</v>
      </c>
      <c r="AA43" s="50">
        <f t="shared" si="74"/>
        <v>5309</v>
      </c>
      <c r="AB43" s="50">
        <f t="shared" si="74"/>
        <v>5346</v>
      </c>
      <c r="AC43" s="50">
        <f t="shared" ref="AC43" si="7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76">SUM(AF38:AF42)</f>
        <v>8469</v>
      </c>
      <c r="AG43" s="50">
        <f t="shared" si="76"/>
        <v>9040</v>
      </c>
      <c r="AH43" s="50">
        <f t="shared" ref="AH43:AI43" si="77">SUM(AH38:AH42)</f>
        <v>8986</v>
      </c>
      <c r="AI43" s="156">
        <f t="shared" si="77"/>
        <v>7363</v>
      </c>
      <c r="AJ43" s="50">
        <f t="shared" si="72"/>
        <v>-275</v>
      </c>
      <c r="AK43" s="50">
        <f t="shared" si="72"/>
        <v>-296</v>
      </c>
      <c r="AL43" s="50">
        <f t="shared" si="72"/>
        <v>-456</v>
      </c>
      <c r="AM43" s="50">
        <f t="shared" si="72"/>
        <v>-248</v>
      </c>
      <c r="AN43" s="50">
        <f t="shared" si="72"/>
        <v>-198</v>
      </c>
      <c r="AO43" s="50">
        <f t="shared" si="72"/>
        <v>-794</v>
      </c>
      <c r="AP43" s="50">
        <f t="shared" si="72"/>
        <v>-1310</v>
      </c>
      <c r="AQ43" s="50">
        <f t="shared" ref="AQ43:AR43" si="78">SUM(AQ38:AQ42)</f>
        <v>-1421</v>
      </c>
      <c r="AR43" s="50">
        <f t="shared" si="78"/>
        <v>-1349</v>
      </c>
      <c r="AS43" s="50">
        <f t="shared" ref="AS43:AT43" si="79">SUM(AS38:AS42)</f>
        <v>-1472</v>
      </c>
      <c r="AT43" s="50">
        <f t="shared" si="79"/>
        <v>-1843</v>
      </c>
      <c r="AU43" s="50">
        <f t="shared" ref="AU43:AV43" si="80">SUM(AU38:AU42)</f>
        <v>-1641</v>
      </c>
      <c r="AV43" s="50">
        <f t="shared" si="80"/>
        <v>-1086</v>
      </c>
      <c r="AW43" s="50">
        <f t="shared" ref="AW43:AX43" si="81">SUM(AW38:AW42)</f>
        <v>-978</v>
      </c>
      <c r="AX43" s="50">
        <f t="shared" si="81"/>
        <v>-462</v>
      </c>
      <c r="AY43" s="50">
        <f t="shared" ref="AY43:AZ43" si="82">SUM(AY38:AY42)</f>
        <v>-865</v>
      </c>
      <c r="AZ43" s="50">
        <f t="shared" si="82"/>
        <v>-380</v>
      </c>
      <c r="BA43" s="50">
        <f t="shared" ref="BA43:BB43" si="83">SUM(BA38:BA42)</f>
        <v>-822</v>
      </c>
      <c r="BB43" s="50">
        <f t="shared" si="83"/>
        <v>-395</v>
      </c>
      <c r="BC43" s="50">
        <f t="shared" ref="BC43:BD43" si="84">SUM(BC38:BC42)</f>
        <v>-371</v>
      </c>
      <c r="BD43" s="49">
        <f t="shared" si="84"/>
        <v>629</v>
      </c>
    </row>
    <row r="44" spans="1:56" ht="16.3" x14ac:dyDescent="0.25">
      <c r="A44" s="3">
        <f>+A37+1</f>
        <v>6</v>
      </c>
      <c r="B44" s="174" t="s">
        <v>32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157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5"/>
    </row>
    <row r="45" spans="1:56" x14ac:dyDescent="0.25">
      <c r="A45" s="3"/>
      <c r="B45" s="29" t="s">
        <v>22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158">
        <v>117535.6</v>
      </c>
      <c r="AJ45" s="69">
        <f t="shared" ref="AJ45:AS49" si="85">C45-O45</f>
        <v>-44722.699999999953</v>
      </c>
      <c r="AK45" s="69">
        <f t="shared" si="85"/>
        <v>674.09999999997672</v>
      </c>
      <c r="AL45" s="69">
        <f t="shared" si="85"/>
        <v>167921.32999999996</v>
      </c>
      <c r="AM45" s="69">
        <f t="shared" si="85"/>
        <v>152733.45999999996</v>
      </c>
      <c r="AN45" s="69">
        <f t="shared" si="85"/>
        <v>53474.159999999974</v>
      </c>
      <c r="AO45" s="69">
        <f t="shared" si="85"/>
        <v>172954.38</v>
      </c>
      <c r="AP45" s="69">
        <f t="shared" si="85"/>
        <v>122311.84</v>
      </c>
      <c r="AQ45" s="69">
        <f t="shared" si="85"/>
        <v>95203.44</v>
      </c>
      <c r="AR45" s="69">
        <f t="shared" si="85"/>
        <v>62962.54</v>
      </c>
      <c r="AS45" s="69">
        <f t="shared" si="85"/>
        <v>17647.119999999995</v>
      </c>
      <c r="AT45" s="69">
        <f t="shared" ref="AT45:BC49" si="86">M45-Y45</f>
        <v>-43898.380000000005</v>
      </c>
      <c r="AU45" s="69">
        <f t="shared" si="86"/>
        <v>-83530.069999999949</v>
      </c>
      <c r="AV45" s="69">
        <f t="shared" si="86"/>
        <v>-184885.96999999997</v>
      </c>
      <c r="AW45" s="69">
        <f t="shared" si="86"/>
        <v>-42012.099999999977</v>
      </c>
      <c r="AX45" s="69">
        <f t="shared" si="86"/>
        <v>-240905.08999999997</v>
      </c>
      <c r="AY45" s="69">
        <f t="shared" si="86"/>
        <v>-63975.04999999993</v>
      </c>
      <c r="AZ45" s="69">
        <f t="shared" si="86"/>
        <v>4978.9200000000419</v>
      </c>
      <c r="BA45" s="69">
        <f t="shared" si="86"/>
        <v>-39700.869999999995</v>
      </c>
      <c r="BB45" s="69">
        <f t="shared" si="86"/>
        <v>-89034.34</v>
      </c>
      <c r="BC45" s="69">
        <f t="shared" si="86"/>
        <v>-97124.180000000008</v>
      </c>
      <c r="BD45" s="68">
        <f t="shared" ref="BD45:BM49" si="87">W45-AI45</f>
        <v>-90906.140000000014</v>
      </c>
    </row>
    <row r="46" spans="1:56" x14ac:dyDescent="0.25">
      <c r="A46" s="3"/>
      <c r="B46" s="29" t="s">
        <v>23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158">
        <v>6328.21</v>
      </c>
      <c r="AJ46" s="69">
        <f t="shared" si="85"/>
        <v>99589.41</v>
      </c>
      <c r="AK46" s="69">
        <f t="shared" si="85"/>
        <v>58582.100000000006</v>
      </c>
      <c r="AL46" s="69">
        <f t="shared" si="85"/>
        <v>149251.46000000002</v>
      </c>
      <c r="AM46" s="69">
        <f t="shared" si="85"/>
        <v>213182.57</v>
      </c>
      <c r="AN46" s="69">
        <f t="shared" si="85"/>
        <v>32694.759999999995</v>
      </c>
      <c r="AO46" s="69">
        <f t="shared" si="85"/>
        <v>28420.870000000003</v>
      </c>
      <c r="AP46" s="69">
        <f t="shared" si="85"/>
        <v>-35498.18</v>
      </c>
      <c r="AQ46" s="69">
        <f t="shared" si="85"/>
        <v>-9975.68</v>
      </c>
      <c r="AR46" s="69">
        <f t="shared" si="85"/>
        <v>34437.54</v>
      </c>
      <c r="AS46" s="69">
        <f t="shared" si="85"/>
        <v>19651.349999999999</v>
      </c>
      <c r="AT46" s="69">
        <f t="shared" si="86"/>
        <v>-36446.089999999997</v>
      </c>
      <c r="AU46" s="69">
        <f t="shared" si="86"/>
        <v>-119605.42000000001</v>
      </c>
      <c r="AV46" s="69">
        <f t="shared" si="86"/>
        <v>-27210.51999999999</v>
      </c>
      <c r="AW46" s="69">
        <f t="shared" si="86"/>
        <v>192283.9</v>
      </c>
      <c r="AX46" s="69">
        <f t="shared" si="86"/>
        <v>-22552.030000000013</v>
      </c>
      <c r="AY46" s="69">
        <f t="shared" si="86"/>
        <v>75878.739999999991</v>
      </c>
      <c r="AZ46" s="69">
        <f t="shared" si="86"/>
        <v>20736.380000000005</v>
      </c>
      <c r="BA46" s="69">
        <f t="shared" si="86"/>
        <v>27819.539999999997</v>
      </c>
      <c r="BB46" s="69">
        <f t="shared" si="86"/>
        <v>-3136.6100000000006</v>
      </c>
      <c r="BC46" s="69">
        <f t="shared" si="86"/>
        <v>-2829.1800000000003</v>
      </c>
      <c r="BD46" s="68">
        <f t="shared" si="87"/>
        <v>26282.25</v>
      </c>
    </row>
    <row r="47" spans="1:56" x14ac:dyDescent="0.25">
      <c r="A47" s="3"/>
      <c r="B47" s="29" t="s">
        <v>24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158">
        <v>-2597.62</v>
      </c>
      <c r="AJ47" s="69">
        <f t="shared" si="85"/>
        <v>2529.4499999999971</v>
      </c>
      <c r="AK47" s="69">
        <f t="shared" si="85"/>
        <v>-39653.14</v>
      </c>
      <c r="AL47" s="69">
        <f t="shared" si="85"/>
        <v>-36183.460000000006</v>
      </c>
      <c r="AM47" s="69">
        <f t="shared" si="85"/>
        <v>-2379.0299999999988</v>
      </c>
      <c r="AN47" s="69">
        <f t="shared" si="85"/>
        <v>16940.68</v>
      </c>
      <c r="AO47" s="69">
        <f t="shared" si="85"/>
        <v>17435.62</v>
      </c>
      <c r="AP47" s="69">
        <f t="shared" si="85"/>
        <v>8553.11</v>
      </c>
      <c r="AQ47" s="69">
        <f t="shared" si="85"/>
        <v>13048.34</v>
      </c>
      <c r="AR47" s="69">
        <f t="shared" si="85"/>
        <v>-1385.8900000000003</v>
      </c>
      <c r="AS47" s="69">
        <f t="shared" si="85"/>
        <v>3081.79</v>
      </c>
      <c r="AT47" s="69">
        <f t="shared" si="86"/>
        <v>-12580.580000000002</v>
      </c>
      <c r="AU47" s="69">
        <f t="shared" si="86"/>
        <v>1548.9099999999999</v>
      </c>
      <c r="AV47" s="69">
        <f t="shared" si="86"/>
        <v>18119.339999999997</v>
      </c>
      <c r="AW47" s="69">
        <f t="shared" si="86"/>
        <v>69753.14</v>
      </c>
      <c r="AX47" s="69">
        <f t="shared" si="86"/>
        <v>63757.66</v>
      </c>
      <c r="AY47" s="69">
        <f t="shared" si="86"/>
        <v>30236.719999999998</v>
      </c>
      <c r="AZ47" s="69">
        <f t="shared" si="86"/>
        <v>11078.45</v>
      </c>
      <c r="BA47" s="69">
        <f t="shared" si="86"/>
        <v>-62.579999999999927</v>
      </c>
      <c r="BB47" s="69">
        <f t="shared" si="86"/>
        <v>-11930.41</v>
      </c>
      <c r="BC47" s="69">
        <f t="shared" si="86"/>
        <v>-30138.240000000002</v>
      </c>
      <c r="BD47" s="68">
        <f t="shared" si="87"/>
        <v>7842.51</v>
      </c>
    </row>
    <row r="48" spans="1:56" x14ac:dyDescent="0.25">
      <c r="A48" s="3"/>
      <c r="B48" s="29" t="s">
        <v>25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158">
        <v>6830.54</v>
      </c>
      <c r="AJ48" s="69">
        <f t="shared" si="85"/>
        <v>4589.49</v>
      </c>
      <c r="AK48" s="69">
        <f t="shared" si="85"/>
        <v>-8853.7200000000012</v>
      </c>
      <c r="AL48" s="69">
        <f t="shared" si="85"/>
        <v>-11164.130000000001</v>
      </c>
      <c r="AM48" s="69">
        <f t="shared" si="85"/>
        <v>-5501.6100000000006</v>
      </c>
      <c r="AN48" s="69">
        <f t="shared" si="85"/>
        <v>7515.77</v>
      </c>
      <c r="AO48" s="69">
        <f t="shared" si="85"/>
        <v>15292</v>
      </c>
      <c r="AP48" s="69">
        <f t="shared" si="85"/>
        <v>10621.48</v>
      </c>
      <c r="AQ48" s="69">
        <f t="shared" si="85"/>
        <v>8295.2099999999991</v>
      </c>
      <c r="AR48" s="69">
        <f t="shared" si="85"/>
        <v>2347.9</v>
      </c>
      <c r="AS48" s="69">
        <f t="shared" si="85"/>
        <v>-6050.99</v>
      </c>
      <c r="AT48" s="69">
        <f t="shared" si="86"/>
        <v>-22117.46</v>
      </c>
      <c r="AU48" s="69">
        <f t="shared" si="86"/>
        <v>3091.3099999999995</v>
      </c>
      <c r="AV48" s="69">
        <f t="shared" si="86"/>
        <v>5331.84</v>
      </c>
      <c r="AW48" s="69">
        <f t="shared" si="86"/>
        <v>23939.72</v>
      </c>
      <c r="AX48" s="69">
        <f t="shared" si="86"/>
        <v>16641.160000000003</v>
      </c>
      <c r="AY48" s="69">
        <f t="shared" si="86"/>
        <v>10806.130000000001</v>
      </c>
      <c r="AZ48" s="69">
        <f t="shared" si="86"/>
        <v>2444.4499999999998</v>
      </c>
      <c r="BA48" s="69">
        <f t="shared" si="86"/>
        <v>-7559.75</v>
      </c>
      <c r="BB48" s="69">
        <f t="shared" si="86"/>
        <v>-6240.73</v>
      </c>
      <c r="BC48" s="69">
        <f t="shared" si="86"/>
        <v>-6748.8</v>
      </c>
      <c r="BD48" s="68">
        <f t="shared" si="87"/>
        <v>-6849.44</v>
      </c>
    </row>
    <row r="49" spans="1:56" x14ac:dyDescent="0.25">
      <c r="A49" s="3"/>
      <c r="B49" s="29" t="s">
        <v>26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158">
        <v>2086.86</v>
      </c>
      <c r="AJ49" s="69">
        <f t="shared" si="85"/>
        <v>18360.54</v>
      </c>
      <c r="AK49" s="69">
        <f t="shared" si="85"/>
        <v>66398.259999999995</v>
      </c>
      <c r="AL49" s="69">
        <f t="shared" si="85"/>
        <v>-6345.6399999999994</v>
      </c>
      <c r="AM49" s="69">
        <f t="shared" si="85"/>
        <v>11123.5</v>
      </c>
      <c r="AN49" s="69">
        <f t="shared" si="85"/>
        <v>-7648.2199999999993</v>
      </c>
      <c r="AO49" s="69">
        <f t="shared" si="85"/>
        <v>-5371.18</v>
      </c>
      <c r="AP49" s="69">
        <f t="shared" si="85"/>
        <v>-5912.18</v>
      </c>
      <c r="AQ49" s="69">
        <f t="shared" si="85"/>
        <v>-4762.71</v>
      </c>
      <c r="AR49" s="69">
        <f t="shared" si="85"/>
        <v>30.55</v>
      </c>
      <c r="AS49" s="69">
        <f t="shared" si="85"/>
        <v>0</v>
      </c>
      <c r="AT49" s="69">
        <f t="shared" si="86"/>
        <v>-12216.39</v>
      </c>
      <c r="AU49" s="69">
        <f t="shared" si="86"/>
        <v>105.57000000000016</v>
      </c>
      <c r="AV49" s="69">
        <f t="shared" si="86"/>
        <v>2578</v>
      </c>
      <c r="AW49" s="69">
        <f t="shared" si="86"/>
        <v>33783.740000000005</v>
      </c>
      <c r="AX49" s="69">
        <f t="shared" si="86"/>
        <v>5503.3099999999977</v>
      </c>
      <c r="AY49" s="69">
        <f t="shared" si="86"/>
        <v>18962.260000000002</v>
      </c>
      <c r="AZ49" s="69">
        <f t="shared" si="86"/>
        <v>16628.189999999999</v>
      </c>
      <c r="BA49" s="69">
        <f t="shared" si="86"/>
        <v>505.40000000000055</v>
      </c>
      <c r="BB49" s="69">
        <f t="shared" si="86"/>
        <v>2271.2600000000002</v>
      </c>
      <c r="BC49" s="69">
        <f t="shared" si="86"/>
        <v>451.75</v>
      </c>
      <c r="BD49" s="68">
        <f t="shared" si="87"/>
        <v>-2117.4100000000003</v>
      </c>
    </row>
    <row r="50" spans="1:56" x14ac:dyDescent="0.25">
      <c r="A50" s="3"/>
      <c r="B50" s="29" t="s">
        <v>27</v>
      </c>
      <c r="C50" s="96">
        <f>SUM(C45:C49)</f>
        <v>995896.19000000006</v>
      </c>
      <c r="D50" s="69">
        <f>SUM(D45:D49)</f>
        <v>1379174</v>
      </c>
      <c r="E50" s="69">
        <f t="shared" ref="E50:AP50" si="88">SUM(E45:E49)</f>
        <v>1115136</v>
      </c>
      <c r="F50" s="69">
        <f t="shared" si="88"/>
        <v>1011451</v>
      </c>
      <c r="G50" s="69">
        <f t="shared" si="88"/>
        <v>601157</v>
      </c>
      <c r="H50" s="69">
        <f t="shared" si="88"/>
        <v>400240</v>
      </c>
      <c r="I50" s="69">
        <f t="shared" si="88"/>
        <v>186720</v>
      </c>
      <c r="J50" s="69">
        <f t="shared" si="88"/>
        <v>148951</v>
      </c>
      <c r="K50" s="69">
        <f t="shared" si="88"/>
        <v>162828</v>
      </c>
      <c r="L50" s="69">
        <f t="shared" si="88"/>
        <v>203039</v>
      </c>
      <c r="M50" s="69">
        <f t="shared" si="88"/>
        <v>385531</v>
      </c>
      <c r="N50" s="98">
        <f t="shared" si="88"/>
        <v>647718</v>
      </c>
      <c r="O50" s="69">
        <f t="shared" si="88"/>
        <v>915550</v>
      </c>
      <c r="P50" s="69">
        <f t="shared" si="88"/>
        <v>1302026.3999999999</v>
      </c>
      <c r="Q50" s="69">
        <f t="shared" si="88"/>
        <v>851656.44000000006</v>
      </c>
      <c r="R50" s="69">
        <f t="shared" si="88"/>
        <v>642292.1100000001</v>
      </c>
      <c r="S50" s="69">
        <f t="shared" si="88"/>
        <v>498179.85</v>
      </c>
      <c r="T50" s="69">
        <f t="shared" si="88"/>
        <v>171508.31</v>
      </c>
      <c r="U50" s="69">
        <f t="shared" si="88"/>
        <v>86643.93</v>
      </c>
      <c r="V50" s="69">
        <f t="shared" ref="V50" si="89">SUM(V45:V49)</f>
        <v>47142.400000000009</v>
      </c>
      <c r="W50" s="69">
        <f t="shared" ref="W50:AB50" si="90">SUM(W45:W49)</f>
        <v>64435.359999999993</v>
      </c>
      <c r="X50" s="158">
        <f t="shared" si="90"/>
        <v>168709.72999999998</v>
      </c>
      <c r="Y50" s="69">
        <f t="shared" si="90"/>
        <v>512789.9</v>
      </c>
      <c r="Z50" s="69">
        <f t="shared" si="90"/>
        <v>846107.7</v>
      </c>
      <c r="AA50" s="69">
        <f t="shared" si="90"/>
        <v>1101617.3099999998</v>
      </c>
      <c r="AB50" s="69">
        <f t="shared" si="90"/>
        <v>1024278</v>
      </c>
      <c r="AC50" s="69">
        <f t="shared" ref="AC50" si="9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92">SUM(AF45:AF49)</f>
        <v>190506.56999999998</v>
      </c>
      <c r="AG50" s="69">
        <f t="shared" si="92"/>
        <v>194714.76</v>
      </c>
      <c r="AH50" s="69">
        <f t="shared" ref="AH50:AI50" si="93">SUM(AH45:AH49)</f>
        <v>183531.05</v>
      </c>
      <c r="AI50" s="158">
        <f t="shared" si="93"/>
        <v>130183.59000000001</v>
      </c>
      <c r="AJ50" s="69">
        <f t="shared" si="88"/>
        <v>80346.190000000046</v>
      </c>
      <c r="AK50" s="69">
        <f t="shared" si="88"/>
        <v>77147.599999999977</v>
      </c>
      <c r="AL50" s="69">
        <f t="shared" si="88"/>
        <v>263479.55999999994</v>
      </c>
      <c r="AM50" s="69">
        <f t="shared" si="88"/>
        <v>369158.89</v>
      </c>
      <c r="AN50" s="69">
        <f t="shared" si="88"/>
        <v>102977.14999999998</v>
      </c>
      <c r="AO50" s="69">
        <f t="shared" si="88"/>
        <v>228731.69</v>
      </c>
      <c r="AP50" s="69">
        <f t="shared" si="88"/>
        <v>100076.07</v>
      </c>
      <c r="AQ50" s="69">
        <f t="shared" ref="AQ50:AR50" si="94">SUM(AQ45:AQ49)</f>
        <v>101808.59999999999</v>
      </c>
      <c r="AR50" s="69">
        <f t="shared" si="94"/>
        <v>98392.639999999999</v>
      </c>
      <c r="AS50" s="69">
        <f t="shared" ref="AS50:AT50" si="95">SUM(AS45:AS49)</f>
        <v>34329.269999999997</v>
      </c>
      <c r="AT50" s="69">
        <f t="shared" si="95"/>
        <v>-127258.90000000001</v>
      </c>
      <c r="AU50" s="69">
        <f t="shared" ref="AU50:AV50" si="96">SUM(AU45:AU49)</f>
        <v>-198389.69999999995</v>
      </c>
      <c r="AV50" s="69">
        <f t="shared" si="96"/>
        <v>-186067.30999999997</v>
      </c>
      <c r="AW50" s="69">
        <f t="shared" ref="AW50:AX50" si="97">SUM(AW45:AW49)</f>
        <v>277748.40000000002</v>
      </c>
      <c r="AX50" s="69">
        <f t="shared" si="97"/>
        <v>-177554.99</v>
      </c>
      <c r="AY50" s="69">
        <f t="shared" ref="AY50:AZ50" si="98">SUM(AY45:AY49)</f>
        <v>71908.800000000076</v>
      </c>
      <c r="AZ50" s="69">
        <f t="shared" si="98"/>
        <v>55866.390000000043</v>
      </c>
      <c r="BA50" s="69">
        <f t="shared" ref="BA50:BB50" si="99">SUM(BA45:BA49)</f>
        <v>-18998.259999999995</v>
      </c>
      <c r="BB50" s="69">
        <f t="shared" si="99"/>
        <v>-108070.83</v>
      </c>
      <c r="BC50" s="69">
        <f t="shared" ref="BC50:BD50" si="100">SUM(BC45:BC49)</f>
        <v>-136388.65000000002</v>
      </c>
      <c r="BD50" s="68">
        <f t="shared" si="100"/>
        <v>-65748.23000000001</v>
      </c>
    </row>
    <row r="51" spans="1:56" ht="16.3" x14ac:dyDescent="0.25">
      <c r="A51" s="3">
        <f>+A44+1</f>
        <v>7</v>
      </c>
      <c r="B51" s="183" t="s">
        <v>33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58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8"/>
    </row>
    <row r="52" spans="1:56" x14ac:dyDescent="0.25">
      <c r="A52" s="3"/>
      <c r="B52" s="29" t="s">
        <v>22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158">
        <v>108193.82</v>
      </c>
      <c r="AJ52" s="69">
        <f t="shared" ref="AJ52:AS56" si="101">C52-O52</f>
        <v>5605.9699999999721</v>
      </c>
      <c r="AK52" s="69">
        <f t="shared" si="101"/>
        <v>-83043.400000000023</v>
      </c>
      <c r="AL52" s="69">
        <f t="shared" si="101"/>
        <v>-39199.510000000009</v>
      </c>
      <c r="AM52" s="69">
        <f t="shared" si="101"/>
        <v>128314.03000000003</v>
      </c>
      <c r="AN52" s="69">
        <f t="shared" si="101"/>
        <v>48336.200000000012</v>
      </c>
      <c r="AO52" s="69">
        <f t="shared" si="101"/>
        <v>-4073.8099999999977</v>
      </c>
      <c r="AP52" s="69">
        <f t="shared" si="101"/>
        <v>107636.57</v>
      </c>
      <c r="AQ52" s="69">
        <f t="shared" si="101"/>
        <v>57269.99</v>
      </c>
      <c r="AR52" s="69">
        <f t="shared" si="101"/>
        <v>45709.86</v>
      </c>
      <c r="AS52" s="69">
        <f t="shared" si="101"/>
        <v>34292.239999999998</v>
      </c>
      <c r="AT52" s="69">
        <f t="shared" ref="AT52:BC56" si="102">M52-Y52</f>
        <v>-19556.369999999995</v>
      </c>
      <c r="AU52" s="69">
        <f t="shared" si="102"/>
        <v>-98953.919999999984</v>
      </c>
      <c r="AV52" s="69">
        <f t="shared" si="102"/>
        <v>-111762.56</v>
      </c>
      <c r="AW52" s="69">
        <f t="shared" si="102"/>
        <v>-231018.59999999998</v>
      </c>
      <c r="AX52" s="69">
        <f t="shared" si="102"/>
        <v>-110523.64000000001</v>
      </c>
      <c r="AY52" s="69">
        <f t="shared" si="102"/>
        <v>-246340.53000000003</v>
      </c>
      <c r="AZ52" s="69">
        <f t="shared" si="102"/>
        <v>-50702.710000000021</v>
      </c>
      <c r="BA52" s="69">
        <f t="shared" si="102"/>
        <v>1082.8400000000256</v>
      </c>
      <c r="BB52" s="69">
        <f t="shared" si="102"/>
        <v>-30488.62000000001</v>
      </c>
      <c r="BC52" s="69">
        <f t="shared" si="102"/>
        <v>-70389.22</v>
      </c>
      <c r="BD52" s="68">
        <f t="shared" ref="BD52:BM56" si="103">W52-AI52</f>
        <v>-84530.680000000008</v>
      </c>
    </row>
    <row r="53" spans="1:56" x14ac:dyDescent="0.25">
      <c r="A53" s="3"/>
      <c r="B53" s="29" t="s">
        <v>23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158">
        <v>5192.0200000000004</v>
      </c>
      <c r="AJ53" s="69">
        <f t="shared" si="101"/>
        <v>39592.200000000012</v>
      </c>
      <c r="AK53" s="69">
        <f t="shared" si="101"/>
        <v>45986.55</v>
      </c>
      <c r="AL53" s="69">
        <f t="shared" si="101"/>
        <v>111460.32</v>
      </c>
      <c r="AM53" s="69">
        <f t="shared" si="101"/>
        <v>106698.59</v>
      </c>
      <c r="AN53" s="69">
        <f t="shared" si="101"/>
        <v>147802.47</v>
      </c>
      <c r="AO53" s="69">
        <f t="shared" si="101"/>
        <v>12752.339999999997</v>
      </c>
      <c r="AP53" s="69">
        <f t="shared" si="101"/>
        <v>18422.830000000002</v>
      </c>
      <c r="AQ53" s="69">
        <f t="shared" si="101"/>
        <v>-32799.129999999997</v>
      </c>
      <c r="AR53" s="69">
        <f t="shared" si="101"/>
        <v>-11642.43</v>
      </c>
      <c r="AS53" s="69">
        <f t="shared" si="101"/>
        <v>22740.440000000002</v>
      </c>
      <c r="AT53" s="69">
        <f t="shared" si="102"/>
        <v>-4743.3000000000029</v>
      </c>
      <c r="AU53" s="69">
        <f t="shared" si="102"/>
        <v>-21277.67</v>
      </c>
      <c r="AV53" s="69">
        <f t="shared" si="102"/>
        <v>13839.589999999997</v>
      </c>
      <c r="AW53" s="69">
        <f t="shared" si="102"/>
        <v>-24110.550000000003</v>
      </c>
      <c r="AX53" s="69">
        <f t="shared" si="102"/>
        <v>105083.43</v>
      </c>
      <c r="AY53" s="69">
        <f t="shared" si="102"/>
        <v>-15300.529999999999</v>
      </c>
      <c r="AZ53" s="69">
        <f t="shared" si="102"/>
        <v>115313.13</v>
      </c>
      <c r="BA53" s="69">
        <f t="shared" si="102"/>
        <v>19637.54</v>
      </c>
      <c r="BB53" s="69">
        <f t="shared" si="102"/>
        <v>26166.62</v>
      </c>
      <c r="BC53" s="69">
        <f t="shared" si="102"/>
        <v>-2921.5600000000049</v>
      </c>
      <c r="BD53" s="68">
        <f t="shared" si="103"/>
        <v>27027.41</v>
      </c>
    </row>
    <row r="54" spans="1:56" x14ac:dyDescent="0.25">
      <c r="A54" s="3"/>
      <c r="B54" s="29" t="s">
        <v>24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158">
        <v>20553.07</v>
      </c>
      <c r="AJ54" s="69">
        <f t="shared" si="101"/>
        <v>-3598.130000000001</v>
      </c>
      <c r="AK54" s="69">
        <f t="shared" si="101"/>
        <v>-13289.330000000002</v>
      </c>
      <c r="AL54" s="69">
        <f t="shared" si="101"/>
        <v>-17783.190000000002</v>
      </c>
      <c r="AM54" s="69">
        <f t="shared" si="101"/>
        <v>-9626.4499999999971</v>
      </c>
      <c r="AN54" s="69">
        <f t="shared" si="101"/>
        <v>-781</v>
      </c>
      <c r="AO54" s="69">
        <f t="shared" si="101"/>
        <v>12856.07</v>
      </c>
      <c r="AP54" s="69">
        <f t="shared" si="101"/>
        <v>15294.39</v>
      </c>
      <c r="AQ54" s="69">
        <f t="shared" si="101"/>
        <v>-192.36000000000013</v>
      </c>
      <c r="AR54" s="69">
        <f t="shared" si="101"/>
        <v>5307.06</v>
      </c>
      <c r="AS54" s="69">
        <f t="shared" si="101"/>
        <v>-3507.6099999999997</v>
      </c>
      <c r="AT54" s="69">
        <f t="shared" si="102"/>
        <v>-180.76999999999998</v>
      </c>
      <c r="AU54" s="69">
        <f t="shared" si="102"/>
        <v>-4726.2800000000007</v>
      </c>
      <c r="AV54" s="69">
        <f t="shared" si="102"/>
        <v>4095.0600000000013</v>
      </c>
      <c r="AW54" s="69">
        <f t="shared" si="102"/>
        <v>15630.330000000002</v>
      </c>
      <c r="AX54" s="69">
        <f t="shared" si="102"/>
        <v>31763.930000000004</v>
      </c>
      <c r="AY54" s="69">
        <f t="shared" si="102"/>
        <v>41485.25</v>
      </c>
      <c r="AZ54" s="69">
        <f t="shared" si="102"/>
        <v>22490.16</v>
      </c>
      <c r="BA54" s="69">
        <f t="shared" si="102"/>
        <v>5814.17</v>
      </c>
      <c r="BB54" s="69">
        <f t="shared" si="102"/>
        <v>-5485.93</v>
      </c>
      <c r="BC54" s="69">
        <f t="shared" si="102"/>
        <v>-7478.9699999999993</v>
      </c>
      <c r="BD54" s="68">
        <f t="shared" si="103"/>
        <v>-25679.13</v>
      </c>
    </row>
    <row r="55" spans="1:56" x14ac:dyDescent="0.25">
      <c r="A55" s="3"/>
      <c r="B55" s="29" t="s">
        <v>25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158">
        <v>906.73</v>
      </c>
      <c r="AJ55" s="69">
        <f t="shared" si="101"/>
        <v>-2109</v>
      </c>
      <c r="AK55" s="69">
        <f t="shared" si="101"/>
        <v>2373.9599999999991</v>
      </c>
      <c r="AL55" s="69">
        <f t="shared" si="101"/>
        <v>21320.04</v>
      </c>
      <c r="AM55" s="69">
        <f t="shared" si="101"/>
        <v>-1750.2700000000004</v>
      </c>
      <c r="AN55" s="69">
        <f t="shared" si="101"/>
        <v>-2152.0300000000007</v>
      </c>
      <c r="AO55" s="69">
        <f t="shared" si="101"/>
        <v>-880.33999999999992</v>
      </c>
      <c r="AP55" s="69">
        <f t="shared" si="101"/>
        <v>13285.21</v>
      </c>
      <c r="AQ55" s="69">
        <f t="shared" si="101"/>
        <v>10790.99</v>
      </c>
      <c r="AR55" s="69">
        <f t="shared" si="101"/>
        <v>4207.96</v>
      </c>
      <c r="AS55" s="69">
        <f t="shared" si="101"/>
        <v>2079.4499999999998</v>
      </c>
      <c r="AT55" s="69">
        <f t="shared" si="102"/>
        <v>121.09000000000015</v>
      </c>
      <c r="AU55" s="69">
        <f t="shared" si="102"/>
        <v>4254.9799999999996</v>
      </c>
      <c r="AV55" s="69">
        <f t="shared" si="102"/>
        <v>3613.1499999999996</v>
      </c>
      <c r="AW55" s="69">
        <f t="shared" si="102"/>
        <v>3563.0400000000009</v>
      </c>
      <c r="AX55" s="69">
        <f t="shared" si="102"/>
        <v>-3736.7800000000025</v>
      </c>
      <c r="AY55" s="69">
        <f t="shared" si="102"/>
        <v>743.65000000000055</v>
      </c>
      <c r="AZ55" s="69">
        <f t="shared" si="102"/>
        <v>16029.12</v>
      </c>
      <c r="BA55" s="69">
        <f t="shared" si="102"/>
        <v>2709.6499999999996</v>
      </c>
      <c r="BB55" s="69">
        <f t="shared" si="102"/>
        <v>-4823.84</v>
      </c>
      <c r="BC55" s="69">
        <f t="shared" si="102"/>
        <v>-1980.2299999999996</v>
      </c>
      <c r="BD55" s="68">
        <f t="shared" si="103"/>
        <v>-4763.6900000000005</v>
      </c>
    </row>
    <row r="56" spans="1:56" x14ac:dyDescent="0.25">
      <c r="A56" s="3"/>
      <c r="B56" s="29" t="s">
        <v>26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158">
        <v>1321.96</v>
      </c>
      <c r="AJ56" s="69">
        <f t="shared" si="101"/>
        <v>1828.0900000000001</v>
      </c>
      <c r="AK56" s="69">
        <f t="shared" si="101"/>
        <v>-1584.2799999999997</v>
      </c>
      <c r="AL56" s="69">
        <f t="shared" si="101"/>
        <v>-8486.380000000001</v>
      </c>
      <c r="AM56" s="69">
        <f t="shared" si="101"/>
        <v>-16814.14</v>
      </c>
      <c r="AN56" s="69">
        <f t="shared" si="101"/>
        <v>30051.77</v>
      </c>
      <c r="AO56" s="69">
        <f t="shared" si="101"/>
        <v>-15980.75</v>
      </c>
      <c r="AP56" s="69">
        <f t="shared" si="101"/>
        <v>-3111.3599999999997</v>
      </c>
      <c r="AQ56" s="69">
        <f t="shared" si="101"/>
        <v>223</v>
      </c>
      <c r="AR56" s="69">
        <f t="shared" si="101"/>
        <v>0</v>
      </c>
      <c r="AS56" s="69">
        <f t="shared" si="101"/>
        <v>-316.61999999999989</v>
      </c>
      <c r="AT56" s="69">
        <f t="shared" si="102"/>
        <v>2447</v>
      </c>
      <c r="AU56" s="69">
        <f t="shared" si="102"/>
        <v>2447</v>
      </c>
      <c r="AV56" s="69">
        <f t="shared" si="102"/>
        <v>2604</v>
      </c>
      <c r="AW56" s="69">
        <f t="shared" si="102"/>
        <v>5393.28</v>
      </c>
      <c r="AX56" s="69">
        <f t="shared" si="102"/>
        <v>21788.880000000001</v>
      </c>
      <c r="AY56" s="69">
        <f t="shared" si="102"/>
        <v>16814.14</v>
      </c>
      <c r="AZ56" s="69">
        <f t="shared" si="102"/>
        <v>22656.28</v>
      </c>
      <c r="BA56" s="69">
        <f t="shared" si="102"/>
        <v>19772.16</v>
      </c>
      <c r="BB56" s="69">
        <f t="shared" si="102"/>
        <v>5353.83</v>
      </c>
      <c r="BC56" s="69">
        <f t="shared" si="102"/>
        <v>563.08000000000004</v>
      </c>
      <c r="BD56" s="68">
        <f t="shared" si="103"/>
        <v>-1321.96</v>
      </c>
    </row>
    <row r="57" spans="1:56" x14ac:dyDescent="0.25">
      <c r="A57" s="3"/>
      <c r="B57" s="29" t="s">
        <v>27</v>
      </c>
      <c r="C57" s="96">
        <f>SUM(C52:C56)</f>
        <v>531994.13</v>
      </c>
      <c r="D57" s="69">
        <f>SUM(D52:D56)</f>
        <v>656751</v>
      </c>
      <c r="E57" s="69">
        <f t="shared" ref="E57:AP57" si="104">SUM(E52:E56)</f>
        <v>951754</v>
      </c>
      <c r="F57" s="69">
        <f t="shared" si="104"/>
        <v>826045</v>
      </c>
      <c r="G57" s="69">
        <f t="shared" si="104"/>
        <v>769916</v>
      </c>
      <c r="H57" s="69">
        <f t="shared" si="104"/>
        <v>404653</v>
      </c>
      <c r="I57" s="69">
        <f t="shared" si="104"/>
        <v>276490</v>
      </c>
      <c r="J57" s="69">
        <f t="shared" si="104"/>
        <v>99006</v>
      </c>
      <c r="K57" s="69">
        <f t="shared" si="104"/>
        <v>90482</v>
      </c>
      <c r="L57" s="69">
        <f t="shared" si="104"/>
        <v>142051</v>
      </c>
      <c r="M57" s="69">
        <f t="shared" si="104"/>
        <v>148099</v>
      </c>
      <c r="N57" s="98">
        <f t="shared" si="104"/>
        <v>278139</v>
      </c>
      <c r="O57" s="69">
        <f t="shared" si="104"/>
        <v>490675</v>
      </c>
      <c r="P57" s="69">
        <f t="shared" si="104"/>
        <v>706307.5</v>
      </c>
      <c r="Q57" s="69">
        <f t="shared" si="104"/>
        <v>884442.71999999986</v>
      </c>
      <c r="R57" s="69">
        <f t="shared" si="104"/>
        <v>619223.24</v>
      </c>
      <c r="S57" s="69">
        <f t="shared" si="104"/>
        <v>546658.59</v>
      </c>
      <c r="T57" s="69">
        <f t="shared" si="104"/>
        <v>399979.49</v>
      </c>
      <c r="U57" s="69">
        <f t="shared" si="104"/>
        <v>124962.35999999999</v>
      </c>
      <c r="V57" s="69">
        <f t="shared" ref="V57" si="105">SUM(V52:V56)</f>
        <v>63713.51</v>
      </c>
      <c r="W57" s="69">
        <f t="shared" ref="W57:AB57" si="106">SUM(W52:W56)</f>
        <v>46899.55</v>
      </c>
      <c r="X57" s="158">
        <f t="shared" si="106"/>
        <v>86763.1</v>
      </c>
      <c r="Y57" s="69">
        <f t="shared" si="106"/>
        <v>170011.34999999998</v>
      </c>
      <c r="Z57" s="69">
        <f t="shared" si="106"/>
        <v>396394.89</v>
      </c>
      <c r="AA57" s="69">
        <f t="shared" si="106"/>
        <v>578285.75999999989</v>
      </c>
      <c r="AB57" s="69">
        <f t="shared" si="106"/>
        <v>936850</v>
      </c>
      <c r="AC57" s="69">
        <f t="shared" ref="AC57" si="10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08">SUM(AF52:AF56)</f>
        <v>350963.13</v>
      </c>
      <c r="AG57" s="69">
        <f t="shared" si="108"/>
        <v>134240.30000000002</v>
      </c>
      <c r="AH57" s="69">
        <f t="shared" ref="AH57:AI57" si="109">SUM(AH52:AH56)</f>
        <v>145920.40999999997</v>
      </c>
      <c r="AI57" s="158">
        <f t="shared" si="109"/>
        <v>136167.6</v>
      </c>
      <c r="AJ57" s="69">
        <f t="shared" si="104"/>
        <v>41319.129999999976</v>
      </c>
      <c r="AK57" s="69">
        <f t="shared" si="104"/>
        <v>-49556.500000000022</v>
      </c>
      <c r="AL57" s="69">
        <f t="shared" si="104"/>
        <v>67311.28</v>
      </c>
      <c r="AM57" s="69">
        <f t="shared" si="104"/>
        <v>206821.76000000007</v>
      </c>
      <c r="AN57" s="69">
        <f t="shared" si="104"/>
        <v>223257.41</v>
      </c>
      <c r="AO57" s="69">
        <f t="shared" si="104"/>
        <v>4673.5099999999984</v>
      </c>
      <c r="AP57" s="69">
        <f t="shared" si="104"/>
        <v>151527.64000000001</v>
      </c>
      <c r="AQ57" s="69">
        <f t="shared" ref="AQ57:AR57" si="110">SUM(AQ52:AQ56)</f>
        <v>35292.49</v>
      </c>
      <c r="AR57" s="69">
        <f t="shared" si="110"/>
        <v>43582.45</v>
      </c>
      <c r="AS57" s="69">
        <f t="shared" ref="AS57:AT57" si="111">SUM(AS52:AS56)</f>
        <v>55287.899999999994</v>
      </c>
      <c r="AT57" s="69">
        <f t="shared" si="111"/>
        <v>-21912.35</v>
      </c>
      <c r="AU57" s="69">
        <f t="shared" ref="AU57:AV57" si="112">SUM(AU52:AU56)</f>
        <v>-118255.88999999998</v>
      </c>
      <c r="AV57" s="69">
        <f t="shared" si="112"/>
        <v>-87610.760000000009</v>
      </c>
      <c r="AW57" s="69">
        <f t="shared" ref="AW57:AX57" si="113">SUM(AW52:AW56)</f>
        <v>-230542.49999999994</v>
      </c>
      <c r="AX57" s="69">
        <f t="shared" si="113"/>
        <v>44375.819999999978</v>
      </c>
      <c r="AY57" s="69">
        <f t="shared" ref="AY57:AZ57" si="114">SUM(AY52:AY56)</f>
        <v>-202598.02000000002</v>
      </c>
      <c r="AZ57" s="69">
        <f t="shared" si="114"/>
        <v>125785.97999999998</v>
      </c>
      <c r="BA57" s="69">
        <f t="shared" ref="BA57:BB57" si="115">SUM(BA52:BA56)</f>
        <v>49016.36000000003</v>
      </c>
      <c r="BB57" s="69">
        <f t="shared" si="115"/>
        <v>-9277.9400000000114</v>
      </c>
      <c r="BC57" s="69">
        <f t="shared" ref="BC57:BD57" si="116">SUM(BC52:BC56)</f>
        <v>-82206.899999999994</v>
      </c>
      <c r="BD57" s="68">
        <f t="shared" si="116"/>
        <v>-89268.050000000017</v>
      </c>
    </row>
    <row r="58" spans="1:56" ht="16.3" x14ac:dyDescent="0.25">
      <c r="A58" s="3">
        <f>+A51+1</f>
        <v>8</v>
      </c>
      <c r="B58" s="183" t="s">
        <v>34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158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8"/>
    </row>
    <row r="59" spans="1:56" x14ac:dyDescent="0.25">
      <c r="A59" s="3"/>
      <c r="B59" s="29" t="s">
        <v>22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158">
        <v>2726750.69</v>
      </c>
      <c r="AJ59" s="69">
        <f t="shared" ref="AJ59:AS63" si="117">C59-O59</f>
        <v>-147749.87</v>
      </c>
      <c r="AK59" s="69">
        <f t="shared" si="117"/>
        <v>-218167.56999999995</v>
      </c>
      <c r="AL59" s="69">
        <f t="shared" si="117"/>
        <v>-350263.43999999994</v>
      </c>
      <c r="AM59" s="69">
        <f t="shared" si="117"/>
        <v>-398359.74</v>
      </c>
      <c r="AN59" s="69">
        <f t="shared" si="117"/>
        <v>-507482.40999999992</v>
      </c>
      <c r="AO59" s="69">
        <f t="shared" si="117"/>
        <v>-768878.02</v>
      </c>
      <c r="AP59" s="69">
        <f t="shared" si="117"/>
        <v>-969190.71</v>
      </c>
      <c r="AQ59" s="69">
        <f t="shared" si="117"/>
        <v>-1124632.6399999999</v>
      </c>
      <c r="AR59" s="69">
        <f t="shared" si="117"/>
        <v>-1203083.3999999999</v>
      </c>
      <c r="AS59" s="69">
        <f t="shared" si="117"/>
        <v>-1247353.1299999999</v>
      </c>
      <c r="AT59" s="69">
        <f t="shared" ref="AT59:BC63" si="118">M59-Y59</f>
        <v>-1479179.38</v>
      </c>
      <c r="AU59" s="69">
        <f t="shared" si="118"/>
        <v>-1533124.9000000001</v>
      </c>
      <c r="AV59" s="69">
        <f t="shared" si="118"/>
        <v>-1588156.2999999998</v>
      </c>
      <c r="AW59" s="69">
        <f t="shared" si="118"/>
        <v>-1668869.4300000002</v>
      </c>
      <c r="AX59" s="69">
        <f t="shared" si="118"/>
        <v>-1714215.7400000002</v>
      </c>
      <c r="AY59" s="69">
        <f t="shared" si="118"/>
        <v>-1777477.86</v>
      </c>
      <c r="AZ59" s="69">
        <f t="shared" si="118"/>
        <v>-1761759.2</v>
      </c>
      <c r="BA59" s="69">
        <f t="shared" si="118"/>
        <v>-1531530.8399999999</v>
      </c>
      <c r="BB59" s="69">
        <f t="shared" si="118"/>
        <v>-1257272.3199999998</v>
      </c>
      <c r="BC59" s="69">
        <f t="shared" si="118"/>
        <v>-947373.92999999993</v>
      </c>
      <c r="BD59" s="68">
        <f t="shared" ref="BD59:BM63" si="119">W59-AI59</f>
        <v>-737676.29</v>
      </c>
    </row>
    <row r="60" spans="1:56" x14ac:dyDescent="0.25">
      <c r="A60" s="3"/>
      <c r="B60" s="29" t="s">
        <v>23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158">
        <v>18675.43</v>
      </c>
      <c r="AJ60" s="69">
        <f t="shared" si="117"/>
        <v>71312.31</v>
      </c>
      <c r="AK60" s="69">
        <f t="shared" si="117"/>
        <v>100058.95000000001</v>
      </c>
      <c r="AL60" s="69">
        <f t="shared" si="117"/>
        <v>145149.83000000002</v>
      </c>
      <c r="AM60" s="69">
        <f t="shared" si="117"/>
        <v>201027.46999999997</v>
      </c>
      <c r="AN60" s="69">
        <f t="shared" si="117"/>
        <v>277179.46999999997</v>
      </c>
      <c r="AO60" s="69">
        <f t="shared" si="117"/>
        <v>129997.94</v>
      </c>
      <c r="AP60" s="69">
        <f t="shared" si="117"/>
        <v>-5149.8499999999767</v>
      </c>
      <c r="AQ60" s="69">
        <f t="shared" si="117"/>
        <v>-93745.339999999967</v>
      </c>
      <c r="AR60" s="69">
        <f t="shared" si="117"/>
        <v>-205536.02000000002</v>
      </c>
      <c r="AS60" s="69">
        <f t="shared" si="117"/>
        <v>-265814.90000000002</v>
      </c>
      <c r="AT60" s="69">
        <f t="shared" si="118"/>
        <v>-222740.71999999997</v>
      </c>
      <c r="AU60" s="69">
        <f t="shared" si="118"/>
        <v>-122067.64999999997</v>
      </c>
      <c r="AV60" s="69">
        <f t="shared" si="118"/>
        <v>13322.289999999979</v>
      </c>
      <c r="AW60" s="69">
        <f t="shared" si="118"/>
        <v>-24940.950000000012</v>
      </c>
      <c r="AX60" s="69">
        <f t="shared" si="118"/>
        <v>-3182.9500000000116</v>
      </c>
      <c r="AY60" s="69">
        <f t="shared" si="118"/>
        <v>74164.280000000028</v>
      </c>
      <c r="AZ60" s="69">
        <f t="shared" si="118"/>
        <v>43744.290000000037</v>
      </c>
      <c r="BA60" s="69">
        <f t="shared" si="118"/>
        <v>162395.82</v>
      </c>
      <c r="BB60" s="69">
        <f t="shared" si="118"/>
        <v>162632.31999999995</v>
      </c>
      <c r="BC60" s="69">
        <f t="shared" si="118"/>
        <v>197434.62</v>
      </c>
      <c r="BD60" s="68">
        <f t="shared" si="119"/>
        <v>594543.59</v>
      </c>
    </row>
    <row r="61" spans="1:56" x14ac:dyDescent="0.25">
      <c r="A61" s="3"/>
      <c r="B61" s="29" t="s">
        <v>24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158">
        <v>1586.11</v>
      </c>
      <c r="AJ61" s="69">
        <f t="shared" si="117"/>
        <v>3137.37</v>
      </c>
      <c r="AK61" s="69">
        <f t="shared" si="117"/>
        <v>-6061.4399999999987</v>
      </c>
      <c r="AL61" s="69">
        <f t="shared" si="117"/>
        <v>-27485.97</v>
      </c>
      <c r="AM61" s="69">
        <f t="shared" si="117"/>
        <v>-42413.630000000005</v>
      </c>
      <c r="AN61" s="69">
        <f t="shared" si="117"/>
        <v>-73980.62</v>
      </c>
      <c r="AO61" s="69">
        <f t="shared" si="117"/>
        <v>-87491.14</v>
      </c>
      <c r="AP61" s="69">
        <f t="shared" si="117"/>
        <v>-58506.39</v>
      </c>
      <c r="AQ61" s="69">
        <f t="shared" si="117"/>
        <v>-57471.24</v>
      </c>
      <c r="AR61" s="69">
        <f t="shared" si="117"/>
        <v>-54028.160000000003</v>
      </c>
      <c r="AS61" s="69">
        <f t="shared" si="117"/>
        <v>-31842.29</v>
      </c>
      <c r="AT61" s="69">
        <f t="shared" si="118"/>
        <v>-36685.490000000005</v>
      </c>
      <c r="AU61" s="69">
        <f t="shared" si="118"/>
        <v>-40956.189999999995</v>
      </c>
      <c r="AV61" s="69">
        <f t="shared" si="118"/>
        <v>-38099.78</v>
      </c>
      <c r="AW61" s="69">
        <f t="shared" si="118"/>
        <v>-35103.56</v>
      </c>
      <c r="AX61" s="69">
        <f t="shared" si="118"/>
        <v>-12375.529999999999</v>
      </c>
      <c r="AY61" s="69">
        <f t="shared" si="118"/>
        <v>19556.530000000006</v>
      </c>
      <c r="AZ61" s="69">
        <f t="shared" si="118"/>
        <v>64384.63</v>
      </c>
      <c r="BA61" s="69">
        <f t="shared" si="118"/>
        <v>89195.61</v>
      </c>
      <c r="BB61" s="69">
        <f t="shared" si="118"/>
        <v>65861.95</v>
      </c>
      <c r="BC61" s="69">
        <f t="shared" si="118"/>
        <v>65138.75</v>
      </c>
      <c r="BD61" s="68">
        <f t="shared" si="119"/>
        <v>41398.050000000003</v>
      </c>
    </row>
    <row r="62" spans="1:56" x14ac:dyDescent="0.25">
      <c r="A62" s="3"/>
      <c r="B62" s="29" t="s">
        <v>25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158">
        <v>40390.36</v>
      </c>
      <c r="AJ62" s="69">
        <f t="shared" si="117"/>
        <v>-23294.27</v>
      </c>
      <c r="AK62" s="69">
        <f t="shared" si="117"/>
        <v>-22842.84</v>
      </c>
      <c r="AL62" s="69">
        <f t="shared" si="117"/>
        <v>-20805.97</v>
      </c>
      <c r="AM62" s="69">
        <f t="shared" si="117"/>
        <v>-5376.48</v>
      </c>
      <c r="AN62" s="69">
        <f t="shared" si="117"/>
        <v>10054.540000000001</v>
      </c>
      <c r="AO62" s="69">
        <f t="shared" si="117"/>
        <v>-4070.3899999999994</v>
      </c>
      <c r="AP62" s="69">
        <f t="shared" si="117"/>
        <v>1098.3400000000001</v>
      </c>
      <c r="AQ62" s="69">
        <f t="shared" si="117"/>
        <v>7838.37</v>
      </c>
      <c r="AR62" s="69">
        <f t="shared" si="117"/>
        <v>5694.35</v>
      </c>
      <c r="AS62" s="69">
        <f t="shared" si="117"/>
        <v>6418.23</v>
      </c>
      <c r="AT62" s="69">
        <f t="shared" si="118"/>
        <v>10152.119999999999</v>
      </c>
      <c r="AU62" s="69">
        <f t="shared" si="118"/>
        <v>6053.5099999999984</v>
      </c>
      <c r="AV62" s="69">
        <f t="shared" si="118"/>
        <v>9659.31</v>
      </c>
      <c r="AW62" s="69">
        <f t="shared" si="118"/>
        <v>13060.84</v>
      </c>
      <c r="AX62" s="69">
        <f t="shared" si="118"/>
        <v>15520.57</v>
      </c>
      <c r="AY62" s="69">
        <f t="shared" si="118"/>
        <v>5532.1399999999994</v>
      </c>
      <c r="AZ62" s="69">
        <f t="shared" si="118"/>
        <v>-3952.1000000000022</v>
      </c>
      <c r="BA62" s="69">
        <f t="shared" si="118"/>
        <v>13154.42</v>
      </c>
      <c r="BB62" s="69">
        <f t="shared" si="118"/>
        <v>12761.369999999999</v>
      </c>
      <c r="BC62" s="69">
        <f t="shared" si="118"/>
        <v>4769.43</v>
      </c>
      <c r="BD62" s="68">
        <f t="shared" si="119"/>
        <v>-31983.71</v>
      </c>
    </row>
    <row r="63" spans="1:56" x14ac:dyDescent="0.25">
      <c r="A63" s="3"/>
      <c r="B63" s="29" t="s">
        <v>26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158">
        <v>-7730.83</v>
      </c>
      <c r="AJ63" s="69">
        <f t="shared" si="117"/>
        <v>-3846</v>
      </c>
      <c r="AK63" s="69">
        <f t="shared" si="117"/>
        <v>-6428.32</v>
      </c>
      <c r="AL63" s="69">
        <f t="shared" si="117"/>
        <v>-10071.040000000001</v>
      </c>
      <c r="AM63" s="69">
        <f t="shared" si="117"/>
        <v>-12344.99</v>
      </c>
      <c r="AN63" s="69">
        <f t="shared" si="117"/>
        <v>-25975.129999999997</v>
      </c>
      <c r="AO63" s="69">
        <f t="shared" si="117"/>
        <v>-34589.53</v>
      </c>
      <c r="AP63" s="69">
        <f t="shared" si="117"/>
        <v>-5406.6299999999992</v>
      </c>
      <c r="AQ63" s="69">
        <f t="shared" si="117"/>
        <v>-6075.93</v>
      </c>
      <c r="AR63" s="69">
        <f t="shared" si="117"/>
        <v>0</v>
      </c>
      <c r="AS63" s="69">
        <f t="shared" si="117"/>
        <v>0</v>
      </c>
      <c r="AT63" s="69">
        <f t="shared" si="118"/>
        <v>1478.55</v>
      </c>
      <c r="AU63" s="69">
        <f t="shared" si="118"/>
        <v>1420.63</v>
      </c>
      <c r="AV63" s="69">
        <f t="shared" si="118"/>
        <v>3846</v>
      </c>
      <c r="AW63" s="69">
        <f t="shared" si="118"/>
        <v>6428.32</v>
      </c>
      <c r="AX63" s="69">
        <f t="shared" si="118"/>
        <v>10071.040000000001</v>
      </c>
      <c r="AY63" s="69">
        <f t="shared" si="118"/>
        <v>16227.99</v>
      </c>
      <c r="AZ63" s="69">
        <f t="shared" si="118"/>
        <v>28570.699999999997</v>
      </c>
      <c r="BA63" s="69">
        <f t="shared" si="118"/>
        <v>51001.99</v>
      </c>
      <c r="BB63" s="69">
        <f t="shared" si="118"/>
        <v>26367.199999999997</v>
      </c>
      <c r="BC63" s="69">
        <f t="shared" si="118"/>
        <v>15304.09</v>
      </c>
      <c r="BD63" s="68">
        <f t="shared" si="119"/>
        <v>7730.83</v>
      </c>
    </row>
    <row r="64" spans="1:56" x14ac:dyDescent="0.25">
      <c r="A64" s="3"/>
      <c r="B64" s="29" t="s">
        <v>27</v>
      </c>
      <c r="C64" s="96">
        <f>SUM(C59:C63)</f>
        <v>1160245.54</v>
      </c>
      <c r="D64" s="69">
        <f>SUM(D59:D63)</f>
        <v>1347807</v>
      </c>
      <c r="E64" s="69">
        <f t="shared" ref="E64:AP64" si="120">SUM(E59:E63)</f>
        <v>1602189</v>
      </c>
      <c r="F64" s="69">
        <f t="shared" si="120"/>
        <v>2080536</v>
      </c>
      <c r="G64" s="69">
        <f t="shared" si="120"/>
        <v>2267254</v>
      </c>
      <c r="H64" s="69">
        <f t="shared" si="120"/>
        <v>2030860</v>
      </c>
      <c r="I64" s="69">
        <f t="shared" si="120"/>
        <v>1747568</v>
      </c>
      <c r="J64" s="69">
        <f t="shared" si="120"/>
        <v>1411493</v>
      </c>
      <c r="K64" s="69">
        <f t="shared" si="120"/>
        <v>1196731</v>
      </c>
      <c r="L64" s="69">
        <f t="shared" si="120"/>
        <v>1161503</v>
      </c>
      <c r="M64" s="69">
        <f t="shared" si="120"/>
        <v>1067225</v>
      </c>
      <c r="N64" s="98">
        <f t="shared" si="120"/>
        <v>1096561.27</v>
      </c>
      <c r="O64" s="69">
        <f t="shared" si="120"/>
        <v>1260686</v>
      </c>
      <c r="P64" s="69">
        <f t="shared" si="120"/>
        <v>1501248.22</v>
      </c>
      <c r="Q64" s="69">
        <f t="shared" si="120"/>
        <v>1865665.5899999999</v>
      </c>
      <c r="R64" s="69">
        <f t="shared" si="120"/>
        <v>2338003.37</v>
      </c>
      <c r="S64" s="69">
        <f t="shared" si="120"/>
        <v>2587458.15</v>
      </c>
      <c r="T64" s="69">
        <f t="shared" si="120"/>
        <v>2795891.14</v>
      </c>
      <c r="U64" s="69">
        <f t="shared" si="120"/>
        <v>2784723.24</v>
      </c>
      <c r="V64" s="69">
        <f t="shared" ref="V64" si="121">SUM(V59:V63)</f>
        <v>2685579.7800000003</v>
      </c>
      <c r="W64" s="69">
        <f t="shared" ref="W64:AB64" si="122">SUM(W59:W63)</f>
        <v>2653684.23</v>
      </c>
      <c r="X64" s="158">
        <f t="shared" si="122"/>
        <v>2700095.09</v>
      </c>
      <c r="Y64" s="69">
        <f t="shared" si="122"/>
        <v>2794199.92</v>
      </c>
      <c r="Z64" s="69">
        <f t="shared" si="122"/>
        <v>2785235.87</v>
      </c>
      <c r="AA64" s="69">
        <f t="shared" si="122"/>
        <v>2860114.4799999995</v>
      </c>
      <c r="AB64" s="69">
        <f t="shared" si="122"/>
        <v>3210673</v>
      </c>
      <c r="AC64" s="69">
        <f t="shared" ref="AC64" si="123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24">SUM(AF59:AF63)</f>
        <v>4011674.1399999997</v>
      </c>
      <c r="AG64" s="69">
        <f t="shared" si="124"/>
        <v>3774372.7199999997</v>
      </c>
      <c r="AH64" s="69">
        <f t="shared" ref="AH64:AI64" si="125">SUM(AH59:AH63)</f>
        <v>3350306.8200000003</v>
      </c>
      <c r="AI64" s="158">
        <f t="shared" si="125"/>
        <v>2779671.76</v>
      </c>
      <c r="AJ64" s="69">
        <f t="shared" si="120"/>
        <v>-100440.46</v>
      </c>
      <c r="AK64" s="69">
        <f t="shared" si="120"/>
        <v>-153441.21999999994</v>
      </c>
      <c r="AL64" s="69">
        <f t="shared" si="120"/>
        <v>-263476.58999999991</v>
      </c>
      <c r="AM64" s="69">
        <f t="shared" si="120"/>
        <v>-257467.37000000002</v>
      </c>
      <c r="AN64" s="69">
        <f t="shared" si="120"/>
        <v>-320204.14999999997</v>
      </c>
      <c r="AO64" s="69">
        <f t="shared" si="120"/>
        <v>-765031.14000000013</v>
      </c>
      <c r="AP64" s="69">
        <f t="shared" si="120"/>
        <v>-1037155.24</v>
      </c>
      <c r="AQ64" s="69">
        <f t="shared" ref="AQ64:AR64" si="126">SUM(AQ59:AQ63)</f>
        <v>-1274086.7799999998</v>
      </c>
      <c r="AR64" s="69">
        <f t="shared" si="126"/>
        <v>-1456953.2299999997</v>
      </c>
      <c r="AS64" s="69">
        <f t="shared" ref="AS64:AT64" si="127">SUM(AS59:AS63)</f>
        <v>-1538592.0899999999</v>
      </c>
      <c r="AT64" s="69">
        <f t="shared" si="127"/>
        <v>-1726974.9199999997</v>
      </c>
      <c r="AU64" s="69">
        <f t="shared" ref="AU64:AV64" si="128">SUM(AU59:AU63)</f>
        <v>-1688674.6</v>
      </c>
      <c r="AV64" s="69">
        <f t="shared" si="128"/>
        <v>-1599428.4799999997</v>
      </c>
      <c r="AW64" s="69">
        <f t="shared" ref="AW64:AX64" si="129">SUM(AW59:AW63)</f>
        <v>-1709424.78</v>
      </c>
      <c r="AX64" s="69">
        <f t="shared" si="129"/>
        <v>-1704182.61</v>
      </c>
      <c r="AY64" s="69">
        <f t="shared" ref="AY64:AZ64" si="130">SUM(AY59:AY63)</f>
        <v>-1661996.9200000002</v>
      </c>
      <c r="AZ64" s="69">
        <f t="shared" si="130"/>
        <v>-1629011.6800000002</v>
      </c>
      <c r="BA64" s="69">
        <f t="shared" ref="BA64:BB64" si="131">SUM(BA59:BA63)</f>
        <v>-1215782.9999999998</v>
      </c>
      <c r="BB64" s="69">
        <f t="shared" si="131"/>
        <v>-989649.4800000001</v>
      </c>
      <c r="BC64" s="69">
        <f t="shared" ref="BC64:BD64" si="132">SUM(BC59:BC63)</f>
        <v>-664727.03999999992</v>
      </c>
      <c r="BD64" s="68">
        <f t="shared" si="132"/>
        <v>-125987.53000000007</v>
      </c>
    </row>
    <row r="65" spans="1:56" ht="16.3" x14ac:dyDescent="0.25">
      <c r="A65" s="3">
        <f>+A58+1</f>
        <v>9</v>
      </c>
      <c r="B65" s="183" t="s">
        <v>35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158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8"/>
    </row>
    <row r="66" spans="1:56" x14ac:dyDescent="0.25">
      <c r="A66" s="3"/>
      <c r="B66" s="29" t="s">
        <v>22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158">
        <v>2952480.11</v>
      </c>
      <c r="AJ66" s="69">
        <f t="shared" ref="AJ66:AS70" si="133">C66-O66</f>
        <v>-186867.32000000007</v>
      </c>
      <c r="AK66" s="69">
        <f t="shared" si="133"/>
        <v>-300536.5700000003</v>
      </c>
      <c r="AL66" s="69">
        <f t="shared" si="133"/>
        <v>-221541.74000000022</v>
      </c>
      <c r="AM66" s="69">
        <f t="shared" si="133"/>
        <v>-117312.58999999985</v>
      </c>
      <c r="AN66" s="69">
        <f t="shared" si="133"/>
        <v>-405672.04000000004</v>
      </c>
      <c r="AO66" s="69">
        <f t="shared" si="133"/>
        <v>-599997.43000000017</v>
      </c>
      <c r="AP66" s="69">
        <f t="shared" si="133"/>
        <v>-739242.51999999979</v>
      </c>
      <c r="AQ66" s="69">
        <f t="shared" si="133"/>
        <v>-972159.81</v>
      </c>
      <c r="AR66" s="69">
        <f t="shared" si="133"/>
        <v>-1094410.47</v>
      </c>
      <c r="AS66" s="69">
        <f t="shared" si="133"/>
        <v>-1195414.0899999999</v>
      </c>
      <c r="AT66" s="69">
        <f t="shared" ref="AT66:BC70" si="134">M66-Y66</f>
        <v>-1542633.98</v>
      </c>
      <c r="AU66" s="69">
        <f t="shared" si="134"/>
        <v>-1715608.5699999998</v>
      </c>
      <c r="AV66" s="69">
        <f t="shared" si="134"/>
        <v>-1884804.11</v>
      </c>
      <c r="AW66" s="69">
        <f t="shared" si="134"/>
        <v>-1941900.13</v>
      </c>
      <c r="AX66" s="69">
        <f t="shared" si="134"/>
        <v>-2065644.4699999997</v>
      </c>
      <c r="AY66" s="69">
        <f t="shared" si="134"/>
        <v>-2087793.4400000004</v>
      </c>
      <c r="AZ66" s="69">
        <f t="shared" si="134"/>
        <v>-1807482.9900000002</v>
      </c>
      <c r="BA66" s="69">
        <f t="shared" si="134"/>
        <v>-1570148.8699999996</v>
      </c>
      <c r="BB66" s="69">
        <f t="shared" si="134"/>
        <v>-1376795.2800000003</v>
      </c>
      <c r="BC66" s="69">
        <f t="shared" si="134"/>
        <v>-1114887.33</v>
      </c>
      <c r="BD66" s="68">
        <f t="shared" ref="BD66:BM70" si="135">W66-AI66</f>
        <v>-913113.10999999987</v>
      </c>
    </row>
    <row r="67" spans="1:56" x14ac:dyDescent="0.25">
      <c r="A67" s="3"/>
      <c r="B67" s="29" t="s">
        <v>23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158">
        <v>30195.66</v>
      </c>
      <c r="AJ67" s="69">
        <f t="shared" si="133"/>
        <v>210494.4800000001</v>
      </c>
      <c r="AK67" s="69">
        <f t="shared" si="133"/>
        <v>204628.28000000003</v>
      </c>
      <c r="AL67" s="69">
        <f t="shared" si="133"/>
        <v>405861.26</v>
      </c>
      <c r="AM67" s="69">
        <f t="shared" si="133"/>
        <v>520908.61</v>
      </c>
      <c r="AN67" s="69">
        <f t="shared" si="133"/>
        <v>457676.78</v>
      </c>
      <c r="AO67" s="69">
        <f t="shared" si="133"/>
        <v>171170.58000000007</v>
      </c>
      <c r="AP67" s="69">
        <f t="shared" si="133"/>
        <v>-22225.29999999993</v>
      </c>
      <c r="AQ67" s="69">
        <f t="shared" si="133"/>
        <v>-136520.22000000003</v>
      </c>
      <c r="AR67" s="69">
        <f t="shared" si="133"/>
        <v>-182740.62000000005</v>
      </c>
      <c r="AS67" s="69">
        <f t="shared" si="133"/>
        <v>-223422.92999999993</v>
      </c>
      <c r="AT67" s="69">
        <f t="shared" si="134"/>
        <v>-263929.56</v>
      </c>
      <c r="AU67" s="69">
        <f t="shared" si="134"/>
        <v>-262950.59000000003</v>
      </c>
      <c r="AV67" s="69">
        <f t="shared" si="134"/>
        <v>-49.200000000069849</v>
      </c>
      <c r="AW67" s="69">
        <f t="shared" si="134"/>
        <v>143232.40000000002</v>
      </c>
      <c r="AX67" s="69">
        <f t="shared" si="134"/>
        <v>79348.45000000007</v>
      </c>
      <c r="AY67" s="69">
        <f t="shared" si="134"/>
        <v>134742.49</v>
      </c>
      <c r="AZ67" s="69">
        <f t="shared" si="134"/>
        <v>179793.80000000005</v>
      </c>
      <c r="BA67" s="69">
        <f t="shared" si="134"/>
        <v>209852.89999999997</v>
      </c>
      <c r="BB67" s="69">
        <f t="shared" si="134"/>
        <v>185662.32999999996</v>
      </c>
      <c r="BC67" s="69">
        <f t="shared" si="134"/>
        <v>191683.88</v>
      </c>
      <c r="BD67" s="68">
        <f t="shared" si="135"/>
        <v>647853.25</v>
      </c>
    </row>
    <row r="68" spans="1:56" x14ac:dyDescent="0.25">
      <c r="A68" s="3"/>
      <c r="B68" s="29" t="s">
        <v>24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158">
        <v>19541.560000000001</v>
      </c>
      <c r="AJ68" s="69">
        <f t="shared" si="133"/>
        <v>2067.7200000000012</v>
      </c>
      <c r="AK68" s="69">
        <f t="shared" si="133"/>
        <v>-59004.130000000005</v>
      </c>
      <c r="AL68" s="69">
        <f t="shared" si="133"/>
        <v>-81452.319999999992</v>
      </c>
      <c r="AM68" s="69">
        <f t="shared" si="133"/>
        <v>-54419.739999999991</v>
      </c>
      <c r="AN68" s="69">
        <f t="shared" si="133"/>
        <v>-57821.59</v>
      </c>
      <c r="AO68" s="69">
        <f t="shared" si="133"/>
        <v>-57199.6</v>
      </c>
      <c r="AP68" s="69">
        <f t="shared" si="133"/>
        <v>-34657.94</v>
      </c>
      <c r="AQ68" s="69">
        <f t="shared" si="133"/>
        <v>-44615.15</v>
      </c>
      <c r="AR68" s="69">
        <f t="shared" si="133"/>
        <v>-50107.53</v>
      </c>
      <c r="AS68" s="69">
        <f t="shared" si="133"/>
        <v>-32268.11</v>
      </c>
      <c r="AT68" s="69">
        <f t="shared" si="134"/>
        <v>-49446.869999999995</v>
      </c>
      <c r="AU68" s="69">
        <f t="shared" si="134"/>
        <v>-44133.760000000002</v>
      </c>
      <c r="AV68" s="69">
        <f t="shared" si="134"/>
        <v>-15884.410000000003</v>
      </c>
      <c r="AW68" s="69">
        <f t="shared" si="134"/>
        <v>50279.91</v>
      </c>
      <c r="AX68" s="69">
        <f t="shared" si="134"/>
        <v>83146.06</v>
      </c>
      <c r="AY68" s="69">
        <f t="shared" si="134"/>
        <v>91278.499999999985</v>
      </c>
      <c r="AZ68" s="69">
        <f t="shared" si="134"/>
        <v>97953.24</v>
      </c>
      <c r="BA68" s="69">
        <f t="shared" si="134"/>
        <v>94947.199999999997</v>
      </c>
      <c r="BB68" s="69">
        <f t="shared" si="134"/>
        <v>48445.61</v>
      </c>
      <c r="BC68" s="69">
        <f t="shared" si="134"/>
        <v>27521.54</v>
      </c>
      <c r="BD68" s="68">
        <f t="shared" si="135"/>
        <v>23561.429999999997</v>
      </c>
    </row>
    <row r="69" spans="1:56" x14ac:dyDescent="0.25">
      <c r="A69" s="3"/>
      <c r="B69" s="29" t="s">
        <v>25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158">
        <v>48127.63</v>
      </c>
      <c r="AJ69" s="69">
        <f t="shared" si="133"/>
        <v>-20813.580000000002</v>
      </c>
      <c r="AK69" s="69">
        <f t="shared" si="133"/>
        <v>-29322.220000000008</v>
      </c>
      <c r="AL69" s="69">
        <f t="shared" si="133"/>
        <v>-10651.14</v>
      </c>
      <c r="AM69" s="69">
        <f t="shared" si="133"/>
        <v>-12628.120000000003</v>
      </c>
      <c r="AN69" s="69">
        <f t="shared" si="133"/>
        <v>15417.879999999997</v>
      </c>
      <c r="AO69" s="69">
        <f t="shared" si="133"/>
        <v>10341.380000000001</v>
      </c>
      <c r="AP69" s="69">
        <f t="shared" si="133"/>
        <v>25004.199999999997</v>
      </c>
      <c r="AQ69" s="69">
        <f t="shared" si="133"/>
        <v>26923.7</v>
      </c>
      <c r="AR69" s="69">
        <f t="shared" si="133"/>
        <v>12249.96</v>
      </c>
      <c r="AS69" s="69">
        <f t="shared" si="133"/>
        <v>2446.9800000000014</v>
      </c>
      <c r="AT69" s="69">
        <f t="shared" si="134"/>
        <v>-11844.470000000001</v>
      </c>
      <c r="AU69" s="69">
        <f t="shared" si="134"/>
        <v>13399.340000000004</v>
      </c>
      <c r="AV69" s="69">
        <f t="shared" si="134"/>
        <v>18604.100000000002</v>
      </c>
      <c r="AW69" s="69">
        <f t="shared" si="134"/>
        <v>40563.600000000006</v>
      </c>
      <c r="AX69" s="69">
        <f t="shared" si="134"/>
        <v>28424.949999999997</v>
      </c>
      <c r="AY69" s="69">
        <f t="shared" si="134"/>
        <v>17081.919999999998</v>
      </c>
      <c r="AZ69" s="69">
        <f t="shared" si="134"/>
        <v>14521.470000000001</v>
      </c>
      <c r="BA69" s="69">
        <f t="shared" si="134"/>
        <v>8304.32</v>
      </c>
      <c r="BB69" s="69">
        <f t="shared" si="134"/>
        <v>1696.8</v>
      </c>
      <c r="BC69" s="69">
        <f t="shared" si="134"/>
        <v>-3959.6000000000004</v>
      </c>
      <c r="BD69" s="68">
        <f t="shared" si="135"/>
        <v>-43596.84</v>
      </c>
    </row>
    <row r="70" spans="1:56" x14ac:dyDescent="0.25">
      <c r="A70" s="3"/>
      <c r="B70" s="29" t="s">
        <v>26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158">
        <v>-4322.01</v>
      </c>
      <c r="AJ70" s="69">
        <f t="shared" si="133"/>
        <v>16342.550000000001</v>
      </c>
      <c r="AK70" s="69">
        <f t="shared" si="133"/>
        <v>58385.47</v>
      </c>
      <c r="AL70" s="69">
        <f t="shared" si="133"/>
        <v>-24903.17</v>
      </c>
      <c r="AM70" s="69">
        <f t="shared" si="133"/>
        <v>-18035.659999999996</v>
      </c>
      <c r="AN70" s="69">
        <f t="shared" si="133"/>
        <v>-3571.3499999999985</v>
      </c>
      <c r="AO70" s="69">
        <f t="shared" si="133"/>
        <v>-55941.48000000001</v>
      </c>
      <c r="AP70" s="69">
        <f t="shared" si="133"/>
        <v>-14430.989999999998</v>
      </c>
      <c r="AQ70" s="69">
        <f t="shared" si="133"/>
        <v>-10615.2</v>
      </c>
      <c r="AR70" s="69">
        <f t="shared" si="133"/>
        <v>30.55</v>
      </c>
      <c r="AS70" s="69">
        <f t="shared" si="133"/>
        <v>-316.16999999999985</v>
      </c>
      <c r="AT70" s="69">
        <f t="shared" si="134"/>
        <v>-8291.17</v>
      </c>
      <c r="AU70" s="69">
        <f t="shared" si="134"/>
        <v>3972.57</v>
      </c>
      <c r="AV70" s="69">
        <f t="shared" si="134"/>
        <v>9028.08</v>
      </c>
      <c r="AW70" s="69">
        <f t="shared" si="134"/>
        <v>45605.34</v>
      </c>
      <c r="AX70" s="69">
        <f t="shared" si="134"/>
        <v>37363.229999999996</v>
      </c>
      <c r="AY70" s="69">
        <f t="shared" si="134"/>
        <v>52004.39</v>
      </c>
      <c r="AZ70" s="69">
        <f t="shared" si="134"/>
        <v>67855.17</v>
      </c>
      <c r="BA70" s="69">
        <f t="shared" si="134"/>
        <v>71279.55</v>
      </c>
      <c r="BB70" s="69">
        <f t="shared" si="134"/>
        <v>33992.29</v>
      </c>
      <c r="BC70" s="69">
        <f t="shared" si="134"/>
        <v>16318.920000000002</v>
      </c>
      <c r="BD70" s="68">
        <f t="shared" si="135"/>
        <v>4291.46</v>
      </c>
    </row>
    <row r="71" spans="1:56" ht="14.95" thickBot="1" x14ac:dyDescent="0.3">
      <c r="A71" s="3"/>
      <c r="B71" s="31" t="s">
        <v>27</v>
      </c>
      <c r="C71" s="89">
        <f>SUM(C66:C70)</f>
        <v>2688135.86</v>
      </c>
      <c r="D71" s="71">
        <f>SUM(D66:D70)</f>
        <v>3383732.9499999997</v>
      </c>
      <c r="E71" s="71">
        <f t="shared" ref="E71:AP71" si="136">SUM(E66:E70)</f>
        <v>3669077.6399999997</v>
      </c>
      <c r="F71" s="71">
        <f t="shared" si="136"/>
        <v>3918031.2200000007</v>
      </c>
      <c r="G71" s="71">
        <f t="shared" si="136"/>
        <v>3638326.27</v>
      </c>
      <c r="H71" s="71">
        <f t="shared" si="136"/>
        <v>2835752.39</v>
      </c>
      <c r="I71" s="71">
        <f t="shared" si="136"/>
        <v>2210776.9800000004</v>
      </c>
      <c r="J71" s="71">
        <f t="shared" si="136"/>
        <v>1659449.0099999998</v>
      </c>
      <c r="K71" s="71">
        <f t="shared" si="136"/>
        <v>1450041.03</v>
      </c>
      <c r="L71" s="71">
        <f t="shared" si="136"/>
        <v>1506593.6</v>
      </c>
      <c r="M71" s="71">
        <f t="shared" si="136"/>
        <v>1600855.1199999999</v>
      </c>
      <c r="N71" s="144">
        <f t="shared" si="136"/>
        <v>2022417.45</v>
      </c>
      <c r="O71" s="71">
        <f t="shared" si="136"/>
        <v>2666912.0100000002</v>
      </c>
      <c r="P71" s="71">
        <f t="shared" si="136"/>
        <v>3509582.12</v>
      </c>
      <c r="Q71" s="71">
        <f t="shared" si="136"/>
        <v>3601764.7500000005</v>
      </c>
      <c r="R71" s="71">
        <f t="shared" si="136"/>
        <v>3599518.7199999997</v>
      </c>
      <c r="S71" s="71">
        <f t="shared" si="136"/>
        <v>3632296.59</v>
      </c>
      <c r="T71" s="71">
        <f t="shared" si="136"/>
        <v>3367378.9400000004</v>
      </c>
      <c r="U71" s="71">
        <f t="shared" si="136"/>
        <v>2996329.5300000003</v>
      </c>
      <c r="V71" s="71">
        <f t="shared" ref="V71" si="137">SUM(V66:V70)</f>
        <v>2796435.69</v>
      </c>
      <c r="W71" s="71">
        <f t="shared" ref="W71:AB71" si="138">SUM(W66:W70)</f>
        <v>2765019.1400000006</v>
      </c>
      <c r="X71" s="159">
        <f t="shared" si="138"/>
        <v>2955567.92</v>
      </c>
      <c r="Y71" s="71">
        <f t="shared" si="138"/>
        <v>3477001.1699999995</v>
      </c>
      <c r="Z71" s="71">
        <f t="shared" si="138"/>
        <v>4027738.4600000004</v>
      </c>
      <c r="AA71" s="71">
        <f t="shared" si="138"/>
        <v>4540017.55</v>
      </c>
      <c r="AB71" s="71">
        <f t="shared" si="138"/>
        <v>5171801</v>
      </c>
      <c r="AC71" s="71">
        <f t="shared" ref="AC71" si="139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140">SUM(AF66:AF70)</f>
        <v>4553143.84</v>
      </c>
      <c r="AG71" s="71">
        <f t="shared" si="140"/>
        <v>4103327.78</v>
      </c>
      <c r="AH71" s="71">
        <f t="shared" ref="AH71:AI71" si="141">SUM(AH66:AH70)</f>
        <v>3679758.2800000003</v>
      </c>
      <c r="AI71" s="159">
        <f t="shared" si="141"/>
        <v>3046022.95</v>
      </c>
      <c r="AJ71" s="71">
        <f t="shared" si="136"/>
        <v>21223.850000000035</v>
      </c>
      <c r="AK71" s="71">
        <f t="shared" si="136"/>
        <v>-125849.17000000027</v>
      </c>
      <c r="AL71" s="71">
        <f t="shared" si="136"/>
        <v>67312.889999999796</v>
      </c>
      <c r="AM71" s="71">
        <f t="shared" si="136"/>
        <v>318512.50000000017</v>
      </c>
      <c r="AN71" s="71">
        <f t="shared" si="136"/>
        <v>6029.679999999993</v>
      </c>
      <c r="AO71" s="71">
        <f t="shared" si="136"/>
        <v>-531626.55000000005</v>
      </c>
      <c r="AP71" s="71">
        <f t="shared" si="136"/>
        <v>-785552.54999999981</v>
      </c>
      <c r="AQ71" s="71">
        <f t="shared" ref="AQ71:AR71" si="142">SUM(AQ66:AQ70)</f>
        <v>-1136986.68</v>
      </c>
      <c r="AR71" s="71">
        <f t="shared" si="142"/>
        <v>-1314978.1100000001</v>
      </c>
      <c r="AS71" s="71">
        <f t="shared" ref="AS71:AT71" si="143">SUM(AS66:AS70)</f>
        <v>-1448974.3199999998</v>
      </c>
      <c r="AT71" s="71">
        <f t="shared" si="143"/>
        <v>-1876146.05</v>
      </c>
      <c r="AU71" s="71">
        <f t="shared" ref="AU71:AV71" si="144">SUM(AU66:AU70)</f>
        <v>-2005321.0099999998</v>
      </c>
      <c r="AV71" s="71">
        <f t="shared" si="144"/>
        <v>-1873105.5399999998</v>
      </c>
      <c r="AW71" s="71">
        <f t="shared" ref="AW71:AX71" si="145">SUM(AW66:AW70)</f>
        <v>-1662218.88</v>
      </c>
      <c r="AX71" s="71">
        <f t="shared" si="145"/>
        <v>-1837361.7799999996</v>
      </c>
      <c r="AY71" s="71">
        <f t="shared" ref="AY71:AZ71" si="146">SUM(AY66:AY70)</f>
        <v>-1792686.1400000006</v>
      </c>
      <c r="AZ71" s="71">
        <f t="shared" si="146"/>
        <v>-1447359.3100000003</v>
      </c>
      <c r="BA71" s="71">
        <f t="shared" ref="BA71:BB71" si="147">SUM(BA66:BA70)</f>
        <v>-1185764.8999999997</v>
      </c>
      <c r="BB71" s="71">
        <f t="shared" si="147"/>
        <v>-1106998.25</v>
      </c>
      <c r="BC71" s="71">
        <f t="shared" ref="BC71:BD71" si="148">SUM(BC66:BC70)</f>
        <v>-883322.59</v>
      </c>
      <c r="BD71" s="70">
        <f t="shared" si="148"/>
        <v>-281003.80999999988</v>
      </c>
    </row>
    <row r="72" spans="1:56" x14ac:dyDescent="0.25">
      <c r="A72" s="3">
        <f>+A65+1</f>
        <v>10</v>
      </c>
      <c r="B72" s="174" t="s">
        <v>36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160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3"/>
    </row>
    <row r="73" spans="1:56" x14ac:dyDescent="0.25">
      <c r="A73" s="3"/>
      <c r="B73" s="29" t="s">
        <v>22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197">
        <f>+[1]Nov!$D$151+[1]Nov!$D$169-AI74</f>
        <v>1737353</v>
      </c>
      <c r="AJ73" s="73">
        <f t="shared" ref="AJ73:AS77" si="149">C73-O73</f>
        <v>635118</v>
      </c>
      <c r="AK73" s="73">
        <f t="shared" si="149"/>
        <v>170188</v>
      </c>
      <c r="AL73" s="61">
        <f t="shared" si="149"/>
        <v>-623315</v>
      </c>
      <c r="AM73" s="73">
        <f t="shared" si="149"/>
        <v>51152</v>
      </c>
      <c r="AN73" s="61">
        <f t="shared" si="149"/>
        <v>-47345</v>
      </c>
      <c r="AO73" s="61">
        <f t="shared" si="149"/>
        <v>-12836</v>
      </c>
      <c r="AP73" s="61">
        <f t="shared" si="149"/>
        <v>6187</v>
      </c>
      <c r="AQ73" s="61">
        <f t="shared" si="149"/>
        <v>-132812</v>
      </c>
      <c r="AR73" s="61">
        <f t="shared" si="149"/>
        <v>372643</v>
      </c>
      <c r="AS73" s="61">
        <f t="shared" si="149"/>
        <v>723749</v>
      </c>
      <c r="AT73" s="61">
        <f t="shared" ref="AT73:BC77" si="150">M73-Y73</f>
        <v>-198203</v>
      </c>
      <c r="AU73" s="61">
        <f t="shared" si="150"/>
        <v>-253907</v>
      </c>
      <c r="AV73" s="61">
        <f t="shared" si="150"/>
        <v>-542220</v>
      </c>
      <c r="AW73" s="61">
        <f t="shared" si="150"/>
        <v>33426</v>
      </c>
      <c r="AX73" s="61">
        <f t="shared" si="150"/>
        <v>536320</v>
      </c>
      <c r="AY73" s="61">
        <f t="shared" si="150"/>
        <v>40708</v>
      </c>
      <c r="AZ73" s="61">
        <f t="shared" si="150"/>
        <v>-3155</v>
      </c>
      <c r="BA73" s="61">
        <f t="shared" si="150"/>
        <v>-3315</v>
      </c>
      <c r="BB73" s="61">
        <f t="shared" si="150"/>
        <v>40214</v>
      </c>
      <c r="BC73" s="61">
        <f t="shared" si="150"/>
        <v>273094</v>
      </c>
      <c r="BD73" s="60">
        <f t="shared" ref="BD73:BM77" si="151">W73-AI73</f>
        <v>232858</v>
      </c>
    </row>
    <row r="74" spans="1:56" x14ac:dyDescent="0.25">
      <c r="A74" s="3"/>
      <c r="B74" s="29" t="s">
        <v>23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197">
        <f>+[1]Nov!$D$147+[1]Nov!$D$149</f>
        <v>320404</v>
      </c>
      <c r="AJ74" s="73">
        <f t="shared" si="149"/>
        <v>228882</v>
      </c>
      <c r="AK74" s="73">
        <f t="shared" si="149"/>
        <v>140571</v>
      </c>
      <c r="AL74" s="61">
        <f t="shared" si="149"/>
        <v>-89369</v>
      </c>
      <c r="AM74" s="73">
        <f t="shared" si="149"/>
        <v>36228</v>
      </c>
      <c r="AN74" s="61">
        <f t="shared" si="149"/>
        <v>2194</v>
      </c>
      <c r="AO74" s="61">
        <f t="shared" si="149"/>
        <v>6327</v>
      </c>
      <c r="AP74" s="61">
        <f t="shared" si="149"/>
        <v>-1094</v>
      </c>
      <c r="AQ74" s="61">
        <f t="shared" si="149"/>
        <v>-37074</v>
      </c>
      <c r="AR74" s="61">
        <f t="shared" si="149"/>
        <v>41492</v>
      </c>
      <c r="AS74" s="61">
        <f t="shared" si="149"/>
        <v>117473</v>
      </c>
      <c r="AT74" s="61">
        <f t="shared" si="150"/>
        <v>-70815</v>
      </c>
      <c r="AU74" s="61">
        <f t="shared" si="150"/>
        <v>-55762</v>
      </c>
      <c r="AV74" s="61">
        <f t="shared" si="150"/>
        <v>-122666</v>
      </c>
      <c r="AW74" s="61">
        <f t="shared" si="150"/>
        <v>-20108</v>
      </c>
      <c r="AX74" s="61">
        <f t="shared" si="150"/>
        <v>104852</v>
      </c>
      <c r="AY74" s="61">
        <f t="shared" si="150"/>
        <v>7135</v>
      </c>
      <c r="AZ74" s="61">
        <f t="shared" si="150"/>
        <v>-5029</v>
      </c>
      <c r="BA74" s="61">
        <f t="shared" si="150"/>
        <v>-2035</v>
      </c>
      <c r="BB74" s="61">
        <f t="shared" si="150"/>
        <v>-5784</v>
      </c>
      <c r="BC74" s="61">
        <f t="shared" si="150"/>
        <v>39490</v>
      </c>
      <c r="BD74" s="60">
        <f t="shared" si="151"/>
        <v>26284</v>
      </c>
    </row>
    <row r="75" spans="1:56" x14ac:dyDescent="0.25">
      <c r="A75" s="3"/>
      <c r="B75" s="29" t="s">
        <v>24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197">
        <f>+[1]Nov!$D$153+[1]Nov!$D$156+[1]Nov!$D$171+[1]Nov!$D$174</f>
        <v>620444</v>
      </c>
      <c r="AJ75" s="73">
        <f t="shared" si="149"/>
        <v>299017</v>
      </c>
      <c r="AK75" s="73">
        <f t="shared" si="149"/>
        <v>178491</v>
      </c>
      <c r="AL75" s="61">
        <f t="shared" si="149"/>
        <v>-66592</v>
      </c>
      <c r="AM75" s="73">
        <f t="shared" si="149"/>
        <v>100645</v>
      </c>
      <c r="AN75" s="61">
        <f t="shared" si="149"/>
        <v>30085</v>
      </c>
      <c r="AO75" s="61">
        <f t="shared" si="149"/>
        <v>41596</v>
      </c>
      <c r="AP75" s="61">
        <f t="shared" si="149"/>
        <v>31160</v>
      </c>
      <c r="AQ75" s="61">
        <f t="shared" si="149"/>
        <v>6204</v>
      </c>
      <c r="AR75" s="61">
        <f t="shared" si="149"/>
        <v>163965</v>
      </c>
      <c r="AS75" s="61">
        <f t="shared" si="149"/>
        <v>363332</v>
      </c>
      <c r="AT75" s="61">
        <f t="shared" si="150"/>
        <v>-13064</v>
      </c>
      <c r="AU75" s="61">
        <f t="shared" si="150"/>
        <v>-373955</v>
      </c>
      <c r="AV75" s="61">
        <f t="shared" si="150"/>
        <v>23834</v>
      </c>
      <c r="AW75" s="61">
        <f t="shared" si="150"/>
        <v>-52075</v>
      </c>
      <c r="AX75" s="61">
        <f t="shared" si="150"/>
        <v>113117</v>
      </c>
      <c r="AY75" s="61">
        <f t="shared" si="150"/>
        <v>-27897</v>
      </c>
      <c r="AZ75" s="61">
        <f t="shared" si="150"/>
        <v>-27278</v>
      </c>
      <c r="BA75" s="61">
        <f t="shared" si="150"/>
        <v>-15239</v>
      </c>
      <c r="BB75" s="61">
        <f t="shared" si="150"/>
        <v>770</v>
      </c>
      <c r="BC75" s="61">
        <f t="shared" si="150"/>
        <v>56853</v>
      </c>
      <c r="BD75" s="60">
        <f t="shared" si="151"/>
        <v>72231</v>
      </c>
    </row>
    <row r="76" spans="1:56" x14ac:dyDescent="0.25">
      <c r="A76" s="3"/>
      <c r="B76" s="29" t="s">
        <v>25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197">
        <f>+[1]Nov!$D$154+[1]Nov!$D$157+[1]Nov!$D$172+[1]Nov!$D$175</f>
        <v>819111</v>
      </c>
      <c r="AJ76" s="73">
        <f t="shared" si="149"/>
        <v>296661</v>
      </c>
      <c r="AK76" s="73">
        <f t="shared" si="149"/>
        <v>90338</v>
      </c>
      <c r="AL76" s="61">
        <f t="shared" si="149"/>
        <v>15249</v>
      </c>
      <c r="AM76" s="73">
        <f t="shared" si="149"/>
        <v>112199</v>
      </c>
      <c r="AN76" s="61">
        <f t="shared" si="149"/>
        <v>47869</v>
      </c>
      <c r="AO76" s="61">
        <f t="shared" si="149"/>
        <v>49121</v>
      </c>
      <c r="AP76" s="61">
        <f t="shared" si="149"/>
        <v>27525</v>
      </c>
      <c r="AQ76" s="61">
        <f t="shared" si="149"/>
        <v>13303</v>
      </c>
      <c r="AR76" s="61">
        <f t="shared" si="149"/>
        <v>173994</v>
      </c>
      <c r="AS76" s="61">
        <f t="shared" si="149"/>
        <v>336808</v>
      </c>
      <c r="AT76" s="61">
        <f t="shared" si="150"/>
        <v>-73785</v>
      </c>
      <c r="AU76" s="61">
        <f t="shared" si="150"/>
        <v>-159882</v>
      </c>
      <c r="AV76" s="61">
        <f t="shared" si="150"/>
        <v>-222652</v>
      </c>
      <c r="AW76" s="61">
        <f t="shared" si="150"/>
        <v>-17420</v>
      </c>
      <c r="AX76" s="61">
        <f t="shared" si="150"/>
        <v>69077</v>
      </c>
      <c r="AY76" s="61">
        <f t="shared" si="150"/>
        <v>-73234</v>
      </c>
      <c r="AZ76" s="61">
        <f t="shared" si="150"/>
        <v>-45826</v>
      </c>
      <c r="BA76" s="61">
        <f t="shared" si="150"/>
        <v>-38965</v>
      </c>
      <c r="BB76" s="61">
        <f t="shared" si="150"/>
        <v>3796</v>
      </c>
      <c r="BC76" s="61">
        <f t="shared" si="150"/>
        <v>70791</v>
      </c>
      <c r="BD76" s="60">
        <f t="shared" si="151"/>
        <v>167685</v>
      </c>
    </row>
    <row r="77" spans="1:56" x14ac:dyDescent="0.25">
      <c r="A77" s="3"/>
      <c r="B77" s="29" t="s">
        <v>26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197">
        <f>+[1]Nov!$D$155+[1]Nov!$D$158+[1]Nov!$D$173+[1]Nov!$D$176+[1]Nov!$D$188</f>
        <v>4468897</v>
      </c>
      <c r="AJ77" s="73">
        <f t="shared" si="149"/>
        <v>588075</v>
      </c>
      <c r="AK77" s="73">
        <f t="shared" si="149"/>
        <v>390535</v>
      </c>
      <c r="AL77" s="61">
        <f t="shared" si="149"/>
        <v>-64842</v>
      </c>
      <c r="AM77" s="73">
        <f t="shared" si="149"/>
        <v>884890</v>
      </c>
      <c r="AN77" s="61">
        <f t="shared" si="149"/>
        <v>325964</v>
      </c>
      <c r="AO77" s="61">
        <f t="shared" si="149"/>
        <v>112588.20000000019</v>
      </c>
      <c r="AP77" s="61">
        <f t="shared" si="149"/>
        <v>113519.79999999981</v>
      </c>
      <c r="AQ77" s="61">
        <f t="shared" si="149"/>
        <v>4881</v>
      </c>
      <c r="AR77" s="61">
        <f t="shared" si="149"/>
        <v>244576.90000000037</v>
      </c>
      <c r="AS77" s="61">
        <f t="shared" si="149"/>
        <v>342958</v>
      </c>
      <c r="AT77" s="61">
        <f t="shared" si="150"/>
        <v>8531</v>
      </c>
      <c r="AU77" s="61">
        <f t="shared" si="150"/>
        <v>-14072</v>
      </c>
      <c r="AV77" s="61">
        <f t="shared" si="150"/>
        <v>-394236</v>
      </c>
      <c r="AW77" s="61">
        <f t="shared" si="150"/>
        <v>-134026</v>
      </c>
      <c r="AX77" s="61">
        <f t="shared" si="150"/>
        <v>43559</v>
      </c>
      <c r="AY77" s="61">
        <f t="shared" si="150"/>
        <v>-860876</v>
      </c>
      <c r="AZ77" s="61">
        <f t="shared" si="150"/>
        <v>-100115</v>
      </c>
      <c r="BA77" s="61">
        <f t="shared" si="150"/>
        <v>-138486.20000000019</v>
      </c>
      <c r="BB77" s="61">
        <f t="shared" si="150"/>
        <v>-280157.79999999981</v>
      </c>
      <c r="BC77" s="61">
        <f t="shared" si="150"/>
        <v>278873</v>
      </c>
      <c r="BD77" s="60">
        <f t="shared" si="151"/>
        <v>-61641.900000000373</v>
      </c>
    </row>
    <row r="78" spans="1:56" x14ac:dyDescent="0.25">
      <c r="A78" s="3"/>
      <c r="B78" s="29" t="s">
        <v>27</v>
      </c>
      <c r="C78" s="140">
        <f>SUM(C73:C77)</f>
        <v>13732599</v>
      </c>
      <c r="D78" s="73">
        <f>SUM(D73:D77)</f>
        <v>10566818</v>
      </c>
      <c r="E78" s="73">
        <f t="shared" ref="E78:AP78" si="152">SUM(E73:E77)</f>
        <v>7003140</v>
      </c>
      <c r="F78" s="73">
        <f t="shared" si="152"/>
        <v>4938228</v>
      </c>
      <c r="G78" s="73">
        <f t="shared" si="152"/>
        <v>4264124</v>
      </c>
      <c r="H78" s="73">
        <f t="shared" si="152"/>
        <v>4095813</v>
      </c>
      <c r="I78" s="73">
        <f t="shared" si="152"/>
        <v>4267224</v>
      </c>
      <c r="J78" s="73">
        <f t="shared" si="152"/>
        <v>5675239</v>
      </c>
      <c r="K78" s="73">
        <f t="shared" si="152"/>
        <v>9400296</v>
      </c>
      <c r="L78" s="73">
        <f t="shared" si="152"/>
        <v>12633235</v>
      </c>
      <c r="M78" s="73">
        <f t="shared" si="152"/>
        <v>14243880</v>
      </c>
      <c r="N78" s="150">
        <f t="shared" ref="N78" si="153">SUM(N73:N77)</f>
        <v>13922738</v>
      </c>
      <c r="O78" s="73">
        <f t="shared" ref="O78" si="154">SUM(O73:O77)</f>
        <v>11684846</v>
      </c>
      <c r="P78" s="73">
        <f t="shared" si="152"/>
        <v>9596695</v>
      </c>
      <c r="Q78" s="73">
        <f t="shared" si="152"/>
        <v>7832009</v>
      </c>
      <c r="R78" s="73">
        <f t="shared" si="152"/>
        <v>3753114</v>
      </c>
      <c r="S78" s="73">
        <f t="shared" si="152"/>
        <v>3905357</v>
      </c>
      <c r="T78" s="73">
        <f t="shared" si="152"/>
        <v>3899016.8</v>
      </c>
      <c r="U78" s="73">
        <f t="shared" si="152"/>
        <v>4089926.2</v>
      </c>
      <c r="V78" s="73">
        <f t="shared" ref="V78" si="155">SUM(V73:V77)</f>
        <v>5820737</v>
      </c>
      <c r="W78" s="73">
        <f t="shared" ref="W78:X78" si="156">SUM(W73:W77)</f>
        <v>8403625.0999999996</v>
      </c>
      <c r="X78" s="161">
        <f t="shared" si="156"/>
        <v>10748915</v>
      </c>
      <c r="Y78" s="73">
        <f t="shared" ref="Y78:AB78" si="157">SUM(Y73:Y77)</f>
        <v>14591216</v>
      </c>
      <c r="Z78" s="73">
        <f t="shared" si="157"/>
        <v>14780316</v>
      </c>
      <c r="AA78" s="73">
        <f t="shared" si="157"/>
        <v>12942786</v>
      </c>
      <c r="AB78" s="73">
        <f t="shared" si="157"/>
        <v>9786898</v>
      </c>
      <c r="AC78" s="73">
        <f t="shared" ref="AC78" si="158">SUM(AC73:AC77)</f>
        <v>6965084</v>
      </c>
      <c r="AD78" s="73">
        <f t="shared" ref="AD78:AF78" si="159">SUM(AD73:AD77)</f>
        <v>4667278</v>
      </c>
      <c r="AE78" s="73">
        <f t="shared" si="159"/>
        <v>4086760</v>
      </c>
      <c r="AF78" s="73">
        <f t="shared" si="159"/>
        <v>4097057</v>
      </c>
      <c r="AG78" s="73">
        <f t="shared" ref="AG78:AH78" si="160">SUM(AG73:AG77)</f>
        <v>4331088</v>
      </c>
      <c r="AH78" s="73">
        <f t="shared" si="160"/>
        <v>5101636</v>
      </c>
      <c r="AI78" s="161">
        <f t="shared" ref="AI78" si="161">SUM(AI73:AI77)</f>
        <v>7966209</v>
      </c>
      <c r="AJ78" s="73">
        <f t="shared" si="152"/>
        <v>2047753</v>
      </c>
      <c r="AK78" s="73">
        <f t="shared" si="152"/>
        <v>970123</v>
      </c>
      <c r="AL78" s="61">
        <f t="shared" si="152"/>
        <v>-828869</v>
      </c>
      <c r="AM78" s="73">
        <f t="shared" si="152"/>
        <v>1185114</v>
      </c>
      <c r="AN78" s="61">
        <f t="shared" si="152"/>
        <v>358767</v>
      </c>
      <c r="AO78" s="61">
        <f t="shared" si="152"/>
        <v>196796.20000000019</v>
      </c>
      <c r="AP78" s="61">
        <f t="shared" si="152"/>
        <v>177297.79999999981</v>
      </c>
      <c r="AQ78" s="61">
        <f t="shared" ref="AQ78:AR78" si="162">SUM(AQ73:AQ77)</f>
        <v>-145498</v>
      </c>
      <c r="AR78" s="61">
        <f t="shared" si="162"/>
        <v>996670.90000000037</v>
      </c>
      <c r="AS78" s="61">
        <f t="shared" ref="AS78:AT78" si="163">SUM(AS73:AS77)</f>
        <v>1884320</v>
      </c>
      <c r="AT78" s="61">
        <f t="shared" si="163"/>
        <v>-347336</v>
      </c>
      <c r="AU78" s="61">
        <f t="shared" ref="AU78:AV78" si="164">SUM(AU73:AU77)</f>
        <v>-857578</v>
      </c>
      <c r="AV78" s="61">
        <f t="shared" si="164"/>
        <v>-1257940</v>
      </c>
      <c r="AW78" s="61">
        <f t="shared" ref="AW78:AX78" si="165">SUM(AW73:AW77)</f>
        <v>-190203</v>
      </c>
      <c r="AX78" s="61">
        <f t="shared" si="165"/>
        <v>866925</v>
      </c>
      <c r="AY78" s="61">
        <f t="shared" ref="AY78:AZ78" si="166">SUM(AY73:AY77)</f>
        <v>-914164</v>
      </c>
      <c r="AZ78" s="61">
        <f t="shared" si="166"/>
        <v>-181403</v>
      </c>
      <c r="BA78" s="61">
        <f t="shared" ref="BA78:BB78" si="167">SUM(BA73:BA77)</f>
        <v>-198040.20000000019</v>
      </c>
      <c r="BB78" s="61">
        <f t="shared" si="167"/>
        <v>-241161.79999999981</v>
      </c>
      <c r="BC78" s="61">
        <f t="shared" ref="BC78:BD78" si="168">SUM(BC73:BC77)</f>
        <v>719101</v>
      </c>
      <c r="BD78" s="60">
        <f t="shared" si="168"/>
        <v>437416.09999999963</v>
      </c>
    </row>
    <row r="79" spans="1:56" x14ac:dyDescent="0.25">
      <c r="A79" s="3">
        <f>+A72+1</f>
        <v>11</v>
      </c>
      <c r="B79" s="183" t="s">
        <v>37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162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4"/>
    </row>
    <row r="80" spans="1:56" x14ac:dyDescent="0.25">
      <c r="A80" s="3"/>
      <c r="B80" s="29" t="s">
        <v>22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197">
        <f>+[1]Nov!$J$151+[1]Nov!$J$169-AI81</f>
        <v>2982988.5</v>
      </c>
      <c r="AJ80" s="69">
        <f t="shared" ref="AJ80:AS84" si="169">C80-O80</f>
        <v>1177478.2100000018</v>
      </c>
      <c r="AK80" s="69">
        <f t="shared" si="169"/>
        <v>480703.56000000052</v>
      </c>
      <c r="AL80" s="69">
        <f t="shared" si="169"/>
        <v>-571193.22000000067</v>
      </c>
      <c r="AM80" s="69">
        <f t="shared" si="169"/>
        <v>111206.23000000021</v>
      </c>
      <c r="AN80" s="69">
        <f t="shared" si="169"/>
        <v>-35362.009999999893</v>
      </c>
      <c r="AO80" s="69">
        <f t="shared" si="169"/>
        <v>-1076.859999999986</v>
      </c>
      <c r="AP80" s="69">
        <f t="shared" si="169"/>
        <v>2756.0900000000838</v>
      </c>
      <c r="AQ80" s="69">
        <f t="shared" si="169"/>
        <v>-185950.58999999962</v>
      </c>
      <c r="AR80" s="69">
        <f t="shared" si="169"/>
        <v>248595.61000000034</v>
      </c>
      <c r="AS80" s="69">
        <f t="shared" si="169"/>
        <v>690445.58000000287</v>
      </c>
      <c r="AT80" s="69">
        <f t="shared" ref="AT80:BC84" si="170">M80-Y80</f>
        <v>-442746.26000000071</v>
      </c>
      <c r="AU80" s="69">
        <f t="shared" si="170"/>
        <v>-548004.31000000145</v>
      </c>
      <c r="AV80" s="69">
        <f t="shared" si="170"/>
        <v>-1040792.9700000007</v>
      </c>
      <c r="AW80" s="69">
        <f t="shared" si="170"/>
        <v>-197007.14999999944</v>
      </c>
      <c r="AX80" s="69">
        <f t="shared" si="170"/>
        <v>443528.09000000032</v>
      </c>
      <c r="AY80" s="69">
        <f t="shared" si="170"/>
        <v>-86196.240000000224</v>
      </c>
      <c r="AZ80" s="69">
        <f t="shared" si="170"/>
        <v>-107756.51000000013</v>
      </c>
      <c r="BA80" s="69">
        <f t="shared" si="170"/>
        <v>-93588.84999999986</v>
      </c>
      <c r="BB80" s="69">
        <f t="shared" si="170"/>
        <v>-90706.439999999944</v>
      </c>
      <c r="BC80" s="69">
        <f t="shared" si="170"/>
        <v>19023.669999999925</v>
      </c>
      <c r="BD80" s="68">
        <f t="shared" ref="BD80:BM84" si="171">W80-AI80</f>
        <v>-278369.18000000017</v>
      </c>
    </row>
    <row r="81" spans="1:56" x14ac:dyDescent="0.25">
      <c r="A81" s="3"/>
      <c r="B81" s="29" t="s">
        <v>23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197">
        <f>+[1]Nov!$J$147+[1]Nov!$J$149</f>
        <v>415884.52</v>
      </c>
      <c r="AJ81" s="69">
        <f t="shared" si="169"/>
        <v>292130.37999999989</v>
      </c>
      <c r="AK81" s="69">
        <f t="shared" si="169"/>
        <v>192273.95999999985</v>
      </c>
      <c r="AL81" s="69">
        <f t="shared" si="169"/>
        <v>-42533.499999999942</v>
      </c>
      <c r="AM81" s="69">
        <f t="shared" si="169"/>
        <v>45871.549999999988</v>
      </c>
      <c r="AN81" s="69">
        <f t="shared" si="169"/>
        <v>9641.0900000000256</v>
      </c>
      <c r="AO81" s="69">
        <f t="shared" si="169"/>
        <v>11486.930000000022</v>
      </c>
      <c r="AP81" s="69">
        <f t="shared" si="169"/>
        <v>-5270.6100000000151</v>
      </c>
      <c r="AQ81" s="69">
        <f t="shared" si="169"/>
        <v>-38743.909999999974</v>
      </c>
      <c r="AR81" s="69">
        <f t="shared" si="169"/>
        <v>8741.890000000014</v>
      </c>
      <c r="AS81" s="69">
        <f t="shared" si="169"/>
        <v>77505.160000000265</v>
      </c>
      <c r="AT81" s="69">
        <f t="shared" si="170"/>
        <v>-100990.83999999985</v>
      </c>
      <c r="AU81" s="69">
        <f t="shared" si="170"/>
        <v>-87129.579999999842</v>
      </c>
      <c r="AV81" s="69">
        <f t="shared" si="170"/>
        <v>-174087.26</v>
      </c>
      <c r="AW81" s="69">
        <f t="shared" si="170"/>
        <v>-59316.560000000056</v>
      </c>
      <c r="AX81" s="69">
        <f t="shared" si="170"/>
        <v>62999.389999999956</v>
      </c>
      <c r="AY81" s="69">
        <f t="shared" si="170"/>
        <v>-16061.289999999979</v>
      </c>
      <c r="AZ81" s="69">
        <f t="shared" si="170"/>
        <v>-21302.48000000001</v>
      </c>
      <c r="BA81" s="69">
        <f t="shared" si="170"/>
        <v>-15865.150000000023</v>
      </c>
      <c r="BB81" s="69">
        <f t="shared" si="170"/>
        <v>-26916.309999999969</v>
      </c>
      <c r="BC81" s="69">
        <f t="shared" si="170"/>
        <v>-8577.1100000000442</v>
      </c>
      <c r="BD81" s="68">
        <f t="shared" si="171"/>
        <v>-56601.660000000033</v>
      </c>
    </row>
    <row r="82" spans="1:56" x14ac:dyDescent="0.25">
      <c r="A82" s="3"/>
      <c r="B82" s="29" t="s">
        <v>24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197">
        <f>+[1]Nov!$J$153+[1]Nov!$J$156+[1]Nov!$J$171+[1]Nov!$J$174</f>
        <v>796066.24000000022</v>
      </c>
      <c r="AJ82" s="69">
        <f t="shared" si="169"/>
        <v>521628.53</v>
      </c>
      <c r="AK82" s="69">
        <f t="shared" si="169"/>
        <v>327807.24</v>
      </c>
      <c r="AL82" s="69">
        <f t="shared" si="169"/>
        <v>11874.309999999939</v>
      </c>
      <c r="AM82" s="69">
        <f t="shared" si="169"/>
        <v>118511.75</v>
      </c>
      <c r="AN82" s="69">
        <f t="shared" si="169"/>
        <v>42766.510000000009</v>
      </c>
      <c r="AO82" s="69">
        <f t="shared" si="169"/>
        <v>51320.050000000017</v>
      </c>
      <c r="AP82" s="69">
        <f t="shared" si="169"/>
        <v>32812.48000000004</v>
      </c>
      <c r="AQ82" s="69">
        <f t="shared" si="169"/>
        <v>-2666.5</v>
      </c>
      <c r="AR82" s="69">
        <f t="shared" si="169"/>
        <v>118376.79999999993</v>
      </c>
      <c r="AS82" s="69">
        <f t="shared" si="169"/>
        <v>333152.96999999997</v>
      </c>
      <c r="AT82" s="69">
        <f t="shared" si="170"/>
        <v>-35332.970000000438</v>
      </c>
      <c r="AU82" s="69">
        <f t="shared" si="170"/>
        <v>-473658.24999999977</v>
      </c>
      <c r="AV82" s="69">
        <f t="shared" si="170"/>
        <v>-21501.899999999907</v>
      </c>
      <c r="AW82" s="69">
        <f t="shared" si="170"/>
        <v>-107487.73999999976</v>
      </c>
      <c r="AX82" s="69">
        <f t="shared" si="170"/>
        <v>72940.610000000102</v>
      </c>
      <c r="AY82" s="69">
        <f t="shared" si="170"/>
        <v>-55623.51999999996</v>
      </c>
      <c r="AZ82" s="69">
        <f t="shared" si="170"/>
        <v>-54541.060000000027</v>
      </c>
      <c r="BA82" s="69">
        <f t="shared" si="170"/>
        <v>-40924.799999999988</v>
      </c>
      <c r="BB82" s="69">
        <f t="shared" si="170"/>
        <v>-44551.26999999996</v>
      </c>
      <c r="BC82" s="69">
        <f t="shared" si="170"/>
        <v>-31215.799999999988</v>
      </c>
      <c r="BD82" s="68">
        <f t="shared" si="171"/>
        <v>-74752.130000000121</v>
      </c>
    </row>
    <row r="83" spans="1:56" x14ac:dyDescent="0.25">
      <c r="A83" s="3"/>
      <c r="B83" s="29" t="s">
        <v>25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197">
        <f>+[1]Nov!$J$154+[1]Nov!$J$157+[1]Nov!$J$172+[1]Nov!$J$175</f>
        <v>643940.99</v>
      </c>
      <c r="AJ83" s="69">
        <f t="shared" si="169"/>
        <v>353419.30999999982</v>
      </c>
      <c r="AK83" s="69">
        <f t="shared" si="169"/>
        <v>173004.98999999987</v>
      </c>
      <c r="AL83" s="69">
        <f t="shared" si="169"/>
        <v>61698.509999999951</v>
      </c>
      <c r="AM83" s="69">
        <f t="shared" si="169"/>
        <v>90038.040000000037</v>
      </c>
      <c r="AN83" s="69">
        <f t="shared" si="169"/>
        <v>43337.590000000026</v>
      </c>
      <c r="AO83" s="69">
        <f t="shared" si="169"/>
        <v>40666.589999999997</v>
      </c>
      <c r="AP83" s="69">
        <f t="shared" si="169"/>
        <v>18513.739999999991</v>
      </c>
      <c r="AQ83" s="69">
        <f t="shared" si="169"/>
        <v>-5779.2200000000303</v>
      </c>
      <c r="AR83" s="69">
        <f t="shared" si="169"/>
        <v>85091.889999999898</v>
      </c>
      <c r="AS83" s="69">
        <f t="shared" si="169"/>
        <v>197902.88000000012</v>
      </c>
      <c r="AT83" s="69">
        <f t="shared" si="170"/>
        <v>-53750.880000000121</v>
      </c>
      <c r="AU83" s="69">
        <f t="shared" si="170"/>
        <v>-150405.47999999975</v>
      </c>
      <c r="AV83" s="69">
        <f t="shared" si="170"/>
        <v>-208328.43999999994</v>
      </c>
      <c r="AW83" s="69">
        <f t="shared" si="170"/>
        <v>-71662.909999999916</v>
      </c>
      <c r="AX83" s="69">
        <f t="shared" si="170"/>
        <v>10495.399999999965</v>
      </c>
      <c r="AY83" s="69">
        <f t="shared" si="170"/>
        <v>-68746.500000000058</v>
      </c>
      <c r="AZ83" s="69">
        <f t="shared" si="170"/>
        <v>-52741.310000000027</v>
      </c>
      <c r="BA83" s="69">
        <f t="shared" si="170"/>
        <v>-46478.700000000012</v>
      </c>
      <c r="BB83" s="69">
        <f t="shared" si="170"/>
        <v>-38241.99000000002</v>
      </c>
      <c r="BC83" s="69">
        <f t="shared" si="170"/>
        <v>-37065.629999999946</v>
      </c>
      <c r="BD83" s="68">
        <f t="shared" si="171"/>
        <v>12654.480000000098</v>
      </c>
    </row>
    <row r="84" spans="1:56" x14ac:dyDescent="0.25">
      <c r="A84" s="3"/>
      <c r="B84" s="29" t="s">
        <v>26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197">
        <f>+[1]Nov!$J$155+[1]Nov!$J$158+[1]Nov!$J$173+[1]Nov!$J$176+[1]Nov!$J$188</f>
        <v>1191215.45</v>
      </c>
      <c r="AJ84" s="69">
        <f t="shared" si="169"/>
        <v>466478.3899999999</v>
      </c>
      <c r="AK84" s="69">
        <f t="shared" si="169"/>
        <v>154955.87000000011</v>
      </c>
      <c r="AL84" s="69">
        <f t="shared" si="169"/>
        <v>-11706.119999999995</v>
      </c>
      <c r="AM84" s="69">
        <f t="shared" si="169"/>
        <v>150344.51</v>
      </c>
      <c r="AN84" s="69">
        <f t="shared" si="169"/>
        <v>30150.060000000056</v>
      </c>
      <c r="AO84" s="69">
        <f t="shared" si="169"/>
        <v>-7220.609999999986</v>
      </c>
      <c r="AP84" s="69">
        <f t="shared" si="169"/>
        <v>-994.73000000009779</v>
      </c>
      <c r="AQ84" s="69">
        <f t="shared" si="169"/>
        <v>-75904.290000000037</v>
      </c>
      <c r="AR84" s="69">
        <f t="shared" si="169"/>
        <v>23930.090000000084</v>
      </c>
      <c r="AS84" s="69">
        <f t="shared" si="169"/>
        <v>104819.54000000004</v>
      </c>
      <c r="AT84" s="69">
        <f t="shared" si="170"/>
        <v>-44907.149999999674</v>
      </c>
      <c r="AU84" s="69">
        <f t="shared" si="170"/>
        <v>-70261.669999999693</v>
      </c>
      <c r="AV84" s="69">
        <f t="shared" si="170"/>
        <v>-133910.3899999999</v>
      </c>
      <c r="AW84" s="69">
        <f t="shared" si="170"/>
        <v>-158247.76000000024</v>
      </c>
      <c r="AX84" s="69">
        <f t="shared" si="170"/>
        <v>5496.5100000000093</v>
      </c>
      <c r="AY84" s="69">
        <f t="shared" si="170"/>
        <v>-135589.67000000004</v>
      </c>
      <c r="AZ84" s="69">
        <f t="shared" si="170"/>
        <v>-64184.190000000061</v>
      </c>
      <c r="BA84" s="69">
        <f t="shared" si="170"/>
        <v>-25080.580000000075</v>
      </c>
      <c r="BB84" s="69">
        <f t="shared" si="170"/>
        <v>-28596.790000000037</v>
      </c>
      <c r="BC84" s="69">
        <f t="shared" si="170"/>
        <v>30414.75</v>
      </c>
      <c r="BD84" s="68">
        <f t="shared" si="171"/>
        <v>10854.090000000084</v>
      </c>
    </row>
    <row r="85" spans="1:56" x14ac:dyDescent="0.25">
      <c r="A85" s="3"/>
      <c r="B85" s="29" t="s">
        <v>27</v>
      </c>
      <c r="C85" s="86">
        <f>SUM(C80:C84)</f>
        <v>12009087.020000001</v>
      </c>
      <c r="D85" s="78">
        <f>SUM(D80:D84)</f>
        <v>8857663.1900000013</v>
      </c>
      <c r="E85" s="78">
        <f t="shared" ref="E85:AP85" si="172">SUM(E80:E84)</f>
        <v>5031671.87</v>
      </c>
      <c r="F85" s="78">
        <f t="shared" si="172"/>
        <v>3007348.08</v>
      </c>
      <c r="G85" s="78">
        <f t="shared" si="172"/>
        <v>2212385.88</v>
      </c>
      <c r="H85" s="78">
        <f t="shared" si="172"/>
        <v>2120079</v>
      </c>
      <c r="I85" s="78">
        <f t="shared" si="172"/>
        <v>2268240.35</v>
      </c>
      <c r="J85" s="78">
        <f t="shared" si="172"/>
        <v>2803822.3500000006</v>
      </c>
      <c r="K85" s="78">
        <f t="shared" si="172"/>
        <v>6128617.5800000001</v>
      </c>
      <c r="L85" s="78">
        <f t="shared" si="172"/>
        <v>10182385.310000002</v>
      </c>
      <c r="M85" s="78">
        <f t="shared" si="172"/>
        <v>12245293.309999999</v>
      </c>
      <c r="N85" s="88">
        <f t="shared" ref="N85" si="173">SUM(N80:N84)</f>
        <v>11877226.43</v>
      </c>
      <c r="O85" s="78">
        <f t="shared" ref="O85" si="174">SUM(O80:O84)</f>
        <v>9197952.1999999993</v>
      </c>
      <c r="P85" s="78">
        <f t="shared" si="172"/>
        <v>7528917.5699999994</v>
      </c>
      <c r="Q85" s="78">
        <f t="shared" si="172"/>
        <v>5583531.8900000006</v>
      </c>
      <c r="R85" s="78">
        <f t="shared" si="172"/>
        <v>2491376</v>
      </c>
      <c r="S85" s="78">
        <f t="shared" si="172"/>
        <v>2121852.6399999997</v>
      </c>
      <c r="T85" s="78">
        <f t="shared" si="172"/>
        <v>2024902.9000000001</v>
      </c>
      <c r="U85" s="78">
        <f t="shared" si="172"/>
        <v>2220423.38</v>
      </c>
      <c r="V85" s="78">
        <f t="shared" ref="V85" si="175">SUM(V80:V84)</f>
        <v>3112866.86</v>
      </c>
      <c r="W85" s="78">
        <f t="shared" ref="W85:X85" si="176">SUM(W80:W84)</f>
        <v>5643881.2999999998</v>
      </c>
      <c r="X85" s="163">
        <f t="shared" si="176"/>
        <v>8778559.1799999997</v>
      </c>
      <c r="Y85" s="78">
        <f t="shared" ref="Y85:AB85" si="177">SUM(Y80:Y84)</f>
        <v>12923021.410000002</v>
      </c>
      <c r="Z85" s="78">
        <f t="shared" si="177"/>
        <v>13206685.720000003</v>
      </c>
      <c r="AA85" s="78">
        <f t="shared" si="177"/>
        <v>10776573.16</v>
      </c>
      <c r="AB85" s="78">
        <f t="shared" si="177"/>
        <v>8122639.6899999995</v>
      </c>
      <c r="AC85" s="78">
        <f t="shared" ref="AC85" si="178">SUM(AC80:AC84)</f>
        <v>4988071.8899999997</v>
      </c>
      <c r="AD85" s="78">
        <f t="shared" ref="AD85:AF85" si="179">SUM(AD80:AD84)</f>
        <v>2853593.22</v>
      </c>
      <c r="AE85" s="78">
        <f t="shared" si="179"/>
        <v>2422378.19</v>
      </c>
      <c r="AF85" s="78">
        <f t="shared" si="179"/>
        <v>2246840.98</v>
      </c>
      <c r="AG85" s="78">
        <f t="shared" ref="AG85:AH85" si="180">SUM(AG80:AG84)</f>
        <v>2449436.1800000002</v>
      </c>
      <c r="AH85" s="78">
        <f t="shared" si="180"/>
        <v>3140286.98</v>
      </c>
      <c r="AI85" s="163">
        <f t="shared" ref="AI85" si="181">SUM(AI80:AI84)</f>
        <v>6030095.7000000002</v>
      </c>
      <c r="AJ85" s="78">
        <f t="shared" si="172"/>
        <v>2811134.8200000012</v>
      </c>
      <c r="AK85" s="78">
        <f t="shared" si="172"/>
        <v>1328745.6200000003</v>
      </c>
      <c r="AL85" s="78">
        <f t="shared" si="172"/>
        <v>-551860.02000000083</v>
      </c>
      <c r="AM85" s="78">
        <f t="shared" si="172"/>
        <v>515972.08000000025</v>
      </c>
      <c r="AN85" s="78">
        <f t="shared" si="172"/>
        <v>90533.240000000224</v>
      </c>
      <c r="AO85" s="78">
        <f t="shared" si="172"/>
        <v>95176.100000000064</v>
      </c>
      <c r="AP85" s="78">
        <f t="shared" si="172"/>
        <v>47816.97</v>
      </c>
      <c r="AQ85" s="78">
        <f t="shared" ref="AQ85:AR85" si="182">SUM(AQ80:AQ84)</f>
        <v>-309044.50999999966</v>
      </c>
      <c r="AR85" s="78">
        <f t="shared" si="182"/>
        <v>484736.28000000026</v>
      </c>
      <c r="AS85" s="78">
        <f t="shared" ref="AS85:AT85" si="183">SUM(AS80:AS84)</f>
        <v>1403826.1300000034</v>
      </c>
      <c r="AT85" s="78">
        <f t="shared" si="183"/>
        <v>-677728.10000000079</v>
      </c>
      <c r="AU85" s="78">
        <f t="shared" ref="AU85:AV85" si="184">SUM(AU80:AU84)</f>
        <v>-1329459.2900000005</v>
      </c>
      <c r="AV85" s="78">
        <f t="shared" si="184"/>
        <v>-1578620.9600000004</v>
      </c>
      <c r="AW85" s="78">
        <f t="shared" ref="AW85:AX85" si="185">SUM(AW80:AW84)</f>
        <v>-593722.11999999941</v>
      </c>
      <c r="AX85" s="78">
        <f t="shared" si="185"/>
        <v>595460.00000000023</v>
      </c>
      <c r="AY85" s="78">
        <f t="shared" ref="AY85:AZ85" si="186">SUM(AY80:AY84)</f>
        <v>-362217.22000000026</v>
      </c>
      <c r="AZ85" s="78">
        <f t="shared" si="186"/>
        <v>-300525.55000000028</v>
      </c>
      <c r="BA85" s="78">
        <f t="shared" ref="BA85:BB85" si="187">SUM(BA80:BA84)</f>
        <v>-221938.07999999996</v>
      </c>
      <c r="BB85" s="78">
        <f t="shared" si="187"/>
        <v>-229012.79999999993</v>
      </c>
      <c r="BC85" s="78">
        <f t="shared" ref="BC85:BD85" si="188">SUM(BC80:BC84)</f>
        <v>-27420.120000000054</v>
      </c>
      <c r="BD85" s="77">
        <f t="shared" si="188"/>
        <v>-386214.40000000014</v>
      </c>
    </row>
    <row r="86" spans="1:56" x14ac:dyDescent="0.25">
      <c r="A86" s="3">
        <f>+A79+1</f>
        <v>12</v>
      </c>
      <c r="B86" s="183" t="s">
        <v>38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164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2"/>
      <c r="BA86" s="82"/>
      <c r="BB86" s="82"/>
      <c r="BC86" s="82"/>
      <c r="BD86" s="81"/>
    </row>
    <row r="87" spans="1:56" x14ac:dyDescent="0.25">
      <c r="A87" s="3"/>
      <c r="B87" s="29" t="s">
        <v>22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2"/>
      <c r="AJ87" s="73">
        <f t="shared" ref="AJ87:AS91" si="189">C87-O87</f>
        <v>0</v>
      </c>
      <c r="AK87" s="73">
        <f t="shared" si="189"/>
        <v>0</v>
      </c>
      <c r="AL87" s="73">
        <f t="shared" si="189"/>
        <v>0</v>
      </c>
      <c r="AM87" s="73">
        <f t="shared" si="189"/>
        <v>0</v>
      </c>
      <c r="AN87" s="73">
        <f t="shared" si="189"/>
        <v>0</v>
      </c>
      <c r="AO87" s="73">
        <f t="shared" si="189"/>
        <v>0</v>
      </c>
      <c r="AP87" s="73">
        <f t="shared" si="189"/>
        <v>0</v>
      </c>
      <c r="AQ87" s="73">
        <f t="shared" si="189"/>
        <v>0</v>
      </c>
      <c r="AR87" s="73">
        <f t="shared" si="189"/>
        <v>0</v>
      </c>
      <c r="AS87" s="73">
        <f t="shared" si="189"/>
        <v>0</v>
      </c>
      <c r="AT87" s="73">
        <f t="shared" ref="AT87:BC91" si="190">M87-Y87</f>
        <v>0</v>
      </c>
      <c r="AU87" s="73">
        <f t="shared" si="190"/>
        <v>0</v>
      </c>
      <c r="AV87" s="73">
        <f t="shared" si="190"/>
        <v>0</v>
      </c>
      <c r="AW87" s="73">
        <f t="shared" si="190"/>
        <v>0</v>
      </c>
      <c r="AX87" s="73">
        <f t="shared" si="190"/>
        <v>0</v>
      </c>
      <c r="AY87" s="73">
        <f t="shared" si="190"/>
        <v>0</v>
      </c>
      <c r="AZ87" s="73">
        <f t="shared" si="190"/>
        <v>0</v>
      </c>
      <c r="BA87" s="73">
        <f t="shared" si="190"/>
        <v>0</v>
      </c>
      <c r="BB87" s="73">
        <f t="shared" si="190"/>
        <v>0</v>
      </c>
      <c r="BC87" s="73">
        <f t="shared" si="190"/>
        <v>0</v>
      </c>
      <c r="BD87" s="72">
        <f t="shared" ref="BD87:BM91" si="191">W87-AI87</f>
        <v>0</v>
      </c>
    </row>
    <row r="88" spans="1:56" x14ac:dyDescent="0.25">
      <c r="A88" s="3"/>
      <c r="B88" s="29" t="s">
        <v>23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2"/>
      <c r="AJ88" s="73">
        <f t="shared" si="189"/>
        <v>0</v>
      </c>
      <c r="AK88" s="73">
        <f t="shared" si="189"/>
        <v>0</v>
      </c>
      <c r="AL88" s="73">
        <f t="shared" si="189"/>
        <v>0</v>
      </c>
      <c r="AM88" s="73">
        <f t="shared" si="189"/>
        <v>0</v>
      </c>
      <c r="AN88" s="73">
        <f t="shared" si="189"/>
        <v>0</v>
      </c>
      <c r="AO88" s="73">
        <f t="shared" si="189"/>
        <v>0</v>
      </c>
      <c r="AP88" s="73">
        <f t="shared" si="189"/>
        <v>0</v>
      </c>
      <c r="AQ88" s="73">
        <f t="shared" si="189"/>
        <v>0</v>
      </c>
      <c r="AR88" s="73">
        <f t="shared" si="189"/>
        <v>0</v>
      </c>
      <c r="AS88" s="73">
        <f t="shared" si="189"/>
        <v>0</v>
      </c>
      <c r="AT88" s="73">
        <f t="shared" si="190"/>
        <v>0</v>
      </c>
      <c r="AU88" s="73">
        <f t="shared" si="190"/>
        <v>0</v>
      </c>
      <c r="AV88" s="73">
        <f t="shared" si="190"/>
        <v>0</v>
      </c>
      <c r="AW88" s="73">
        <f t="shared" si="190"/>
        <v>0</v>
      </c>
      <c r="AX88" s="73">
        <f t="shared" si="190"/>
        <v>0</v>
      </c>
      <c r="AY88" s="73">
        <f t="shared" si="190"/>
        <v>0</v>
      </c>
      <c r="AZ88" s="73">
        <f t="shared" si="190"/>
        <v>0</v>
      </c>
      <c r="BA88" s="73">
        <f t="shared" si="190"/>
        <v>0</v>
      </c>
      <c r="BB88" s="73">
        <f t="shared" si="190"/>
        <v>0</v>
      </c>
      <c r="BC88" s="73">
        <f t="shared" si="190"/>
        <v>0</v>
      </c>
      <c r="BD88" s="72">
        <f t="shared" si="191"/>
        <v>0</v>
      </c>
    </row>
    <row r="89" spans="1:56" x14ac:dyDescent="0.25">
      <c r="A89" s="3"/>
      <c r="B89" s="29" t="s">
        <v>24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2"/>
      <c r="AJ89" s="73">
        <f t="shared" si="189"/>
        <v>0</v>
      </c>
      <c r="AK89" s="73">
        <f t="shared" si="189"/>
        <v>0</v>
      </c>
      <c r="AL89" s="73">
        <f t="shared" si="189"/>
        <v>0</v>
      </c>
      <c r="AM89" s="73">
        <f t="shared" si="189"/>
        <v>0</v>
      </c>
      <c r="AN89" s="73">
        <f t="shared" si="189"/>
        <v>0</v>
      </c>
      <c r="AO89" s="73">
        <f t="shared" si="189"/>
        <v>0</v>
      </c>
      <c r="AP89" s="73">
        <f t="shared" si="189"/>
        <v>0</v>
      </c>
      <c r="AQ89" s="73">
        <f t="shared" si="189"/>
        <v>0</v>
      </c>
      <c r="AR89" s="73">
        <f t="shared" si="189"/>
        <v>0</v>
      </c>
      <c r="AS89" s="73">
        <f t="shared" si="189"/>
        <v>0</v>
      </c>
      <c r="AT89" s="73">
        <f t="shared" si="190"/>
        <v>0</v>
      </c>
      <c r="AU89" s="73">
        <f t="shared" si="190"/>
        <v>0</v>
      </c>
      <c r="AV89" s="73">
        <f t="shared" si="190"/>
        <v>0</v>
      </c>
      <c r="AW89" s="73">
        <f t="shared" si="190"/>
        <v>0</v>
      </c>
      <c r="AX89" s="73">
        <f t="shared" si="190"/>
        <v>0</v>
      </c>
      <c r="AY89" s="73">
        <f t="shared" si="190"/>
        <v>0</v>
      </c>
      <c r="AZ89" s="73">
        <f t="shared" si="190"/>
        <v>0</v>
      </c>
      <c r="BA89" s="73">
        <f t="shared" si="190"/>
        <v>0</v>
      </c>
      <c r="BB89" s="73">
        <f t="shared" si="190"/>
        <v>0</v>
      </c>
      <c r="BC89" s="73">
        <f t="shared" si="190"/>
        <v>0</v>
      </c>
      <c r="BD89" s="72">
        <f t="shared" si="191"/>
        <v>0</v>
      </c>
    </row>
    <row r="90" spans="1:56" x14ac:dyDescent="0.25">
      <c r="A90" s="3"/>
      <c r="B90" s="29" t="s">
        <v>25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2"/>
      <c r="AJ90" s="73">
        <f t="shared" si="189"/>
        <v>0</v>
      </c>
      <c r="AK90" s="73">
        <f t="shared" si="189"/>
        <v>0</v>
      </c>
      <c r="AL90" s="73">
        <f t="shared" si="189"/>
        <v>0</v>
      </c>
      <c r="AM90" s="73">
        <f t="shared" si="189"/>
        <v>0</v>
      </c>
      <c r="AN90" s="73">
        <f t="shared" si="189"/>
        <v>0</v>
      </c>
      <c r="AO90" s="73">
        <f t="shared" si="189"/>
        <v>0</v>
      </c>
      <c r="AP90" s="73">
        <f t="shared" si="189"/>
        <v>0</v>
      </c>
      <c r="AQ90" s="73">
        <f t="shared" si="189"/>
        <v>0</v>
      </c>
      <c r="AR90" s="73">
        <f t="shared" si="189"/>
        <v>0</v>
      </c>
      <c r="AS90" s="73">
        <f t="shared" si="189"/>
        <v>0</v>
      </c>
      <c r="AT90" s="73">
        <f t="shared" si="190"/>
        <v>0</v>
      </c>
      <c r="AU90" s="73">
        <f t="shared" si="190"/>
        <v>0</v>
      </c>
      <c r="AV90" s="73">
        <f t="shared" si="190"/>
        <v>0</v>
      </c>
      <c r="AW90" s="73">
        <f t="shared" si="190"/>
        <v>0</v>
      </c>
      <c r="AX90" s="73">
        <f t="shared" si="190"/>
        <v>0</v>
      </c>
      <c r="AY90" s="73">
        <f t="shared" si="190"/>
        <v>0</v>
      </c>
      <c r="AZ90" s="73">
        <f t="shared" si="190"/>
        <v>0</v>
      </c>
      <c r="BA90" s="73">
        <f t="shared" si="190"/>
        <v>0</v>
      </c>
      <c r="BB90" s="73">
        <f t="shared" si="190"/>
        <v>0</v>
      </c>
      <c r="BC90" s="73">
        <f t="shared" si="190"/>
        <v>0</v>
      </c>
      <c r="BD90" s="72">
        <f t="shared" si="191"/>
        <v>0</v>
      </c>
    </row>
    <row r="91" spans="1:56" x14ac:dyDescent="0.25">
      <c r="A91" s="3"/>
      <c r="B91" s="29" t="s">
        <v>26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2"/>
      <c r="AJ91" s="73">
        <f t="shared" si="189"/>
        <v>0</v>
      </c>
      <c r="AK91" s="73">
        <f t="shared" si="189"/>
        <v>0</v>
      </c>
      <c r="AL91" s="73">
        <f t="shared" si="189"/>
        <v>0</v>
      </c>
      <c r="AM91" s="73">
        <f t="shared" si="189"/>
        <v>0</v>
      </c>
      <c r="AN91" s="73">
        <f t="shared" si="189"/>
        <v>0</v>
      </c>
      <c r="AO91" s="73">
        <f t="shared" si="189"/>
        <v>0</v>
      </c>
      <c r="AP91" s="73">
        <f t="shared" si="189"/>
        <v>0</v>
      </c>
      <c r="AQ91" s="73">
        <f t="shared" si="189"/>
        <v>0</v>
      </c>
      <c r="AR91" s="73">
        <f t="shared" si="189"/>
        <v>0</v>
      </c>
      <c r="AS91" s="73">
        <f t="shared" si="189"/>
        <v>0</v>
      </c>
      <c r="AT91" s="73">
        <f t="shared" si="190"/>
        <v>0</v>
      </c>
      <c r="AU91" s="73">
        <f t="shared" si="190"/>
        <v>0</v>
      </c>
      <c r="AV91" s="73">
        <f t="shared" si="190"/>
        <v>0</v>
      </c>
      <c r="AW91" s="73">
        <f t="shared" si="190"/>
        <v>0</v>
      </c>
      <c r="AX91" s="73">
        <f t="shared" si="190"/>
        <v>0</v>
      </c>
      <c r="AY91" s="73">
        <f t="shared" si="190"/>
        <v>0</v>
      </c>
      <c r="AZ91" s="73">
        <f t="shared" si="190"/>
        <v>0</v>
      </c>
      <c r="BA91" s="73">
        <f t="shared" si="190"/>
        <v>0</v>
      </c>
      <c r="BB91" s="73">
        <f t="shared" si="190"/>
        <v>0</v>
      </c>
      <c r="BC91" s="73">
        <f t="shared" si="190"/>
        <v>0</v>
      </c>
      <c r="BD91" s="72">
        <f t="shared" si="191"/>
        <v>0</v>
      </c>
    </row>
    <row r="92" spans="1:56" x14ac:dyDescent="0.25">
      <c r="A92" s="3"/>
      <c r="B92" s="29" t="s">
        <v>27</v>
      </c>
      <c r="C92" s="140">
        <f>SUM(C87:C91)</f>
        <v>0</v>
      </c>
      <c r="D92" s="170">
        <f>SUM(D87:D91)</f>
        <v>0</v>
      </c>
      <c r="E92" s="170">
        <f t="shared" ref="E92:AP92" si="192">SUM(E87:E91)</f>
        <v>0</v>
      </c>
      <c r="F92" s="170">
        <f t="shared" si="192"/>
        <v>0</v>
      </c>
      <c r="G92" s="170">
        <f t="shared" si="192"/>
        <v>0</v>
      </c>
      <c r="H92" s="170">
        <f t="shared" si="192"/>
        <v>0</v>
      </c>
      <c r="I92" s="170">
        <f t="shared" si="192"/>
        <v>0</v>
      </c>
      <c r="J92" s="170">
        <f t="shared" si="192"/>
        <v>0</v>
      </c>
      <c r="K92" s="170">
        <f t="shared" si="192"/>
        <v>0</v>
      </c>
      <c r="L92" s="170">
        <f t="shared" si="192"/>
        <v>0</v>
      </c>
      <c r="M92" s="170">
        <f t="shared" si="192"/>
        <v>0</v>
      </c>
      <c r="N92" s="171">
        <f t="shared" si="192"/>
        <v>0</v>
      </c>
      <c r="O92" s="170">
        <f t="shared" si="192"/>
        <v>0</v>
      </c>
      <c r="P92" s="170">
        <f t="shared" si="192"/>
        <v>0</v>
      </c>
      <c r="Q92" s="170">
        <f t="shared" si="192"/>
        <v>0</v>
      </c>
      <c r="R92" s="170">
        <f t="shared" si="192"/>
        <v>0</v>
      </c>
      <c r="S92" s="170">
        <f t="shared" si="192"/>
        <v>0</v>
      </c>
      <c r="T92" s="170">
        <f t="shared" si="192"/>
        <v>0</v>
      </c>
      <c r="U92" s="170">
        <f t="shared" si="192"/>
        <v>0</v>
      </c>
      <c r="V92" s="170">
        <f t="shared" ref="V92" si="193">SUM(V87:V91)</f>
        <v>0</v>
      </c>
      <c r="W92" s="170">
        <f t="shared" ref="W92:X92" si="194">SUM(W87:W91)</f>
        <v>0</v>
      </c>
      <c r="X92" s="172">
        <f t="shared" si="194"/>
        <v>0</v>
      </c>
      <c r="Y92" s="170">
        <f t="shared" ref="Y92:Z92" si="195">SUM(Y87:Y91)</f>
        <v>0</v>
      </c>
      <c r="Z92" s="170">
        <f t="shared" si="195"/>
        <v>0</v>
      </c>
      <c r="AA92" s="170">
        <f t="shared" ref="AA92:AB92" si="196">SUM(AA87:AA91)</f>
        <v>0</v>
      </c>
      <c r="AB92" s="170">
        <f t="shared" si="196"/>
        <v>0</v>
      </c>
      <c r="AC92" s="170">
        <f t="shared" ref="AC92" si="197">SUM(AC87:AC91)</f>
        <v>0</v>
      </c>
      <c r="AD92" s="170">
        <f t="shared" ref="AD92:AF92" si="198">SUM(AD87:AD91)</f>
        <v>0</v>
      </c>
      <c r="AE92" s="170">
        <v>0</v>
      </c>
      <c r="AF92" s="170">
        <f t="shared" si="198"/>
        <v>0</v>
      </c>
      <c r="AG92" s="170">
        <f t="shared" ref="AG92:AH92" si="199">SUM(AG87:AG91)</f>
        <v>0</v>
      </c>
      <c r="AH92" s="170">
        <f t="shared" si="199"/>
        <v>0</v>
      </c>
      <c r="AI92" s="172">
        <f t="shared" ref="AI92" si="200">SUM(AI87:AI91)</f>
        <v>0</v>
      </c>
      <c r="AJ92" s="170">
        <f t="shared" si="192"/>
        <v>0</v>
      </c>
      <c r="AK92" s="170">
        <f t="shared" si="192"/>
        <v>0</v>
      </c>
      <c r="AL92" s="170">
        <f t="shared" si="192"/>
        <v>0</v>
      </c>
      <c r="AM92" s="170">
        <f t="shared" si="192"/>
        <v>0</v>
      </c>
      <c r="AN92" s="170">
        <f t="shared" si="192"/>
        <v>0</v>
      </c>
      <c r="AO92" s="170">
        <f t="shared" si="192"/>
        <v>0</v>
      </c>
      <c r="AP92" s="170">
        <f t="shared" si="192"/>
        <v>0</v>
      </c>
      <c r="AQ92" s="170">
        <f t="shared" ref="AQ92:AR92" si="201">SUM(AQ87:AQ91)</f>
        <v>0</v>
      </c>
      <c r="AR92" s="170">
        <f t="shared" si="201"/>
        <v>0</v>
      </c>
      <c r="AS92" s="170">
        <f t="shared" ref="AS92:AT92" si="202">SUM(AS87:AS91)</f>
        <v>0</v>
      </c>
      <c r="AT92" s="170">
        <f t="shared" si="202"/>
        <v>0</v>
      </c>
      <c r="AU92" s="170">
        <f t="shared" ref="AU92:AV92" si="203">SUM(AU87:AU91)</f>
        <v>0</v>
      </c>
      <c r="AV92" s="170">
        <f t="shared" si="203"/>
        <v>0</v>
      </c>
      <c r="AW92" s="170">
        <f t="shared" ref="AW92:AX92" si="204">SUM(AW87:AW91)</f>
        <v>0</v>
      </c>
      <c r="AX92" s="170">
        <f t="shared" si="204"/>
        <v>0</v>
      </c>
      <c r="AY92" s="170">
        <f t="shared" ref="AY92:AZ92" si="205">SUM(AY87:AY91)</f>
        <v>0</v>
      </c>
      <c r="AZ92" s="170">
        <f t="shared" si="205"/>
        <v>0</v>
      </c>
      <c r="BA92" s="170">
        <f t="shared" ref="BA92:BB92" si="206">SUM(BA87:BA91)</f>
        <v>0</v>
      </c>
      <c r="BB92" s="170">
        <f t="shared" si="206"/>
        <v>0</v>
      </c>
      <c r="BC92" s="170">
        <f t="shared" ref="BC92:BD92" si="207">SUM(BC87:BC91)</f>
        <v>0</v>
      </c>
      <c r="BD92" s="173">
        <f t="shared" si="207"/>
        <v>0</v>
      </c>
    </row>
    <row r="93" spans="1:56" x14ac:dyDescent="0.25">
      <c r="A93" s="3">
        <f>+A86+1</f>
        <v>13</v>
      </c>
      <c r="B93" s="34" t="s">
        <v>39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165"/>
      <c r="AJ93" s="75"/>
      <c r="AK93" s="83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5"/>
    </row>
    <row r="94" spans="1:56" x14ac:dyDescent="0.25">
      <c r="A94" s="3"/>
      <c r="B94" s="29" t="s">
        <v>22</v>
      </c>
      <c r="C94" s="86">
        <f>C80+C87</f>
        <v>5934041.3400000017</v>
      </c>
      <c r="D94" s="87">
        <f t="shared" ref="D94:U98" si="208">D80+D87</f>
        <v>4446849.1900000004</v>
      </c>
      <c r="E94" s="87">
        <f t="shared" si="208"/>
        <v>2356538.0599999996</v>
      </c>
      <c r="F94" s="87">
        <f t="shared" si="208"/>
        <v>1253043.2300000002</v>
      </c>
      <c r="G94" s="87">
        <f t="shared" si="208"/>
        <v>816767.75</v>
      </c>
      <c r="H94" s="87">
        <f t="shared" si="208"/>
        <v>773199.4</v>
      </c>
      <c r="I94" s="87">
        <f t="shared" si="208"/>
        <v>853691.25000000012</v>
      </c>
      <c r="J94" s="87">
        <f t="shared" si="208"/>
        <v>1094695.3700000003</v>
      </c>
      <c r="K94" s="87">
        <f t="shared" si="208"/>
        <v>2953214.93</v>
      </c>
      <c r="L94" s="87">
        <f t="shared" si="208"/>
        <v>5235385.8000000017</v>
      </c>
      <c r="M94" s="87">
        <f t="shared" si="208"/>
        <v>6474770.4299999997</v>
      </c>
      <c r="N94" s="88">
        <f t="shared" si="208"/>
        <v>6343201.0199999996</v>
      </c>
      <c r="O94" s="87">
        <f t="shared" si="208"/>
        <v>4756563.13</v>
      </c>
      <c r="P94" s="87">
        <f t="shared" si="208"/>
        <v>3966145.63</v>
      </c>
      <c r="Q94" s="87">
        <f t="shared" si="208"/>
        <v>2927731.2800000003</v>
      </c>
      <c r="R94" s="87">
        <f t="shared" si="208"/>
        <v>1141837</v>
      </c>
      <c r="S94" s="87">
        <f t="shared" si="208"/>
        <v>852129.75999999989</v>
      </c>
      <c r="T94" s="87">
        <f t="shared" si="208"/>
        <v>774276.26</v>
      </c>
      <c r="U94" s="87">
        <f t="shared" si="208"/>
        <v>850935.16</v>
      </c>
      <c r="V94" s="76">
        <f t="shared" ref="V94:Y98" si="209">V80+V87</f>
        <v>1280645.96</v>
      </c>
      <c r="W94" s="76">
        <f t="shared" si="209"/>
        <v>2704619.32</v>
      </c>
      <c r="X94" s="166">
        <f t="shared" si="209"/>
        <v>4544940.2199999988</v>
      </c>
      <c r="Y94" s="78">
        <f t="shared" si="209"/>
        <v>6917516.6900000004</v>
      </c>
      <c r="Z94" s="76">
        <v>6891205.330000001</v>
      </c>
      <c r="AA94" s="76">
        <f t="shared" ref="AA94:AB98" si="210">AA80+AA87</f>
        <v>5797356.1000000006</v>
      </c>
      <c r="AB94" s="76">
        <f t="shared" si="210"/>
        <v>4163152.7799999993</v>
      </c>
      <c r="AC94" s="76">
        <f t="shared" ref="AC94:AD98" si="211">AC80+AC87</f>
        <v>2484203.19</v>
      </c>
      <c r="AD94" s="76">
        <f t="shared" si="211"/>
        <v>1228033.2400000002</v>
      </c>
      <c r="AE94" s="76">
        <f t="shared" ref="AE94:AF94" si="212">AE80+AE87</f>
        <v>959886.27</v>
      </c>
      <c r="AF94" s="76">
        <f t="shared" si="212"/>
        <v>867865.10999999987</v>
      </c>
      <c r="AG94" s="76">
        <f t="shared" ref="AG94:AH94" si="213">AG80+AG87</f>
        <v>941641.6</v>
      </c>
      <c r="AH94" s="76">
        <f t="shared" si="213"/>
        <v>1261622.29</v>
      </c>
      <c r="AI94" s="163">
        <f t="shared" ref="AI94" si="214">AI80+AI87</f>
        <v>2982988.5</v>
      </c>
      <c r="AJ94" s="78">
        <f t="shared" ref="AJ94:AS98" si="215">C94-O94</f>
        <v>1177478.2100000018</v>
      </c>
      <c r="AK94" s="78">
        <f t="shared" si="215"/>
        <v>480703.56000000052</v>
      </c>
      <c r="AL94" s="78">
        <f t="shared" si="215"/>
        <v>-571193.22000000067</v>
      </c>
      <c r="AM94" s="78">
        <f t="shared" si="215"/>
        <v>111206.23000000021</v>
      </c>
      <c r="AN94" s="78">
        <f t="shared" si="215"/>
        <v>-35362.009999999893</v>
      </c>
      <c r="AO94" s="78">
        <f t="shared" si="215"/>
        <v>-1076.859999999986</v>
      </c>
      <c r="AP94" s="78">
        <f t="shared" si="215"/>
        <v>2756.0900000000838</v>
      </c>
      <c r="AQ94" s="78">
        <f t="shared" si="215"/>
        <v>-185950.58999999962</v>
      </c>
      <c r="AR94" s="78">
        <f t="shared" si="215"/>
        <v>248595.61000000034</v>
      </c>
      <c r="AS94" s="78">
        <f t="shared" si="215"/>
        <v>690445.58000000287</v>
      </c>
      <c r="AT94" s="78">
        <f t="shared" ref="AT94:BC98" si="216">M94-Y94</f>
        <v>-442746.26000000071</v>
      </c>
      <c r="AU94" s="78">
        <f t="shared" si="216"/>
        <v>-548004.31000000145</v>
      </c>
      <c r="AV94" s="78">
        <f t="shared" si="216"/>
        <v>-1040792.9700000007</v>
      </c>
      <c r="AW94" s="78">
        <f t="shared" si="216"/>
        <v>-197007.14999999944</v>
      </c>
      <c r="AX94" s="78">
        <f t="shared" si="216"/>
        <v>443528.09000000032</v>
      </c>
      <c r="AY94" s="78">
        <f t="shared" si="216"/>
        <v>-86196.240000000224</v>
      </c>
      <c r="AZ94" s="78">
        <f t="shared" si="216"/>
        <v>-107756.51000000013</v>
      </c>
      <c r="BA94" s="78">
        <f t="shared" si="216"/>
        <v>-93588.84999999986</v>
      </c>
      <c r="BB94" s="78">
        <f t="shared" si="216"/>
        <v>-90706.439999999944</v>
      </c>
      <c r="BC94" s="78">
        <f t="shared" si="216"/>
        <v>19023.669999999925</v>
      </c>
      <c r="BD94" s="77">
        <f t="shared" ref="BD94:BM98" si="217">W94-AI94</f>
        <v>-278369.18000000017</v>
      </c>
    </row>
    <row r="95" spans="1:56" x14ac:dyDescent="0.25">
      <c r="A95" s="3"/>
      <c r="B95" s="29" t="s">
        <v>23</v>
      </c>
      <c r="C95" s="86">
        <f t="shared" ref="C95:R98" si="218">C81+C88</f>
        <v>996494.21</v>
      </c>
      <c r="D95" s="87">
        <f t="shared" si="218"/>
        <v>770813.80999999982</v>
      </c>
      <c r="E95" s="87">
        <f t="shared" si="218"/>
        <v>416480.91</v>
      </c>
      <c r="F95" s="87">
        <f t="shared" si="218"/>
        <v>221414.55</v>
      </c>
      <c r="G95" s="87">
        <f t="shared" si="218"/>
        <v>135238.40000000002</v>
      </c>
      <c r="H95" s="87">
        <f t="shared" si="218"/>
        <v>129206.03</v>
      </c>
      <c r="I95" s="87">
        <f t="shared" si="218"/>
        <v>109116.66</v>
      </c>
      <c r="J95" s="87">
        <f t="shared" si="218"/>
        <v>134966.23000000001</v>
      </c>
      <c r="K95" s="87">
        <f t="shared" si="218"/>
        <v>368024.75</v>
      </c>
      <c r="L95" s="87">
        <f t="shared" si="218"/>
        <v>677167.31000000017</v>
      </c>
      <c r="M95" s="87">
        <f t="shared" si="218"/>
        <v>847424.8600000001</v>
      </c>
      <c r="N95" s="88">
        <f t="shared" si="218"/>
        <v>891186.05000000016</v>
      </c>
      <c r="O95" s="87">
        <f t="shared" si="218"/>
        <v>704363.83000000007</v>
      </c>
      <c r="P95" s="87">
        <f t="shared" si="218"/>
        <v>578539.85</v>
      </c>
      <c r="Q95" s="87">
        <f t="shared" si="218"/>
        <v>459014.40999999992</v>
      </c>
      <c r="R95" s="87">
        <f t="shared" si="218"/>
        <v>175543</v>
      </c>
      <c r="S95" s="87">
        <f t="shared" si="208"/>
        <v>125597.31</v>
      </c>
      <c r="T95" s="87">
        <f t="shared" si="208"/>
        <v>117719.09999999998</v>
      </c>
      <c r="U95" s="87">
        <f t="shared" si="208"/>
        <v>114387.27000000002</v>
      </c>
      <c r="V95" s="76">
        <f t="shared" ref="V95" si="219">V81+V88</f>
        <v>173710.13999999998</v>
      </c>
      <c r="W95" s="76">
        <f t="shared" si="209"/>
        <v>359282.86</v>
      </c>
      <c r="X95" s="166">
        <f t="shared" si="209"/>
        <v>599662.14999999991</v>
      </c>
      <c r="Y95" s="78">
        <f t="shared" si="209"/>
        <v>948415.7</v>
      </c>
      <c r="Z95" s="76">
        <v>978315.63</v>
      </c>
      <c r="AA95" s="76">
        <f t="shared" ref="AA95" si="220">AA81+AA88</f>
        <v>878451.09000000008</v>
      </c>
      <c r="AB95" s="76">
        <f t="shared" si="210"/>
        <v>637856.41</v>
      </c>
      <c r="AC95" s="76">
        <f t="shared" si="211"/>
        <v>396015.01999999996</v>
      </c>
      <c r="AD95" s="76">
        <f t="shared" si="211"/>
        <v>191604.28999999998</v>
      </c>
      <c r="AE95" s="76">
        <f t="shared" ref="AE95:AF95" si="221">AE81+AE88</f>
        <v>146899.79</v>
      </c>
      <c r="AF95" s="76">
        <f t="shared" si="221"/>
        <v>133584.25</v>
      </c>
      <c r="AG95" s="76">
        <f t="shared" ref="AG95:AH95" si="222">AG81+AG88</f>
        <v>141303.57999999999</v>
      </c>
      <c r="AH95" s="76">
        <f t="shared" si="222"/>
        <v>182287.25000000003</v>
      </c>
      <c r="AI95" s="163">
        <f t="shared" ref="AI95" si="223">AI81+AI88</f>
        <v>415884.52</v>
      </c>
      <c r="AJ95" s="78">
        <f t="shared" si="215"/>
        <v>292130.37999999989</v>
      </c>
      <c r="AK95" s="78">
        <f t="shared" si="215"/>
        <v>192273.95999999985</v>
      </c>
      <c r="AL95" s="78">
        <f t="shared" si="215"/>
        <v>-42533.499999999942</v>
      </c>
      <c r="AM95" s="78">
        <f t="shared" si="215"/>
        <v>45871.549999999988</v>
      </c>
      <c r="AN95" s="78">
        <f t="shared" si="215"/>
        <v>9641.0900000000256</v>
      </c>
      <c r="AO95" s="78">
        <f t="shared" si="215"/>
        <v>11486.930000000022</v>
      </c>
      <c r="AP95" s="78">
        <f t="shared" si="215"/>
        <v>-5270.6100000000151</v>
      </c>
      <c r="AQ95" s="78">
        <f t="shared" si="215"/>
        <v>-38743.909999999974</v>
      </c>
      <c r="AR95" s="78">
        <f t="shared" si="215"/>
        <v>8741.890000000014</v>
      </c>
      <c r="AS95" s="78">
        <f t="shared" si="215"/>
        <v>77505.160000000265</v>
      </c>
      <c r="AT95" s="78">
        <f t="shared" si="216"/>
        <v>-100990.83999999985</v>
      </c>
      <c r="AU95" s="78">
        <f t="shared" si="216"/>
        <v>-87129.579999999842</v>
      </c>
      <c r="AV95" s="78">
        <f t="shared" si="216"/>
        <v>-174087.26</v>
      </c>
      <c r="AW95" s="78">
        <f t="shared" si="216"/>
        <v>-59316.560000000056</v>
      </c>
      <c r="AX95" s="78">
        <f t="shared" si="216"/>
        <v>62999.389999999956</v>
      </c>
      <c r="AY95" s="78">
        <f t="shared" si="216"/>
        <v>-16061.289999999979</v>
      </c>
      <c r="AZ95" s="78">
        <f t="shared" si="216"/>
        <v>-21302.48000000001</v>
      </c>
      <c r="BA95" s="78">
        <f t="shared" si="216"/>
        <v>-15865.150000000023</v>
      </c>
      <c r="BB95" s="78">
        <f t="shared" si="216"/>
        <v>-26916.309999999969</v>
      </c>
      <c r="BC95" s="78">
        <f t="shared" si="216"/>
        <v>-8577.1100000000442</v>
      </c>
      <c r="BD95" s="77">
        <f t="shared" si="217"/>
        <v>-56601.660000000033</v>
      </c>
    </row>
    <row r="96" spans="1:56" x14ac:dyDescent="0.25">
      <c r="A96" s="3"/>
      <c r="B96" s="29" t="s">
        <v>24</v>
      </c>
      <c r="C96" s="86">
        <f t="shared" si="218"/>
        <v>1984452.81</v>
      </c>
      <c r="D96" s="87">
        <f t="shared" si="208"/>
        <v>1412079.06</v>
      </c>
      <c r="E96" s="87">
        <f t="shared" si="208"/>
        <v>733967.41999999993</v>
      </c>
      <c r="F96" s="87">
        <f t="shared" si="208"/>
        <v>386638.75</v>
      </c>
      <c r="G96" s="87">
        <f t="shared" si="208"/>
        <v>259828.02</v>
      </c>
      <c r="H96" s="87">
        <f t="shared" si="208"/>
        <v>257636.22000000003</v>
      </c>
      <c r="I96" s="87">
        <f t="shared" si="208"/>
        <v>266392.20000000007</v>
      </c>
      <c r="J96" s="87">
        <f t="shared" si="208"/>
        <v>321162.51</v>
      </c>
      <c r="K96" s="87">
        <f t="shared" si="208"/>
        <v>839690.91</v>
      </c>
      <c r="L96" s="87">
        <f t="shared" si="208"/>
        <v>1598915.5199999998</v>
      </c>
      <c r="M96" s="87">
        <f t="shared" si="208"/>
        <v>2012602.4</v>
      </c>
      <c r="N96" s="88">
        <f t="shared" si="208"/>
        <v>1946288.4600000002</v>
      </c>
      <c r="O96" s="87">
        <f t="shared" si="208"/>
        <v>1462824.28</v>
      </c>
      <c r="P96" s="87">
        <f t="shared" si="208"/>
        <v>1084271.82</v>
      </c>
      <c r="Q96" s="87">
        <f t="shared" si="208"/>
        <v>722093.11</v>
      </c>
      <c r="R96" s="87">
        <f t="shared" si="208"/>
        <v>268127</v>
      </c>
      <c r="S96" s="87">
        <f t="shared" si="208"/>
        <v>217061.50999999998</v>
      </c>
      <c r="T96" s="87">
        <f t="shared" si="208"/>
        <v>206316.17</v>
      </c>
      <c r="U96" s="87">
        <f t="shared" si="208"/>
        <v>233579.72000000003</v>
      </c>
      <c r="V96" s="76">
        <f t="shared" ref="V96" si="224">V82+V89</f>
        <v>323829.01</v>
      </c>
      <c r="W96" s="76">
        <f t="shared" si="209"/>
        <v>721314.1100000001</v>
      </c>
      <c r="X96" s="166">
        <f t="shared" si="209"/>
        <v>1265762.5499999998</v>
      </c>
      <c r="Y96" s="78">
        <f t="shared" si="209"/>
        <v>2047935.3700000003</v>
      </c>
      <c r="Z96" s="76">
        <v>2419946.71</v>
      </c>
      <c r="AA96" s="76">
        <f t="shared" ref="AA96" si="225">AA82+AA89</f>
        <v>1484326.18</v>
      </c>
      <c r="AB96" s="76">
        <f t="shared" si="210"/>
        <v>1191759.5599999998</v>
      </c>
      <c r="AC96" s="76">
        <f t="shared" si="211"/>
        <v>649152.49999999988</v>
      </c>
      <c r="AD96" s="76">
        <f t="shared" si="211"/>
        <v>323750.51999999996</v>
      </c>
      <c r="AE96" s="76">
        <f t="shared" ref="AE96:AF96" si="226">AE82+AE89</f>
        <v>271602.57</v>
      </c>
      <c r="AF96" s="76">
        <f t="shared" si="226"/>
        <v>247240.97</v>
      </c>
      <c r="AG96" s="76">
        <f t="shared" ref="AG96:AH96" si="227">AG82+AG89</f>
        <v>278130.99</v>
      </c>
      <c r="AH96" s="76">
        <f t="shared" si="227"/>
        <v>355044.81</v>
      </c>
      <c r="AI96" s="163">
        <f t="shared" ref="AI96" si="228">AI82+AI89</f>
        <v>796066.24000000022</v>
      </c>
      <c r="AJ96" s="78">
        <f t="shared" si="215"/>
        <v>521628.53</v>
      </c>
      <c r="AK96" s="78">
        <f t="shared" si="215"/>
        <v>327807.24</v>
      </c>
      <c r="AL96" s="78">
        <f t="shared" si="215"/>
        <v>11874.309999999939</v>
      </c>
      <c r="AM96" s="78">
        <f t="shared" si="215"/>
        <v>118511.75</v>
      </c>
      <c r="AN96" s="78">
        <f t="shared" si="215"/>
        <v>42766.510000000009</v>
      </c>
      <c r="AO96" s="78">
        <f t="shared" si="215"/>
        <v>51320.050000000017</v>
      </c>
      <c r="AP96" s="78">
        <f t="shared" si="215"/>
        <v>32812.48000000004</v>
      </c>
      <c r="AQ96" s="78">
        <f t="shared" si="215"/>
        <v>-2666.5</v>
      </c>
      <c r="AR96" s="78">
        <f t="shared" si="215"/>
        <v>118376.79999999993</v>
      </c>
      <c r="AS96" s="78">
        <f t="shared" si="215"/>
        <v>333152.96999999997</v>
      </c>
      <c r="AT96" s="78">
        <f t="shared" si="216"/>
        <v>-35332.970000000438</v>
      </c>
      <c r="AU96" s="78">
        <f t="shared" si="216"/>
        <v>-473658.24999999977</v>
      </c>
      <c r="AV96" s="78">
        <f t="shared" si="216"/>
        <v>-21501.899999999907</v>
      </c>
      <c r="AW96" s="78">
        <f t="shared" si="216"/>
        <v>-107487.73999999976</v>
      </c>
      <c r="AX96" s="78">
        <f t="shared" si="216"/>
        <v>72940.610000000102</v>
      </c>
      <c r="AY96" s="78">
        <f t="shared" si="216"/>
        <v>-55623.51999999996</v>
      </c>
      <c r="AZ96" s="78">
        <f t="shared" si="216"/>
        <v>-54541.060000000027</v>
      </c>
      <c r="BA96" s="78">
        <f t="shared" si="216"/>
        <v>-40924.799999999988</v>
      </c>
      <c r="BB96" s="78">
        <f t="shared" si="216"/>
        <v>-44551.26999999996</v>
      </c>
      <c r="BC96" s="78">
        <f t="shared" si="216"/>
        <v>-31215.799999999988</v>
      </c>
      <c r="BD96" s="77">
        <f t="shared" si="217"/>
        <v>-74752.130000000121</v>
      </c>
    </row>
    <row r="97" spans="1:56" x14ac:dyDescent="0.25">
      <c r="A97" s="3"/>
      <c r="B97" s="29" t="s">
        <v>25</v>
      </c>
      <c r="C97" s="86">
        <f t="shared" si="218"/>
        <v>1374412.3299999998</v>
      </c>
      <c r="D97" s="87">
        <f t="shared" si="208"/>
        <v>961600.66999999993</v>
      </c>
      <c r="E97" s="87">
        <f t="shared" si="208"/>
        <v>562633.15999999992</v>
      </c>
      <c r="F97" s="87">
        <f t="shared" si="208"/>
        <v>289928.04000000004</v>
      </c>
      <c r="G97" s="87">
        <f t="shared" si="208"/>
        <v>208475.19</v>
      </c>
      <c r="H97" s="87">
        <f t="shared" si="208"/>
        <v>195806.91</v>
      </c>
      <c r="I97" s="87">
        <f t="shared" si="208"/>
        <v>222021.13</v>
      </c>
      <c r="J97" s="87">
        <f t="shared" si="208"/>
        <v>323606.07</v>
      </c>
      <c r="K97" s="87">
        <f t="shared" si="208"/>
        <v>741687.36</v>
      </c>
      <c r="L97" s="87">
        <f t="shared" si="208"/>
        <v>1226200.9700000002</v>
      </c>
      <c r="M97" s="87">
        <f t="shared" si="208"/>
        <v>1415476.1099999999</v>
      </c>
      <c r="N97" s="88">
        <f t="shared" si="208"/>
        <v>1300432.7500000002</v>
      </c>
      <c r="O97" s="87">
        <f t="shared" si="208"/>
        <v>1020993.02</v>
      </c>
      <c r="P97" s="87">
        <f t="shared" si="208"/>
        <v>788595.68</v>
      </c>
      <c r="Q97" s="87">
        <f t="shared" si="208"/>
        <v>500934.64999999997</v>
      </c>
      <c r="R97" s="87">
        <f t="shared" si="208"/>
        <v>199890</v>
      </c>
      <c r="S97" s="87">
        <f t="shared" si="208"/>
        <v>165137.59999999998</v>
      </c>
      <c r="T97" s="87">
        <f t="shared" si="208"/>
        <v>155140.32</v>
      </c>
      <c r="U97" s="87">
        <f t="shared" si="208"/>
        <v>203507.39</v>
      </c>
      <c r="V97" s="76">
        <f t="shared" ref="V97" si="229">V83+V90</f>
        <v>329385.29000000004</v>
      </c>
      <c r="W97" s="76">
        <f t="shared" si="209"/>
        <v>656595.47000000009</v>
      </c>
      <c r="X97" s="166">
        <f t="shared" si="209"/>
        <v>1028298.0900000001</v>
      </c>
      <c r="Y97" s="78">
        <f t="shared" si="209"/>
        <v>1469226.99</v>
      </c>
      <c r="Z97" s="76">
        <v>1450838.23</v>
      </c>
      <c r="AA97" s="76">
        <f t="shared" ref="AA97" si="230">AA83+AA90</f>
        <v>1229321.46</v>
      </c>
      <c r="AB97" s="76">
        <f t="shared" si="210"/>
        <v>860258.59</v>
      </c>
      <c r="AC97" s="76">
        <f t="shared" si="211"/>
        <v>490439.25</v>
      </c>
      <c r="AD97" s="76">
        <f t="shared" si="211"/>
        <v>268636.50000000006</v>
      </c>
      <c r="AE97" s="76">
        <f t="shared" ref="AE97:AF97" si="231">AE83+AE90</f>
        <v>217878.91</v>
      </c>
      <c r="AF97" s="76">
        <f t="shared" si="231"/>
        <v>201619.02000000002</v>
      </c>
      <c r="AG97" s="76">
        <f t="shared" ref="AG97:AH97" si="232">AG83+AG90</f>
        <v>241749.38000000003</v>
      </c>
      <c r="AH97" s="76">
        <f t="shared" si="232"/>
        <v>366450.92</v>
      </c>
      <c r="AI97" s="163">
        <f t="shared" ref="AI97" si="233">AI83+AI90</f>
        <v>643940.99</v>
      </c>
      <c r="AJ97" s="78">
        <f t="shared" si="215"/>
        <v>353419.30999999982</v>
      </c>
      <c r="AK97" s="78">
        <f t="shared" si="215"/>
        <v>173004.98999999987</v>
      </c>
      <c r="AL97" s="78">
        <f t="shared" si="215"/>
        <v>61698.509999999951</v>
      </c>
      <c r="AM97" s="78">
        <f t="shared" si="215"/>
        <v>90038.040000000037</v>
      </c>
      <c r="AN97" s="78">
        <f t="shared" si="215"/>
        <v>43337.590000000026</v>
      </c>
      <c r="AO97" s="78">
        <f t="shared" si="215"/>
        <v>40666.589999999997</v>
      </c>
      <c r="AP97" s="78">
        <f t="shared" si="215"/>
        <v>18513.739999999991</v>
      </c>
      <c r="AQ97" s="78">
        <f t="shared" si="215"/>
        <v>-5779.2200000000303</v>
      </c>
      <c r="AR97" s="78">
        <f t="shared" si="215"/>
        <v>85091.889999999898</v>
      </c>
      <c r="AS97" s="78">
        <f t="shared" si="215"/>
        <v>197902.88000000012</v>
      </c>
      <c r="AT97" s="78">
        <f t="shared" si="216"/>
        <v>-53750.880000000121</v>
      </c>
      <c r="AU97" s="78">
        <f t="shared" si="216"/>
        <v>-150405.47999999975</v>
      </c>
      <c r="AV97" s="78">
        <f t="shared" si="216"/>
        <v>-208328.43999999994</v>
      </c>
      <c r="AW97" s="78">
        <f t="shared" si="216"/>
        <v>-71662.909999999916</v>
      </c>
      <c r="AX97" s="78">
        <f t="shared" si="216"/>
        <v>10495.399999999965</v>
      </c>
      <c r="AY97" s="78">
        <f t="shared" si="216"/>
        <v>-68746.500000000058</v>
      </c>
      <c r="AZ97" s="78">
        <f t="shared" si="216"/>
        <v>-52741.310000000027</v>
      </c>
      <c r="BA97" s="78">
        <f t="shared" si="216"/>
        <v>-46478.700000000012</v>
      </c>
      <c r="BB97" s="78">
        <f t="shared" si="216"/>
        <v>-38241.99000000002</v>
      </c>
      <c r="BC97" s="78">
        <f t="shared" si="216"/>
        <v>-37065.629999999946</v>
      </c>
      <c r="BD97" s="77">
        <f t="shared" si="217"/>
        <v>12654.480000000098</v>
      </c>
    </row>
    <row r="98" spans="1:56" x14ac:dyDescent="0.25">
      <c r="A98" s="3"/>
      <c r="B98" s="29" t="s">
        <v>26</v>
      </c>
      <c r="C98" s="86">
        <f t="shared" si="218"/>
        <v>1719686.33</v>
      </c>
      <c r="D98" s="87">
        <f t="shared" si="208"/>
        <v>1266320.46</v>
      </c>
      <c r="E98" s="87">
        <f t="shared" si="208"/>
        <v>962052.32</v>
      </c>
      <c r="F98" s="87">
        <f t="shared" si="208"/>
        <v>856323.51</v>
      </c>
      <c r="G98" s="87">
        <f t="shared" si="208"/>
        <v>792076.52</v>
      </c>
      <c r="H98" s="87">
        <f t="shared" si="208"/>
        <v>764230.44000000006</v>
      </c>
      <c r="I98" s="87">
        <f t="shared" si="208"/>
        <v>817019.10999999987</v>
      </c>
      <c r="J98" s="87">
        <f t="shared" si="208"/>
        <v>929392.16999999993</v>
      </c>
      <c r="K98" s="87">
        <f t="shared" si="208"/>
        <v>1225999.6300000001</v>
      </c>
      <c r="L98" s="87">
        <f t="shared" si="208"/>
        <v>1444715.71</v>
      </c>
      <c r="M98" s="87">
        <f t="shared" si="208"/>
        <v>1495019.5100000002</v>
      </c>
      <c r="N98" s="88">
        <f t="shared" si="208"/>
        <v>1396118.1500000001</v>
      </c>
      <c r="O98" s="87">
        <f t="shared" si="208"/>
        <v>1253207.9400000002</v>
      </c>
      <c r="P98" s="87">
        <f t="shared" si="208"/>
        <v>1111364.5899999999</v>
      </c>
      <c r="Q98" s="87">
        <f t="shared" si="208"/>
        <v>973758.44</v>
      </c>
      <c r="R98" s="87">
        <f t="shared" si="208"/>
        <v>705979</v>
      </c>
      <c r="S98" s="87">
        <f t="shared" si="208"/>
        <v>761926.46</v>
      </c>
      <c r="T98" s="87">
        <f t="shared" si="208"/>
        <v>771451.05</v>
      </c>
      <c r="U98" s="87">
        <f t="shared" si="208"/>
        <v>818013.84</v>
      </c>
      <c r="V98" s="76">
        <f t="shared" ref="V98" si="234">V84+V91</f>
        <v>1005296.46</v>
      </c>
      <c r="W98" s="76">
        <f t="shared" si="209"/>
        <v>1202069.54</v>
      </c>
      <c r="X98" s="166">
        <f t="shared" si="209"/>
        <v>1339896.17</v>
      </c>
      <c r="Y98" s="78">
        <f t="shared" si="209"/>
        <v>1539926.66</v>
      </c>
      <c r="Z98" s="76">
        <v>1466379.8199999998</v>
      </c>
      <c r="AA98" s="76">
        <f t="shared" ref="AA98" si="235">AA84+AA91</f>
        <v>1387118.33</v>
      </c>
      <c r="AB98" s="76">
        <f t="shared" si="210"/>
        <v>1269612.3500000001</v>
      </c>
      <c r="AC98" s="76">
        <f t="shared" si="211"/>
        <v>968261.92999999993</v>
      </c>
      <c r="AD98" s="76">
        <f t="shared" si="211"/>
        <v>841568.67</v>
      </c>
      <c r="AE98" s="76">
        <f t="shared" ref="AE98:AF98" si="236">AE84+AE91</f>
        <v>826110.65</v>
      </c>
      <c r="AF98" s="76">
        <f t="shared" si="236"/>
        <v>796531.63000000012</v>
      </c>
      <c r="AG98" s="76">
        <f t="shared" ref="AG98:AH98" si="237">AG84+AG91</f>
        <v>846610.63</v>
      </c>
      <c r="AH98" s="76">
        <f t="shared" si="237"/>
        <v>974881.71</v>
      </c>
      <c r="AI98" s="163">
        <f t="shared" ref="AI98" si="238">AI84+AI91</f>
        <v>1191215.45</v>
      </c>
      <c r="AJ98" s="78">
        <f t="shared" si="215"/>
        <v>466478.3899999999</v>
      </c>
      <c r="AK98" s="78">
        <f t="shared" si="215"/>
        <v>154955.87000000011</v>
      </c>
      <c r="AL98" s="78">
        <f t="shared" si="215"/>
        <v>-11706.119999999995</v>
      </c>
      <c r="AM98" s="78">
        <f t="shared" si="215"/>
        <v>150344.51</v>
      </c>
      <c r="AN98" s="78">
        <f t="shared" si="215"/>
        <v>30150.060000000056</v>
      </c>
      <c r="AO98" s="78">
        <f t="shared" si="215"/>
        <v>-7220.609999999986</v>
      </c>
      <c r="AP98" s="78">
        <f t="shared" si="215"/>
        <v>-994.73000000009779</v>
      </c>
      <c r="AQ98" s="78">
        <f t="shared" si="215"/>
        <v>-75904.290000000037</v>
      </c>
      <c r="AR98" s="78">
        <f t="shared" si="215"/>
        <v>23930.090000000084</v>
      </c>
      <c r="AS98" s="78">
        <f t="shared" si="215"/>
        <v>104819.54000000004</v>
      </c>
      <c r="AT98" s="78">
        <f t="shared" si="216"/>
        <v>-44907.149999999674</v>
      </c>
      <c r="AU98" s="78">
        <f t="shared" si="216"/>
        <v>-70261.669999999693</v>
      </c>
      <c r="AV98" s="78">
        <f t="shared" si="216"/>
        <v>-133910.3899999999</v>
      </c>
      <c r="AW98" s="78">
        <f t="shared" si="216"/>
        <v>-158247.76000000024</v>
      </c>
      <c r="AX98" s="78">
        <f t="shared" si="216"/>
        <v>5496.5100000000093</v>
      </c>
      <c r="AY98" s="78">
        <f t="shared" si="216"/>
        <v>-135589.67000000004</v>
      </c>
      <c r="AZ98" s="78">
        <f t="shared" si="216"/>
        <v>-64184.190000000061</v>
      </c>
      <c r="BA98" s="78">
        <f t="shared" si="216"/>
        <v>-25080.580000000075</v>
      </c>
      <c r="BB98" s="78">
        <f t="shared" si="216"/>
        <v>-28596.790000000037</v>
      </c>
      <c r="BC98" s="78">
        <f t="shared" si="216"/>
        <v>30414.75</v>
      </c>
      <c r="BD98" s="77">
        <f t="shared" si="217"/>
        <v>10854.090000000084</v>
      </c>
    </row>
    <row r="99" spans="1:56" ht="14.95" thickBot="1" x14ac:dyDescent="0.3">
      <c r="A99" s="3"/>
      <c r="B99" s="31" t="s">
        <v>27</v>
      </c>
      <c r="C99" s="89">
        <f>SUM(C94:C98)</f>
        <v>12009087.020000001</v>
      </c>
      <c r="D99" s="143">
        <f t="shared" ref="D99:U99" si="239">SUM(D94:D98)</f>
        <v>8857663.1900000013</v>
      </c>
      <c r="E99" s="143">
        <f t="shared" si="239"/>
        <v>5031671.87</v>
      </c>
      <c r="F99" s="143">
        <f t="shared" si="239"/>
        <v>3007348.08</v>
      </c>
      <c r="G99" s="143">
        <f t="shared" si="239"/>
        <v>2212385.88</v>
      </c>
      <c r="H99" s="143">
        <f t="shared" si="239"/>
        <v>2120079</v>
      </c>
      <c r="I99" s="143">
        <f t="shared" si="239"/>
        <v>2268240.35</v>
      </c>
      <c r="J99" s="143">
        <f t="shared" si="239"/>
        <v>2803822.3500000006</v>
      </c>
      <c r="K99" s="143">
        <f t="shared" si="239"/>
        <v>6128617.5800000001</v>
      </c>
      <c r="L99" s="143">
        <f t="shared" si="239"/>
        <v>10182385.310000002</v>
      </c>
      <c r="M99" s="143">
        <f t="shared" si="239"/>
        <v>12245293.309999999</v>
      </c>
      <c r="N99" s="144">
        <f t="shared" si="239"/>
        <v>11877226.43</v>
      </c>
      <c r="O99" s="143">
        <f t="shared" si="239"/>
        <v>9197952.1999999993</v>
      </c>
      <c r="P99" s="143">
        <f t="shared" si="239"/>
        <v>7528917.5699999994</v>
      </c>
      <c r="Q99" s="143">
        <f t="shared" si="239"/>
        <v>5583531.8900000006</v>
      </c>
      <c r="R99" s="143">
        <f t="shared" si="239"/>
        <v>2491376</v>
      </c>
      <c r="S99" s="143">
        <f t="shared" si="239"/>
        <v>2121852.6399999997</v>
      </c>
      <c r="T99" s="143">
        <f t="shared" si="239"/>
        <v>2024902.9000000001</v>
      </c>
      <c r="U99" s="143">
        <f t="shared" si="239"/>
        <v>2220423.38</v>
      </c>
      <c r="V99" s="143">
        <f t="shared" ref="V99:X99" si="240">SUM(V94:V98)</f>
        <v>3112866.86</v>
      </c>
      <c r="W99" s="143">
        <f t="shared" si="240"/>
        <v>5643881.2999999998</v>
      </c>
      <c r="X99" s="159">
        <f t="shared" si="240"/>
        <v>8778559.1799999997</v>
      </c>
      <c r="Y99" s="143">
        <f t="shared" ref="Y99:AB99" si="241">SUM(Y94:Y98)</f>
        <v>12923021.410000002</v>
      </c>
      <c r="Z99" s="143">
        <f t="shared" si="241"/>
        <v>13206685.720000003</v>
      </c>
      <c r="AA99" s="143">
        <f t="shared" si="241"/>
        <v>10776573.16</v>
      </c>
      <c r="AB99" s="143">
        <f t="shared" si="241"/>
        <v>8122639.6899999995</v>
      </c>
      <c r="AC99" s="143">
        <f t="shared" ref="AC99" si="242">SUM(AC94:AC98)</f>
        <v>4988071.8899999997</v>
      </c>
      <c r="AD99" s="143">
        <f t="shared" ref="AD99:AF99" si="243">SUM(AD94:AD98)</f>
        <v>2853593.22</v>
      </c>
      <c r="AE99" s="143">
        <f t="shared" si="243"/>
        <v>2422378.19</v>
      </c>
      <c r="AF99" s="143">
        <f t="shared" si="243"/>
        <v>2246840.98</v>
      </c>
      <c r="AG99" s="143">
        <f t="shared" ref="AG99:AH99" si="244">SUM(AG94:AG98)</f>
        <v>2449436.1800000002</v>
      </c>
      <c r="AH99" s="143">
        <f t="shared" si="244"/>
        <v>3140286.98</v>
      </c>
      <c r="AI99" s="159">
        <f t="shared" ref="AI99" si="245">SUM(AI94:AI98)</f>
        <v>6030095.7000000002</v>
      </c>
      <c r="AJ99" s="71">
        <f>SUM(AJ94:AJ98)</f>
        <v>2811134.8200000012</v>
      </c>
      <c r="AK99" s="71">
        <f>SUM(AK94:AK98)</f>
        <v>1328745.6200000003</v>
      </c>
      <c r="AL99" s="71">
        <f t="shared" ref="AL99:AP99" si="246">SUM(AL94:AL98)</f>
        <v>-551860.02000000083</v>
      </c>
      <c r="AM99" s="71">
        <f t="shared" si="246"/>
        <v>515972.08000000025</v>
      </c>
      <c r="AN99" s="71">
        <f t="shared" si="246"/>
        <v>90533.240000000224</v>
      </c>
      <c r="AO99" s="71">
        <f t="shared" si="246"/>
        <v>95176.100000000064</v>
      </c>
      <c r="AP99" s="71">
        <f t="shared" si="246"/>
        <v>47816.97</v>
      </c>
      <c r="AQ99" s="71">
        <f t="shared" ref="AQ99:AR99" si="247">SUM(AQ94:AQ98)</f>
        <v>-309044.50999999966</v>
      </c>
      <c r="AR99" s="71">
        <f t="shared" si="247"/>
        <v>484736.28000000026</v>
      </c>
      <c r="AS99" s="71">
        <f t="shared" ref="AS99:AT99" si="248">SUM(AS94:AS98)</f>
        <v>1403826.1300000034</v>
      </c>
      <c r="AT99" s="71">
        <f t="shared" si="248"/>
        <v>-677728.10000000079</v>
      </c>
      <c r="AU99" s="71">
        <f t="shared" ref="AU99:AV99" si="249">SUM(AU94:AU98)</f>
        <v>-1329459.2900000005</v>
      </c>
      <c r="AV99" s="71">
        <f t="shared" si="249"/>
        <v>-1578620.9600000004</v>
      </c>
      <c r="AW99" s="71">
        <f t="shared" ref="AW99:AX99" si="250">SUM(AW94:AW98)</f>
        <v>-593722.11999999941</v>
      </c>
      <c r="AX99" s="71">
        <f t="shared" si="250"/>
        <v>595460.00000000023</v>
      </c>
      <c r="AY99" s="71">
        <f t="shared" ref="AY99:AZ99" si="251">SUM(AY94:AY98)</f>
        <v>-362217.22000000026</v>
      </c>
      <c r="AZ99" s="71">
        <f t="shared" si="251"/>
        <v>-300525.55000000028</v>
      </c>
      <c r="BA99" s="71">
        <f t="shared" ref="BA99:BB99" si="252">SUM(BA94:BA98)</f>
        <v>-221938.07999999996</v>
      </c>
      <c r="BB99" s="71">
        <f t="shared" si="252"/>
        <v>-229012.79999999993</v>
      </c>
      <c r="BC99" s="71">
        <f t="shared" ref="BC99:BD99" si="253">SUM(BC94:BC98)</f>
        <v>-27420.120000000054</v>
      </c>
      <c r="BD99" s="70">
        <f t="shared" si="253"/>
        <v>-386214.40000000014</v>
      </c>
    </row>
    <row r="100" spans="1:56" ht="16.3" x14ac:dyDescent="0.25">
      <c r="A100" s="3">
        <f>+A93+1</f>
        <v>14</v>
      </c>
      <c r="B100" s="35" t="s">
        <v>40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6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219"/>
      <c r="AJ100" s="153"/>
      <c r="AK100" s="93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5"/>
    </row>
    <row r="101" spans="1:56" x14ac:dyDescent="0.25">
      <c r="A101" s="3"/>
      <c r="B101" s="29" t="s">
        <v>22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166">
        <v>2358739</v>
      </c>
      <c r="AJ101" s="78">
        <f t="shared" ref="AJ101:AS105" si="254">C101-O101</f>
        <v>939656</v>
      </c>
      <c r="AK101" s="78">
        <f t="shared" si="254"/>
        <v>989693</v>
      </c>
      <c r="AL101" s="78">
        <f t="shared" si="254"/>
        <v>497346</v>
      </c>
      <c r="AM101" s="78">
        <f t="shared" si="254"/>
        <v>-194373</v>
      </c>
      <c r="AN101" s="78">
        <f t="shared" si="254"/>
        <v>343245</v>
      </c>
      <c r="AO101" s="78">
        <f t="shared" si="254"/>
        <v>207299</v>
      </c>
      <c r="AP101" s="78">
        <f t="shared" si="254"/>
        <v>97232</v>
      </c>
      <c r="AQ101" s="78">
        <f t="shared" si="254"/>
        <v>136939</v>
      </c>
      <c r="AR101" s="78">
        <f t="shared" si="254"/>
        <v>-34017</v>
      </c>
      <c r="AS101" s="78">
        <f t="shared" si="254"/>
        <v>499730</v>
      </c>
      <c r="AT101" s="78">
        <f t="shared" ref="AT101:BC105" si="255">M101-Y101</f>
        <v>338116</v>
      </c>
      <c r="AU101" s="78">
        <f t="shared" si="255"/>
        <v>-173616</v>
      </c>
      <c r="AV101" s="78">
        <f t="shared" si="255"/>
        <v>-951007</v>
      </c>
      <c r="AW101" s="78">
        <f t="shared" si="255"/>
        <v>-209312</v>
      </c>
      <c r="AX101" s="78">
        <f t="shared" si="255"/>
        <v>158110</v>
      </c>
      <c r="AY101" s="78">
        <f t="shared" si="255"/>
        <v>138916</v>
      </c>
      <c r="AZ101" s="78">
        <f t="shared" si="255"/>
        <v>-201290</v>
      </c>
      <c r="BA101" s="78">
        <f t="shared" si="255"/>
        <v>-431154</v>
      </c>
      <c r="BB101" s="78">
        <f t="shared" si="255"/>
        <v>-366668.23</v>
      </c>
      <c r="BC101" s="78">
        <f t="shared" si="255"/>
        <v>-353036.35000000009</v>
      </c>
      <c r="BD101" s="77">
        <f t="shared" ref="BD101:BM105" si="256">W101-AI101</f>
        <v>-461438</v>
      </c>
    </row>
    <row r="102" spans="1:56" x14ac:dyDescent="0.25">
      <c r="A102" s="3"/>
      <c r="B102" s="29" t="s">
        <v>23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166">
        <v>138743</v>
      </c>
      <c r="AJ102" s="78">
        <f t="shared" si="254"/>
        <v>138615</v>
      </c>
      <c r="AK102" s="78">
        <f t="shared" si="254"/>
        <v>53148</v>
      </c>
      <c r="AL102" s="78">
        <f t="shared" si="254"/>
        <v>46843</v>
      </c>
      <c r="AM102" s="78">
        <f t="shared" si="254"/>
        <v>35654</v>
      </c>
      <c r="AN102" s="78">
        <f t="shared" si="254"/>
        <v>47811</v>
      </c>
      <c r="AO102" s="78">
        <f t="shared" si="254"/>
        <v>108785</v>
      </c>
      <c r="AP102" s="78">
        <f t="shared" si="254"/>
        <v>93861</v>
      </c>
      <c r="AQ102" s="78">
        <f t="shared" si="254"/>
        <v>101761</v>
      </c>
      <c r="AR102" s="78">
        <f t="shared" si="254"/>
        <v>25418</v>
      </c>
      <c r="AS102" s="78">
        <f t="shared" si="254"/>
        <v>22737</v>
      </c>
      <c r="AT102" s="78">
        <f t="shared" si="255"/>
        <v>-20390</v>
      </c>
      <c r="AU102" s="78">
        <f t="shared" si="255"/>
        <v>-76563</v>
      </c>
      <c r="AV102" s="78">
        <f t="shared" si="255"/>
        <v>-220164</v>
      </c>
      <c r="AW102" s="78">
        <f t="shared" si="255"/>
        <v>-14707</v>
      </c>
      <c r="AX102" s="78">
        <f t="shared" si="255"/>
        <v>15340</v>
      </c>
      <c r="AY102" s="78">
        <f t="shared" si="255"/>
        <v>-13760</v>
      </c>
      <c r="AZ102" s="78">
        <f t="shared" si="255"/>
        <v>-17388</v>
      </c>
      <c r="BA102" s="78">
        <f t="shared" si="255"/>
        <v>-31612</v>
      </c>
      <c r="BB102" s="78">
        <f t="shared" si="255"/>
        <v>-36151.459999999992</v>
      </c>
      <c r="BC102" s="78">
        <f t="shared" si="255"/>
        <v>-31175.850000000006</v>
      </c>
      <c r="BD102" s="77">
        <f t="shared" si="256"/>
        <v>-4595</v>
      </c>
    </row>
    <row r="103" spans="1:56" x14ac:dyDescent="0.25">
      <c r="A103" s="3"/>
      <c r="B103" s="29" t="s">
        <v>24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166">
        <v>535964</v>
      </c>
      <c r="AJ103" s="78">
        <f t="shared" si="254"/>
        <v>578142</v>
      </c>
      <c r="AK103" s="78">
        <f t="shared" si="254"/>
        <v>878527</v>
      </c>
      <c r="AL103" s="78">
        <f t="shared" si="254"/>
        <v>133412</v>
      </c>
      <c r="AM103" s="78">
        <f t="shared" si="254"/>
        <v>-62751</v>
      </c>
      <c r="AN103" s="78">
        <f t="shared" si="254"/>
        <v>129091</v>
      </c>
      <c r="AO103" s="78">
        <f t="shared" si="254"/>
        <v>75538</v>
      </c>
      <c r="AP103" s="78">
        <f t="shared" si="254"/>
        <v>-19973</v>
      </c>
      <c r="AQ103" s="78">
        <f t="shared" si="254"/>
        <v>53569</v>
      </c>
      <c r="AR103" s="78">
        <f t="shared" si="254"/>
        <v>2831</v>
      </c>
      <c r="AS103" s="78">
        <f t="shared" si="254"/>
        <v>272203</v>
      </c>
      <c r="AT103" s="78">
        <f t="shared" si="255"/>
        <v>233150</v>
      </c>
      <c r="AU103" s="78">
        <f t="shared" si="255"/>
        <v>-55199</v>
      </c>
      <c r="AV103" s="78">
        <f t="shared" si="255"/>
        <v>-416367</v>
      </c>
      <c r="AW103" s="78">
        <f t="shared" si="255"/>
        <v>-311725</v>
      </c>
      <c r="AX103" s="78">
        <f t="shared" si="255"/>
        <v>55045</v>
      </c>
      <c r="AY103" s="78">
        <f t="shared" si="255"/>
        <v>73569</v>
      </c>
      <c r="AZ103" s="78">
        <f t="shared" si="255"/>
        <v>-34824</v>
      </c>
      <c r="BA103" s="78">
        <f t="shared" si="255"/>
        <v>-61989</v>
      </c>
      <c r="BB103" s="78">
        <f t="shared" si="255"/>
        <v>27293.109999999986</v>
      </c>
      <c r="BC103" s="78">
        <f t="shared" si="255"/>
        <v>-47674.559999999998</v>
      </c>
      <c r="BD103" s="68">
        <f t="shared" si="256"/>
        <v>-83805</v>
      </c>
    </row>
    <row r="104" spans="1:56" x14ac:dyDescent="0.25">
      <c r="A104" s="3"/>
      <c r="B104" s="29" t="s">
        <v>25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166">
        <v>404742</v>
      </c>
      <c r="AJ104" s="78">
        <f t="shared" si="254"/>
        <v>109029</v>
      </c>
      <c r="AK104" s="78">
        <f t="shared" si="254"/>
        <v>840892</v>
      </c>
      <c r="AL104" s="78">
        <f t="shared" si="254"/>
        <v>97973</v>
      </c>
      <c r="AM104" s="78">
        <f t="shared" si="254"/>
        <v>-13307</v>
      </c>
      <c r="AN104" s="78">
        <f t="shared" si="254"/>
        <v>82562</v>
      </c>
      <c r="AO104" s="78">
        <f t="shared" si="254"/>
        <v>50177</v>
      </c>
      <c r="AP104" s="78">
        <f t="shared" si="254"/>
        <v>35470</v>
      </c>
      <c r="AQ104" s="78">
        <f t="shared" si="254"/>
        <v>1449</v>
      </c>
      <c r="AR104" s="78">
        <f t="shared" si="254"/>
        <v>38781</v>
      </c>
      <c r="AS104" s="78">
        <f t="shared" si="254"/>
        <v>152206</v>
      </c>
      <c r="AT104" s="78">
        <f t="shared" si="255"/>
        <v>208857</v>
      </c>
      <c r="AU104" s="78">
        <f t="shared" si="255"/>
        <v>46142</v>
      </c>
      <c r="AV104" s="78">
        <f t="shared" si="255"/>
        <v>-397021</v>
      </c>
      <c r="AW104" s="78">
        <f t="shared" si="255"/>
        <v>-284950</v>
      </c>
      <c r="AX104" s="78">
        <f t="shared" si="255"/>
        <v>73208</v>
      </c>
      <c r="AY104" s="78">
        <f t="shared" si="255"/>
        <v>80750</v>
      </c>
      <c r="AZ104" s="78">
        <f t="shared" si="255"/>
        <v>8092</v>
      </c>
      <c r="BA104" s="78">
        <f t="shared" si="255"/>
        <v>-62508</v>
      </c>
      <c r="BB104" s="78">
        <f t="shared" si="255"/>
        <v>-8963</v>
      </c>
      <c r="BC104" s="78">
        <f t="shared" si="255"/>
        <v>-22207.700000000012</v>
      </c>
      <c r="BD104" s="88">
        <f t="shared" si="256"/>
        <v>-83690</v>
      </c>
    </row>
    <row r="105" spans="1:56" x14ac:dyDescent="0.25">
      <c r="A105" s="3"/>
      <c r="B105" s="29" t="s">
        <v>26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166">
        <v>1964776</v>
      </c>
      <c r="AJ105" s="78">
        <f t="shared" si="254"/>
        <v>-327194</v>
      </c>
      <c r="AK105" s="78">
        <f t="shared" si="254"/>
        <v>627134</v>
      </c>
      <c r="AL105" s="78">
        <f t="shared" si="254"/>
        <v>377262</v>
      </c>
      <c r="AM105" s="78">
        <f t="shared" si="254"/>
        <v>-394274</v>
      </c>
      <c r="AN105" s="78">
        <f t="shared" si="254"/>
        <v>576203</v>
      </c>
      <c r="AO105" s="78">
        <f t="shared" si="254"/>
        <v>441356</v>
      </c>
      <c r="AP105" s="78">
        <f t="shared" si="254"/>
        <v>-449430</v>
      </c>
      <c r="AQ105" s="78">
        <f t="shared" si="254"/>
        <v>125808</v>
      </c>
      <c r="AR105" s="78">
        <f t="shared" si="254"/>
        <v>-205042</v>
      </c>
      <c r="AS105" s="78">
        <f t="shared" si="254"/>
        <v>-12667</v>
      </c>
      <c r="AT105" s="78">
        <f t="shared" si="255"/>
        <v>290433</v>
      </c>
      <c r="AU105" s="78">
        <f t="shared" si="255"/>
        <v>-301859</v>
      </c>
      <c r="AV105" s="78">
        <f t="shared" si="255"/>
        <v>191412</v>
      </c>
      <c r="AW105" s="78">
        <f t="shared" si="255"/>
        <v>-405132</v>
      </c>
      <c r="AX105" s="78">
        <f t="shared" si="255"/>
        <v>-209450</v>
      </c>
      <c r="AY105" s="78">
        <f t="shared" si="255"/>
        <v>-74535</v>
      </c>
      <c r="AZ105" s="78">
        <f t="shared" si="255"/>
        <v>25817</v>
      </c>
      <c r="BA105" s="78">
        <f t="shared" si="255"/>
        <v>-209585</v>
      </c>
      <c r="BB105" s="78">
        <f t="shared" si="255"/>
        <v>175289.68000000005</v>
      </c>
      <c r="BC105" s="78">
        <f t="shared" si="255"/>
        <v>170092.72999999998</v>
      </c>
      <c r="BD105" s="88">
        <f t="shared" si="256"/>
        <v>-806687</v>
      </c>
    </row>
    <row r="106" spans="1:56" x14ac:dyDescent="0.25">
      <c r="A106" s="3"/>
      <c r="B106" s="29" t="s">
        <v>27</v>
      </c>
      <c r="C106" s="96">
        <f>SUM(C101:C105)</f>
        <v>11803632</v>
      </c>
      <c r="D106" s="69">
        <f t="shared" ref="D106:AP106" si="257">SUM(D101:D105)</f>
        <v>11482437</v>
      </c>
      <c r="E106" s="97">
        <f t="shared" si="257"/>
        <v>8006442</v>
      </c>
      <c r="F106" s="97">
        <f t="shared" si="257"/>
        <v>4512200</v>
      </c>
      <c r="G106" s="69">
        <f t="shared" si="257"/>
        <v>4216037</v>
      </c>
      <c r="H106" s="97">
        <f t="shared" si="257"/>
        <v>3572070</v>
      </c>
      <c r="I106" s="97">
        <f t="shared" si="257"/>
        <v>2825853</v>
      </c>
      <c r="J106" s="97">
        <f t="shared" si="257"/>
        <v>3324641</v>
      </c>
      <c r="K106" s="97">
        <f t="shared" si="257"/>
        <v>3790720</v>
      </c>
      <c r="L106" s="69">
        <f t="shared" si="257"/>
        <v>6750061</v>
      </c>
      <c r="M106" s="69">
        <f t="shared" si="257"/>
        <v>10054464</v>
      </c>
      <c r="N106" s="88">
        <f t="shared" si="257"/>
        <v>9746743</v>
      </c>
      <c r="O106" s="97">
        <f t="shared" si="257"/>
        <v>10365384</v>
      </c>
      <c r="P106" s="87">
        <f t="shared" si="257"/>
        <v>8093043</v>
      </c>
      <c r="Q106" s="97">
        <f>SUM(Q101:Q105)</f>
        <v>6853606</v>
      </c>
      <c r="R106" s="87">
        <f t="shared" si="257"/>
        <v>5141251</v>
      </c>
      <c r="S106" s="97">
        <f t="shared" si="257"/>
        <v>3037125</v>
      </c>
      <c r="T106" s="69">
        <f t="shared" si="257"/>
        <v>2688915</v>
      </c>
      <c r="U106" s="69">
        <f t="shared" si="257"/>
        <v>3068693</v>
      </c>
      <c r="V106" s="69">
        <f t="shared" ref="V106" si="258">SUM(V101:V105)</f>
        <v>2905115</v>
      </c>
      <c r="W106" s="69">
        <f t="shared" ref="W106:AF106" si="259">SUM(W101:W105)</f>
        <v>3962749</v>
      </c>
      <c r="X106" s="158">
        <f t="shared" si="259"/>
        <v>5815852</v>
      </c>
      <c r="Y106" s="69">
        <f t="shared" si="259"/>
        <v>9004298</v>
      </c>
      <c r="Z106" s="69">
        <f t="shared" si="259"/>
        <v>10307838</v>
      </c>
      <c r="AA106" s="69">
        <f t="shared" si="259"/>
        <v>12158531</v>
      </c>
      <c r="AB106" s="69">
        <f t="shared" si="259"/>
        <v>9318869</v>
      </c>
      <c r="AC106" s="69">
        <f t="shared" si="259"/>
        <v>6761353</v>
      </c>
      <c r="AD106" s="69">
        <f t="shared" si="259"/>
        <v>4936311</v>
      </c>
      <c r="AE106" s="69">
        <f t="shared" si="259"/>
        <v>3256718</v>
      </c>
      <c r="AF106" s="69">
        <f t="shared" si="259"/>
        <v>3485763</v>
      </c>
      <c r="AG106" s="69">
        <f t="shared" ref="AG106:AH106" si="260">SUM(AG101:AG105)</f>
        <v>3277892.9</v>
      </c>
      <c r="AH106" s="69">
        <f t="shared" si="260"/>
        <v>3189116.7300000004</v>
      </c>
      <c r="AI106" s="220">
        <f t="shared" ref="AI106" si="261">SUM(AI101:AI105)</f>
        <v>5402964</v>
      </c>
      <c r="AJ106" s="97">
        <f t="shared" si="257"/>
        <v>1438248</v>
      </c>
      <c r="AK106" s="69">
        <f t="shared" si="257"/>
        <v>3389394</v>
      </c>
      <c r="AL106" s="67">
        <f t="shared" si="257"/>
        <v>1152836</v>
      </c>
      <c r="AM106" s="67">
        <f t="shared" si="257"/>
        <v>-629051</v>
      </c>
      <c r="AN106" s="67">
        <f t="shared" si="257"/>
        <v>1178912</v>
      </c>
      <c r="AO106" s="97">
        <f t="shared" si="257"/>
        <v>883155</v>
      </c>
      <c r="AP106" s="97">
        <f t="shared" si="257"/>
        <v>-242840</v>
      </c>
      <c r="AQ106" s="97">
        <f t="shared" ref="AQ106:AR106" si="262">SUM(AQ101:AQ105)</f>
        <v>419526</v>
      </c>
      <c r="AR106" s="97">
        <f t="shared" si="262"/>
        <v>-172029</v>
      </c>
      <c r="AS106" s="97">
        <f t="shared" ref="AS106:AT106" si="263">SUM(AS101:AS105)</f>
        <v>934209</v>
      </c>
      <c r="AT106" s="97">
        <f t="shared" si="263"/>
        <v>1050166</v>
      </c>
      <c r="AU106" s="97">
        <f t="shared" ref="AU106:AV106" si="264">SUM(AU101:AU105)</f>
        <v>-561095</v>
      </c>
      <c r="AV106" s="97">
        <f t="shared" si="264"/>
        <v>-1793147</v>
      </c>
      <c r="AW106" s="97">
        <f t="shared" ref="AW106:AX106" si="265">SUM(AW101:AW105)</f>
        <v>-1225826</v>
      </c>
      <c r="AX106" s="97">
        <f t="shared" si="265"/>
        <v>92253</v>
      </c>
      <c r="AY106" s="97">
        <f t="shared" ref="AY106:AZ106" si="266">SUM(AY101:AY105)</f>
        <v>204940</v>
      </c>
      <c r="AZ106" s="97">
        <f t="shared" si="266"/>
        <v>-219593</v>
      </c>
      <c r="BA106" s="97">
        <f t="shared" ref="BA106:BB106" si="267">SUM(BA101:BA105)</f>
        <v>-796848</v>
      </c>
      <c r="BB106" s="97">
        <f t="shared" si="267"/>
        <v>-209199.89999999991</v>
      </c>
      <c r="BC106" s="97">
        <f t="shared" ref="BC106:BD106" si="268">SUM(BC101:BC105)</f>
        <v>-284001.7300000001</v>
      </c>
      <c r="BD106" s="98">
        <f t="shared" si="268"/>
        <v>-1440215</v>
      </c>
    </row>
    <row r="107" spans="1:56" ht="16.3" x14ac:dyDescent="0.25">
      <c r="A107" s="3">
        <f>+A100+1</f>
        <v>15</v>
      </c>
      <c r="B107" s="34" t="s">
        <v>41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167"/>
      <c r="AJ107" s="100"/>
      <c r="AK107" s="102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4"/>
    </row>
    <row r="108" spans="1:56" x14ac:dyDescent="0.25">
      <c r="A108" s="3"/>
      <c r="B108" s="29" t="s">
        <v>22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197">
        <v>21916</v>
      </c>
      <c r="AJ108" s="106">
        <f t="shared" ref="AJ108:AS112" si="269">C108-O108</f>
        <v>386</v>
      </c>
      <c r="AK108" s="106">
        <f t="shared" si="269"/>
        <v>575</v>
      </c>
      <c r="AL108" s="106">
        <f t="shared" si="269"/>
        <v>1085</v>
      </c>
      <c r="AM108" s="106">
        <f t="shared" si="269"/>
        <v>-1557</v>
      </c>
      <c r="AN108" s="106">
        <f t="shared" si="269"/>
        <v>1187</v>
      </c>
      <c r="AO108" s="106">
        <f t="shared" si="269"/>
        <v>273</v>
      </c>
      <c r="AP108" s="106">
        <f t="shared" si="269"/>
        <v>-375</v>
      </c>
      <c r="AQ108" s="106">
        <f t="shared" si="269"/>
        <v>330</v>
      </c>
      <c r="AR108" s="106">
        <f t="shared" si="269"/>
        <v>-410</v>
      </c>
      <c r="AS108" s="106">
        <f t="shared" si="269"/>
        <v>693</v>
      </c>
      <c r="AT108" s="106">
        <f t="shared" ref="AT108:BC112" si="270">M108-Y108</f>
        <v>300</v>
      </c>
      <c r="AU108" s="106">
        <f t="shared" si="270"/>
        <v>137</v>
      </c>
      <c r="AV108" s="106">
        <f t="shared" si="270"/>
        <v>-757</v>
      </c>
      <c r="AW108" s="106">
        <f t="shared" si="270"/>
        <v>617</v>
      </c>
      <c r="AX108" s="106">
        <f t="shared" si="270"/>
        <v>256</v>
      </c>
      <c r="AY108" s="106">
        <f t="shared" si="270"/>
        <v>396</v>
      </c>
      <c r="AZ108" s="106">
        <f t="shared" si="270"/>
        <v>105</v>
      </c>
      <c r="BA108" s="106">
        <f t="shared" si="270"/>
        <v>-470</v>
      </c>
      <c r="BB108" s="106">
        <f t="shared" si="270"/>
        <v>-480</v>
      </c>
      <c r="BC108" s="106">
        <f t="shared" si="270"/>
        <v>-520</v>
      </c>
      <c r="BD108" s="107">
        <f t="shared" ref="BD108:BM112" si="271">W108-AI108</f>
        <v>-1717</v>
      </c>
    </row>
    <row r="109" spans="1:56" x14ac:dyDescent="0.25">
      <c r="A109" s="3"/>
      <c r="B109" s="29" t="s">
        <v>23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168">
        <v>1728</v>
      </c>
      <c r="AJ109" s="106">
        <f t="shared" si="269"/>
        <v>547</v>
      </c>
      <c r="AK109" s="106">
        <f t="shared" si="269"/>
        <v>159</v>
      </c>
      <c r="AL109" s="106">
        <f t="shared" si="269"/>
        <v>217</v>
      </c>
      <c r="AM109" s="106">
        <f t="shared" si="269"/>
        <v>261</v>
      </c>
      <c r="AN109" s="106">
        <f t="shared" si="269"/>
        <v>385</v>
      </c>
      <c r="AO109" s="106">
        <f t="shared" si="269"/>
        <v>498</v>
      </c>
      <c r="AP109" s="106">
        <f t="shared" si="269"/>
        <v>306</v>
      </c>
      <c r="AQ109" s="106">
        <f t="shared" si="269"/>
        <v>255</v>
      </c>
      <c r="AR109" s="106">
        <f t="shared" si="269"/>
        <v>107</v>
      </c>
      <c r="AS109" s="106">
        <f t="shared" si="269"/>
        <v>23</v>
      </c>
      <c r="AT109" s="106">
        <f t="shared" si="270"/>
        <v>-148</v>
      </c>
      <c r="AU109" s="106">
        <f t="shared" si="270"/>
        <v>-466</v>
      </c>
      <c r="AV109" s="106">
        <f t="shared" si="270"/>
        <v>-905</v>
      </c>
      <c r="AW109" s="106">
        <f t="shared" si="270"/>
        <v>-118</v>
      </c>
      <c r="AX109" s="106">
        <f t="shared" si="270"/>
        <v>14</v>
      </c>
      <c r="AY109" s="106">
        <f t="shared" si="270"/>
        <v>-25</v>
      </c>
      <c r="AZ109" s="106">
        <f t="shared" si="270"/>
        <v>-28</v>
      </c>
      <c r="BA109" s="106">
        <f t="shared" si="270"/>
        <v>43</v>
      </c>
      <c r="BB109" s="106">
        <f t="shared" si="270"/>
        <v>77</v>
      </c>
      <c r="BC109" s="106">
        <f t="shared" si="270"/>
        <v>106</v>
      </c>
      <c r="BD109" s="107">
        <f t="shared" si="271"/>
        <v>111</v>
      </c>
    </row>
    <row r="110" spans="1:56" x14ac:dyDescent="0.25">
      <c r="A110" s="3"/>
      <c r="B110" s="29" t="s">
        <v>24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168">
        <v>3351</v>
      </c>
      <c r="AJ110" s="106">
        <f t="shared" si="269"/>
        <v>67</v>
      </c>
      <c r="AK110" s="106">
        <f t="shared" si="269"/>
        <v>566</v>
      </c>
      <c r="AL110" s="106">
        <f t="shared" si="269"/>
        <v>178</v>
      </c>
      <c r="AM110" s="106">
        <f t="shared" si="269"/>
        <v>-211</v>
      </c>
      <c r="AN110" s="106">
        <f t="shared" si="269"/>
        <v>423</v>
      </c>
      <c r="AO110" s="106">
        <f t="shared" si="269"/>
        <v>113</v>
      </c>
      <c r="AP110" s="106">
        <f t="shared" si="269"/>
        <v>-149</v>
      </c>
      <c r="AQ110" s="106">
        <f t="shared" si="269"/>
        <v>91</v>
      </c>
      <c r="AR110" s="106">
        <f t="shared" si="269"/>
        <v>0</v>
      </c>
      <c r="AS110" s="106">
        <f t="shared" si="269"/>
        <v>173</v>
      </c>
      <c r="AT110" s="106">
        <f t="shared" si="270"/>
        <v>116</v>
      </c>
      <c r="AU110" s="106">
        <f t="shared" si="270"/>
        <v>-82</v>
      </c>
      <c r="AV110" s="106">
        <f t="shared" si="270"/>
        <v>-213</v>
      </c>
      <c r="AW110" s="106">
        <f t="shared" si="270"/>
        <v>-310</v>
      </c>
      <c r="AX110" s="106">
        <f t="shared" si="270"/>
        <v>-89</v>
      </c>
      <c r="AY110" s="106">
        <f t="shared" si="270"/>
        <v>-80</v>
      </c>
      <c r="AZ110" s="106">
        <f t="shared" si="270"/>
        <v>-64</v>
      </c>
      <c r="BA110" s="106">
        <f t="shared" si="270"/>
        <v>-59</v>
      </c>
      <c r="BB110" s="106">
        <f t="shared" si="270"/>
        <v>211</v>
      </c>
      <c r="BC110" s="106">
        <f t="shared" si="270"/>
        <v>-99</v>
      </c>
      <c r="BD110" s="107">
        <f t="shared" si="271"/>
        <v>-121</v>
      </c>
    </row>
    <row r="111" spans="1:56" x14ac:dyDescent="0.25">
      <c r="A111" s="3"/>
      <c r="B111" s="29" t="s">
        <v>25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168">
        <v>458</v>
      </c>
      <c r="AJ111" s="106">
        <f t="shared" si="269"/>
        <v>-64</v>
      </c>
      <c r="AK111" s="106">
        <f t="shared" si="269"/>
        <v>96</v>
      </c>
      <c r="AL111" s="106">
        <f t="shared" si="269"/>
        <v>21</v>
      </c>
      <c r="AM111" s="106">
        <f t="shared" si="269"/>
        <v>-25</v>
      </c>
      <c r="AN111" s="106">
        <f t="shared" si="269"/>
        <v>46</v>
      </c>
      <c r="AO111" s="106">
        <f t="shared" si="269"/>
        <v>-2</v>
      </c>
      <c r="AP111" s="106">
        <f t="shared" si="269"/>
        <v>-2</v>
      </c>
      <c r="AQ111" s="106">
        <f t="shared" si="269"/>
        <v>11</v>
      </c>
      <c r="AR111" s="106">
        <f t="shared" si="269"/>
        <v>33</v>
      </c>
      <c r="AS111" s="106">
        <f t="shared" si="269"/>
        <v>24</v>
      </c>
      <c r="AT111" s="106">
        <f t="shared" si="270"/>
        <v>20</v>
      </c>
      <c r="AU111" s="106">
        <f t="shared" si="270"/>
        <v>7</v>
      </c>
      <c r="AV111" s="106">
        <f t="shared" si="270"/>
        <v>-28</v>
      </c>
      <c r="AW111" s="106">
        <f t="shared" si="270"/>
        <v>-79</v>
      </c>
      <c r="AX111" s="106">
        <f t="shared" si="270"/>
        <v>-7</v>
      </c>
      <c r="AY111" s="106">
        <f t="shared" si="270"/>
        <v>-11</v>
      </c>
      <c r="AZ111" s="106">
        <f t="shared" si="270"/>
        <v>0</v>
      </c>
      <c r="BA111" s="106">
        <f t="shared" si="270"/>
        <v>-17</v>
      </c>
      <c r="BB111" s="106">
        <f t="shared" si="270"/>
        <v>21</v>
      </c>
      <c r="BC111" s="106">
        <f t="shared" si="270"/>
        <v>16</v>
      </c>
      <c r="BD111" s="107">
        <f t="shared" si="271"/>
        <v>-19</v>
      </c>
    </row>
    <row r="112" spans="1:56" x14ac:dyDescent="0.25">
      <c r="A112" s="3"/>
      <c r="B112" s="29" t="s">
        <v>26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168">
        <v>102</v>
      </c>
      <c r="AJ112" s="106">
        <f t="shared" si="269"/>
        <v>-31</v>
      </c>
      <c r="AK112" s="106">
        <f t="shared" si="269"/>
        <v>21</v>
      </c>
      <c r="AL112" s="106">
        <f t="shared" si="269"/>
        <v>7</v>
      </c>
      <c r="AM112" s="106">
        <f t="shared" si="269"/>
        <v>-5</v>
      </c>
      <c r="AN112" s="106">
        <f t="shared" si="269"/>
        <v>3</v>
      </c>
      <c r="AO112" s="106">
        <f t="shared" si="269"/>
        <v>3</v>
      </c>
      <c r="AP112" s="106">
        <f t="shared" si="269"/>
        <v>7</v>
      </c>
      <c r="AQ112" s="106">
        <f t="shared" si="269"/>
        <v>7</v>
      </c>
      <c r="AR112" s="106">
        <f t="shared" si="269"/>
        <v>13</v>
      </c>
      <c r="AS112" s="106">
        <f t="shared" si="269"/>
        <v>1</v>
      </c>
      <c r="AT112" s="106">
        <f t="shared" si="270"/>
        <v>10</v>
      </c>
      <c r="AU112" s="106">
        <f t="shared" si="270"/>
        <v>2</v>
      </c>
      <c r="AV112" s="106">
        <f t="shared" si="270"/>
        <v>11</v>
      </c>
      <c r="AW112" s="106">
        <f t="shared" si="270"/>
        <v>-19</v>
      </c>
      <c r="AX112" s="106">
        <f t="shared" si="270"/>
        <v>-2</v>
      </c>
      <c r="AY112" s="106">
        <f t="shared" si="270"/>
        <v>-6</v>
      </c>
      <c r="AZ112" s="106">
        <f t="shared" si="270"/>
        <v>6</v>
      </c>
      <c r="BA112" s="106">
        <f t="shared" si="270"/>
        <v>-4</v>
      </c>
      <c r="BB112" s="106">
        <f t="shared" si="270"/>
        <v>-2</v>
      </c>
      <c r="BC112" s="106">
        <f t="shared" si="270"/>
        <v>7</v>
      </c>
      <c r="BD112" s="107">
        <f t="shared" si="271"/>
        <v>-14</v>
      </c>
    </row>
    <row r="113" spans="1:56" ht="14.95" thickBot="1" x14ac:dyDescent="0.3">
      <c r="A113" s="3"/>
      <c r="B113" s="31" t="s">
        <v>27</v>
      </c>
      <c r="C113" s="108">
        <f>SUM(C108:C112)</f>
        <v>29239</v>
      </c>
      <c r="D113" s="50">
        <f>SUM(D108:D112)</f>
        <v>28766</v>
      </c>
      <c r="E113" s="50">
        <f t="shared" ref="E113:AP113" si="272">SUM(E108:E112)</f>
        <v>28404</v>
      </c>
      <c r="F113" s="50">
        <f t="shared" si="272"/>
        <v>25883</v>
      </c>
      <c r="G113" s="50">
        <f t="shared" si="272"/>
        <v>27864</v>
      </c>
      <c r="H113" s="50">
        <f t="shared" si="272"/>
        <v>26357</v>
      </c>
      <c r="I113" s="50">
        <f t="shared" si="272"/>
        <v>25425</v>
      </c>
      <c r="J113" s="50">
        <f t="shared" si="272"/>
        <v>26917</v>
      </c>
      <c r="K113" s="50">
        <f t="shared" si="272"/>
        <v>25538</v>
      </c>
      <c r="L113" s="50">
        <f t="shared" si="272"/>
        <v>27026</v>
      </c>
      <c r="M113" s="50">
        <f t="shared" si="272"/>
        <v>28323</v>
      </c>
      <c r="N113" s="147">
        <f t="shared" si="272"/>
        <v>26684</v>
      </c>
      <c r="O113" s="50">
        <f t="shared" si="272"/>
        <v>28334</v>
      </c>
      <c r="P113" s="50">
        <f t="shared" si="272"/>
        <v>27349</v>
      </c>
      <c r="Q113" s="50">
        <f>SUM(Q108:Q112)</f>
        <v>26896</v>
      </c>
      <c r="R113" s="50">
        <f t="shared" si="272"/>
        <v>27420</v>
      </c>
      <c r="S113" s="50">
        <f t="shared" si="272"/>
        <v>25820</v>
      </c>
      <c r="T113" s="50">
        <f t="shared" si="272"/>
        <v>25472</v>
      </c>
      <c r="U113" s="50">
        <f t="shared" si="272"/>
        <v>25638</v>
      </c>
      <c r="V113" s="50">
        <f t="shared" ref="V113:X113" si="273">SUM(V108:V112)</f>
        <v>26223</v>
      </c>
      <c r="W113" s="50">
        <f t="shared" si="273"/>
        <v>25795</v>
      </c>
      <c r="X113" s="156">
        <f t="shared" si="273"/>
        <v>26112</v>
      </c>
      <c r="Y113" s="50">
        <f t="shared" ref="Y113:AB113" si="274">SUM(Y108:Y112)</f>
        <v>28025</v>
      </c>
      <c r="Z113" s="50">
        <f t="shared" si="274"/>
        <v>27086</v>
      </c>
      <c r="AA113" s="50">
        <f t="shared" si="274"/>
        <v>30226</v>
      </c>
      <c r="AB113" s="50">
        <f t="shared" si="274"/>
        <v>27258</v>
      </c>
      <c r="AC113" s="50">
        <f t="shared" ref="AC113:AF113" si="275">SUM(AC108:AC112)</f>
        <v>26724</v>
      </c>
      <c r="AD113" s="50">
        <f t="shared" si="275"/>
        <v>27146</v>
      </c>
      <c r="AE113" s="50">
        <f t="shared" si="275"/>
        <v>25801</v>
      </c>
      <c r="AF113" s="50">
        <f t="shared" si="275"/>
        <v>25979</v>
      </c>
      <c r="AG113" s="50">
        <f t="shared" ref="AG113:AH113" si="276">SUM(AG108:AG112)</f>
        <v>25811</v>
      </c>
      <c r="AH113" s="50">
        <f t="shared" si="276"/>
        <v>26713</v>
      </c>
      <c r="AI113" s="156">
        <f t="shared" ref="AI113" si="277">SUM(AI108:AI112)</f>
        <v>27555</v>
      </c>
      <c r="AJ113" s="50">
        <f t="shared" si="272"/>
        <v>905</v>
      </c>
      <c r="AK113" s="50">
        <f t="shared" si="272"/>
        <v>1417</v>
      </c>
      <c r="AL113" s="50">
        <f t="shared" si="272"/>
        <v>1508</v>
      </c>
      <c r="AM113" s="50">
        <f t="shared" si="272"/>
        <v>-1537</v>
      </c>
      <c r="AN113" s="50">
        <f t="shared" si="272"/>
        <v>2044</v>
      </c>
      <c r="AO113" s="50">
        <f t="shared" si="272"/>
        <v>885</v>
      </c>
      <c r="AP113" s="50">
        <f t="shared" si="272"/>
        <v>-213</v>
      </c>
      <c r="AQ113" s="50">
        <f t="shared" ref="AQ113:AR113" si="278">SUM(AQ108:AQ112)</f>
        <v>694</v>
      </c>
      <c r="AR113" s="50">
        <f t="shared" si="278"/>
        <v>-257</v>
      </c>
      <c r="AS113" s="50">
        <f t="shared" ref="AS113:AT113" si="279">SUM(AS108:AS112)</f>
        <v>914</v>
      </c>
      <c r="AT113" s="50">
        <f t="shared" si="279"/>
        <v>298</v>
      </c>
      <c r="AU113" s="50">
        <f t="shared" ref="AU113:AV113" si="280">SUM(AU108:AU112)</f>
        <v>-402</v>
      </c>
      <c r="AV113" s="50">
        <f t="shared" si="280"/>
        <v>-1892</v>
      </c>
      <c r="AW113" s="50">
        <f t="shared" ref="AW113:AX113" si="281">SUM(AW108:AW112)</f>
        <v>91</v>
      </c>
      <c r="AX113" s="50">
        <f t="shared" si="281"/>
        <v>172</v>
      </c>
      <c r="AY113" s="50">
        <f t="shared" ref="AY113:AZ113" si="282">SUM(AY108:AY112)</f>
        <v>274</v>
      </c>
      <c r="AZ113" s="50">
        <f t="shared" si="282"/>
        <v>19</v>
      </c>
      <c r="BA113" s="50">
        <f t="shared" ref="BA113:BB113" si="283">SUM(BA108:BA112)</f>
        <v>-507</v>
      </c>
      <c r="BB113" s="50">
        <f t="shared" si="283"/>
        <v>-173</v>
      </c>
      <c r="BC113" s="50">
        <f t="shared" ref="BC113:BD113" si="284">SUM(BC108:BC112)</f>
        <v>-490</v>
      </c>
      <c r="BD113" s="49">
        <f t="shared" si="284"/>
        <v>-1760</v>
      </c>
    </row>
    <row r="114" spans="1:56" x14ac:dyDescent="0.25">
      <c r="A114" s="3">
        <f>+A107+1</f>
        <v>16</v>
      </c>
      <c r="B114" s="36" t="s">
        <v>42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7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221"/>
      <c r="AJ114" s="111"/>
      <c r="AK114" s="113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4"/>
      <c r="BA114" s="114"/>
      <c r="BB114" s="114"/>
      <c r="BC114" s="114"/>
      <c r="BD114" s="115"/>
    </row>
    <row r="115" spans="1:56" x14ac:dyDescent="0.25">
      <c r="A115" s="3"/>
      <c r="B115" s="29" t="s">
        <v>22</v>
      </c>
      <c r="C115" s="86">
        <f>C94-C101</f>
        <v>-418267.65999999829</v>
      </c>
      <c r="D115" s="78">
        <f>D94-D101</f>
        <v>-745507.80999999959</v>
      </c>
      <c r="E115" s="78">
        <f t="shared" ref="E115:U115" si="285">E94-E101</f>
        <v>-1555375.9400000004</v>
      </c>
      <c r="F115" s="78">
        <f t="shared" si="285"/>
        <v>-1132439.7699999998</v>
      </c>
      <c r="G115" s="78">
        <f t="shared" si="285"/>
        <v>-1159967.25</v>
      </c>
      <c r="H115" s="78">
        <f t="shared" si="285"/>
        <v>-768359.6</v>
      </c>
      <c r="I115" s="78">
        <f t="shared" si="285"/>
        <v>-575958.74999999988</v>
      </c>
      <c r="J115" s="78">
        <f t="shared" si="285"/>
        <v>-521692.62999999966</v>
      </c>
      <c r="K115" s="78">
        <f t="shared" si="285"/>
        <v>1089930.9300000002</v>
      </c>
      <c r="L115" s="78">
        <f t="shared" si="285"/>
        <v>1777208.8000000017</v>
      </c>
      <c r="M115" s="78">
        <f t="shared" si="285"/>
        <v>1473060.4299999997</v>
      </c>
      <c r="N115" s="77">
        <f t="shared" si="285"/>
        <v>1386828.0199999996</v>
      </c>
      <c r="O115" s="78">
        <f t="shared" si="285"/>
        <v>-656089.87000000011</v>
      </c>
      <c r="P115" s="78">
        <f t="shared" si="285"/>
        <v>-236518.37000000011</v>
      </c>
      <c r="Q115" s="78">
        <f>Q94-Q101</f>
        <v>-486836.71999999974</v>
      </c>
      <c r="R115" s="78">
        <f t="shared" si="285"/>
        <v>-1438019</v>
      </c>
      <c r="S115" s="78">
        <f t="shared" si="285"/>
        <v>-781360.24000000011</v>
      </c>
      <c r="T115" s="78">
        <f t="shared" si="285"/>
        <v>-559983.74</v>
      </c>
      <c r="U115" s="78">
        <f t="shared" si="285"/>
        <v>-481482.83999999997</v>
      </c>
      <c r="V115" s="78">
        <f t="shared" ref="V115" si="286">V94-V101</f>
        <v>-198803.04000000004</v>
      </c>
      <c r="W115" s="78">
        <f t="shared" ref="W115:Y119" si="287">W94-W101</f>
        <v>807318.31999999983</v>
      </c>
      <c r="X115" s="163">
        <f t="shared" si="287"/>
        <v>1586493.2199999988</v>
      </c>
      <c r="Y115" s="78">
        <f t="shared" si="287"/>
        <v>2253922.6900000004</v>
      </c>
      <c r="Z115" s="78">
        <f t="shared" ref="Z115:AB119" si="288">Z94-Z101</f>
        <v>1761216.330000001</v>
      </c>
      <c r="AA115" s="78">
        <f t="shared" si="288"/>
        <v>-566303.89999999944</v>
      </c>
      <c r="AB115" s="78">
        <f t="shared" si="288"/>
        <v>-248823.22000000067</v>
      </c>
      <c r="AC115" s="78">
        <f t="shared" ref="AC115:AD119" si="289">AC94-AC101</f>
        <v>-772254.81</v>
      </c>
      <c r="AD115" s="78">
        <f t="shared" si="289"/>
        <v>-1212906.7599999998</v>
      </c>
      <c r="AE115" s="78">
        <f t="shared" ref="AE115:AF115" si="290">AE94-AE101</f>
        <v>-874893.73</v>
      </c>
      <c r="AF115" s="78">
        <f t="shared" si="290"/>
        <v>-897548.89000000013</v>
      </c>
      <c r="AG115" s="78">
        <f t="shared" ref="AG115:AH115" si="291">AG94-AG101</f>
        <v>-757444.63</v>
      </c>
      <c r="AH115" s="78">
        <f t="shared" si="291"/>
        <v>-570863.06000000006</v>
      </c>
      <c r="AI115" s="220">
        <f t="shared" ref="AI115" si="292">AI94-AI101</f>
        <v>624249.5</v>
      </c>
      <c r="AJ115" s="78">
        <f t="shared" ref="AJ115:AS119" si="293">C115-O115</f>
        <v>237822.21000000183</v>
      </c>
      <c r="AK115" s="78">
        <f t="shared" si="293"/>
        <v>-508989.43999999948</v>
      </c>
      <c r="AL115" s="78">
        <f t="shared" si="293"/>
        <v>-1068539.2200000007</v>
      </c>
      <c r="AM115" s="78">
        <f t="shared" si="293"/>
        <v>305579.23000000021</v>
      </c>
      <c r="AN115" s="78">
        <f t="shared" si="293"/>
        <v>-378607.00999999989</v>
      </c>
      <c r="AO115" s="78">
        <f t="shared" si="293"/>
        <v>-208375.86</v>
      </c>
      <c r="AP115" s="78">
        <f t="shared" si="293"/>
        <v>-94475.909999999916</v>
      </c>
      <c r="AQ115" s="78">
        <f t="shared" si="293"/>
        <v>-322889.58999999962</v>
      </c>
      <c r="AR115" s="78">
        <f t="shared" si="293"/>
        <v>282612.61000000034</v>
      </c>
      <c r="AS115" s="78">
        <f t="shared" si="293"/>
        <v>190715.58000000287</v>
      </c>
      <c r="AT115" s="78">
        <f t="shared" ref="AT115:BC119" si="294">M115-Y115</f>
        <v>-780862.26000000071</v>
      </c>
      <c r="AU115" s="78">
        <f t="shared" si="294"/>
        <v>-374388.31000000145</v>
      </c>
      <c r="AV115" s="78">
        <f t="shared" si="294"/>
        <v>-89785.970000000671</v>
      </c>
      <c r="AW115" s="78">
        <f t="shared" si="294"/>
        <v>12304.850000000559</v>
      </c>
      <c r="AX115" s="78">
        <f t="shared" si="294"/>
        <v>285418.09000000032</v>
      </c>
      <c r="AY115" s="78">
        <f t="shared" si="294"/>
        <v>-225112.24000000022</v>
      </c>
      <c r="AZ115" s="78">
        <f t="shared" si="294"/>
        <v>93533.489999999874</v>
      </c>
      <c r="BA115" s="78">
        <f t="shared" si="294"/>
        <v>337565.15000000014</v>
      </c>
      <c r="BB115" s="78">
        <f t="shared" si="294"/>
        <v>275961.79000000004</v>
      </c>
      <c r="BC115" s="78">
        <f t="shared" si="294"/>
        <v>372060.02</v>
      </c>
      <c r="BD115" s="77">
        <f t="shared" ref="BD115:BM119" si="295">W115-AI115</f>
        <v>183068.81999999983</v>
      </c>
    </row>
    <row r="116" spans="1:56" x14ac:dyDescent="0.25">
      <c r="A116" s="3"/>
      <c r="B116" s="29" t="s">
        <v>23</v>
      </c>
      <c r="C116" s="86">
        <f t="shared" ref="C116:D119" si="296">C95-C102</f>
        <v>627449.21</v>
      </c>
      <c r="D116" s="78">
        <f t="shared" si="296"/>
        <v>426920.80999999982</v>
      </c>
      <c r="E116" s="78">
        <f t="shared" ref="E116:U116" si="297">E95-E102</f>
        <v>103693.90999999997</v>
      </c>
      <c r="F116" s="78">
        <f t="shared" si="297"/>
        <v>-9970.4500000000116</v>
      </c>
      <c r="G116" s="78">
        <f t="shared" si="297"/>
        <v>-68817.599999999977</v>
      </c>
      <c r="H116" s="78">
        <f t="shared" si="297"/>
        <v>-101834.97</v>
      </c>
      <c r="I116" s="78">
        <f t="shared" si="297"/>
        <v>-105581.34</v>
      </c>
      <c r="J116" s="78">
        <f t="shared" si="297"/>
        <v>-81669.76999999999</v>
      </c>
      <c r="K116" s="78">
        <f t="shared" si="297"/>
        <v>208458.75</v>
      </c>
      <c r="L116" s="78">
        <f t="shared" si="297"/>
        <v>482162.31000000017</v>
      </c>
      <c r="M116" s="78">
        <f t="shared" si="297"/>
        <v>589210.8600000001</v>
      </c>
      <c r="N116" s="77">
        <f t="shared" si="297"/>
        <v>656347.05000000016</v>
      </c>
      <c r="O116" s="78">
        <f t="shared" si="297"/>
        <v>473933.83000000007</v>
      </c>
      <c r="P116" s="78">
        <f t="shared" si="297"/>
        <v>287794.84999999998</v>
      </c>
      <c r="Q116" s="78">
        <f>Q95-Q102</f>
        <v>193070.40999999992</v>
      </c>
      <c r="R116" s="78">
        <f t="shared" si="297"/>
        <v>-20188</v>
      </c>
      <c r="S116" s="78">
        <f t="shared" si="297"/>
        <v>-30647.690000000002</v>
      </c>
      <c r="T116" s="78">
        <f t="shared" si="297"/>
        <v>-4536.9000000000233</v>
      </c>
      <c r="U116" s="78">
        <f t="shared" si="297"/>
        <v>-6449.7299999999814</v>
      </c>
      <c r="V116" s="78">
        <f t="shared" ref="V116" si="298">V95-V102</f>
        <v>58835.139999999985</v>
      </c>
      <c r="W116" s="78">
        <f t="shared" ref="W116:X116" si="299">W95-W102</f>
        <v>225134.86</v>
      </c>
      <c r="X116" s="163">
        <f t="shared" si="299"/>
        <v>427394.14999999991</v>
      </c>
      <c r="Y116" s="78">
        <f t="shared" si="287"/>
        <v>669811.69999999995</v>
      </c>
      <c r="Z116" s="78">
        <f t="shared" ref="Z116:AA116" si="300">Z95-Z102</f>
        <v>666913.63</v>
      </c>
      <c r="AA116" s="78">
        <f t="shared" si="300"/>
        <v>427857.09000000008</v>
      </c>
      <c r="AB116" s="78">
        <f t="shared" si="288"/>
        <v>332404.41000000003</v>
      </c>
      <c r="AC116" s="78">
        <f t="shared" ref="AC116" si="301">AC95-AC102</f>
        <v>145411.01999999996</v>
      </c>
      <c r="AD116" s="78">
        <f t="shared" si="289"/>
        <v>-17886.710000000021</v>
      </c>
      <c r="AE116" s="78">
        <f t="shared" ref="AE116:AF116" si="302">AE95-AE102</f>
        <v>-26733.209999999992</v>
      </c>
      <c r="AF116" s="78">
        <f t="shared" si="302"/>
        <v>-20283.75</v>
      </c>
      <c r="AG116" s="78">
        <f t="shared" ref="AG116:AH116" si="303">AG95-AG102</f>
        <v>-15684.880000000005</v>
      </c>
      <c r="AH116" s="78">
        <f t="shared" si="303"/>
        <v>36236.400000000023</v>
      </c>
      <c r="AI116" s="166">
        <f t="shared" ref="AI116" si="304">AI95-AI102</f>
        <v>277141.52</v>
      </c>
      <c r="AJ116" s="78">
        <f t="shared" si="293"/>
        <v>153515.37999999989</v>
      </c>
      <c r="AK116" s="78">
        <f t="shared" si="293"/>
        <v>139125.95999999985</v>
      </c>
      <c r="AL116" s="78">
        <f t="shared" si="293"/>
        <v>-89376.499999999942</v>
      </c>
      <c r="AM116" s="78">
        <f t="shared" si="293"/>
        <v>10217.549999999988</v>
      </c>
      <c r="AN116" s="78">
        <f t="shared" si="293"/>
        <v>-38169.909999999974</v>
      </c>
      <c r="AO116" s="78">
        <f t="shared" si="293"/>
        <v>-97298.069999999978</v>
      </c>
      <c r="AP116" s="78">
        <f t="shared" si="293"/>
        <v>-99131.610000000015</v>
      </c>
      <c r="AQ116" s="78">
        <f t="shared" si="293"/>
        <v>-140504.90999999997</v>
      </c>
      <c r="AR116" s="78">
        <f t="shared" si="293"/>
        <v>-16676.109999999986</v>
      </c>
      <c r="AS116" s="78">
        <f t="shared" si="293"/>
        <v>54768.160000000265</v>
      </c>
      <c r="AT116" s="78">
        <f t="shared" si="294"/>
        <v>-80600.839999999851</v>
      </c>
      <c r="AU116" s="78">
        <f t="shared" si="294"/>
        <v>-10566.579999999842</v>
      </c>
      <c r="AV116" s="78">
        <f t="shared" si="294"/>
        <v>46076.739999999991</v>
      </c>
      <c r="AW116" s="78">
        <f t="shared" si="294"/>
        <v>-44609.560000000056</v>
      </c>
      <c r="AX116" s="78">
        <f t="shared" si="294"/>
        <v>47659.389999999956</v>
      </c>
      <c r="AY116" s="78">
        <f t="shared" si="294"/>
        <v>-2301.289999999979</v>
      </c>
      <c r="AZ116" s="78">
        <f t="shared" si="294"/>
        <v>-3914.4800000000105</v>
      </c>
      <c r="BA116" s="78">
        <f t="shared" si="294"/>
        <v>15746.849999999977</v>
      </c>
      <c r="BB116" s="78">
        <f t="shared" si="294"/>
        <v>9235.1500000000233</v>
      </c>
      <c r="BC116" s="78">
        <f t="shared" si="294"/>
        <v>22598.739999999962</v>
      </c>
      <c r="BD116" s="77">
        <f t="shared" si="295"/>
        <v>-52006.660000000033</v>
      </c>
    </row>
    <row r="117" spans="1:56" x14ac:dyDescent="0.25">
      <c r="A117" s="3"/>
      <c r="B117" s="29" t="s">
        <v>24</v>
      </c>
      <c r="C117" s="86">
        <f t="shared" si="296"/>
        <v>-528145.18999999994</v>
      </c>
      <c r="D117" s="78">
        <f t="shared" si="296"/>
        <v>-718225.94</v>
      </c>
      <c r="E117" s="78">
        <f t="shared" ref="E117:U117" si="305">E96-E103</f>
        <v>-532227.58000000007</v>
      </c>
      <c r="F117" s="78">
        <f t="shared" si="305"/>
        <v>-269377.25</v>
      </c>
      <c r="G117" s="78">
        <f t="shared" si="305"/>
        <v>-212849.98</v>
      </c>
      <c r="H117" s="78">
        <f t="shared" si="305"/>
        <v>-98718.77999999997</v>
      </c>
      <c r="I117" s="78">
        <f t="shared" si="305"/>
        <v>-48667.79999999993</v>
      </c>
      <c r="J117" s="78">
        <f t="shared" si="305"/>
        <v>-52182.489999999991</v>
      </c>
      <c r="K117" s="78">
        <f t="shared" si="305"/>
        <v>384700.91000000003</v>
      </c>
      <c r="L117" s="78">
        <f t="shared" si="305"/>
        <v>461183.51999999979</v>
      </c>
      <c r="M117" s="78">
        <f t="shared" si="305"/>
        <v>202361.39999999991</v>
      </c>
      <c r="N117" s="77">
        <f t="shared" si="305"/>
        <v>102277.4600000002</v>
      </c>
      <c r="O117" s="78">
        <f t="shared" si="305"/>
        <v>-471631.72</v>
      </c>
      <c r="P117" s="78">
        <f t="shared" si="305"/>
        <v>-167506.17999999993</v>
      </c>
      <c r="Q117" s="78">
        <f>Q96-Q103</f>
        <v>-410689.89</v>
      </c>
      <c r="R117" s="78">
        <f t="shared" si="305"/>
        <v>-450640</v>
      </c>
      <c r="S117" s="78">
        <f t="shared" si="305"/>
        <v>-126525.49000000002</v>
      </c>
      <c r="T117" s="78">
        <f t="shared" si="305"/>
        <v>-74500.829999999987</v>
      </c>
      <c r="U117" s="78">
        <f t="shared" si="305"/>
        <v>-101453.27999999997</v>
      </c>
      <c r="V117" s="78">
        <f t="shared" ref="V117" si="306">V96-V103</f>
        <v>4053.0100000000093</v>
      </c>
      <c r="W117" s="78">
        <f t="shared" ref="W117:X117" si="307">W96-W103</f>
        <v>269155.1100000001</v>
      </c>
      <c r="X117" s="163">
        <f t="shared" si="307"/>
        <v>400233.54999999981</v>
      </c>
      <c r="Y117" s="78">
        <f t="shared" si="287"/>
        <v>470844.37000000034</v>
      </c>
      <c r="Z117" s="78">
        <f t="shared" ref="Z117:AA117" si="308">Z96-Z103</f>
        <v>520736.70999999996</v>
      </c>
      <c r="AA117" s="78">
        <f t="shared" si="308"/>
        <v>-866496.82000000007</v>
      </c>
      <c r="AB117" s="78">
        <f t="shared" si="288"/>
        <v>-371743.44000000018</v>
      </c>
      <c r="AC117" s="78">
        <f t="shared" ref="AC117" si="309">AC96-AC103</f>
        <v>-428585.50000000012</v>
      </c>
      <c r="AD117" s="78">
        <f t="shared" si="289"/>
        <v>-321447.48000000004</v>
      </c>
      <c r="AE117" s="78">
        <f t="shared" ref="AE117:AF117" si="310">AE96-AE103</f>
        <v>-106808.43</v>
      </c>
      <c r="AF117" s="78">
        <f t="shared" si="310"/>
        <v>-95565.03</v>
      </c>
      <c r="AG117" s="78">
        <f t="shared" ref="AG117:AH117" si="311">AG96-AG103</f>
        <v>-29608.900000000023</v>
      </c>
      <c r="AH117" s="78">
        <f t="shared" si="311"/>
        <v>-12405.75</v>
      </c>
      <c r="AI117" s="166">
        <f t="shared" ref="AI117" si="312">AI96-AI103</f>
        <v>260102.24000000022</v>
      </c>
      <c r="AJ117" s="78">
        <f t="shared" si="293"/>
        <v>-56513.469999999972</v>
      </c>
      <c r="AK117" s="78">
        <f t="shared" si="293"/>
        <v>-550719.76</v>
      </c>
      <c r="AL117" s="78">
        <f t="shared" si="293"/>
        <v>-121537.69000000006</v>
      </c>
      <c r="AM117" s="78">
        <f t="shared" si="293"/>
        <v>181262.75</v>
      </c>
      <c r="AN117" s="78">
        <f t="shared" si="293"/>
        <v>-86324.489999999991</v>
      </c>
      <c r="AO117" s="78">
        <f t="shared" si="293"/>
        <v>-24217.949999999983</v>
      </c>
      <c r="AP117" s="78">
        <f t="shared" si="293"/>
        <v>52785.48000000004</v>
      </c>
      <c r="AQ117" s="78">
        <f t="shared" si="293"/>
        <v>-56235.5</v>
      </c>
      <c r="AR117" s="78">
        <f t="shared" si="293"/>
        <v>115545.79999999993</v>
      </c>
      <c r="AS117" s="78">
        <f t="shared" si="293"/>
        <v>60949.969999999972</v>
      </c>
      <c r="AT117" s="78">
        <f t="shared" si="294"/>
        <v>-268482.97000000044</v>
      </c>
      <c r="AU117" s="78">
        <f t="shared" si="294"/>
        <v>-418459.24999999977</v>
      </c>
      <c r="AV117" s="78">
        <f t="shared" si="294"/>
        <v>394865.10000000009</v>
      </c>
      <c r="AW117" s="78">
        <f t="shared" si="294"/>
        <v>204237.26000000024</v>
      </c>
      <c r="AX117" s="78">
        <f t="shared" si="294"/>
        <v>17895.610000000102</v>
      </c>
      <c r="AY117" s="78">
        <f t="shared" si="294"/>
        <v>-129192.51999999996</v>
      </c>
      <c r="AZ117" s="78">
        <f t="shared" si="294"/>
        <v>-19717.060000000027</v>
      </c>
      <c r="BA117" s="78">
        <f t="shared" si="294"/>
        <v>21064.200000000012</v>
      </c>
      <c r="BB117" s="78">
        <f t="shared" si="294"/>
        <v>-71844.379999999946</v>
      </c>
      <c r="BC117" s="78">
        <f t="shared" si="294"/>
        <v>16458.760000000009</v>
      </c>
      <c r="BD117" s="77">
        <f t="shared" si="295"/>
        <v>9052.8699999998789</v>
      </c>
    </row>
    <row r="118" spans="1:56" x14ac:dyDescent="0.25">
      <c r="A118" s="3"/>
      <c r="B118" s="29" t="s">
        <v>25</v>
      </c>
      <c r="C118" s="86">
        <f t="shared" si="296"/>
        <v>-6073.6700000001583</v>
      </c>
      <c r="D118" s="78">
        <f t="shared" si="296"/>
        <v>-774374.33000000007</v>
      </c>
      <c r="E118" s="78">
        <f t="shared" ref="E118:U118" si="313">E97-E104</f>
        <v>-323672.84000000008</v>
      </c>
      <c r="F118" s="78">
        <f t="shared" si="313"/>
        <v>-282698.95999999996</v>
      </c>
      <c r="G118" s="78">
        <f t="shared" si="313"/>
        <v>-151539.81</v>
      </c>
      <c r="H118" s="78">
        <f t="shared" si="313"/>
        <v>-44065.09</v>
      </c>
      <c r="I118" s="78">
        <f t="shared" si="313"/>
        <v>-11024.869999999995</v>
      </c>
      <c r="J118" s="78">
        <f t="shared" si="313"/>
        <v>82027.070000000007</v>
      </c>
      <c r="K118" s="78">
        <f t="shared" si="313"/>
        <v>381854.36</v>
      </c>
      <c r="L118" s="78">
        <f t="shared" si="313"/>
        <v>379397.9700000002</v>
      </c>
      <c r="M118" s="78">
        <f t="shared" si="313"/>
        <v>238080.10999999987</v>
      </c>
      <c r="N118" s="77">
        <f t="shared" si="313"/>
        <v>-101323.24999999977</v>
      </c>
      <c r="O118" s="78">
        <f t="shared" si="313"/>
        <v>-250463.97999999998</v>
      </c>
      <c r="P118" s="78">
        <f t="shared" si="313"/>
        <v>-106487.31999999995</v>
      </c>
      <c r="Q118" s="78">
        <f>Q97-Q104</f>
        <v>-287398.35000000003</v>
      </c>
      <c r="R118" s="78">
        <f t="shared" si="313"/>
        <v>-386044</v>
      </c>
      <c r="S118" s="78">
        <f t="shared" si="313"/>
        <v>-112315.40000000002</v>
      </c>
      <c r="T118" s="78">
        <f t="shared" si="313"/>
        <v>-34554.679999999993</v>
      </c>
      <c r="U118" s="78">
        <f t="shared" si="313"/>
        <v>5931.390000000014</v>
      </c>
      <c r="V118" s="78">
        <f t="shared" ref="V118" si="314">V97-V104</f>
        <v>89255.290000000037</v>
      </c>
      <c r="W118" s="78">
        <f t="shared" ref="W118:X118" si="315">W97-W104</f>
        <v>335543.47000000009</v>
      </c>
      <c r="X118" s="163">
        <f t="shared" si="315"/>
        <v>333701.09000000008</v>
      </c>
      <c r="Y118" s="78">
        <f t="shared" si="287"/>
        <v>500687.99</v>
      </c>
      <c r="Z118" s="78">
        <f t="shared" ref="Z118:AA118" si="316">Z97-Z104</f>
        <v>95224.229999999981</v>
      </c>
      <c r="AA118" s="78">
        <f t="shared" si="316"/>
        <v>-439156.54000000004</v>
      </c>
      <c r="AB118" s="78">
        <f t="shared" si="288"/>
        <v>-319774.41000000003</v>
      </c>
      <c r="AC118" s="78">
        <f t="shared" ref="AC118" si="317">AC97-AC104</f>
        <v>-224685.75</v>
      </c>
      <c r="AD118" s="78">
        <f t="shared" si="289"/>
        <v>-236547.49999999994</v>
      </c>
      <c r="AE118" s="78">
        <f t="shared" ref="AE118:AF118" si="318">AE97-AE104</f>
        <v>-51482.09</v>
      </c>
      <c r="AF118" s="78">
        <f t="shared" si="318"/>
        <v>-50583.979999999981</v>
      </c>
      <c r="AG118" s="78">
        <f t="shared" ref="AG118:AH118" si="319">AG97-AG104</f>
        <v>35210.380000000034</v>
      </c>
      <c r="AH118" s="78">
        <f t="shared" si="319"/>
        <v>104113.21999999997</v>
      </c>
      <c r="AI118" s="166">
        <f t="shared" ref="AI118" si="320">AI97-AI104</f>
        <v>239198.99</v>
      </c>
      <c r="AJ118" s="78">
        <f t="shared" si="293"/>
        <v>244390.30999999982</v>
      </c>
      <c r="AK118" s="78">
        <f t="shared" si="293"/>
        <v>-667887.01000000013</v>
      </c>
      <c r="AL118" s="78">
        <f t="shared" si="293"/>
        <v>-36274.490000000049</v>
      </c>
      <c r="AM118" s="78">
        <f t="shared" si="293"/>
        <v>103345.04000000004</v>
      </c>
      <c r="AN118" s="78">
        <f t="shared" si="293"/>
        <v>-39224.409999999974</v>
      </c>
      <c r="AO118" s="78">
        <f t="shared" si="293"/>
        <v>-9510.4100000000035</v>
      </c>
      <c r="AP118" s="78">
        <f t="shared" si="293"/>
        <v>-16956.260000000009</v>
      </c>
      <c r="AQ118" s="78">
        <f t="shared" si="293"/>
        <v>-7228.2200000000303</v>
      </c>
      <c r="AR118" s="78">
        <f t="shared" si="293"/>
        <v>46310.889999999898</v>
      </c>
      <c r="AS118" s="78">
        <f t="shared" si="293"/>
        <v>45696.880000000121</v>
      </c>
      <c r="AT118" s="78">
        <f t="shared" si="294"/>
        <v>-262607.88000000012</v>
      </c>
      <c r="AU118" s="78">
        <f t="shared" si="294"/>
        <v>-196547.47999999975</v>
      </c>
      <c r="AV118" s="78">
        <f t="shared" si="294"/>
        <v>188692.56000000006</v>
      </c>
      <c r="AW118" s="78">
        <f t="shared" si="294"/>
        <v>213287.09000000008</v>
      </c>
      <c r="AX118" s="78">
        <f t="shared" si="294"/>
        <v>-62712.600000000035</v>
      </c>
      <c r="AY118" s="78">
        <f t="shared" si="294"/>
        <v>-149496.50000000006</v>
      </c>
      <c r="AZ118" s="78">
        <f t="shared" si="294"/>
        <v>-60833.310000000027</v>
      </c>
      <c r="BA118" s="78">
        <f t="shared" si="294"/>
        <v>16029.299999999988</v>
      </c>
      <c r="BB118" s="78">
        <f t="shared" si="294"/>
        <v>-29278.99000000002</v>
      </c>
      <c r="BC118" s="78">
        <f t="shared" si="294"/>
        <v>-14857.929999999935</v>
      </c>
      <c r="BD118" s="77">
        <f t="shared" si="295"/>
        <v>96344.480000000098</v>
      </c>
    </row>
    <row r="119" spans="1:56" x14ac:dyDescent="0.25">
      <c r="A119" s="3"/>
      <c r="B119" s="29" t="s">
        <v>26</v>
      </c>
      <c r="C119" s="86">
        <f t="shared" si="296"/>
        <v>530492.33000000007</v>
      </c>
      <c r="D119" s="78">
        <f t="shared" si="296"/>
        <v>-813586.54</v>
      </c>
      <c r="E119" s="78">
        <f t="shared" ref="E119:U119" si="321">E98-E105</f>
        <v>-667187.68000000005</v>
      </c>
      <c r="F119" s="78">
        <f t="shared" si="321"/>
        <v>189634.51</v>
      </c>
      <c r="G119" s="78">
        <f t="shared" si="321"/>
        <v>-410476.48</v>
      </c>
      <c r="H119" s="78">
        <f t="shared" si="321"/>
        <v>-439012.55999999994</v>
      </c>
      <c r="I119" s="78">
        <f t="shared" si="321"/>
        <v>183620.10999999987</v>
      </c>
      <c r="J119" s="78">
        <f t="shared" si="321"/>
        <v>52699.169999999925</v>
      </c>
      <c r="K119" s="78">
        <f t="shared" si="321"/>
        <v>272952.63000000012</v>
      </c>
      <c r="L119" s="78">
        <f t="shared" si="321"/>
        <v>332371.70999999996</v>
      </c>
      <c r="M119" s="78">
        <f t="shared" si="321"/>
        <v>-311883.48999999976</v>
      </c>
      <c r="N119" s="77">
        <f t="shared" si="321"/>
        <v>86354.15000000014</v>
      </c>
      <c r="O119" s="78">
        <f t="shared" si="321"/>
        <v>-263180.05999999982</v>
      </c>
      <c r="P119" s="78">
        <f t="shared" si="321"/>
        <v>-341408.41000000015</v>
      </c>
      <c r="Q119" s="78">
        <f>Q98-Q105</f>
        <v>-278219.56000000006</v>
      </c>
      <c r="R119" s="78">
        <f t="shared" si="321"/>
        <v>-354984</v>
      </c>
      <c r="S119" s="78">
        <f t="shared" si="321"/>
        <v>135576.45999999996</v>
      </c>
      <c r="T119" s="78">
        <f t="shared" si="321"/>
        <v>9564.0500000000466</v>
      </c>
      <c r="U119" s="78">
        <f t="shared" si="321"/>
        <v>-264815.16000000003</v>
      </c>
      <c r="V119" s="78">
        <f t="shared" ref="V119" si="322">V98-V105</f>
        <v>254411.45999999996</v>
      </c>
      <c r="W119" s="78">
        <f t="shared" ref="W119:X119" si="323">W98-W105</f>
        <v>43980.540000000037</v>
      </c>
      <c r="X119" s="163">
        <f t="shared" si="323"/>
        <v>214885.16999999993</v>
      </c>
      <c r="Y119" s="78">
        <f t="shared" si="287"/>
        <v>23456.659999999916</v>
      </c>
      <c r="Z119" s="78">
        <f t="shared" ref="Z119:AA119" si="324">Z98-Z105</f>
        <v>-145243.18000000017</v>
      </c>
      <c r="AA119" s="78">
        <f t="shared" si="324"/>
        <v>62142.330000000075</v>
      </c>
      <c r="AB119" s="78">
        <f t="shared" si="288"/>
        <v>-588292.64999999991</v>
      </c>
      <c r="AC119" s="78">
        <f t="shared" ref="AC119" si="325">AC98-AC105</f>
        <v>-493166.07000000007</v>
      </c>
      <c r="AD119" s="78">
        <f t="shared" si="289"/>
        <v>-293929.32999999996</v>
      </c>
      <c r="AE119" s="78">
        <f t="shared" ref="AE119:AF119" si="326">AE98-AE105</f>
        <v>225577.65000000002</v>
      </c>
      <c r="AF119" s="78">
        <f t="shared" si="326"/>
        <v>-174940.36999999988</v>
      </c>
      <c r="AG119" s="78">
        <f t="shared" ref="AG119:AH119" si="327">AG98-AG105</f>
        <v>-60928.689999999944</v>
      </c>
      <c r="AH119" s="78">
        <f t="shared" si="327"/>
        <v>394089.43999999994</v>
      </c>
      <c r="AI119" s="166">
        <f t="shared" ref="AI119" si="328">AI98-AI105</f>
        <v>-773560.55</v>
      </c>
      <c r="AJ119" s="78">
        <f t="shared" si="293"/>
        <v>793672.3899999999</v>
      </c>
      <c r="AK119" s="78">
        <f t="shared" si="293"/>
        <v>-472178.12999999989</v>
      </c>
      <c r="AL119" s="78">
        <f t="shared" si="293"/>
        <v>-388968.12</v>
      </c>
      <c r="AM119" s="78">
        <f t="shared" si="293"/>
        <v>544618.51</v>
      </c>
      <c r="AN119" s="78">
        <f t="shared" si="293"/>
        <v>-546052.93999999994</v>
      </c>
      <c r="AO119" s="78">
        <f t="shared" si="293"/>
        <v>-448576.61</v>
      </c>
      <c r="AP119" s="78">
        <f t="shared" si="293"/>
        <v>448435.2699999999</v>
      </c>
      <c r="AQ119" s="78">
        <f t="shared" si="293"/>
        <v>-201712.29000000004</v>
      </c>
      <c r="AR119" s="78">
        <f t="shared" si="293"/>
        <v>228972.09000000008</v>
      </c>
      <c r="AS119" s="78">
        <f t="shared" si="293"/>
        <v>117486.54000000004</v>
      </c>
      <c r="AT119" s="78">
        <f t="shared" si="294"/>
        <v>-335340.14999999967</v>
      </c>
      <c r="AU119" s="78">
        <f t="shared" si="294"/>
        <v>231597.33000000031</v>
      </c>
      <c r="AV119" s="78">
        <f t="shared" si="294"/>
        <v>-325322.3899999999</v>
      </c>
      <c r="AW119" s="78">
        <f t="shared" si="294"/>
        <v>246884.23999999976</v>
      </c>
      <c r="AX119" s="78">
        <f t="shared" si="294"/>
        <v>214946.51</v>
      </c>
      <c r="AY119" s="78">
        <f t="shared" si="294"/>
        <v>-61054.670000000042</v>
      </c>
      <c r="AZ119" s="78">
        <f t="shared" si="294"/>
        <v>-90001.190000000061</v>
      </c>
      <c r="BA119" s="78">
        <f t="shared" si="294"/>
        <v>184504.41999999993</v>
      </c>
      <c r="BB119" s="78">
        <f t="shared" si="294"/>
        <v>-203886.47000000009</v>
      </c>
      <c r="BC119" s="78">
        <f t="shared" si="294"/>
        <v>-139677.97999999998</v>
      </c>
      <c r="BD119" s="77">
        <f t="shared" si="295"/>
        <v>817541.09000000008</v>
      </c>
    </row>
    <row r="120" spans="1:56" ht="14.95" thickBot="1" x14ac:dyDescent="0.3">
      <c r="A120" s="3"/>
      <c r="B120" s="31" t="s">
        <v>27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329">SUM(E115:E119)</f>
        <v>-2974770.1300000008</v>
      </c>
      <c r="F120" s="71">
        <f t="shared" si="329"/>
        <v>-1504851.9199999997</v>
      </c>
      <c r="G120" s="71">
        <f t="shared" si="329"/>
        <v>-2003651.12</v>
      </c>
      <c r="H120" s="71">
        <f t="shared" si="329"/>
        <v>-1451990.9999999998</v>
      </c>
      <c r="I120" s="71">
        <f t="shared" si="329"/>
        <v>-557612.64999999991</v>
      </c>
      <c r="J120" s="71">
        <f t="shared" si="329"/>
        <v>-520818.64999999967</v>
      </c>
      <c r="K120" s="71">
        <f t="shared" si="329"/>
        <v>2337897.58</v>
      </c>
      <c r="L120" s="71">
        <f t="shared" si="329"/>
        <v>3432324.3100000019</v>
      </c>
      <c r="M120" s="71">
        <f t="shared" si="329"/>
        <v>2190829.3099999996</v>
      </c>
      <c r="N120" s="70">
        <f t="shared" si="329"/>
        <v>2130483.4300000006</v>
      </c>
      <c r="O120" s="71">
        <f t="shared" si="329"/>
        <v>-1167431.7999999998</v>
      </c>
      <c r="P120" s="71">
        <f t="shared" si="329"/>
        <v>-564125.43000000017</v>
      </c>
      <c r="Q120" s="71">
        <f t="shared" si="329"/>
        <v>-1270074.1099999999</v>
      </c>
      <c r="R120" s="71">
        <f t="shared" si="329"/>
        <v>-2649875</v>
      </c>
      <c r="S120" s="71">
        <f t="shared" si="329"/>
        <v>-915272.36000000034</v>
      </c>
      <c r="T120" s="71">
        <f t="shared" si="329"/>
        <v>-664012.09999999986</v>
      </c>
      <c r="U120" s="71">
        <f t="shared" si="329"/>
        <v>-848269.61999999988</v>
      </c>
      <c r="V120" s="71">
        <f t="shared" ref="V120:X120" si="330">SUM(V115:V119)</f>
        <v>207751.85999999996</v>
      </c>
      <c r="W120" s="71">
        <f t="shared" si="330"/>
        <v>1681132.3000000003</v>
      </c>
      <c r="X120" s="159">
        <f t="shared" si="330"/>
        <v>2962707.1799999988</v>
      </c>
      <c r="Y120" s="71">
        <f t="shared" ref="Y120:AB120" si="331">SUM(Y115:Y119)</f>
        <v>3918723.4100000011</v>
      </c>
      <c r="Z120" s="71">
        <f t="shared" si="331"/>
        <v>2898847.7200000007</v>
      </c>
      <c r="AA120" s="71">
        <f t="shared" si="331"/>
        <v>-1381957.8399999994</v>
      </c>
      <c r="AB120" s="71">
        <f t="shared" si="331"/>
        <v>-1196229.3100000008</v>
      </c>
      <c r="AC120" s="71">
        <f t="shared" ref="AC120" si="332">SUM(AC115:AC119)</f>
        <v>-1773281.11</v>
      </c>
      <c r="AD120" s="71">
        <f t="shared" ref="AD120:AF120" si="333">SUM(AD115:AD119)</f>
        <v>-2082717.7799999998</v>
      </c>
      <c r="AE120" s="71">
        <f t="shared" si="333"/>
        <v>-834339.80999999994</v>
      </c>
      <c r="AF120" s="71">
        <f t="shared" si="333"/>
        <v>-1238922.02</v>
      </c>
      <c r="AG120" s="71">
        <f t="shared" ref="AG120:AH120" si="334">SUM(AG115:AG119)</f>
        <v>-828456.72</v>
      </c>
      <c r="AH120" s="71">
        <f t="shared" si="334"/>
        <v>-48829.750000000116</v>
      </c>
      <c r="AI120" s="159">
        <f t="shared" ref="AI120" si="335">SUM(AI115:AI119)</f>
        <v>627131.70000000019</v>
      </c>
      <c r="AJ120" s="71">
        <f>SUM(AJ115:AJ119)</f>
        <v>1372886.8200000015</v>
      </c>
      <c r="AK120" s="71">
        <f t="shared" ref="AK120:AP120" si="336">SUM(AK115:AK119)</f>
        <v>-2060648.3799999997</v>
      </c>
      <c r="AL120" s="71">
        <f t="shared" si="336"/>
        <v>-1704696.0200000005</v>
      </c>
      <c r="AM120" s="71">
        <f t="shared" si="336"/>
        <v>1145023.0800000003</v>
      </c>
      <c r="AN120" s="71">
        <f t="shared" si="336"/>
        <v>-1088378.7599999998</v>
      </c>
      <c r="AO120" s="71">
        <f t="shared" si="336"/>
        <v>-787978.89999999991</v>
      </c>
      <c r="AP120" s="71">
        <f t="shared" si="336"/>
        <v>290656.96999999997</v>
      </c>
      <c r="AQ120" s="71">
        <f t="shared" ref="AQ120:AR120" si="337">SUM(AQ115:AQ119)</f>
        <v>-728570.50999999966</v>
      </c>
      <c r="AR120" s="71">
        <f t="shared" si="337"/>
        <v>656765.28000000026</v>
      </c>
      <c r="AS120" s="71">
        <f t="shared" ref="AS120:AT120" si="338">SUM(AS115:AS119)</f>
        <v>469617.13000000326</v>
      </c>
      <c r="AT120" s="71">
        <f t="shared" si="338"/>
        <v>-1727894.1000000008</v>
      </c>
      <c r="AU120" s="71">
        <f t="shared" ref="AU120:AV120" si="339">SUM(AU115:AU119)</f>
        <v>-768364.2900000005</v>
      </c>
      <c r="AV120" s="71">
        <f t="shared" si="339"/>
        <v>214526.03999999957</v>
      </c>
      <c r="AW120" s="71">
        <f t="shared" ref="AW120:AX120" si="340">SUM(AW115:AW119)</f>
        <v>632103.88000000059</v>
      </c>
      <c r="AX120" s="71">
        <f t="shared" si="340"/>
        <v>503207.00000000035</v>
      </c>
      <c r="AY120" s="71">
        <f t="shared" ref="AY120:AZ120" si="341">SUM(AY115:AY119)</f>
        <v>-567157.2200000002</v>
      </c>
      <c r="AZ120" s="71">
        <f t="shared" si="341"/>
        <v>-80932.55000000025</v>
      </c>
      <c r="BA120" s="71">
        <f t="shared" ref="BA120:BB120" si="342">SUM(BA115:BA119)</f>
        <v>574909.92000000004</v>
      </c>
      <c r="BB120" s="71">
        <f t="shared" si="342"/>
        <v>-19812.899999999994</v>
      </c>
      <c r="BC120" s="71">
        <f t="shared" ref="BC120:BD120" si="343">SUM(BC115:BC119)</f>
        <v>256581.6100000001</v>
      </c>
      <c r="BD120" s="70">
        <f t="shared" si="343"/>
        <v>1054000.5999999999</v>
      </c>
    </row>
    <row r="121" spans="1:56" x14ac:dyDescent="0.25">
      <c r="A121" s="3">
        <f>+A114+1</f>
        <v>17</v>
      </c>
      <c r="B121" s="36" t="s">
        <v>43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196"/>
      <c r="AJ121" s="54"/>
      <c r="AK121" s="55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7"/>
    </row>
    <row r="122" spans="1:56" x14ac:dyDescent="0.25">
      <c r="A122" s="3"/>
      <c r="B122" s="29" t="s">
        <v>22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197"/>
      <c r="AJ122" s="48">
        <f t="shared" ref="AJ122:AS126" si="344">C122-O122</f>
        <v>0</v>
      </c>
      <c r="AK122" s="48">
        <f t="shared" si="344"/>
        <v>0</v>
      </c>
      <c r="AL122" s="48">
        <f t="shared" si="344"/>
        <v>0</v>
      </c>
      <c r="AM122" s="48">
        <f t="shared" si="344"/>
        <v>0</v>
      </c>
      <c r="AN122" s="48">
        <f t="shared" si="344"/>
        <v>0</v>
      </c>
      <c r="AO122" s="48">
        <f t="shared" si="344"/>
        <v>0</v>
      </c>
      <c r="AP122" s="48">
        <f t="shared" si="344"/>
        <v>0</v>
      </c>
      <c r="AQ122" s="48">
        <f t="shared" si="344"/>
        <v>0</v>
      </c>
      <c r="AR122" s="48">
        <f t="shared" si="344"/>
        <v>0</v>
      </c>
      <c r="AS122" s="48">
        <f t="shared" si="344"/>
        <v>0</v>
      </c>
      <c r="AT122" s="48">
        <f t="shared" ref="AT122:BC126" si="345">M122-Y122</f>
        <v>0</v>
      </c>
      <c r="AU122" s="48">
        <f t="shared" si="345"/>
        <v>0</v>
      </c>
      <c r="AV122" s="48">
        <f t="shared" si="345"/>
        <v>0</v>
      </c>
      <c r="AW122" s="48">
        <f t="shared" si="345"/>
        <v>0</v>
      </c>
      <c r="AX122" s="48">
        <f t="shared" si="345"/>
        <v>0</v>
      </c>
      <c r="AY122" s="48">
        <f t="shared" si="345"/>
        <v>0</v>
      </c>
      <c r="AZ122" s="48">
        <f t="shared" si="345"/>
        <v>0</v>
      </c>
      <c r="BA122" s="48">
        <f t="shared" si="345"/>
        <v>0</v>
      </c>
      <c r="BB122" s="48">
        <f t="shared" si="345"/>
        <v>0</v>
      </c>
      <c r="BC122" s="48">
        <f t="shared" si="345"/>
        <v>0</v>
      </c>
      <c r="BD122" s="60">
        <f t="shared" ref="BD122:BM126" si="346">W122-AI122</f>
        <v>0</v>
      </c>
    </row>
    <row r="123" spans="1:56" x14ac:dyDescent="0.25">
      <c r="A123" s="3"/>
      <c r="B123" s="29" t="s">
        <v>23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197">
        <v>143</v>
      </c>
      <c r="AJ123" s="48">
        <f t="shared" si="344"/>
        <v>5</v>
      </c>
      <c r="AK123" s="48">
        <f t="shared" si="344"/>
        <v>11</v>
      </c>
      <c r="AL123" s="48">
        <f t="shared" si="344"/>
        <v>64</v>
      </c>
      <c r="AM123" s="48">
        <f t="shared" si="344"/>
        <v>63</v>
      </c>
      <c r="AN123" s="48">
        <f t="shared" si="344"/>
        <v>39</v>
      </c>
      <c r="AO123" s="48">
        <f t="shared" si="344"/>
        <v>35</v>
      </c>
      <c r="AP123" s="48">
        <f t="shared" si="344"/>
        <v>75</v>
      </c>
      <c r="AQ123" s="48">
        <f t="shared" si="344"/>
        <v>63</v>
      </c>
      <c r="AR123" s="48">
        <f t="shared" si="344"/>
        <v>49</v>
      </c>
      <c r="AS123" s="48">
        <f t="shared" si="344"/>
        <v>39</v>
      </c>
      <c r="AT123" s="48">
        <f t="shared" si="345"/>
        <v>45</v>
      </c>
      <c r="AU123" s="48">
        <f t="shared" si="345"/>
        <v>30</v>
      </c>
      <c r="AV123" s="48">
        <f t="shared" si="345"/>
        <v>23</v>
      </c>
      <c r="AW123" s="48">
        <f t="shared" si="345"/>
        <v>11</v>
      </c>
      <c r="AX123" s="48">
        <f t="shared" si="345"/>
        <v>-12</v>
      </c>
      <c r="AY123" s="48">
        <f t="shared" si="345"/>
        <v>-107</v>
      </c>
      <c r="AZ123" s="48">
        <f t="shared" si="345"/>
        <v>-85</v>
      </c>
      <c r="BA123" s="48">
        <f t="shared" si="345"/>
        <v>-90</v>
      </c>
      <c r="BB123" s="48">
        <f t="shared" si="345"/>
        <v>-82</v>
      </c>
      <c r="BC123" s="48">
        <f t="shared" si="345"/>
        <v>-73</v>
      </c>
      <c r="BD123" s="47">
        <f t="shared" si="346"/>
        <v>-52</v>
      </c>
    </row>
    <row r="124" spans="1:56" x14ac:dyDescent="0.25">
      <c r="A124" s="3"/>
      <c r="B124" s="29" t="s">
        <v>24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197"/>
      <c r="AJ124" s="48">
        <f t="shared" si="344"/>
        <v>0</v>
      </c>
      <c r="AK124" s="48">
        <f t="shared" si="344"/>
        <v>0</v>
      </c>
      <c r="AL124" s="48">
        <f t="shared" si="344"/>
        <v>0</v>
      </c>
      <c r="AM124" s="48">
        <f t="shared" si="344"/>
        <v>0</v>
      </c>
      <c r="AN124" s="48">
        <f t="shared" si="344"/>
        <v>0</v>
      </c>
      <c r="AO124" s="48">
        <f t="shared" si="344"/>
        <v>0</v>
      </c>
      <c r="AP124" s="48">
        <f t="shared" si="344"/>
        <v>0</v>
      </c>
      <c r="AQ124" s="48">
        <f t="shared" si="344"/>
        <v>0</v>
      </c>
      <c r="AR124" s="48">
        <f t="shared" si="344"/>
        <v>0</v>
      </c>
      <c r="AS124" s="48">
        <f t="shared" si="344"/>
        <v>0</v>
      </c>
      <c r="AT124" s="48">
        <f t="shared" si="345"/>
        <v>0</v>
      </c>
      <c r="AU124" s="48">
        <f t="shared" si="345"/>
        <v>0</v>
      </c>
      <c r="AV124" s="48">
        <f t="shared" si="345"/>
        <v>0</v>
      </c>
      <c r="AW124" s="48">
        <f t="shared" si="345"/>
        <v>0</v>
      </c>
      <c r="AX124" s="48">
        <f t="shared" si="345"/>
        <v>0</v>
      </c>
      <c r="AY124" s="48">
        <f t="shared" si="345"/>
        <v>0</v>
      </c>
      <c r="AZ124" s="48">
        <f t="shared" si="345"/>
        <v>0</v>
      </c>
      <c r="BA124" s="48">
        <f t="shared" si="345"/>
        <v>0</v>
      </c>
      <c r="BB124" s="48">
        <f t="shared" si="345"/>
        <v>0</v>
      </c>
      <c r="BC124" s="48">
        <f t="shared" si="345"/>
        <v>0</v>
      </c>
      <c r="BD124" s="47">
        <f t="shared" si="346"/>
        <v>0</v>
      </c>
    </row>
    <row r="125" spans="1:56" x14ac:dyDescent="0.25">
      <c r="A125" s="3"/>
      <c r="B125" s="29" t="s">
        <v>25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197"/>
      <c r="AJ125" s="48">
        <f t="shared" si="344"/>
        <v>0</v>
      </c>
      <c r="AK125" s="48">
        <f t="shared" si="344"/>
        <v>0</v>
      </c>
      <c r="AL125" s="48">
        <f t="shared" si="344"/>
        <v>0</v>
      </c>
      <c r="AM125" s="48">
        <f t="shared" si="344"/>
        <v>0</v>
      </c>
      <c r="AN125" s="48">
        <f t="shared" si="344"/>
        <v>0</v>
      </c>
      <c r="AO125" s="48">
        <f t="shared" si="344"/>
        <v>0</v>
      </c>
      <c r="AP125" s="48">
        <f t="shared" si="344"/>
        <v>0</v>
      </c>
      <c r="AQ125" s="48">
        <f t="shared" si="344"/>
        <v>0</v>
      </c>
      <c r="AR125" s="48">
        <f t="shared" si="344"/>
        <v>0</v>
      </c>
      <c r="AS125" s="48">
        <f t="shared" si="344"/>
        <v>0</v>
      </c>
      <c r="AT125" s="48">
        <f t="shared" si="345"/>
        <v>0</v>
      </c>
      <c r="AU125" s="48">
        <f t="shared" si="345"/>
        <v>0</v>
      </c>
      <c r="AV125" s="48">
        <f t="shared" si="345"/>
        <v>0</v>
      </c>
      <c r="AW125" s="48">
        <f t="shared" si="345"/>
        <v>0</v>
      </c>
      <c r="AX125" s="48">
        <f t="shared" si="345"/>
        <v>0</v>
      </c>
      <c r="AY125" s="48">
        <f t="shared" si="345"/>
        <v>0</v>
      </c>
      <c r="AZ125" s="48">
        <f t="shared" si="345"/>
        <v>0</v>
      </c>
      <c r="BA125" s="48">
        <f t="shared" si="345"/>
        <v>0</v>
      </c>
      <c r="BB125" s="48">
        <f t="shared" si="345"/>
        <v>0</v>
      </c>
      <c r="BC125" s="48">
        <f t="shared" si="345"/>
        <v>0</v>
      </c>
      <c r="BD125" s="47">
        <f t="shared" si="346"/>
        <v>0</v>
      </c>
    </row>
    <row r="126" spans="1:56" x14ac:dyDescent="0.25">
      <c r="A126" s="3"/>
      <c r="B126" s="29" t="s">
        <v>26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197"/>
      <c r="AJ126" s="48">
        <f t="shared" si="344"/>
        <v>0</v>
      </c>
      <c r="AK126" s="48">
        <f t="shared" si="344"/>
        <v>0</v>
      </c>
      <c r="AL126" s="48">
        <f t="shared" si="344"/>
        <v>0</v>
      </c>
      <c r="AM126" s="48">
        <f t="shared" si="344"/>
        <v>0</v>
      </c>
      <c r="AN126" s="48">
        <f t="shared" si="344"/>
        <v>0</v>
      </c>
      <c r="AO126" s="48">
        <f t="shared" si="344"/>
        <v>0</v>
      </c>
      <c r="AP126" s="48">
        <f t="shared" si="344"/>
        <v>0</v>
      </c>
      <c r="AQ126" s="48">
        <f t="shared" si="344"/>
        <v>0</v>
      </c>
      <c r="AR126" s="48">
        <f t="shared" si="344"/>
        <v>0</v>
      </c>
      <c r="AS126" s="48">
        <f t="shared" si="344"/>
        <v>0</v>
      </c>
      <c r="AT126" s="48">
        <f t="shared" si="345"/>
        <v>0</v>
      </c>
      <c r="AU126" s="48">
        <f t="shared" si="345"/>
        <v>0</v>
      </c>
      <c r="AV126" s="48">
        <f t="shared" si="345"/>
        <v>0</v>
      </c>
      <c r="AW126" s="48">
        <f t="shared" si="345"/>
        <v>0</v>
      </c>
      <c r="AX126" s="48">
        <f t="shared" si="345"/>
        <v>0</v>
      </c>
      <c r="AY126" s="48">
        <f t="shared" si="345"/>
        <v>0</v>
      </c>
      <c r="AZ126" s="48">
        <f t="shared" si="345"/>
        <v>0</v>
      </c>
      <c r="BA126" s="48">
        <f t="shared" si="345"/>
        <v>0</v>
      </c>
      <c r="BB126" s="48">
        <f t="shared" si="345"/>
        <v>0</v>
      </c>
      <c r="BC126" s="48">
        <f t="shared" si="345"/>
        <v>0</v>
      </c>
      <c r="BD126" s="47">
        <f t="shared" si="346"/>
        <v>0</v>
      </c>
    </row>
    <row r="127" spans="1:56" x14ac:dyDescent="0.25">
      <c r="A127" s="3"/>
      <c r="B127" s="29" t="s">
        <v>27</v>
      </c>
      <c r="C127" s="117">
        <f>SUM(C122:C126)</f>
        <v>131</v>
      </c>
      <c r="D127" s="48">
        <f>SUM(D122:D126)</f>
        <v>135</v>
      </c>
      <c r="E127" s="48">
        <f t="shared" ref="E127:F127" si="347">SUM(E122:E126)</f>
        <v>149</v>
      </c>
      <c r="F127" s="48">
        <f t="shared" si="347"/>
        <v>148</v>
      </c>
      <c r="G127" s="48">
        <f t="shared" ref="G127" si="348">SUM(G122:G126)</f>
        <v>148</v>
      </c>
      <c r="H127" s="48">
        <f t="shared" ref="H127" si="349">SUM(H122:H126)</f>
        <v>136</v>
      </c>
      <c r="I127" s="48">
        <f t="shared" ref="I127" si="350">SUM(I122:I126)</f>
        <v>183</v>
      </c>
      <c r="J127" s="48">
        <f t="shared" ref="J127" si="351">SUM(J122:J126)</f>
        <v>161</v>
      </c>
      <c r="K127" s="48">
        <f t="shared" ref="K127" si="352">SUM(K122:K126)</f>
        <v>140</v>
      </c>
      <c r="L127" s="48">
        <f t="shared" ref="L127" si="353">SUM(L122:L126)</f>
        <v>136</v>
      </c>
      <c r="M127" s="48">
        <f t="shared" ref="M127" si="354">SUM(M122:M126)</f>
        <v>131</v>
      </c>
      <c r="N127" s="175">
        <f t="shared" ref="N127" si="355">SUM(N122:N126)</f>
        <v>126</v>
      </c>
      <c r="O127" s="58">
        <f t="shared" ref="O127" si="356">SUM(O122:O126)</f>
        <v>126</v>
      </c>
      <c r="P127" s="48">
        <f t="shared" ref="P127" si="357">SUM(P122:P126)</f>
        <v>124</v>
      </c>
      <c r="Q127" s="175">
        <f t="shared" ref="Q127" si="358">SUM(Q122:Q126)</f>
        <v>85</v>
      </c>
      <c r="R127" s="175">
        <f t="shared" ref="R127" si="359">SUM(R122:R126)</f>
        <v>85</v>
      </c>
      <c r="S127" s="48">
        <f t="shared" ref="S127" si="360">SUM(S122:S126)</f>
        <v>109</v>
      </c>
      <c r="T127" s="48">
        <f t="shared" ref="T127" si="361">SUM(T122:T126)</f>
        <v>101</v>
      </c>
      <c r="U127" s="48">
        <f t="shared" ref="U127:X127" si="362">SUM(U122:U126)</f>
        <v>108</v>
      </c>
      <c r="V127" s="48">
        <f t="shared" si="362"/>
        <v>98</v>
      </c>
      <c r="W127" s="48">
        <f t="shared" si="362"/>
        <v>91</v>
      </c>
      <c r="X127" s="200">
        <f t="shared" si="362"/>
        <v>97</v>
      </c>
      <c r="Y127" s="48">
        <f t="shared" ref="Y127:AB127" si="363">SUM(Y122:Y126)</f>
        <v>86</v>
      </c>
      <c r="Z127" s="48">
        <f t="shared" si="363"/>
        <v>96</v>
      </c>
      <c r="AA127" s="48">
        <f t="shared" si="363"/>
        <v>103</v>
      </c>
      <c r="AB127" s="48">
        <f t="shared" si="363"/>
        <v>113</v>
      </c>
      <c r="AC127" s="48">
        <f t="shared" ref="AC127:AF127" si="364">SUM(AC122:AC126)</f>
        <v>97</v>
      </c>
      <c r="AD127" s="48">
        <f t="shared" si="364"/>
        <v>192</v>
      </c>
      <c r="AE127" s="48">
        <f t="shared" si="364"/>
        <v>194</v>
      </c>
      <c r="AF127" s="48">
        <f t="shared" si="364"/>
        <v>191</v>
      </c>
      <c r="AG127" s="48">
        <f t="shared" ref="AG127:AH127" si="365">SUM(AG122:AG126)</f>
        <v>190</v>
      </c>
      <c r="AH127" s="48">
        <f t="shared" si="365"/>
        <v>171</v>
      </c>
      <c r="AI127" s="200">
        <f t="shared" ref="AI127" si="366">SUM(AI122:AI126)</f>
        <v>143</v>
      </c>
      <c r="AJ127" s="48">
        <f t="shared" ref="AJ127" si="367">SUM(AJ122:AJ126)</f>
        <v>5</v>
      </c>
      <c r="AK127" s="48">
        <f t="shared" ref="AK127" si="368">SUM(AK122:AK126)</f>
        <v>11</v>
      </c>
      <c r="AL127" s="48">
        <f t="shared" ref="AL127" si="369">SUM(AL122:AL126)</f>
        <v>64</v>
      </c>
      <c r="AM127" s="48">
        <f t="shared" ref="AM127" si="370">SUM(AM122:AM126)</f>
        <v>63</v>
      </c>
      <c r="AN127" s="48">
        <f t="shared" ref="AN127" si="371">SUM(AN122:AN126)</f>
        <v>39</v>
      </c>
      <c r="AO127" s="48">
        <f t="shared" ref="AO127" si="372">SUM(AO122:AO126)</f>
        <v>35</v>
      </c>
      <c r="AP127" s="48">
        <f t="shared" ref="AP127:AQ127" si="373">SUM(AP122:AP126)</f>
        <v>75</v>
      </c>
      <c r="AQ127" s="48">
        <f t="shared" si="373"/>
        <v>63</v>
      </c>
      <c r="AR127" s="48">
        <f t="shared" ref="AR127:AS127" si="374">SUM(AR122:AR126)</f>
        <v>49</v>
      </c>
      <c r="AS127" s="48">
        <f t="shared" si="374"/>
        <v>39</v>
      </c>
      <c r="AT127" s="48">
        <f t="shared" ref="AT127:AU127" si="375">SUM(AT122:AT126)</f>
        <v>45</v>
      </c>
      <c r="AU127" s="48">
        <f t="shared" si="375"/>
        <v>30</v>
      </c>
      <c r="AV127" s="48">
        <f t="shared" ref="AV127:AW127" si="376">SUM(AV122:AV126)</f>
        <v>23</v>
      </c>
      <c r="AW127" s="48">
        <f t="shared" si="376"/>
        <v>11</v>
      </c>
      <c r="AX127" s="48">
        <f t="shared" ref="AX127:AY127" si="377">SUM(AX122:AX126)</f>
        <v>-12</v>
      </c>
      <c r="AY127" s="48">
        <f t="shared" si="377"/>
        <v>-107</v>
      </c>
      <c r="AZ127" s="48">
        <f t="shared" ref="AZ127:BA127" si="378">SUM(AZ122:AZ126)</f>
        <v>-85</v>
      </c>
      <c r="BA127" s="48">
        <f t="shared" si="378"/>
        <v>-90</v>
      </c>
      <c r="BB127" s="48">
        <f t="shared" ref="BB127:BC127" si="379">SUM(BB122:BB126)</f>
        <v>-82</v>
      </c>
      <c r="BC127" s="48">
        <f t="shared" si="379"/>
        <v>-73</v>
      </c>
      <c r="BD127" s="47">
        <f t="shared" ref="BD127" si="380">SUM(BD122:BD126)</f>
        <v>-52</v>
      </c>
    </row>
    <row r="128" spans="1:56" x14ac:dyDescent="0.25">
      <c r="A128" s="3">
        <f>+A121+1</f>
        <v>18</v>
      </c>
      <c r="B128" s="36" t="s">
        <v>44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8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222"/>
      <c r="AJ128" s="119"/>
      <c r="AK128" s="119"/>
      <c r="AL128" s="56"/>
      <c r="AM128" s="119"/>
      <c r="AN128" s="56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19"/>
      <c r="BA128" s="119"/>
      <c r="BB128" s="119"/>
      <c r="BC128" s="119"/>
      <c r="BD128" s="191"/>
    </row>
    <row r="129" spans="1:56" x14ac:dyDescent="0.25">
      <c r="A129" s="3"/>
      <c r="B129" s="29" t="s">
        <v>22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197">
        <v>2</v>
      </c>
      <c r="AJ129" s="192">
        <f t="shared" ref="AJ129:AS133" si="381">C129-O129</f>
        <v>-3</v>
      </c>
      <c r="AK129" s="123">
        <f t="shared" si="381"/>
        <v>101</v>
      </c>
      <c r="AL129" s="123">
        <f t="shared" si="381"/>
        <v>218</v>
      </c>
      <c r="AM129" s="123">
        <f t="shared" si="381"/>
        <v>154</v>
      </c>
      <c r="AN129" s="123">
        <f t="shared" si="381"/>
        <v>235</v>
      </c>
      <c r="AO129" s="123">
        <f t="shared" si="381"/>
        <v>129</v>
      </c>
      <c r="AP129" s="123">
        <f t="shared" si="381"/>
        <v>87</v>
      </c>
      <c r="AQ129" s="123">
        <f t="shared" si="381"/>
        <v>70</v>
      </c>
      <c r="AR129" s="123">
        <f t="shared" si="381"/>
        <v>6</v>
      </c>
      <c r="AS129" s="123">
        <f t="shared" si="381"/>
        <v>1</v>
      </c>
      <c r="AT129" s="123">
        <f t="shared" ref="AT129:BC133" si="382">M129-Y129</f>
        <v>9</v>
      </c>
      <c r="AU129" s="123">
        <f t="shared" si="382"/>
        <v>4</v>
      </c>
      <c r="AV129" s="123">
        <f t="shared" si="382"/>
        <v>3</v>
      </c>
      <c r="AW129" s="123">
        <f t="shared" si="382"/>
        <v>0</v>
      </c>
      <c r="AX129" s="123">
        <f t="shared" si="382"/>
        <v>0</v>
      </c>
      <c r="AY129" s="123">
        <f t="shared" si="382"/>
        <v>0</v>
      </c>
      <c r="AZ129" s="123">
        <f t="shared" si="382"/>
        <v>-32</v>
      </c>
      <c r="BA129" s="123">
        <f t="shared" si="382"/>
        <v>-143</v>
      </c>
      <c r="BB129" s="123">
        <f t="shared" si="382"/>
        <v>-109</v>
      </c>
      <c r="BC129" s="123">
        <f t="shared" si="382"/>
        <v>-133</v>
      </c>
      <c r="BD129" s="126">
        <f t="shared" ref="BD129:BM133" si="383">W129-AI129</f>
        <v>-2</v>
      </c>
    </row>
    <row r="130" spans="1:56" x14ac:dyDescent="0.25">
      <c r="A130" s="3"/>
      <c r="B130" s="29" t="s">
        <v>23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197"/>
      <c r="AJ130" s="193">
        <f t="shared" si="381"/>
        <v>1</v>
      </c>
      <c r="AK130" s="123">
        <f t="shared" si="381"/>
        <v>43</v>
      </c>
      <c r="AL130" s="123">
        <f t="shared" si="381"/>
        <v>72</v>
      </c>
      <c r="AM130" s="123">
        <f t="shared" si="381"/>
        <v>30</v>
      </c>
      <c r="AN130" s="123">
        <f t="shared" si="381"/>
        <v>41</v>
      </c>
      <c r="AO130" s="123">
        <f t="shared" si="381"/>
        <v>80</v>
      </c>
      <c r="AP130" s="123">
        <f t="shared" si="381"/>
        <v>40</v>
      </c>
      <c r="AQ130" s="123">
        <f t="shared" si="381"/>
        <v>44</v>
      </c>
      <c r="AR130" s="123">
        <f t="shared" si="381"/>
        <v>0</v>
      </c>
      <c r="AS130" s="123">
        <f t="shared" si="381"/>
        <v>0</v>
      </c>
      <c r="AT130" s="123">
        <f t="shared" si="382"/>
        <v>-1</v>
      </c>
      <c r="AU130" s="123">
        <f t="shared" si="382"/>
        <v>0</v>
      </c>
      <c r="AV130" s="123">
        <f t="shared" si="382"/>
        <v>0</v>
      </c>
      <c r="AW130" s="123">
        <f t="shared" si="382"/>
        <v>0</v>
      </c>
      <c r="AX130" s="123">
        <f t="shared" si="382"/>
        <v>0</v>
      </c>
      <c r="AY130" s="123">
        <f t="shared" si="382"/>
        <v>0</v>
      </c>
      <c r="AZ130" s="123">
        <f t="shared" si="382"/>
        <v>-3</v>
      </c>
      <c r="BA130" s="123">
        <f t="shared" si="382"/>
        <v>0</v>
      </c>
      <c r="BB130" s="123">
        <f t="shared" si="382"/>
        <v>0</v>
      </c>
      <c r="BC130" s="123">
        <f t="shared" si="382"/>
        <v>0</v>
      </c>
      <c r="BD130" s="126">
        <f t="shared" si="383"/>
        <v>0</v>
      </c>
    </row>
    <row r="131" spans="1:56" x14ac:dyDescent="0.25">
      <c r="A131" s="3"/>
      <c r="B131" s="29" t="s">
        <v>24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197">
        <v>0</v>
      </c>
      <c r="AJ131" s="193">
        <f t="shared" si="381"/>
        <v>2</v>
      </c>
      <c r="AK131" s="123">
        <f t="shared" si="381"/>
        <v>11</v>
      </c>
      <c r="AL131" s="123">
        <f t="shared" si="381"/>
        <v>17</v>
      </c>
      <c r="AM131" s="123">
        <f t="shared" si="381"/>
        <v>6</v>
      </c>
      <c r="AN131" s="123">
        <f t="shared" si="381"/>
        <v>8</v>
      </c>
      <c r="AO131" s="123">
        <f t="shared" si="381"/>
        <v>8</v>
      </c>
      <c r="AP131" s="123">
        <f t="shared" si="381"/>
        <v>-5</v>
      </c>
      <c r="AQ131" s="123">
        <f t="shared" si="381"/>
        <v>1</v>
      </c>
      <c r="AR131" s="123">
        <f t="shared" si="381"/>
        <v>3</v>
      </c>
      <c r="AS131" s="123">
        <f t="shared" si="381"/>
        <v>2</v>
      </c>
      <c r="AT131" s="123">
        <f t="shared" si="382"/>
        <v>5</v>
      </c>
      <c r="AU131" s="123">
        <f t="shared" si="382"/>
        <v>3</v>
      </c>
      <c r="AV131" s="123">
        <f t="shared" si="382"/>
        <v>-1</v>
      </c>
      <c r="AW131" s="123">
        <f t="shared" si="382"/>
        <v>-4</v>
      </c>
      <c r="AX131" s="123">
        <f t="shared" si="382"/>
        <v>-5</v>
      </c>
      <c r="AY131" s="123">
        <f t="shared" si="382"/>
        <v>-6</v>
      </c>
      <c r="AZ131" s="123">
        <f t="shared" si="382"/>
        <v>-3</v>
      </c>
      <c r="BA131" s="123">
        <f t="shared" si="382"/>
        <v>-2</v>
      </c>
      <c r="BB131" s="123">
        <f t="shared" si="382"/>
        <v>8</v>
      </c>
      <c r="BC131" s="123">
        <f t="shared" si="382"/>
        <v>0</v>
      </c>
      <c r="BD131" s="126">
        <f t="shared" si="383"/>
        <v>1</v>
      </c>
    </row>
    <row r="132" spans="1:56" x14ac:dyDescent="0.25">
      <c r="A132" s="3"/>
      <c r="B132" s="29" t="s">
        <v>25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197"/>
      <c r="AJ132" s="193">
        <f t="shared" si="381"/>
        <v>0</v>
      </c>
      <c r="AK132" s="123">
        <f t="shared" si="381"/>
        <v>1</v>
      </c>
      <c r="AL132" s="123">
        <f t="shared" si="381"/>
        <v>1</v>
      </c>
      <c r="AM132" s="123">
        <f t="shared" si="381"/>
        <v>0</v>
      </c>
      <c r="AN132" s="123">
        <f t="shared" si="381"/>
        <v>2</v>
      </c>
      <c r="AO132" s="123">
        <f t="shared" si="381"/>
        <v>0</v>
      </c>
      <c r="AP132" s="123">
        <f t="shared" si="381"/>
        <v>0</v>
      </c>
      <c r="AQ132" s="123">
        <f t="shared" si="381"/>
        <v>0</v>
      </c>
      <c r="AR132" s="123">
        <f t="shared" si="381"/>
        <v>0</v>
      </c>
      <c r="AS132" s="123">
        <f t="shared" si="381"/>
        <v>0</v>
      </c>
      <c r="AT132" s="123">
        <f t="shared" si="382"/>
        <v>0</v>
      </c>
      <c r="AU132" s="123">
        <f t="shared" si="382"/>
        <v>0</v>
      </c>
      <c r="AV132" s="123">
        <f t="shared" si="382"/>
        <v>0</v>
      </c>
      <c r="AW132" s="123">
        <f t="shared" si="382"/>
        <v>0</v>
      </c>
      <c r="AX132" s="123">
        <f t="shared" si="382"/>
        <v>0</v>
      </c>
      <c r="AY132" s="123">
        <f t="shared" si="382"/>
        <v>0</v>
      </c>
      <c r="AZ132" s="123">
        <f t="shared" si="382"/>
        <v>0</v>
      </c>
      <c r="BA132" s="123">
        <f t="shared" si="382"/>
        <v>0</v>
      </c>
      <c r="BB132" s="123">
        <f t="shared" si="382"/>
        <v>0</v>
      </c>
      <c r="BC132" s="123">
        <f t="shared" si="382"/>
        <v>0</v>
      </c>
      <c r="BD132" s="126">
        <f t="shared" si="383"/>
        <v>0</v>
      </c>
    </row>
    <row r="133" spans="1:56" x14ac:dyDescent="0.25">
      <c r="A133" s="3"/>
      <c r="B133" s="29" t="s">
        <v>26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197"/>
      <c r="AJ133" s="193">
        <f t="shared" si="381"/>
        <v>0</v>
      </c>
      <c r="AK133" s="123">
        <f t="shared" si="381"/>
        <v>0</v>
      </c>
      <c r="AL133" s="123">
        <f t="shared" si="381"/>
        <v>0</v>
      </c>
      <c r="AM133" s="123">
        <f t="shared" si="381"/>
        <v>0</v>
      </c>
      <c r="AN133" s="123">
        <f t="shared" si="381"/>
        <v>0</v>
      </c>
      <c r="AO133" s="123">
        <f t="shared" si="381"/>
        <v>0</v>
      </c>
      <c r="AP133" s="123">
        <f t="shared" si="381"/>
        <v>0</v>
      </c>
      <c r="AQ133" s="123">
        <f t="shared" si="381"/>
        <v>0</v>
      </c>
      <c r="AR133" s="123">
        <f t="shared" si="381"/>
        <v>0</v>
      </c>
      <c r="AS133" s="123">
        <f t="shared" si="381"/>
        <v>0</v>
      </c>
      <c r="AT133" s="123">
        <f t="shared" si="382"/>
        <v>0</v>
      </c>
      <c r="AU133" s="123">
        <f t="shared" si="382"/>
        <v>0</v>
      </c>
      <c r="AV133" s="123">
        <f t="shared" si="382"/>
        <v>0</v>
      </c>
      <c r="AW133" s="123">
        <f t="shared" si="382"/>
        <v>0</v>
      </c>
      <c r="AX133" s="123">
        <f t="shared" si="382"/>
        <v>0</v>
      </c>
      <c r="AY133" s="123">
        <f t="shared" si="382"/>
        <v>0</v>
      </c>
      <c r="AZ133" s="123">
        <f t="shared" si="382"/>
        <v>0</v>
      </c>
      <c r="BA133" s="123">
        <f t="shared" si="382"/>
        <v>0</v>
      </c>
      <c r="BB133" s="123">
        <f t="shared" si="382"/>
        <v>0</v>
      </c>
      <c r="BC133" s="123">
        <f t="shared" si="382"/>
        <v>0</v>
      </c>
      <c r="BD133" s="126">
        <f t="shared" si="383"/>
        <v>0</v>
      </c>
    </row>
    <row r="134" spans="1:56" x14ac:dyDescent="0.25">
      <c r="A134" s="3"/>
      <c r="B134" s="29" t="s">
        <v>27</v>
      </c>
      <c r="C134" s="125">
        <f>SUM(C129:C133)</f>
        <v>5</v>
      </c>
      <c r="D134" s="123">
        <f>SUM(D129:D133)</f>
        <v>156</v>
      </c>
      <c r="E134" s="123">
        <f t="shared" ref="E134:U134" si="384">SUM(E129:E133)</f>
        <v>308</v>
      </c>
      <c r="F134" s="123">
        <f t="shared" si="384"/>
        <v>190</v>
      </c>
      <c r="G134" s="123">
        <f t="shared" si="384"/>
        <v>286</v>
      </c>
      <c r="H134" s="123">
        <f t="shared" si="384"/>
        <v>217</v>
      </c>
      <c r="I134" s="123">
        <f t="shared" si="384"/>
        <v>132</v>
      </c>
      <c r="J134" s="123">
        <f t="shared" si="384"/>
        <v>117</v>
      </c>
      <c r="K134" s="123">
        <f t="shared" si="384"/>
        <v>10</v>
      </c>
      <c r="L134" s="123">
        <f t="shared" si="384"/>
        <v>4</v>
      </c>
      <c r="M134" s="123">
        <f t="shared" si="384"/>
        <v>14</v>
      </c>
      <c r="N134" s="176">
        <f t="shared" si="384"/>
        <v>7</v>
      </c>
      <c r="O134" s="121">
        <f t="shared" si="384"/>
        <v>5</v>
      </c>
      <c r="P134" s="123">
        <f t="shared" si="384"/>
        <v>0</v>
      </c>
      <c r="Q134" s="123">
        <v>0</v>
      </c>
      <c r="R134" s="123">
        <f t="shared" si="384"/>
        <v>0</v>
      </c>
      <c r="S134" s="123">
        <f t="shared" si="384"/>
        <v>0</v>
      </c>
      <c r="T134" s="123">
        <f t="shared" si="384"/>
        <v>0</v>
      </c>
      <c r="U134" s="123">
        <f t="shared" si="384"/>
        <v>10</v>
      </c>
      <c r="V134" s="123">
        <f t="shared" ref="V134" si="385">SUM(V129:V133)</f>
        <v>2</v>
      </c>
      <c r="W134" s="123">
        <f t="shared" ref="W134:X134" si="386">SUM(W129:W133)</f>
        <v>1</v>
      </c>
      <c r="X134" s="209">
        <f t="shared" si="386"/>
        <v>1</v>
      </c>
      <c r="Y134" s="123">
        <f t="shared" ref="Y134:AB134" si="387">SUM(Y129:Y133)</f>
        <v>1</v>
      </c>
      <c r="Z134" s="123">
        <f t="shared" si="387"/>
        <v>0</v>
      </c>
      <c r="AA134" s="123">
        <f t="shared" si="387"/>
        <v>3</v>
      </c>
      <c r="AB134" s="123">
        <f t="shared" si="387"/>
        <v>4</v>
      </c>
      <c r="AC134" s="123">
        <f t="shared" ref="AC134:AL134" si="388">SUM(AC129:AC133)</f>
        <v>5</v>
      </c>
      <c r="AD134" s="123">
        <f t="shared" si="388"/>
        <v>6</v>
      </c>
      <c r="AE134" s="48">
        <f t="shared" si="388"/>
        <v>38</v>
      </c>
      <c r="AF134" s="48">
        <f t="shared" si="388"/>
        <v>145</v>
      </c>
      <c r="AG134" s="48">
        <f t="shared" ref="AG134:AH134" si="389">SUM(AG129:AG133)</f>
        <v>111</v>
      </c>
      <c r="AH134" s="48">
        <f t="shared" si="389"/>
        <v>135</v>
      </c>
      <c r="AI134" s="200">
        <f t="shared" ref="AI134" si="390">SUM(AI129:AI133)</f>
        <v>2</v>
      </c>
      <c r="AJ134" s="193">
        <f t="shared" si="388"/>
        <v>0</v>
      </c>
      <c r="AK134" s="123">
        <f t="shared" si="388"/>
        <v>156</v>
      </c>
      <c r="AL134" s="123">
        <f t="shared" si="388"/>
        <v>308</v>
      </c>
      <c r="AM134" s="123">
        <f t="shared" ref="AM134:AP134" si="391">SUM(AM129:AM133)</f>
        <v>190</v>
      </c>
      <c r="AN134" s="123">
        <f t="shared" si="391"/>
        <v>286</v>
      </c>
      <c r="AO134" s="123">
        <f t="shared" si="391"/>
        <v>217</v>
      </c>
      <c r="AP134" s="123">
        <f t="shared" si="391"/>
        <v>122</v>
      </c>
      <c r="AQ134" s="123">
        <f t="shared" ref="AQ134:AR134" si="392">SUM(AQ129:AQ133)</f>
        <v>115</v>
      </c>
      <c r="AR134" s="123">
        <f t="shared" si="392"/>
        <v>9</v>
      </c>
      <c r="AS134" s="123">
        <f t="shared" ref="AS134:AT134" si="393">SUM(AS129:AS133)</f>
        <v>3</v>
      </c>
      <c r="AT134" s="123">
        <f t="shared" si="393"/>
        <v>13</v>
      </c>
      <c r="AU134" s="123">
        <f t="shared" ref="AU134:AV134" si="394">SUM(AU129:AU133)</f>
        <v>7</v>
      </c>
      <c r="AV134" s="123">
        <f t="shared" si="394"/>
        <v>2</v>
      </c>
      <c r="AW134" s="123">
        <f t="shared" ref="AW134:AX134" si="395">SUM(AW129:AW133)</f>
        <v>-4</v>
      </c>
      <c r="AX134" s="123">
        <f t="shared" si="395"/>
        <v>-5</v>
      </c>
      <c r="AY134" s="123">
        <f t="shared" ref="AY134:AZ134" si="396">SUM(AY129:AY133)</f>
        <v>-6</v>
      </c>
      <c r="AZ134" s="123">
        <f t="shared" si="396"/>
        <v>-38</v>
      </c>
      <c r="BA134" s="123">
        <f t="shared" ref="BA134:BB134" si="397">SUM(BA129:BA133)</f>
        <v>-145</v>
      </c>
      <c r="BB134" s="123">
        <f t="shared" si="397"/>
        <v>-101</v>
      </c>
      <c r="BC134" s="123">
        <f t="shared" ref="BC134:BD134" si="398">SUM(BC129:BC133)</f>
        <v>-133</v>
      </c>
      <c r="BD134" s="126">
        <f t="shared" si="398"/>
        <v>-1</v>
      </c>
    </row>
    <row r="135" spans="1:56" x14ac:dyDescent="0.25">
      <c r="A135" s="3">
        <f>+A128+1</f>
        <v>19</v>
      </c>
      <c r="B135" s="37" t="s">
        <v>45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10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223"/>
      <c r="AJ135" s="194"/>
      <c r="AK135" s="127"/>
      <c r="AL135" s="127"/>
      <c r="AM135" s="127"/>
      <c r="AN135" s="114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27"/>
      <c r="BA135" s="127"/>
      <c r="BB135" s="127"/>
      <c r="BC135" s="127"/>
      <c r="BD135" s="130"/>
    </row>
    <row r="136" spans="1:56" x14ac:dyDescent="0.25">
      <c r="A136" s="3"/>
      <c r="B136" s="29" t="s">
        <v>22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11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197">
        <v>553</v>
      </c>
      <c r="AJ136" s="193">
        <f t="shared" ref="AJ136:AS140" si="399">C136-O136</f>
        <v>343</v>
      </c>
      <c r="AK136" s="123">
        <f t="shared" si="399"/>
        <v>361</v>
      </c>
      <c r="AL136" s="123">
        <f t="shared" si="399"/>
        <v>1099</v>
      </c>
      <c r="AM136" s="123">
        <f t="shared" si="399"/>
        <v>814</v>
      </c>
      <c r="AN136" s="123">
        <f t="shared" si="399"/>
        <v>626</v>
      </c>
      <c r="AO136" s="123">
        <f t="shared" si="399"/>
        <v>793</v>
      </c>
      <c r="AP136" s="123">
        <f t="shared" si="399"/>
        <v>463</v>
      </c>
      <c r="AQ136" s="123">
        <f t="shared" si="399"/>
        <v>332</v>
      </c>
      <c r="AR136" s="123">
        <f t="shared" si="399"/>
        <v>109</v>
      </c>
      <c r="AS136" s="123">
        <f t="shared" si="399"/>
        <v>-9</v>
      </c>
      <c r="AT136" s="123">
        <f t="shared" ref="AT136:BC140" si="400">M136-Y136</f>
        <v>22</v>
      </c>
      <c r="AU136" s="123">
        <f t="shared" si="400"/>
        <v>134</v>
      </c>
      <c r="AV136" s="123">
        <f t="shared" si="400"/>
        <v>157</v>
      </c>
      <c r="AW136" s="123">
        <f t="shared" si="400"/>
        <v>161</v>
      </c>
      <c r="AX136" s="123">
        <f t="shared" si="400"/>
        <v>-234</v>
      </c>
      <c r="AY136" s="123">
        <f t="shared" si="400"/>
        <v>-179</v>
      </c>
      <c r="AZ136" s="123">
        <f t="shared" si="400"/>
        <v>-229</v>
      </c>
      <c r="BA136" s="123">
        <f t="shared" si="400"/>
        <v>-385</v>
      </c>
      <c r="BB136" s="123">
        <f t="shared" si="400"/>
        <v>-411</v>
      </c>
      <c r="BC136" s="123">
        <f t="shared" si="400"/>
        <v>-422</v>
      </c>
      <c r="BD136" s="126">
        <f t="shared" ref="BD136:BM140" si="401">W136-AI136</f>
        <v>-303</v>
      </c>
    </row>
    <row r="137" spans="1:56" x14ac:dyDescent="0.25">
      <c r="A137" s="3"/>
      <c r="B137" s="29" t="s">
        <v>23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11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197">
        <v>89</v>
      </c>
      <c r="AJ137" s="193">
        <f t="shared" si="399"/>
        <v>158</v>
      </c>
      <c r="AK137" s="123">
        <f t="shared" si="399"/>
        <v>217</v>
      </c>
      <c r="AL137" s="123">
        <f t="shared" si="399"/>
        <v>203</v>
      </c>
      <c r="AM137" s="123">
        <f t="shared" si="399"/>
        <v>525</v>
      </c>
      <c r="AN137" s="123">
        <f t="shared" si="399"/>
        <v>370</v>
      </c>
      <c r="AO137" s="123">
        <f t="shared" si="399"/>
        <v>452</v>
      </c>
      <c r="AP137" s="123">
        <f t="shared" si="399"/>
        <v>418</v>
      </c>
      <c r="AQ137" s="123">
        <f t="shared" si="399"/>
        <v>410</v>
      </c>
      <c r="AR137" s="123">
        <f t="shared" si="399"/>
        <v>225</v>
      </c>
      <c r="AS137" s="123">
        <f t="shared" si="399"/>
        <v>108</v>
      </c>
      <c r="AT137" s="123">
        <f t="shared" si="400"/>
        <v>105</v>
      </c>
      <c r="AU137" s="123">
        <f t="shared" si="400"/>
        <v>95</v>
      </c>
      <c r="AV137" s="123">
        <f t="shared" si="400"/>
        <v>70</v>
      </c>
      <c r="AW137" s="123">
        <f t="shared" si="400"/>
        <v>15</v>
      </c>
      <c r="AX137" s="123">
        <f t="shared" si="400"/>
        <v>339</v>
      </c>
      <c r="AY137" s="123">
        <f t="shared" si="400"/>
        <v>-78</v>
      </c>
      <c r="AZ137" s="123">
        <f t="shared" si="400"/>
        <v>-95</v>
      </c>
      <c r="BA137" s="123">
        <f t="shared" si="400"/>
        <v>-106</v>
      </c>
      <c r="BB137" s="123">
        <f t="shared" si="400"/>
        <v>-71</v>
      </c>
      <c r="BC137" s="123">
        <f t="shared" si="400"/>
        <v>-57</v>
      </c>
      <c r="BD137" s="126">
        <f t="shared" si="401"/>
        <v>-26</v>
      </c>
    </row>
    <row r="138" spans="1:56" x14ac:dyDescent="0.25">
      <c r="A138" s="3"/>
      <c r="B138" s="29" t="s">
        <v>24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11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197">
        <v>12</v>
      </c>
      <c r="AJ138" s="193">
        <f t="shared" si="399"/>
        <v>13</v>
      </c>
      <c r="AK138" s="123">
        <f t="shared" si="399"/>
        <v>7</v>
      </c>
      <c r="AL138" s="123">
        <f t="shared" si="399"/>
        <v>32</v>
      </c>
      <c r="AM138" s="123">
        <f t="shared" si="399"/>
        <v>35</v>
      </c>
      <c r="AN138" s="123">
        <f t="shared" si="399"/>
        <v>21</v>
      </c>
      <c r="AO138" s="123">
        <f t="shared" si="399"/>
        <v>17</v>
      </c>
      <c r="AP138" s="123">
        <f t="shared" si="399"/>
        <v>-23</v>
      </c>
      <c r="AQ138" s="123">
        <f t="shared" si="399"/>
        <v>-23</v>
      </c>
      <c r="AR138" s="123">
        <f t="shared" si="399"/>
        <v>-15</v>
      </c>
      <c r="AS138" s="123">
        <f t="shared" si="399"/>
        <v>-25</v>
      </c>
      <c r="AT138" s="123">
        <f t="shared" si="400"/>
        <v>-17</v>
      </c>
      <c r="AU138" s="123">
        <f t="shared" si="400"/>
        <v>-20</v>
      </c>
      <c r="AV138" s="123">
        <f t="shared" si="400"/>
        <v>-18</v>
      </c>
      <c r="AW138" s="123">
        <f t="shared" si="400"/>
        <v>-18</v>
      </c>
      <c r="AX138" s="123">
        <f t="shared" si="400"/>
        <v>-8</v>
      </c>
      <c r="AY138" s="123">
        <f t="shared" si="400"/>
        <v>-20</v>
      </c>
      <c r="AZ138" s="123">
        <f t="shared" si="400"/>
        <v>-13</v>
      </c>
      <c r="BA138" s="123">
        <f t="shared" si="400"/>
        <v>-8</v>
      </c>
      <c r="BB138" s="123">
        <f t="shared" si="400"/>
        <v>23</v>
      </c>
      <c r="BC138" s="123">
        <f t="shared" si="400"/>
        <v>20</v>
      </c>
      <c r="BD138" s="126">
        <f t="shared" si="401"/>
        <v>10</v>
      </c>
    </row>
    <row r="139" spans="1:56" x14ac:dyDescent="0.25">
      <c r="A139" s="3"/>
      <c r="B139" s="29" t="s">
        <v>25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11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197">
        <v>1</v>
      </c>
      <c r="AJ139" s="193">
        <f t="shared" si="399"/>
        <v>4</v>
      </c>
      <c r="AK139" s="123">
        <f t="shared" si="399"/>
        <v>6</v>
      </c>
      <c r="AL139" s="123">
        <f t="shared" si="399"/>
        <v>2</v>
      </c>
      <c r="AM139" s="123">
        <f t="shared" si="399"/>
        <v>3</v>
      </c>
      <c r="AN139" s="123">
        <f t="shared" si="399"/>
        <v>2</v>
      </c>
      <c r="AO139" s="123">
        <f t="shared" si="399"/>
        <v>-1</v>
      </c>
      <c r="AP139" s="123">
        <f t="shared" si="399"/>
        <v>-5</v>
      </c>
      <c r="AQ139" s="123">
        <f t="shared" si="399"/>
        <v>-4</v>
      </c>
      <c r="AR139" s="123">
        <f t="shared" si="399"/>
        <v>-3</v>
      </c>
      <c r="AS139" s="123">
        <f t="shared" si="399"/>
        <v>-5</v>
      </c>
      <c r="AT139" s="123">
        <f t="shared" si="400"/>
        <v>-6</v>
      </c>
      <c r="AU139" s="123">
        <f t="shared" si="400"/>
        <v>-6</v>
      </c>
      <c r="AV139" s="123">
        <f t="shared" si="400"/>
        <v>-4</v>
      </c>
      <c r="AW139" s="123">
        <f t="shared" si="400"/>
        <v>-3</v>
      </c>
      <c r="AX139" s="123">
        <f t="shared" si="400"/>
        <v>0</v>
      </c>
      <c r="AY139" s="123">
        <f t="shared" si="400"/>
        <v>0</v>
      </c>
      <c r="AZ139" s="123">
        <f t="shared" si="400"/>
        <v>0</v>
      </c>
      <c r="BA139" s="123">
        <f t="shared" si="400"/>
        <v>1</v>
      </c>
      <c r="BB139" s="123">
        <f t="shared" si="400"/>
        <v>4</v>
      </c>
      <c r="BC139" s="123">
        <f t="shared" si="400"/>
        <v>3</v>
      </c>
      <c r="BD139" s="126">
        <f t="shared" si="401"/>
        <v>3</v>
      </c>
    </row>
    <row r="140" spans="1:56" x14ac:dyDescent="0.25">
      <c r="A140" s="3"/>
      <c r="B140" s="29" t="s">
        <v>26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11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197"/>
      <c r="AJ140" s="193">
        <f t="shared" si="399"/>
        <v>0</v>
      </c>
      <c r="AK140" s="123">
        <f t="shared" si="399"/>
        <v>0</v>
      </c>
      <c r="AL140" s="123">
        <f t="shared" si="399"/>
        <v>0</v>
      </c>
      <c r="AM140" s="123">
        <f t="shared" si="399"/>
        <v>0</v>
      </c>
      <c r="AN140" s="123">
        <f t="shared" si="399"/>
        <v>0</v>
      </c>
      <c r="AO140" s="123">
        <f t="shared" si="399"/>
        <v>0</v>
      </c>
      <c r="AP140" s="123">
        <f t="shared" si="399"/>
        <v>0</v>
      </c>
      <c r="AQ140" s="123">
        <f t="shared" si="399"/>
        <v>0</v>
      </c>
      <c r="AR140" s="123">
        <f t="shared" si="399"/>
        <v>0</v>
      </c>
      <c r="AS140" s="123">
        <f t="shared" si="399"/>
        <v>0</v>
      </c>
      <c r="AT140" s="123">
        <f t="shared" si="400"/>
        <v>0</v>
      </c>
      <c r="AU140" s="123">
        <f t="shared" si="400"/>
        <v>0</v>
      </c>
      <c r="AV140" s="123">
        <f t="shared" si="400"/>
        <v>0</v>
      </c>
      <c r="AW140" s="123">
        <f t="shared" si="400"/>
        <v>0</v>
      </c>
      <c r="AX140" s="123">
        <f t="shared" si="400"/>
        <v>0</v>
      </c>
      <c r="AY140" s="123">
        <f t="shared" si="400"/>
        <v>0</v>
      </c>
      <c r="AZ140" s="123">
        <f t="shared" si="400"/>
        <v>0</v>
      </c>
      <c r="BA140" s="123">
        <f t="shared" si="400"/>
        <v>0</v>
      </c>
      <c r="BB140" s="123">
        <f t="shared" si="400"/>
        <v>0</v>
      </c>
      <c r="BC140" s="123">
        <f t="shared" si="400"/>
        <v>0</v>
      </c>
      <c r="BD140" s="126">
        <f t="shared" si="401"/>
        <v>0</v>
      </c>
    </row>
    <row r="141" spans="1:56" x14ac:dyDescent="0.25">
      <c r="A141" s="3"/>
      <c r="B141" s="29" t="s">
        <v>27</v>
      </c>
      <c r="C141" s="117">
        <f>SUM(C136:C140)</f>
        <v>1201</v>
      </c>
      <c r="D141" s="48">
        <f>SUM(D136:D140)</f>
        <v>1258</v>
      </c>
      <c r="E141" s="48">
        <f t="shared" ref="E141:AJ141" si="402">SUM(E136:E140)</f>
        <v>1904</v>
      </c>
      <c r="F141" s="48">
        <f t="shared" si="402"/>
        <v>1850</v>
      </c>
      <c r="G141" s="48">
        <f t="shared" si="402"/>
        <v>1496</v>
      </c>
      <c r="H141" s="48">
        <f t="shared" si="402"/>
        <v>1628</v>
      </c>
      <c r="I141" s="48">
        <f t="shared" si="402"/>
        <v>1261</v>
      </c>
      <c r="J141" s="48">
        <f t="shared" si="402"/>
        <v>1075</v>
      </c>
      <c r="K141" s="48">
        <f t="shared" si="402"/>
        <v>655</v>
      </c>
      <c r="L141" s="48">
        <f t="shared" si="402"/>
        <v>451</v>
      </c>
      <c r="M141" s="48">
        <f t="shared" si="402"/>
        <v>474</v>
      </c>
      <c r="N141" s="175">
        <f t="shared" si="402"/>
        <v>603</v>
      </c>
      <c r="O141" s="58">
        <f t="shared" si="402"/>
        <v>683</v>
      </c>
      <c r="P141" s="48">
        <f t="shared" si="402"/>
        <v>667</v>
      </c>
      <c r="Q141" s="175">
        <f>SUM(Q136:Q140)</f>
        <v>568</v>
      </c>
      <c r="R141" s="175">
        <f t="shared" si="402"/>
        <v>473</v>
      </c>
      <c r="S141" s="48">
        <f t="shared" si="402"/>
        <v>477</v>
      </c>
      <c r="T141" s="48">
        <f t="shared" si="402"/>
        <v>367</v>
      </c>
      <c r="U141" s="48">
        <f t="shared" si="402"/>
        <v>408</v>
      </c>
      <c r="V141" s="48">
        <f t="shared" ref="V141" si="403">SUM(V136:V140)</f>
        <v>360</v>
      </c>
      <c r="W141" s="48">
        <f t="shared" ref="W141" si="404">SUM(W136:W140)</f>
        <v>339</v>
      </c>
      <c r="X141" s="200">
        <f t="shared" ref="X141" si="405">SUM(X136:X140)</f>
        <v>382</v>
      </c>
      <c r="Y141" s="48">
        <f t="shared" ref="Y141:AB141" si="406">SUM(Y136:Y140)</f>
        <v>370</v>
      </c>
      <c r="Z141" s="48">
        <f t="shared" si="406"/>
        <v>400</v>
      </c>
      <c r="AA141" s="48">
        <f t="shared" si="406"/>
        <v>478</v>
      </c>
      <c r="AB141" s="48">
        <f t="shared" si="406"/>
        <v>512</v>
      </c>
      <c r="AC141" s="48">
        <f t="shared" ref="AC141:AF141" si="407">SUM(AC136:AC140)</f>
        <v>471</v>
      </c>
      <c r="AD141" s="48">
        <f t="shared" si="407"/>
        <v>750</v>
      </c>
      <c r="AE141" s="48">
        <f t="shared" si="407"/>
        <v>814</v>
      </c>
      <c r="AF141" s="48">
        <f t="shared" si="407"/>
        <v>865</v>
      </c>
      <c r="AG141" s="48">
        <f t="shared" ref="AG141:AH141" si="408">SUM(AG136:AG140)</f>
        <v>863</v>
      </c>
      <c r="AH141" s="48">
        <f t="shared" si="408"/>
        <v>816</v>
      </c>
      <c r="AI141" s="200">
        <f t="shared" ref="AI141" si="409">SUM(AI136:AI140)</f>
        <v>655</v>
      </c>
      <c r="AJ141" s="48">
        <f t="shared" si="402"/>
        <v>518</v>
      </c>
      <c r="AK141" s="48">
        <f t="shared" ref="AK141" si="410">SUM(AK136:AK140)</f>
        <v>591</v>
      </c>
      <c r="AL141" s="48">
        <f t="shared" ref="AL141" si="411">SUM(AL136:AL140)</f>
        <v>1336</v>
      </c>
      <c r="AM141" s="48">
        <f t="shared" ref="AM141" si="412">SUM(AM136:AM140)</f>
        <v>1377</v>
      </c>
      <c r="AN141" s="48">
        <f t="shared" ref="AN141" si="413">SUM(AN136:AN140)</f>
        <v>1019</v>
      </c>
      <c r="AO141" s="48">
        <f t="shared" ref="AO141" si="414">SUM(AO136:AO140)</f>
        <v>1261</v>
      </c>
      <c r="AP141" s="48">
        <f t="shared" ref="AP141:AQ141" si="415">SUM(AP136:AP140)</f>
        <v>853</v>
      </c>
      <c r="AQ141" s="48">
        <f t="shared" si="415"/>
        <v>715</v>
      </c>
      <c r="AR141" s="48">
        <f t="shared" ref="AR141:AS141" si="416">SUM(AR136:AR140)</f>
        <v>316</v>
      </c>
      <c r="AS141" s="48">
        <f t="shared" si="416"/>
        <v>69</v>
      </c>
      <c r="AT141" s="48">
        <f t="shared" ref="AT141:AU141" si="417">SUM(AT136:AT140)</f>
        <v>104</v>
      </c>
      <c r="AU141" s="48">
        <f t="shared" si="417"/>
        <v>203</v>
      </c>
      <c r="AV141" s="48">
        <f t="shared" ref="AV141:AW141" si="418">SUM(AV136:AV140)</f>
        <v>205</v>
      </c>
      <c r="AW141" s="48">
        <f t="shared" si="418"/>
        <v>155</v>
      </c>
      <c r="AX141" s="48">
        <f t="shared" ref="AX141:AY141" si="419">SUM(AX136:AX140)</f>
        <v>97</v>
      </c>
      <c r="AY141" s="48">
        <f t="shared" si="419"/>
        <v>-277</v>
      </c>
      <c r="AZ141" s="48">
        <f t="shared" ref="AZ141:BA141" si="420">SUM(AZ136:AZ140)</f>
        <v>-337</v>
      </c>
      <c r="BA141" s="48">
        <f t="shared" si="420"/>
        <v>-498</v>
      </c>
      <c r="BB141" s="48">
        <f t="shared" ref="BB141:BC141" si="421">SUM(BB136:BB140)</f>
        <v>-455</v>
      </c>
      <c r="BC141" s="48">
        <f t="shared" si="421"/>
        <v>-456</v>
      </c>
      <c r="BD141" s="47">
        <f t="shared" ref="BD141" si="422">SUM(BD136:BD140)</f>
        <v>-316</v>
      </c>
    </row>
    <row r="142" spans="1:56" x14ac:dyDescent="0.25">
      <c r="A142" s="3">
        <f>+A135+1</f>
        <v>20</v>
      </c>
      <c r="B142" s="37" t="s">
        <v>46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10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223"/>
      <c r="AJ142" s="194"/>
      <c r="AK142" s="127"/>
      <c r="AL142" s="127"/>
      <c r="AM142" s="127"/>
      <c r="AN142" s="114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30"/>
    </row>
    <row r="143" spans="1:56" x14ac:dyDescent="0.25">
      <c r="A143" s="3"/>
      <c r="B143" s="29" t="s">
        <v>22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11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197">
        <v>64</v>
      </c>
      <c r="AJ143" s="19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6"/>
    </row>
    <row r="144" spans="1:56" x14ac:dyDescent="0.25">
      <c r="A144" s="3"/>
      <c r="B144" s="29" t="s">
        <v>23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11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197"/>
      <c r="AJ144" s="19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3"/>
      <c r="BA144" s="123"/>
      <c r="BB144" s="123"/>
      <c r="BC144" s="123"/>
      <c r="BD144" s="126"/>
    </row>
    <row r="145" spans="1:56" x14ac:dyDescent="0.25">
      <c r="A145" s="3"/>
      <c r="B145" s="29" t="s">
        <v>24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11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197">
        <v>2</v>
      </c>
      <c r="AJ145" s="19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3"/>
      <c r="BA145" s="123"/>
      <c r="BB145" s="123"/>
      <c r="BC145" s="123"/>
      <c r="BD145" s="126"/>
    </row>
    <row r="146" spans="1:56" x14ac:dyDescent="0.25">
      <c r="A146" s="3"/>
      <c r="B146" s="29" t="s">
        <v>25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11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197"/>
      <c r="AJ146" s="19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3"/>
      <c r="BA146" s="123"/>
      <c r="BB146" s="123"/>
      <c r="BC146" s="123"/>
      <c r="BD146" s="126"/>
    </row>
    <row r="147" spans="1:56" x14ac:dyDescent="0.25">
      <c r="A147" s="3"/>
      <c r="B147" s="29" t="s">
        <v>26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11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197"/>
      <c r="AJ147" s="19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3"/>
      <c r="BA147" s="123"/>
      <c r="BB147" s="123"/>
      <c r="BC147" s="123"/>
      <c r="BD147" s="126"/>
    </row>
    <row r="148" spans="1:56" ht="14.95" thickBot="1" x14ac:dyDescent="0.3">
      <c r="A148" s="3"/>
      <c r="B148" s="30" t="s">
        <v>27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12"/>
      <c r="Y148" s="136"/>
      <c r="Z148" s="136"/>
      <c r="AA148" s="136"/>
      <c r="AB148" s="136">
        <f>SUM(AB143:AB147)</f>
        <v>1</v>
      </c>
      <c r="AC148" s="136">
        <f t="shared" ref="AC148:AE148" si="423">SUM(AC143:AC147)</f>
        <v>1</v>
      </c>
      <c r="AD148" s="136">
        <f t="shared" si="423"/>
        <v>4</v>
      </c>
      <c r="AE148" s="214">
        <f t="shared" si="423"/>
        <v>20</v>
      </c>
      <c r="AF148" s="214">
        <f>SUM(AF143:AF147)</f>
        <v>67</v>
      </c>
      <c r="AG148" s="214">
        <f>SUM(AG143:AG147)</f>
        <v>74</v>
      </c>
      <c r="AH148" s="214">
        <f>SUM(AH143:AH147)</f>
        <v>136</v>
      </c>
      <c r="AI148" s="224">
        <f>SUM(AI143:AI147)</f>
        <v>66</v>
      </c>
      <c r="AJ148" s="195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90"/>
    </row>
    <row r="149" spans="1:56" ht="14.95" thickTop="1" x14ac:dyDescent="0.25">
      <c r="A149" s="3"/>
    </row>
    <row r="150" spans="1:56" x14ac:dyDescent="0.25">
      <c r="B150" s="1" t="s">
        <v>47</v>
      </c>
    </row>
    <row r="151" spans="1:56" ht="16.3" x14ac:dyDescent="0.25">
      <c r="B151" s="179" t="s">
        <v>48</v>
      </c>
    </row>
    <row r="152" spans="1:56" ht="16.3" x14ac:dyDescent="0.25">
      <c r="B152" s="177" t="s">
        <v>49</v>
      </c>
    </row>
    <row r="153" spans="1:56" x14ac:dyDescent="0.25">
      <c r="B153" s="177"/>
    </row>
    <row r="154" spans="1:56" x14ac:dyDescent="0.25">
      <c r="B154" s="177"/>
    </row>
    <row r="155" spans="1:56" x14ac:dyDescent="0.25">
      <c r="B155" s="28"/>
    </row>
    <row r="156" spans="1:56" x14ac:dyDescent="0.25">
      <c r="B156" s="181"/>
    </row>
    <row r="157" spans="1:56" x14ac:dyDescent="0.25">
      <c r="B157" s="178"/>
    </row>
    <row r="158" spans="1:56" x14ac:dyDescent="0.25">
      <c r="B158" s="178"/>
    </row>
    <row r="162" spans="2:2" x14ac:dyDescent="0.25">
      <c r="B162" s="181"/>
    </row>
  </sheetData>
  <mergeCells count="4">
    <mergeCell ref="B1:AK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2021-12-14T17:17:46Z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-1079197874</vt:i4>
  </property>
  <property fmtid="{D5CDD505-2E9C-101B-9397-08002B2CF9AE}" pid="5" name="_EmailSubject">
    <vt:lpwstr>D.P.U. 20-58 Inquiry into Establishing Policies and Practices for Electric &amp; Gas Cos Re: Customer Assistance &amp; Ratemaking Measures in Connection to the State of Emergency Regarding COVID-19 - BGC Dec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665599320</vt:i4>
  </property>
  <property fmtid="{D5CDD505-2E9C-101B-9397-08002B2CF9AE}" pid="10" name="MSIP_Label_019c027e-33b7-45fc-a572-8ffa5d09ec36_Enabled">
    <vt:lpwstr>true</vt:lpwstr>
  </property>
  <property fmtid="{D5CDD505-2E9C-101B-9397-08002B2CF9AE}" pid="11" name="MSIP_Label_019c027e-33b7-45fc-a572-8ffa5d09ec36_SetDate">
    <vt:lpwstr>2021-12-14T17:17:45Z</vt:lpwstr>
  </property>
  <property fmtid="{D5CDD505-2E9C-101B-9397-08002B2CF9AE}" pid="12" name="MSIP_Label_019c027e-33b7-45fc-a572-8ffa5d09ec36_Method">
    <vt:lpwstr>Standard</vt:lpwstr>
  </property>
  <property fmtid="{D5CDD505-2E9C-101B-9397-08002B2CF9AE}" pid="13" name="MSIP_Label_019c027e-33b7-45fc-a572-8ffa5d09ec36_Name">
    <vt:lpwstr>Internal Use</vt:lpwstr>
  </property>
  <property fmtid="{D5CDD505-2E9C-101B-9397-08002B2CF9AE}" pid="14" name="MSIP_Label_019c027e-33b7-45fc-a572-8ffa5d09ec36_SiteId">
    <vt:lpwstr>031a09bc-a2bf-44df-888e-4e09355b7a24</vt:lpwstr>
  </property>
  <property fmtid="{D5CDD505-2E9C-101B-9397-08002B2CF9AE}" pid="15" name="MSIP_Label_019c027e-33b7-45fc-a572-8ffa5d09ec36_ActionId">
    <vt:lpwstr>acabec39-e8ed-4c57-8fce-d29aa882caa7</vt:lpwstr>
  </property>
  <property fmtid="{D5CDD505-2E9C-101B-9397-08002B2CF9AE}" pid="16" name="MSIP_Label_019c027e-33b7-45fc-a572-8ffa5d09ec36_ContentBits">
    <vt:lpwstr>2</vt:lpwstr>
  </property>
</Properties>
</file>