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O141" i="2" l="1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X92" i="2" s="1"/>
  <c r="BY87" i="2"/>
  <c r="BX88" i="2"/>
  <c r="BY88" i="2"/>
  <c r="BX89" i="2"/>
  <c r="BY89" i="2"/>
  <c r="BX90" i="2"/>
  <c r="BY90" i="2"/>
  <c r="BX91" i="2"/>
  <c r="BY91" i="2"/>
  <c r="BX101" i="2"/>
  <c r="BY101" i="2"/>
  <c r="BX102" i="2"/>
  <c r="BY102" i="2"/>
  <c r="BY106" i="2" s="1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X123" i="2"/>
  <c r="BY123" i="2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Y155" i="2" s="1"/>
  <c r="BX140" i="2"/>
  <c r="BY140" i="2"/>
  <c r="BX143" i="2"/>
  <c r="BY143" i="2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V29" i="3" s="1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V36" i="3" s="1"/>
  <c r="BW33" i="3"/>
  <c r="BV34" i="3"/>
  <c r="BW34" i="3"/>
  <c r="BV35" i="3"/>
  <c r="BW35" i="3"/>
  <c r="BV38" i="3"/>
  <c r="BW38" i="3"/>
  <c r="BV39" i="3"/>
  <c r="BW39" i="3"/>
  <c r="BW43" i="3" s="1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V92" i="3" s="1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V127" i="3" s="1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V155" i="3" s="1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X127" i="2" l="1"/>
  <c r="BY134" i="2"/>
  <c r="BY78" i="2"/>
  <c r="BY148" i="2"/>
  <c r="BY113" i="2"/>
  <c r="BY85" i="2"/>
  <c r="BX85" i="2"/>
  <c r="BX15" i="2"/>
  <c r="BX148" i="2"/>
  <c r="BY92" i="2"/>
  <c r="BX155" i="2"/>
  <c r="BX134" i="2"/>
  <c r="BX106" i="2"/>
  <c r="BX78" i="2"/>
  <c r="BX113" i="2"/>
  <c r="BY127" i="2"/>
  <c r="BY15" i="2"/>
  <c r="AO120" i="2"/>
  <c r="BW78" i="3"/>
  <c r="BV134" i="3"/>
  <c r="BV71" i="3"/>
  <c r="BV43" i="3"/>
  <c r="BW85" i="3"/>
  <c r="BW148" i="3"/>
  <c r="BW57" i="3"/>
  <c r="BV15" i="3"/>
  <c r="BW36" i="3"/>
  <c r="BV148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55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T115" i="3"/>
  <c r="AU115" i="3"/>
  <c r="AV115" i="3"/>
  <c r="AP116" i="3"/>
  <c r="AQ116" i="3"/>
  <c r="AR117" i="3"/>
  <c r="AS117" i="3"/>
  <c r="AT117" i="3"/>
  <c r="AU118" i="3"/>
  <c r="AV118" i="3"/>
  <c r="AP119" i="3"/>
  <c r="AQ119" i="3"/>
  <c r="AR119" i="3"/>
  <c r="AP94" i="3"/>
  <c r="AP115" i="3" s="1"/>
  <c r="AQ94" i="3"/>
  <c r="AQ115" i="3" s="1"/>
  <c r="AR94" i="3"/>
  <c r="AR115" i="3" s="1"/>
  <c r="AS94" i="3"/>
  <c r="AS115" i="3" s="1"/>
  <c r="AT94" i="3"/>
  <c r="AU94" i="3"/>
  <c r="AV94" i="3"/>
  <c r="AP95" i="3"/>
  <c r="AQ95" i="3"/>
  <c r="AR95" i="3"/>
  <c r="AS95" i="3"/>
  <c r="AS116" i="3" s="1"/>
  <c r="AT95" i="3"/>
  <c r="AT116" i="3" s="1"/>
  <c r="AU95" i="3"/>
  <c r="AU116" i="3" s="1"/>
  <c r="AV95" i="3"/>
  <c r="AV116" i="3" s="1"/>
  <c r="AP96" i="3"/>
  <c r="AP117" i="3" s="1"/>
  <c r="AQ96" i="3"/>
  <c r="AQ117" i="3" s="1"/>
  <c r="AR96" i="3"/>
  <c r="AS96" i="3"/>
  <c r="AT96" i="3"/>
  <c r="AU96" i="3"/>
  <c r="AV96" i="3"/>
  <c r="AV117" i="3" s="1"/>
  <c r="AP97" i="3"/>
  <c r="AP118" i="3" s="1"/>
  <c r="AQ97" i="3"/>
  <c r="AR97" i="3"/>
  <c r="AR118" i="3" s="1"/>
  <c r="AS97" i="3"/>
  <c r="AS118" i="3" s="1"/>
  <c r="AT97" i="3"/>
  <c r="AT118" i="3" s="1"/>
  <c r="AU97" i="3"/>
  <c r="AV97" i="3"/>
  <c r="AP98" i="3"/>
  <c r="AQ98" i="3"/>
  <c r="AR98" i="3"/>
  <c r="AS98" i="3"/>
  <c r="AT98" i="3"/>
  <c r="AT119" i="3" s="1"/>
  <c r="AU98" i="3"/>
  <c r="AU119" i="3" s="1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Q127" i="2"/>
  <c r="AR127" i="2"/>
  <c r="AS127" i="2"/>
  <c r="AT127" i="2"/>
  <c r="AU127" i="2"/>
  <c r="AV127" i="2"/>
  <c r="AW127" i="2"/>
  <c r="AX127" i="2"/>
  <c r="AP115" i="2"/>
  <c r="AQ115" i="2"/>
  <c r="AQ120" i="2" s="1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U15" i="2"/>
  <c r="AV15" i="2"/>
  <c r="AW15" i="2"/>
  <c r="AX15" i="2"/>
  <c r="AU120" i="2" l="1"/>
  <c r="AT120" i="2"/>
  <c r="AP120" i="2"/>
  <c r="AR120" i="2"/>
  <c r="AX120" i="2"/>
  <c r="AW120" i="2"/>
  <c r="AV120" i="2"/>
  <c r="AS120" i="2"/>
  <c r="AP120" i="3"/>
  <c r="AT120" i="3"/>
  <c r="AR120" i="3"/>
  <c r="AQ99" i="3"/>
  <c r="AS99" i="3"/>
  <c r="AU99" i="3"/>
  <c r="AR99" i="3"/>
  <c r="AV120" i="3"/>
  <c r="AT99" i="3"/>
  <c r="AV99" i="3"/>
  <c r="AP99" i="3"/>
  <c r="AQ118" i="3"/>
  <c r="AQ120" i="3" s="1"/>
  <c r="AS119" i="3"/>
  <c r="AS120" i="3" s="1"/>
  <c r="AU117" i="3"/>
  <c r="AU120" i="3" s="1"/>
  <c r="AR116" i="3"/>
  <c r="AO120" i="3"/>
  <c r="AM141" i="2"/>
  <c r="AN127" i="2"/>
  <c r="AN15" i="2"/>
  <c r="BU10" i="3" l="1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3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64" i="3" l="1"/>
  <c r="BU22" i="3"/>
  <c r="BU155" i="3"/>
  <c r="BU113" i="3"/>
  <c r="BU15" i="3"/>
  <c r="BU148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BU94" i="3" s="1"/>
  <c r="AM95" i="3"/>
  <c r="BU95" i="3" s="1"/>
  <c r="AM96" i="3"/>
  <c r="BU96" i="3" s="1"/>
  <c r="AM97" i="3"/>
  <c r="BU97" i="3" s="1"/>
  <c r="AM98" i="3"/>
  <c r="AM99" i="3"/>
  <c r="AM106" i="3"/>
  <c r="AM113" i="3"/>
  <c r="AM115" i="3"/>
  <c r="AM116" i="3"/>
  <c r="AM117" i="3"/>
  <c r="AM118" i="3"/>
  <c r="AM127" i="3"/>
  <c r="AM134" i="3"/>
  <c r="AM141" i="3"/>
  <c r="AM148" i="3"/>
  <c r="AM119" i="3" l="1"/>
  <c r="BU98" i="3"/>
  <c r="BU99" i="3"/>
  <c r="AM120" i="3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N141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55" i="3"/>
  <c r="BS134" i="3"/>
  <c r="BS57" i="3"/>
  <c r="BS43" i="3"/>
  <c r="BU92" i="2"/>
  <c r="BU155" i="2"/>
  <c r="AN99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8" i="3" l="1"/>
  <c r="AI120" i="3"/>
  <c r="AI120" i="2"/>
  <c r="BS148" i="2"/>
  <c r="BP143" i="3"/>
  <c r="BP148" i="3" s="1"/>
  <c r="BP144" i="3"/>
  <c r="BP145" i="3"/>
  <c r="BP146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S118" i="2" s="1"/>
  <c r="BT97" i="2"/>
  <c r="BS98" i="2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AJ115" i="2"/>
  <c r="AH116" i="2"/>
  <c r="AJ116" i="2"/>
  <c r="AH117" i="2"/>
  <c r="AJ117" i="2"/>
  <c r="AH118" i="2"/>
  <c r="AJ118" i="2"/>
  <c r="AH119" i="2"/>
  <c r="AJ119" i="2"/>
  <c r="BR113" i="2" l="1"/>
  <c r="BS119" i="2"/>
  <c r="BR15" i="2"/>
  <c r="BR141" i="2"/>
  <c r="BR127" i="2"/>
  <c r="BT116" i="2"/>
  <c r="BR78" i="2"/>
  <c r="BS127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S78" i="2"/>
  <c r="BS15" i="2"/>
  <c r="BT127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T120" i="2" l="1"/>
  <c r="BS120" i="2"/>
  <c r="AH127" i="3"/>
  <c r="AH148" i="2"/>
  <c r="AH127" i="2"/>
  <c r="AH134" i="2"/>
  <c r="AG115" i="3" l="1"/>
  <c r="AG116" i="3"/>
  <c r="AG117" i="3"/>
  <c r="AG118" i="3"/>
  <c r="AG119" i="3"/>
  <c r="BO143" i="3"/>
  <c r="BO148" i="3" s="1"/>
  <c r="BO144" i="3"/>
  <c r="BO145" i="3"/>
  <c r="BO146" i="3"/>
  <c r="BN143" i="3"/>
  <c r="BN148" i="3" s="1"/>
  <c r="BN144" i="3"/>
  <c r="BN145" i="3"/>
  <c r="BN146" i="3"/>
  <c r="AG115" i="2"/>
  <c r="AG116" i="2"/>
  <c r="AG117" i="2"/>
  <c r="AG118" i="2"/>
  <c r="AG119" i="2"/>
  <c r="AG120" i="2" l="1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Q141" i="2" s="1"/>
  <c r="BP137" i="2"/>
  <c r="BQ137" i="2"/>
  <c r="BP138" i="2"/>
  <c r="BQ138" i="2"/>
  <c r="BP139" i="2"/>
  <c r="BQ139" i="2"/>
  <c r="BQ15" i="2" l="1"/>
  <c r="BP134" i="2"/>
  <c r="BP15" i="2"/>
  <c r="BP141" i="2"/>
  <c r="BQ134" i="2"/>
  <c r="BQ127" i="2"/>
  <c r="BQ85" i="2"/>
  <c r="BP127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O148" i="2" s="1"/>
  <c r="BM146" i="3"/>
  <c r="BM145" i="3"/>
  <c r="BM144" i="3"/>
  <c r="BM143" i="3"/>
  <c r="BM148" i="3" s="1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117" i="2" s="1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34" i="2" l="1"/>
  <c r="BO116" i="2"/>
  <c r="BO127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BY94" i="2" s="1"/>
  <c r="AC95" i="2"/>
  <c r="BY95" i="2" s="1"/>
  <c r="AC96" i="2"/>
  <c r="BY96" i="2" s="1"/>
  <c r="AC97" i="2"/>
  <c r="BY97" i="2" s="1"/>
  <c r="AC98" i="2"/>
  <c r="BY98" i="2" s="1"/>
  <c r="BY99" i="2" l="1"/>
  <c r="AC99" i="2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M127" i="2" l="1"/>
  <c r="BN118" i="2"/>
  <c r="BN116" i="2"/>
  <c r="BN134" i="2"/>
  <c r="BN127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BY120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BX99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J94" i="3" s="1"/>
  <c r="BK80" i="3"/>
  <c r="BL80" i="3"/>
  <c r="BL94" i="3" s="1"/>
  <c r="BM80" i="3"/>
  <c r="BN80" i="3"/>
  <c r="BO80" i="3"/>
  <c r="BP80" i="3"/>
  <c r="BQ80" i="3"/>
  <c r="BR80" i="3"/>
  <c r="BR94" i="3" s="1"/>
  <c r="BJ81" i="3"/>
  <c r="BK81" i="3"/>
  <c r="BK95" i="3" s="1"/>
  <c r="BK116" i="3" s="1"/>
  <c r="BL81" i="3"/>
  <c r="BM81" i="3"/>
  <c r="BN81" i="3"/>
  <c r="BO81" i="3"/>
  <c r="BP81" i="3"/>
  <c r="BQ81" i="3"/>
  <c r="BQ95" i="3" s="1"/>
  <c r="BR81" i="3"/>
  <c r="BJ82" i="3"/>
  <c r="BJ96" i="3" s="1"/>
  <c r="BJ117" i="3" s="1"/>
  <c r="BK82" i="3"/>
  <c r="BL82" i="3"/>
  <c r="BM82" i="3"/>
  <c r="BN82" i="3"/>
  <c r="BO82" i="3"/>
  <c r="BP82" i="3"/>
  <c r="BP96" i="3" s="1"/>
  <c r="BQ82" i="3"/>
  <c r="BR82" i="3"/>
  <c r="BR96" i="3" s="1"/>
  <c r="BJ83" i="3"/>
  <c r="BK83" i="3"/>
  <c r="BL83" i="3"/>
  <c r="BM83" i="3"/>
  <c r="BN83" i="3"/>
  <c r="BO83" i="3"/>
  <c r="BO97" i="3" s="1"/>
  <c r="BP83" i="3"/>
  <c r="BQ83" i="3"/>
  <c r="BQ97" i="3" s="1"/>
  <c r="BQ118" i="3" s="1"/>
  <c r="BR83" i="3"/>
  <c r="BJ84" i="3"/>
  <c r="BK84" i="3"/>
  <c r="BL84" i="3"/>
  <c r="BM84" i="3"/>
  <c r="BN84" i="3"/>
  <c r="BN98" i="3" s="1"/>
  <c r="BO84" i="3"/>
  <c r="BP84" i="3"/>
  <c r="BP98" i="3" s="1"/>
  <c r="BP119" i="3" s="1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K134" i="3" s="1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5" i="2" s="1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27" i="2" l="1"/>
  <c r="BL134" i="2"/>
  <c r="BR117" i="3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J120" i="3" s="1"/>
  <c r="BK94" i="3"/>
  <c r="BO118" i="3"/>
  <c r="BO120" i="3" s="1"/>
  <c r="BJ115" i="3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BX120" i="2" s="1"/>
  <c r="AB116" i="2"/>
  <c r="BX116" i="2" s="1"/>
  <c r="AB117" i="2"/>
  <c r="BX117" i="2" s="1"/>
  <c r="AB118" i="2"/>
  <c r="BX118" i="2" s="1"/>
  <c r="AB119" i="2"/>
  <c r="BX119" i="2" s="1"/>
  <c r="AB127" i="2"/>
  <c r="BV120" i="3" l="1"/>
  <c r="BP99" i="3"/>
  <c r="BP116" i="3"/>
  <c r="BM120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34" i="2" l="1"/>
  <c r="BK15" i="2"/>
  <c r="BK127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120" i="3" l="1"/>
  <c r="BI99" i="3"/>
  <c r="BI115" i="3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H95" i="3" s="1"/>
  <c r="BH116" i="3" s="1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H134" i="3" s="1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98" i="3" l="1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J134" i="2" l="1"/>
  <c r="BJ127" i="2"/>
  <c r="BI134" i="2"/>
  <c r="BI127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F98" i="3" s="1"/>
  <c r="BE84" i="3"/>
  <c r="BD84" i="3"/>
  <c r="BD98" i="3" s="1"/>
  <c r="BD119" i="3" s="1"/>
  <c r="BF83" i="3"/>
  <c r="BF97" i="3" s="1"/>
  <c r="BF118" i="3" s="1"/>
  <c r="BE83" i="3"/>
  <c r="BE97" i="3" s="1"/>
  <c r="BE118" i="3" s="1"/>
  <c r="BD83" i="3"/>
  <c r="BD97" i="3" s="1"/>
  <c r="BD118" i="3" s="1"/>
  <c r="BF82" i="3"/>
  <c r="BF96" i="3" s="1"/>
  <c r="BE82" i="3"/>
  <c r="BE96" i="3" s="1"/>
  <c r="BE117" i="3" s="1"/>
  <c r="BD82" i="3"/>
  <c r="BD96" i="3" s="1"/>
  <c r="BF81" i="3"/>
  <c r="BE81" i="3"/>
  <c r="BE95" i="3" s="1"/>
  <c r="BE116" i="3" s="1"/>
  <c r="BD81" i="3"/>
  <c r="BD95" i="3" s="1"/>
  <c r="BF80" i="3"/>
  <c r="BF94" i="3" s="1"/>
  <c r="BF115" i="3" s="1"/>
  <c r="BE80" i="3"/>
  <c r="BE94" i="3" s="1"/>
  <c r="BE115" i="3" s="1"/>
  <c r="BD80" i="3"/>
  <c r="BD94" i="3" s="1"/>
  <c r="BD115" i="3" s="1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F127" i="2" s="1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36" i="2" l="1"/>
  <c r="BR36" i="2"/>
  <c r="BF64" i="2"/>
  <c r="BR64" i="2"/>
  <c r="BG127" i="2"/>
  <c r="BH127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F120" i="3" s="1"/>
  <c r="BE98" i="3"/>
  <c r="BF134" i="3"/>
  <c r="BD117" i="3"/>
  <c r="BF119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R99" i="2" l="1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7" i="2" s="1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34" i="2" l="1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BA134" i="3" s="1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Z98" i="3" s="1"/>
  <c r="AZ119" i="3" s="1"/>
  <c r="AY84" i="3"/>
  <c r="AY98" i="3" s="1"/>
  <c r="BC83" i="3"/>
  <c r="BC97" i="3" s="1"/>
  <c r="BB83" i="3"/>
  <c r="BA83" i="3"/>
  <c r="BA97" i="3" s="1"/>
  <c r="BA118" i="3" s="1"/>
  <c r="AZ83" i="3"/>
  <c r="AZ97" i="3" s="1"/>
  <c r="AZ118" i="3" s="1"/>
  <c r="AY83" i="3"/>
  <c r="AY97" i="3" s="1"/>
  <c r="AY118" i="3" s="1"/>
  <c r="AX83" i="3"/>
  <c r="AX97" i="3" s="1"/>
  <c r="AX118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Y96" i="3" s="1"/>
  <c r="AX82" i="3"/>
  <c r="AX96" i="3" s="1"/>
  <c r="AX117" i="3" s="1"/>
  <c r="BC81" i="3"/>
  <c r="BC95" i="3" s="1"/>
  <c r="BC116" i="3" s="1"/>
  <c r="BB81" i="3"/>
  <c r="BB95" i="3" s="1"/>
  <c r="BA81" i="3"/>
  <c r="BA95" i="3" s="1"/>
  <c r="AZ81" i="3"/>
  <c r="AZ95" i="3" s="1"/>
  <c r="AZ116" i="3" s="1"/>
  <c r="AY81" i="3"/>
  <c r="AY95" i="3" s="1"/>
  <c r="AY116" i="3" s="1"/>
  <c r="BC80" i="3"/>
  <c r="BC94" i="3" s="1"/>
  <c r="BC115" i="3" s="1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7" i="2" s="1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27" i="2" l="1"/>
  <c r="BC127" i="2"/>
  <c r="BB134" i="2"/>
  <c r="BD15" i="2"/>
  <c r="BD127" i="2"/>
  <c r="BC134" i="2"/>
  <c r="BD134" i="2"/>
  <c r="BA15" i="2"/>
  <c r="BE15" i="2"/>
  <c r="BA134" i="2"/>
  <c r="AY99" i="3"/>
  <c r="AY115" i="3"/>
  <c r="BB99" i="3"/>
  <c r="BB116" i="3"/>
  <c r="BA120" i="3"/>
  <c r="BB134" i="3"/>
  <c r="AY117" i="3"/>
  <c r="AZ96" i="3"/>
  <c r="AZ117" i="3" s="1"/>
  <c r="BB97" i="3"/>
  <c r="BB118" i="3" s="1"/>
  <c r="BC99" i="3"/>
  <c r="BC118" i="3"/>
  <c r="BC120" i="3" s="1"/>
  <c r="AY119" i="3"/>
  <c r="AX134" i="3"/>
  <c r="AZ115" i="3"/>
  <c r="AZ99" i="3"/>
  <c r="BA99" i="3"/>
  <c r="BA116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M120" i="3" s="1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AY15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BP120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BM120" i="2" l="1"/>
  <c r="AY127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Z127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K120" i="2" l="1"/>
  <c r="BA120" i="2"/>
  <c r="BH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<sst xmlns="http://schemas.openxmlformats.org/spreadsheetml/2006/main" count="478" uniqueCount="59">
  <si>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</si>
  <si>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</si>
  <si>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</si>
  <si>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</si>
  <si>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</si>
  <si>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</si>
  <si>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</si>
  <si>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</si>
  <si>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</si>
  <si>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</si>
  <si>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</si>
  <si>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</si>
  <si>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</si>
  <si>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</si>
  <si>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</si>
  <si>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</si>
  <si>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</si>
  <si>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</si>
  <si>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</si>
  <si>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</si>
  <si>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</si>
  <si>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</si>
  <si>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</si>
  <si>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</si>
  <si>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</si>
  <si>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</si>
  <si>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</si>
  <si>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</si>
  <si>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</si>
  <si>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</si>
  <si>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</si>
  <si>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</si>
  <si>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</si>
  <si>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</si>
  <si>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</si>
  <si>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</si>
  <si>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</si>
  <si>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</si>
  <si>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</si>
  <si>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</si>
  <si>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</si>
  <si>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</si>
  <si>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</si>
  <si>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</si>
  <si>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</si>
  <si>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</si>
  <si>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</si>
  <si>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</si>
  <si>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</si>
  <si>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</si>
  <si>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</si>
  <si>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</si>
  <si>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</si>
  <si>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</si>
  <si>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</si>
  <si>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</si>
  <si>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</si>
  <si>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</si>
  <si>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6.3.2022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</si>
</sst>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5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2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167"/>
  <sheetViews>
    <sheetView tabSelected="1" zoomScale="75" zoomScaleNormal="7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O15" sqref="AO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2" width="13.28515625" style="2" customWidth="1"/>
    <col min="43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16384" width="9.140625" style="2"/>
  </cols>
  <sheetData>
    <row r="1" spans="1:77" ht="16.5" thickTop="1" thickBot="1" x14ac:dyDescent="0.3">
      <c r="B1" s="354" t="s">
        <v>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8"/>
      <c r="BB1" s="38"/>
      <c r="BC1" s="38"/>
      <c r="BD1" s="38"/>
      <c r="BE1" s="38"/>
      <c r="BF1" s="38"/>
      <c r="BG1" s="38"/>
      <c r="BH1" s="39"/>
    </row>
    <row r="2" spans="1:77" ht="16.5" thickTop="1" thickBot="1" x14ac:dyDescent="0.3">
      <c r="B2" s="5" t="s">
        <v>0</v>
      </c>
      <c r="C2" s="356" t="s">
        <v>50</v>
      </c>
      <c r="D2" s="357"/>
      <c r="E2" s="357"/>
      <c r="F2" s="357"/>
      <c r="G2" s="357"/>
      <c r="H2" s="357"/>
      <c r="I2" s="35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7" ht="16.5" thickTop="1" thickBot="1" x14ac:dyDescent="0.3">
      <c r="B3" s="5" t="s">
        <v>1</v>
      </c>
      <c r="C3" s="356"/>
      <c r="D3" s="357"/>
      <c r="E3" s="357"/>
      <c r="F3" s="357"/>
      <c r="G3" s="357"/>
      <c r="H3" s="357"/>
      <c r="I3" s="35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7" ht="16.5" thickTop="1" thickBot="1" x14ac:dyDescent="0.3">
      <c r="B4" s="5" t="s">
        <v>2</v>
      </c>
      <c r="C4" s="358" t="s">
        <v>53</v>
      </c>
      <c r="D4" s="359"/>
      <c r="E4" s="359"/>
      <c r="F4" s="359"/>
      <c r="G4" s="359"/>
      <c r="H4" s="359"/>
      <c r="I4" s="35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7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7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7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1">
        <v>2020</v>
      </c>
      <c r="P7" s="352"/>
      <c r="Q7" s="352"/>
      <c r="R7" s="352"/>
      <c r="S7" s="352"/>
      <c r="T7" s="352"/>
      <c r="U7" s="352"/>
      <c r="V7" s="352"/>
      <c r="W7" s="352"/>
      <c r="X7" s="353"/>
      <c r="Y7" s="351">
        <v>2021</v>
      </c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3"/>
      <c r="AK7" s="351">
        <v>2022</v>
      </c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3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1" t="s">
        <v>51</v>
      </c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3"/>
      <c r="BU7" s="360" t="s">
        <v>54</v>
      </c>
      <c r="BV7" s="361"/>
      <c r="BW7" s="361"/>
      <c r="BX7" s="361"/>
      <c r="BY7" s="362"/>
    </row>
    <row r="8" spans="1:77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282" t="s">
        <v>7</v>
      </c>
      <c r="BV8" s="311" t="s">
        <v>8</v>
      </c>
      <c r="BW8" s="311" t="s">
        <v>9</v>
      </c>
      <c r="BX8" s="311" t="s">
        <v>10</v>
      </c>
      <c r="BY8" s="283" t="s">
        <v>16</v>
      </c>
    </row>
    <row r="9" spans="1:77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283"/>
    </row>
    <row r="10" spans="1:77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8">
        <v>20942</v>
      </c>
      <c r="AP10" s="219"/>
      <c r="AQ10" s="219"/>
      <c r="AR10" s="219"/>
      <c r="AS10" s="219"/>
      <c r="AT10" s="219"/>
      <c r="AU10" s="219"/>
      <c r="AV10" s="188"/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>IF(Z10=0,0,N10-Z10)</f>
        <v>63</v>
      </c>
      <c r="BK10" s="221">
        <f>IF(AA10=0,0,O10-AA10)</f>
        <v>11</v>
      </c>
      <c r="BL10" s="221">
        <f>IF(AB10=0,0,P10-AB10)</f>
        <v>14</v>
      </c>
      <c r="BM10" s="221">
        <f t="shared" ref="BM10" si="2">IF(AC10=0,0,Q10-AC10)</f>
        <v>262</v>
      </c>
      <c r="BN10" s="221">
        <f t="shared" ref="BN10" si="3">IF(AD10=0,0,R10-AD10)</f>
        <v>-339</v>
      </c>
      <c r="BO10" s="221">
        <f t="shared" ref="BO10" si="4">IF(AE10=0,0,S10-AE10)</f>
        <v>156</v>
      </c>
      <c r="BP10" s="221">
        <f t="shared" ref="BP10" si="5">IF(AF10=0,0,T10-AF10)</f>
        <v>373</v>
      </c>
      <c r="BQ10" s="221">
        <f t="shared" ref="BQ10" si="6">IF(AG10=0,0,U10-AG10)</f>
        <v>460</v>
      </c>
      <c r="BR10" s="221">
        <f t="shared" ref="BR10" si="7">IF(AH10=0,0,V10-AH10)</f>
        <v>552</v>
      </c>
      <c r="BS10" s="221">
        <f t="shared" ref="BS10" si="8">IF(AI10=0,0,W10-AI10)</f>
        <v>294</v>
      </c>
      <c r="BT10" s="221">
        <f t="shared" ref="BT10" si="9">IF(AJ10=0,0,X10-AJ10)</f>
        <v>268</v>
      </c>
      <c r="BU10" s="284">
        <f>IF(AK10=0,0,Y10-AK10)</f>
        <v>535</v>
      </c>
      <c r="BV10" s="221">
        <f>IF(AL10=0,0,Z10-AL10)</f>
        <v>385</v>
      </c>
      <c r="BW10" s="221">
        <f>IF(AM10=0,0,AA10-AM10)</f>
        <v>530</v>
      </c>
      <c r="BX10" s="221">
        <f t="shared" ref="BX10:BY10" si="10">IF(AN10=0,0,AB10-AN10)</f>
        <v>552</v>
      </c>
      <c r="BY10" s="285">
        <f t="shared" si="10"/>
        <v>515</v>
      </c>
    </row>
    <row r="11" spans="1:77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9">
        <v>4903</v>
      </c>
      <c r="AO11" s="349">
        <v>5059</v>
      </c>
      <c r="AP11" s="219"/>
      <c r="AQ11" s="219"/>
      <c r="AR11" s="219"/>
      <c r="AS11" s="219"/>
      <c r="AT11" s="219"/>
      <c r="AU11" s="219"/>
      <c r="AV11" s="188"/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1">IF(Q11=0,0,E11-Q11)</f>
        <v>215</v>
      </c>
      <c r="BB11" s="57">
        <f t="shared" si="11"/>
        <v>313</v>
      </c>
      <c r="BC11" s="57">
        <f t="shared" si="11"/>
        <v>274</v>
      </c>
      <c r="BD11" s="57">
        <f t="shared" si="11"/>
        <v>-23</v>
      </c>
      <c r="BE11" s="57">
        <f t="shared" si="11"/>
        <v>-5</v>
      </c>
      <c r="BF11" s="219">
        <f t="shared" si="11"/>
        <v>-46</v>
      </c>
      <c r="BG11" s="219">
        <f t="shared" si="11"/>
        <v>-325</v>
      </c>
      <c r="BH11" s="210">
        <f t="shared" si="11"/>
        <v>-352</v>
      </c>
      <c r="BI11" s="284">
        <f t="shared" ref="BI11" si="12">IF(Y11=0,0,M11-Y11)</f>
        <v>-198</v>
      </c>
      <c r="BJ11" s="221">
        <f>IF(Z11=0,0,N11-Z11)</f>
        <v>-318</v>
      </c>
      <c r="BK11" s="221">
        <f>IF(AA11=0,0,O11-AA11)</f>
        <v>-337</v>
      </c>
      <c r="BL11" s="221">
        <f>IF(AB11=0,0,P11-AB11)</f>
        <v>-337</v>
      </c>
      <c r="BM11" s="221">
        <f t="shared" ref="BM11" si="13">IF(AC11=0,0,Q11-AC11)</f>
        <v>-585</v>
      </c>
      <c r="BN11" s="221">
        <f t="shared" ref="BN11" si="14">IF(AD11=0,0,R11-AD11)</f>
        <v>22</v>
      </c>
      <c r="BO11" s="221">
        <f t="shared" ref="BO11" si="15">IF(AE11=0,0,S11-AE11)</f>
        <v>-457</v>
      </c>
      <c r="BP11" s="221">
        <f t="shared" ref="BP11" si="16">IF(AF11=0,0,T11-AF11)</f>
        <v>-659</v>
      </c>
      <c r="BQ11" s="221">
        <f t="shared" ref="BQ11" si="17">IF(AG11=0,0,U11-AG11)</f>
        <v>-718</v>
      </c>
      <c r="BR11" s="221">
        <f t="shared" ref="BR11" si="18">IF(AH11=0,0,V11-AH11)</f>
        <v>-803</v>
      </c>
      <c r="BS11" s="221">
        <f t="shared" ref="BS11" si="19">IF(AI11=0,0,W11-AI11)</f>
        <v>-541</v>
      </c>
      <c r="BT11" s="221">
        <f t="shared" ref="BT11" si="20">IF(AJ11=0,0,X11-AJ11)</f>
        <v>-402</v>
      </c>
      <c r="BU11" s="284">
        <f>IF(AK11=0,0,Y11-AK11)</f>
        <v>-614</v>
      </c>
      <c r="BV11" s="221">
        <f>IF(AL11=0,0,Z11-AL11)</f>
        <v>-520</v>
      </c>
      <c r="BW11" s="221">
        <f>IF(AM11=0,0,AA11-AM11)</f>
        <v>-552</v>
      </c>
      <c r="BX11" s="221">
        <f t="shared" ref="BX11:BY11" si="21">IF(AN11=0,0,AB11-AN11)</f>
        <v>-574</v>
      </c>
      <c r="BY11" s="285">
        <f t="shared" si="21"/>
        <v>-517</v>
      </c>
    </row>
    <row r="12" spans="1:77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9">
        <v>2512</v>
      </c>
      <c r="AO12" s="349">
        <v>2520</v>
      </c>
      <c r="AP12" s="219"/>
      <c r="AQ12" s="219"/>
      <c r="AR12" s="219"/>
      <c r="AS12" s="219"/>
      <c r="AT12" s="219"/>
      <c r="AU12" s="219"/>
      <c r="AV12" s="188"/>
      <c r="AW12" s="219"/>
      <c r="AX12" s="188"/>
      <c r="AY12" s="57">
        <f t="shared" ref="AY12:AZ14" si="22">C12-O12</f>
        <v>-53</v>
      </c>
      <c r="AZ12" s="57">
        <f t="shared" si="22"/>
        <v>-46</v>
      </c>
      <c r="BA12" s="57">
        <f t="shared" ref="BA12:BH14" si="23">IF(Q12=0,0,E12-Q12)</f>
        <v>-50</v>
      </c>
      <c r="BB12" s="57">
        <f t="shared" si="23"/>
        <v>-67</v>
      </c>
      <c r="BC12" s="57">
        <f t="shared" si="23"/>
        <v>-61</v>
      </c>
      <c r="BD12" s="57">
        <f t="shared" si="23"/>
        <v>-65</v>
      </c>
      <c r="BE12" s="57">
        <f t="shared" si="23"/>
        <v>-69</v>
      </c>
      <c r="BF12" s="219">
        <f t="shared" si="23"/>
        <v>-70</v>
      </c>
      <c r="BG12" s="219">
        <f t="shared" si="23"/>
        <v>-69</v>
      </c>
      <c r="BH12" s="210">
        <f t="shared" si="23"/>
        <v>-68</v>
      </c>
      <c r="BI12" s="284">
        <f t="shared" ref="BI12:BI14" si="24">IF(Y12=0,0,M12-Y12)</f>
        <v>-66</v>
      </c>
      <c r="BJ12" s="221">
        <f t="shared" ref="BJ12:BL14" si="25">IF(Z12=0,0,N12-Z12)</f>
        <v>-63</v>
      </c>
      <c r="BK12" s="221">
        <f t="shared" si="25"/>
        <v>-48</v>
      </c>
      <c r="BL12" s="221">
        <f t="shared" si="25"/>
        <v>-47</v>
      </c>
      <c r="BM12" s="221">
        <f t="shared" ref="BM12:BM14" si="26">IF(AC12=0,0,Q12-AC12)</f>
        <v>-43</v>
      </c>
      <c r="BN12" s="221">
        <f t="shared" ref="BN12:BN14" si="27">IF(AD12=0,0,R12-AD12)</f>
        <v>-41</v>
      </c>
      <c r="BO12" s="221">
        <f t="shared" ref="BO12:BO14" si="28">IF(AE12=0,0,S12-AE12)</f>
        <v>-41</v>
      </c>
      <c r="BP12" s="221">
        <f t="shared" ref="BP12:BP14" si="29">IF(AF12=0,0,T12-AF12)</f>
        <v>-40</v>
      </c>
      <c r="BQ12" s="221">
        <f t="shared" ref="BQ12:BQ14" si="30">IF(AG12=0,0,U12-AG12)</f>
        <v>-36</v>
      </c>
      <c r="BR12" s="221">
        <f t="shared" ref="BR12:BR14" si="31">IF(AH12=0,0,V12-AH12)</f>
        <v>-38</v>
      </c>
      <c r="BS12" s="221">
        <f t="shared" ref="BS12:BS14" si="32">IF(AI12=0,0,W12-AI12)</f>
        <v>-44</v>
      </c>
      <c r="BT12" s="221">
        <f t="shared" ref="BT12:BT14" si="33">IF(AJ12=0,0,X12-AJ12)</f>
        <v>-52</v>
      </c>
      <c r="BU12" s="284">
        <f t="shared" ref="BU12:BW14" si="34">IF(AK12=0,0,Y12-AK12)</f>
        <v>-48</v>
      </c>
      <c r="BV12" s="221">
        <f t="shared" si="34"/>
        <v>-52</v>
      </c>
      <c r="BW12" s="221">
        <f t="shared" si="34"/>
        <v>-65</v>
      </c>
      <c r="BX12" s="221">
        <f t="shared" ref="BX12:BY14" si="35">IF(AN12=0,0,AB12-AN12)</f>
        <v>-58</v>
      </c>
      <c r="BY12" s="285">
        <f t="shared" si="35"/>
        <v>-52</v>
      </c>
    </row>
    <row r="13" spans="1:77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9">
        <v>1507</v>
      </c>
      <c r="AO13" s="349">
        <v>1508</v>
      </c>
      <c r="AP13" s="219"/>
      <c r="AQ13" s="219"/>
      <c r="AR13" s="219"/>
      <c r="AS13" s="219"/>
      <c r="AT13" s="219"/>
      <c r="AU13" s="219"/>
      <c r="AV13" s="188"/>
      <c r="AW13" s="219"/>
      <c r="AX13" s="188"/>
      <c r="AY13" s="57">
        <f t="shared" si="22"/>
        <v>-8</v>
      </c>
      <c r="AZ13" s="57">
        <f t="shared" si="22"/>
        <v>-8</v>
      </c>
      <c r="BA13" s="57">
        <f t="shared" si="23"/>
        <v>6</v>
      </c>
      <c r="BB13" s="57">
        <f t="shared" si="23"/>
        <v>22</v>
      </c>
      <c r="BC13" s="57">
        <f t="shared" si="23"/>
        <v>14</v>
      </c>
      <c r="BD13" s="57">
        <f t="shared" si="23"/>
        <v>13</v>
      </c>
      <c r="BE13" s="57">
        <f t="shared" si="23"/>
        <v>16</v>
      </c>
      <c r="BF13" s="219">
        <f t="shared" si="23"/>
        <v>12</v>
      </c>
      <c r="BG13" s="219">
        <f t="shared" si="23"/>
        <v>10</v>
      </c>
      <c r="BH13" s="210">
        <f t="shared" si="23"/>
        <v>3</v>
      </c>
      <c r="BI13" s="284">
        <f t="shared" si="24"/>
        <v>3</v>
      </c>
      <c r="BJ13" s="221">
        <f t="shared" si="25"/>
        <v>2</v>
      </c>
      <c r="BK13" s="221">
        <f t="shared" si="25"/>
        <v>0</v>
      </c>
      <c r="BL13" s="221">
        <f t="shared" si="25"/>
        <v>2</v>
      </c>
      <c r="BM13" s="221">
        <f t="shared" si="26"/>
        <v>1</v>
      </c>
      <c r="BN13" s="221">
        <f t="shared" si="27"/>
        <v>-4</v>
      </c>
      <c r="BO13" s="221">
        <f t="shared" si="28"/>
        <v>-2</v>
      </c>
      <c r="BP13" s="221">
        <f t="shared" si="29"/>
        <v>-3</v>
      </c>
      <c r="BQ13" s="221">
        <f t="shared" si="30"/>
        <v>-4</v>
      </c>
      <c r="BR13" s="221">
        <f t="shared" si="31"/>
        <v>-3</v>
      </c>
      <c r="BS13" s="221">
        <f t="shared" si="32"/>
        <v>-2</v>
      </c>
      <c r="BT13" s="221">
        <f t="shared" si="33"/>
        <v>10</v>
      </c>
      <c r="BU13" s="284">
        <f t="shared" si="34"/>
        <v>7</v>
      </c>
      <c r="BV13" s="221">
        <f t="shared" si="34"/>
        <v>7</v>
      </c>
      <c r="BW13" s="221">
        <f t="shared" si="34"/>
        <v>9</v>
      </c>
      <c r="BX13" s="221">
        <f t="shared" si="35"/>
        <v>7</v>
      </c>
      <c r="BY13" s="285">
        <f t="shared" si="35"/>
        <v>-8</v>
      </c>
    </row>
    <row r="14" spans="1:77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9">
        <v>30</v>
      </c>
      <c r="AO14" s="349">
        <v>30</v>
      </c>
      <c r="AP14" s="219"/>
      <c r="AQ14" s="219"/>
      <c r="AR14" s="219"/>
      <c r="AS14" s="219"/>
      <c r="AT14" s="219"/>
      <c r="AU14" s="219"/>
      <c r="AV14" s="188"/>
      <c r="AW14" s="219"/>
      <c r="AX14" s="188"/>
      <c r="AY14" s="57">
        <f t="shared" si="22"/>
        <v>1</v>
      </c>
      <c r="AZ14" s="57">
        <f t="shared" si="22"/>
        <v>0</v>
      </c>
      <c r="BA14" s="57">
        <f t="shared" si="23"/>
        <v>0</v>
      </c>
      <c r="BB14" s="57">
        <f t="shared" si="23"/>
        <v>0</v>
      </c>
      <c r="BC14" s="57">
        <f t="shared" si="23"/>
        <v>2</v>
      </c>
      <c r="BD14" s="57">
        <f t="shared" si="23"/>
        <v>2</v>
      </c>
      <c r="BE14" s="57">
        <f t="shared" si="23"/>
        <v>2</v>
      </c>
      <c r="BF14" s="219">
        <f t="shared" si="23"/>
        <v>2</v>
      </c>
      <c r="BG14" s="219">
        <f t="shared" si="23"/>
        <v>1</v>
      </c>
      <c r="BH14" s="210">
        <f t="shared" si="23"/>
        <v>0</v>
      </c>
      <c r="BI14" s="284">
        <f t="shared" si="24"/>
        <v>0</v>
      </c>
      <c r="BJ14" s="221">
        <f t="shared" si="25"/>
        <v>0</v>
      </c>
      <c r="BK14" s="221">
        <f t="shared" si="25"/>
        <v>0</v>
      </c>
      <c r="BL14" s="221">
        <f t="shared" si="25"/>
        <v>0</v>
      </c>
      <c r="BM14" s="221">
        <f t="shared" si="26"/>
        <v>0</v>
      </c>
      <c r="BN14" s="221">
        <f t="shared" si="27"/>
        <v>1</v>
      </c>
      <c r="BO14" s="221">
        <f t="shared" si="28"/>
        <v>-1</v>
      </c>
      <c r="BP14" s="221">
        <f t="shared" si="29"/>
        <v>-2</v>
      </c>
      <c r="BQ14" s="221">
        <f t="shared" si="30"/>
        <v>-2</v>
      </c>
      <c r="BR14" s="221">
        <f t="shared" si="31"/>
        <v>-2</v>
      </c>
      <c r="BS14" s="221">
        <f t="shared" si="32"/>
        <v>-1</v>
      </c>
      <c r="BT14" s="221">
        <f t="shared" si="33"/>
        <v>0</v>
      </c>
      <c r="BU14" s="284">
        <f t="shared" si="34"/>
        <v>0</v>
      </c>
      <c r="BV14" s="221">
        <f t="shared" si="34"/>
        <v>0</v>
      </c>
      <c r="BW14" s="221">
        <f t="shared" si="34"/>
        <v>1</v>
      </c>
      <c r="BX14" s="221">
        <f t="shared" si="35"/>
        <v>1</v>
      </c>
      <c r="BY14" s="285">
        <f t="shared" si="35"/>
        <v>1</v>
      </c>
    </row>
    <row r="15" spans="1:77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>SUM(AN10:AN14)</f>
        <v>30066</v>
      </c>
      <c r="AO15" s="329">
        <f>SUM(AO10:AO14)</f>
        <v>30059</v>
      </c>
      <c r="AP15" s="329"/>
      <c r="AQ15" s="329">
        <f>SUM(AQ10:AQ14)</f>
        <v>0</v>
      </c>
      <c r="AR15" s="329">
        <f>SUM(AR10:AR14)</f>
        <v>0</v>
      </c>
      <c r="AS15" s="329">
        <f>SUM(AS10:AS14)</f>
        <v>0</v>
      </c>
      <c r="AT15" s="329">
        <f>SUM(AT10:AT14)</f>
        <v>0</v>
      </c>
      <c r="AU15" s="329">
        <f>SUM(AU10:AU14)</f>
        <v>0</v>
      </c>
      <c r="AV15" s="329">
        <f>SUM(AV10:AV14)</f>
        <v>0</v>
      </c>
      <c r="AW15" s="329">
        <f>SUM(AW10:AW14)</f>
        <v>0</v>
      </c>
      <c r="AX15" s="329">
        <f>SUM(AX10:AX14)</f>
        <v>0</v>
      </c>
      <c r="AY15" s="329">
        <f>SUM(AY10:AY14)</f>
        <v>-96</v>
      </c>
      <c r="AZ15" s="329">
        <f>SUM(AZ10:AZ14)</f>
        <v>-116</v>
      </c>
      <c r="BA15" s="329">
        <f>SUM(BA10:BA14)</f>
        <v>-130</v>
      </c>
      <c r="BB15" s="329">
        <f>SUM(BB10:BB14)</f>
        <v>-107</v>
      </c>
      <c r="BC15" s="329">
        <f>SUM(BC10:BC14)</f>
        <v>-137</v>
      </c>
      <c r="BD15" s="329">
        <f>SUM(BD10:BD14)</f>
        <v>-143</v>
      </c>
      <c r="BE15" s="329">
        <f>SUM(BE10:BE14)</f>
        <v>-180</v>
      </c>
      <c r="BF15" s="329">
        <f>SUM(BF10:BF14)</f>
        <v>-197</v>
      </c>
      <c r="BG15" s="329">
        <f>SUM(BG10:BG14)</f>
        <v>-201</v>
      </c>
      <c r="BH15" s="329">
        <f>SUM(BH10:BH14)</f>
        <v>-302</v>
      </c>
      <c r="BI15" s="329">
        <f>SUM(BI10:BI14)</f>
        <v>-320</v>
      </c>
      <c r="BJ15" s="329">
        <f>SUM(BJ10:BJ14)</f>
        <v>-316</v>
      </c>
      <c r="BK15" s="329">
        <f>SUM(BK10:BK14)</f>
        <v>-374</v>
      </c>
      <c r="BL15" s="329">
        <f>SUM(BL10:BL14)</f>
        <v>-368</v>
      </c>
      <c r="BM15" s="329">
        <f>SUM(BM10:BM14)</f>
        <v>-365</v>
      </c>
      <c r="BN15" s="329">
        <f>SUM(BN10:BN14)</f>
        <v>-361</v>
      </c>
      <c r="BO15" s="329">
        <f>SUM(BO10:BO14)</f>
        <v>-345</v>
      </c>
      <c r="BP15" s="329">
        <f>SUM(BP10:BP14)</f>
        <v>-331</v>
      </c>
      <c r="BQ15" s="329">
        <f>SUM(BQ10:BQ14)</f>
        <v>-300</v>
      </c>
      <c r="BR15" s="329">
        <f>SUM(BR10:BR14)</f>
        <v>-294</v>
      </c>
      <c r="BS15" s="329">
        <f>SUM(BS10:BS14)</f>
        <v>-294</v>
      </c>
      <c r="BT15" s="329">
        <f>SUM(BT10:BT14)</f>
        <v>-176</v>
      </c>
      <c r="BU15" s="292">
        <f>SUM(BU10:BU14)</f>
        <v>-120</v>
      </c>
      <c r="BV15" s="276">
        <f>SUM(BV10:BV14)</f>
        <v>-180</v>
      </c>
      <c r="BW15" s="276">
        <f>SUM(BW10:BW14)</f>
        <v>-77</v>
      </c>
      <c r="BX15" s="276">
        <f>SUM(BX10:BX14)</f>
        <v>-72</v>
      </c>
      <c r="BY15" s="277">
        <f>SUM(BY10:BY14)</f>
        <v>-61</v>
      </c>
    </row>
    <row r="16" spans="1:77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7"/>
      <c r="AO16" s="347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294"/>
    </row>
    <row r="17" spans="1:77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/>
      <c r="AQ17" s="201"/>
      <c r="AR17" s="201"/>
      <c r="AS17" s="201"/>
      <c r="AT17" s="201"/>
      <c r="AU17" s="201"/>
      <c r="AV17" s="152"/>
      <c r="AW17" s="201"/>
      <c r="AX17" s="152"/>
      <c r="AY17" s="69" t="str">
        <f t="shared" ref="AY17:BH17" si="36">IF(C17=0,"0",C17-O17)</f>
        <v>0</v>
      </c>
      <c r="AZ17" s="69" t="str">
        <f t="shared" si="36"/>
        <v>0</v>
      </c>
      <c r="BA17" s="69" t="str">
        <f t="shared" si="36"/>
        <v>0</v>
      </c>
      <c r="BB17" s="69" t="str">
        <f t="shared" si="36"/>
        <v>0</v>
      </c>
      <c r="BC17" s="69" t="str">
        <f t="shared" si="36"/>
        <v>0</v>
      </c>
      <c r="BD17" s="67" t="str">
        <f t="shared" si="36"/>
        <v>0</v>
      </c>
      <c r="BE17" s="67" t="str">
        <f t="shared" si="36"/>
        <v>0</v>
      </c>
      <c r="BF17" s="201" t="str">
        <f t="shared" si="36"/>
        <v>0</v>
      </c>
      <c r="BG17" s="201" t="str">
        <f t="shared" si="36"/>
        <v>0</v>
      </c>
      <c r="BH17" s="201" t="str">
        <f t="shared" si="36"/>
        <v>0</v>
      </c>
      <c r="BI17" s="284" t="str">
        <f t="shared" ref="BI17" si="37">IF(M17=0,"0",M17-Y17)</f>
        <v>0</v>
      </c>
      <c r="BJ17" s="221" t="str">
        <f>IF(N17=0,"0",N17-Z17)</f>
        <v>0</v>
      </c>
      <c r="BK17" s="221">
        <f>IF(O17=0,"0",O17-AA17)</f>
        <v>754</v>
      </c>
      <c r="BL17" s="221">
        <f>IF(P17=0,"0",P17-AB17)</f>
        <v>456</v>
      </c>
      <c r="BM17" s="221">
        <f t="shared" ref="BM17" si="38">IF(Q17=0,"0",Q17-AC17)</f>
        <v>381</v>
      </c>
      <c r="BN17" s="221">
        <f t="shared" ref="BN17" si="39">IF(R17=0,"0",R17-AD17)</f>
        <v>5</v>
      </c>
      <c r="BO17" s="221">
        <f t="shared" ref="BO17" si="40">IF(S17=0,"0",S17-AE17)</f>
        <v>374</v>
      </c>
      <c r="BP17" s="221">
        <f t="shared" ref="BP17" si="41">IF(T17=0,"0",T17-AF17)</f>
        <v>611</v>
      </c>
      <c r="BQ17" s="221">
        <f t="shared" ref="BQ17" si="42">IF(U17=0,"0",U17-AG17)</f>
        <v>563</v>
      </c>
      <c r="BR17" s="221">
        <f t="shared" ref="BR17" si="43">IF(V17=0,"0",V17-AH17)</f>
        <v>368</v>
      </c>
      <c r="BS17" s="221">
        <f t="shared" ref="BS17" si="44">IF(W17=0,"0",W17-AI17)</f>
        <v>439</v>
      </c>
      <c r="BT17" s="221">
        <f t="shared" ref="BT17" si="45">IF(X17=0,"0",X17-AJ17)</f>
        <v>438</v>
      </c>
      <c r="BU17" s="284">
        <f>IF(Y17=0,"0",Y17-AK17)</f>
        <v>455</v>
      </c>
      <c r="BV17" s="221">
        <f>IF(Z17=0,"0",Z17-AL17)</f>
        <v>386</v>
      </c>
      <c r="BW17" s="221">
        <f>IF(AA17=0,"0",AA17-AM17)</f>
        <v>172</v>
      </c>
      <c r="BX17" s="221">
        <f t="shared" ref="BX17:BY17" si="46">IF(AB17=0,"0",AB17-AN17)</f>
        <v>357</v>
      </c>
      <c r="BY17" s="285">
        <f t="shared" si="46"/>
        <v>697</v>
      </c>
    </row>
    <row r="18" spans="1:77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/>
      <c r="AQ18" s="201"/>
      <c r="AR18" s="201"/>
      <c r="AS18" s="201"/>
      <c r="AT18" s="201"/>
      <c r="AU18" s="201"/>
      <c r="AV18" s="152"/>
      <c r="AW18" s="201"/>
      <c r="AX18" s="152"/>
      <c r="AY18" s="69" t="str">
        <f t="shared" ref="AY18:BH18" si="47">IF(C18=0,"0",C18-O18)</f>
        <v>0</v>
      </c>
      <c r="AZ18" s="69" t="str">
        <f t="shared" si="47"/>
        <v>0</v>
      </c>
      <c r="BA18" s="69" t="str">
        <f t="shared" si="47"/>
        <v>0</v>
      </c>
      <c r="BB18" s="69" t="str">
        <f t="shared" si="47"/>
        <v>0</v>
      </c>
      <c r="BC18" s="69" t="str">
        <f t="shared" si="47"/>
        <v>0</v>
      </c>
      <c r="BD18" s="67" t="str">
        <f t="shared" si="47"/>
        <v>0</v>
      </c>
      <c r="BE18" s="67" t="str">
        <f t="shared" si="47"/>
        <v>0</v>
      </c>
      <c r="BF18" s="201" t="str">
        <f t="shared" si="47"/>
        <v>0</v>
      </c>
      <c r="BG18" s="201" t="str">
        <f t="shared" si="47"/>
        <v>0</v>
      </c>
      <c r="BH18" s="201" t="str">
        <f t="shared" si="47"/>
        <v>0</v>
      </c>
      <c r="BI18" s="284" t="str">
        <f t="shared" ref="BI18" si="48">IF(M18=0,"0",M18-Y18)</f>
        <v>0</v>
      </c>
      <c r="BJ18" s="221" t="str">
        <f>IF(N18=0,"0",N18-Z18)</f>
        <v>0</v>
      </c>
      <c r="BK18" s="221">
        <f>IF(O18=0,"0",O18-AA18)</f>
        <v>-59</v>
      </c>
      <c r="BL18" s="221">
        <f>IF(P18=0,"0",P18-AB18)</f>
        <v>-175</v>
      </c>
      <c r="BM18" s="221">
        <f t="shared" ref="BM18" si="49">IF(Q18=0,"0",Q18-AC18)</f>
        <v>-275</v>
      </c>
      <c r="BN18" s="221">
        <f t="shared" ref="BN18" si="50">IF(R18=0,"0",R18-AD18)</f>
        <v>-1</v>
      </c>
      <c r="BO18" s="221">
        <f t="shared" ref="BO18" si="51">IF(S18=0,"0",S18-AE18)</f>
        <v>-509</v>
      </c>
      <c r="BP18" s="221">
        <f t="shared" ref="BP18" si="52">IF(T18=0,"0",T18-AF18)</f>
        <v>-431</v>
      </c>
      <c r="BQ18" s="221">
        <f t="shared" ref="BQ18" si="53">IF(U18=0,"0",U18-AG18)</f>
        <v>-447</v>
      </c>
      <c r="BR18" s="221">
        <f t="shared" ref="BR18" si="54">IF(V18=0,"0",V18-AH18)</f>
        <v>-202</v>
      </c>
      <c r="BS18" s="221">
        <f t="shared" ref="BS18" si="55">IF(W18=0,"0",W18-AI18)</f>
        <v>-277</v>
      </c>
      <c r="BT18" s="221">
        <f t="shared" ref="BT18" si="56">IF(X18=0,"0",X18-AJ18)</f>
        <v>195</v>
      </c>
      <c r="BU18" s="284">
        <f>IF(Y18=0,"0",Y18-AK18)</f>
        <v>66</v>
      </c>
      <c r="BV18" s="221">
        <f>IF(Z18=0,"0",Z18-AL18)</f>
        <v>3</v>
      </c>
      <c r="BW18" s="221">
        <f>IF(AA18=0,"0",AA18-AM18)</f>
        <v>-110</v>
      </c>
      <c r="BX18" s="221">
        <f t="shared" ref="BX18:BY18" si="57">IF(AB18=0,"0",AB18-AN18)</f>
        <v>-119</v>
      </c>
      <c r="BY18" s="285">
        <f t="shared" si="57"/>
        <v>-243</v>
      </c>
    </row>
    <row r="19" spans="1:77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/>
      <c r="AQ19" s="201"/>
      <c r="AR19" s="201"/>
      <c r="AS19" s="201"/>
      <c r="AT19" s="201"/>
      <c r="AU19" s="201"/>
      <c r="AV19" s="152"/>
      <c r="AW19" s="201"/>
      <c r="AX19" s="152"/>
      <c r="AY19" s="69" t="str">
        <f t="shared" ref="AY19:BH21" si="58">IF(C19=0,"0",C19-O19)</f>
        <v>0</v>
      </c>
      <c r="AZ19" s="69" t="str">
        <f t="shared" si="58"/>
        <v>0</v>
      </c>
      <c r="BA19" s="69" t="str">
        <f t="shared" si="58"/>
        <v>0</v>
      </c>
      <c r="BB19" s="69" t="str">
        <f t="shared" si="58"/>
        <v>0</v>
      </c>
      <c r="BC19" s="69" t="str">
        <f t="shared" si="58"/>
        <v>0</v>
      </c>
      <c r="BD19" s="67" t="str">
        <f t="shared" si="58"/>
        <v>0</v>
      </c>
      <c r="BE19" s="67" t="str">
        <f t="shared" si="58"/>
        <v>0</v>
      </c>
      <c r="BF19" s="201" t="str">
        <f t="shared" si="58"/>
        <v>0</v>
      </c>
      <c r="BG19" s="201" t="str">
        <f t="shared" si="58"/>
        <v>0</v>
      </c>
      <c r="BH19" s="201" t="str">
        <f t="shared" si="58"/>
        <v>0</v>
      </c>
      <c r="BI19" s="284" t="str">
        <f t="shared" ref="BI19:BI21" si="59">IF(M19=0,"0",M19-Y19)</f>
        <v>0</v>
      </c>
      <c r="BJ19" s="221" t="str">
        <f t="shared" ref="BJ19:BL21" si="60">IF(N19=0,"0",N19-Z19)</f>
        <v>0</v>
      </c>
      <c r="BK19" s="221">
        <f t="shared" si="60"/>
        <v>58</v>
      </c>
      <c r="BL19" s="221">
        <f t="shared" si="60"/>
        <v>127</v>
      </c>
      <c r="BM19" s="221">
        <f t="shared" ref="BM19:BM21" si="61">IF(Q19=0,"0",Q19-AC19)</f>
        <v>78</v>
      </c>
      <c r="BN19" s="221">
        <f t="shared" ref="BN19:BN21" si="62">IF(R19=0,"0",R19-AD19)</f>
        <v>54</v>
      </c>
      <c r="BO19" s="221">
        <f t="shared" ref="BO19:BO21" si="63">IF(S19=0,"0",S19-AE19)</f>
        <v>40</v>
      </c>
      <c r="BP19" s="221">
        <f t="shared" ref="BP19:BP21" si="64">IF(T19=0,"0",T19-AF19)</f>
        <v>125</v>
      </c>
      <c r="BQ19" s="221">
        <f t="shared" ref="BQ19:BQ21" si="65">IF(U19=0,"0",U19-AG19)</f>
        <v>38</v>
      </c>
      <c r="BR19" s="221">
        <f t="shared" ref="BR19:BR21" si="66">IF(V19=0,"0",V19-AH19)</f>
        <v>31</v>
      </c>
      <c r="BS19" s="221">
        <f t="shared" ref="BS19:BS21" si="67">IF(W19=0,"0",W19-AI19)</f>
        <v>19</v>
      </c>
      <c r="BT19" s="221">
        <f t="shared" ref="BT19:BT21" si="68">IF(X19=0,"0",X19-AJ19)</f>
        <v>-19</v>
      </c>
      <c r="BU19" s="284">
        <f t="shared" ref="BU19:BW21" si="69">IF(Y19=0,"0",Y19-AK19)</f>
        <v>-18</v>
      </c>
      <c r="BV19" s="221">
        <f t="shared" si="69"/>
        <v>-53</v>
      </c>
      <c r="BW19" s="221">
        <f t="shared" si="69"/>
        <v>-87</v>
      </c>
      <c r="BX19" s="221">
        <f t="shared" ref="BX19:BY21" si="70">IF(AB19=0,"0",AB19-AN19)</f>
        <v>-39</v>
      </c>
      <c r="BY19" s="285">
        <f t="shared" si="70"/>
        <v>-62</v>
      </c>
    </row>
    <row r="20" spans="1:77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/>
      <c r="AQ20" s="201"/>
      <c r="AR20" s="201"/>
      <c r="AS20" s="201"/>
      <c r="AT20" s="201"/>
      <c r="AU20" s="201"/>
      <c r="AV20" s="152"/>
      <c r="AW20" s="201"/>
      <c r="AX20" s="152"/>
      <c r="AY20" s="69" t="str">
        <f t="shared" si="58"/>
        <v>0</v>
      </c>
      <c r="AZ20" s="69" t="str">
        <f t="shared" si="58"/>
        <v>0</v>
      </c>
      <c r="BA20" s="69" t="str">
        <f t="shared" si="58"/>
        <v>0</v>
      </c>
      <c r="BB20" s="69" t="str">
        <f t="shared" si="58"/>
        <v>0</v>
      </c>
      <c r="BC20" s="69" t="str">
        <f t="shared" si="58"/>
        <v>0</v>
      </c>
      <c r="BD20" s="67" t="str">
        <f t="shared" si="58"/>
        <v>0</v>
      </c>
      <c r="BE20" s="67" t="str">
        <f t="shared" si="58"/>
        <v>0</v>
      </c>
      <c r="BF20" s="201" t="str">
        <f t="shared" si="58"/>
        <v>0</v>
      </c>
      <c r="BG20" s="201" t="str">
        <f t="shared" si="58"/>
        <v>0</v>
      </c>
      <c r="BH20" s="201" t="str">
        <f t="shared" si="58"/>
        <v>0</v>
      </c>
      <c r="BI20" s="284" t="str">
        <f t="shared" si="59"/>
        <v>0</v>
      </c>
      <c r="BJ20" s="221" t="str">
        <f t="shared" si="60"/>
        <v>0</v>
      </c>
      <c r="BK20" s="221">
        <f t="shared" si="60"/>
        <v>60</v>
      </c>
      <c r="BL20" s="221">
        <f t="shared" si="60"/>
        <v>151</v>
      </c>
      <c r="BM20" s="221">
        <f t="shared" si="61"/>
        <v>129</v>
      </c>
      <c r="BN20" s="221">
        <f t="shared" si="62"/>
        <v>38</v>
      </c>
      <c r="BO20" s="221">
        <f t="shared" si="63"/>
        <v>46</v>
      </c>
      <c r="BP20" s="221">
        <f t="shared" si="64"/>
        <v>58</v>
      </c>
      <c r="BQ20" s="221">
        <f t="shared" si="65"/>
        <v>3</v>
      </c>
      <c r="BR20" s="221">
        <f t="shared" si="66"/>
        <v>-4</v>
      </c>
      <c r="BS20" s="221">
        <f t="shared" si="67"/>
        <v>55</v>
      </c>
      <c r="BT20" s="221">
        <f t="shared" si="68"/>
        <v>19</v>
      </c>
      <c r="BU20" s="284">
        <f t="shared" si="69"/>
        <v>-12</v>
      </c>
      <c r="BV20" s="221">
        <f t="shared" si="69"/>
        <v>-51</v>
      </c>
      <c r="BW20" s="221">
        <f t="shared" si="69"/>
        <v>-60</v>
      </c>
      <c r="BX20" s="221">
        <f t="shared" si="70"/>
        <v>-20</v>
      </c>
      <c r="BY20" s="285">
        <f t="shared" si="70"/>
        <v>-15</v>
      </c>
    </row>
    <row r="21" spans="1:77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/>
      <c r="AQ21" s="201"/>
      <c r="AR21" s="201"/>
      <c r="AS21" s="201"/>
      <c r="AT21" s="201"/>
      <c r="AU21" s="201"/>
      <c r="AV21" s="152"/>
      <c r="AW21" s="201"/>
      <c r="AX21" s="152"/>
      <c r="AY21" s="69" t="str">
        <f t="shared" si="58"/>
        <v>0</v>
      </c>
      <c r="AZ21" s="69" t="str">
        <f t="shared" si="58"/>
        <v>0</v>
      </c>
      <c r="BA21" s="69" t="str">
        <f t="shared" si="58"/>
        <v>0</v>
      </c>
      <c r="BB21" s="69" t="str">
        <f t="shared" si="58"/>
        <v>0</v>
      </c>
      <c r="BC21" s="69" t="str">
        <f t="shared" si="58"/>
        <v>0</v>
      </c>
      <c r="BD21" s="67" t="str">
        <f t="shared" si="58"/>
        <v>0</v>
      </c>
      <c r="BE21" s="67" t="str">
        <f t="shared" si="58"/>
        <v>0</v>
      </c>
      <c r="BF21" s="201" t="str">
        <f t="shared" si="58"/>
        <v>0</v>
      </c>
      <c r="BG21" s="201" t="str">
        <f t="shared" si="58"/>
        <v>0</v>
      </c>
      <c r="BH21" s="201" t="str">
        <f t="shared" si="58"/>
        <v>0</v>
      </c>
      <c r="BI21" s="284" t="str">
        <f t="shared" si="59"/>
        <v>0</v>
      </c>
      <c r="BJ21" s="221" t="str">
        <f t="shared" si="60"/>
        <v>0</v>
      </c>
      <c r="BK21" s="221">
        <f t="shared" si="60"/>
        <v>-1</v>
      </c>
      <c r="BL21" s="221">
        <f t="shared" si="60"/>
        <v>3</v>
      </c>
      <c r="BM21" s="221">
        <f t="shared" si="61"/>
        <v>0</v>
      </c>
      <c r="BN21" s="221">
        <f t="shared" si="62"/>
        <v>1</v>
      </c>
      <c r="BO21" s="221">
        <f t="shared" si="63"/>
        <v>-1</v>
      </c>
      <c r="BP21" s="221">
        <f t="shared" si="64"/>
        <v>-4</v>
      </c>
      <c r="BQ21" s="221">
        <f t="shared" si="65"/>
        <v>-3</v>
      </c>
      <c r="BR21" s="221">
        <f t="shared" si="66"/>
        <v>-2</v>
      </c>
      <c r="BS21" s="221">
        <f t="shared" si="67"/>
        <v>-4</v>
      </c>
      <c r="BT21" s="221">
        <f t="shared" si="68"/>
        <v>0</v>
      </c>
      <c r="BU21" s="284">
        <f t="shared" si="69"/>
        <v>2</v>
      </c>
      <c r="BV21" s="221">
        <f t="shared" si="69"/>
        <v>-1</v>
      </c>
      <c r="BW21" s="221">
        <f t="shared" si="69"/>
        <v>1</v>
      </c>
      <c r="BX21" s="221">
        <f t="shared" si="70"/>
        <v>3</v>
      </c>
      <c r="BY21" s="285">
        <f t="shared" si="70"/>
        <v>2</v>
      </c>
    </row>
    <row r="22" spans="1:77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/>
      <c r="AQ22" s="201"/>
      <c r="AR22" s="201"/>
      <c r="AS22" s="201"/>
      <c r="AT22" s="201"/>
      <c r="AU22" s="201"/>
      <c r="AV22" s="152"/>
      <c r="AW22" s="201"/>
      <c r="AX22" s="152"/>
      <c r="AY22" s="69">
        <f t="shared" ref="AY22:BF22" si="71">IF(C22=0,"0",C22-O22)</f>
        <v>284</v>
      </c>
      <c r="AZ22" s="69">
        <f t="shared" si="71"/>
        <v>74</v>
      </c>
      <c r="BA22" s="69">
        <f t="shared" si="71"/>
        <v>178</v>
      </c>
      <c r="BB22" s="69">
        <f t="shared" si="71"/>
        <v>826</v>
      </c>
      <c r="BC22" s="69">
        <f t="shared" si="71"/>
        <v>469</v>
      </c>
      <c r="BD22" s="67">
        <f t="shared" si="71"/>
        <v>401</v>
      </c>
      <c r="BE22" s="67">
        <f t="shared" si="71"/>
        <v>406</v>
      </c>
      <c r="BF22" s="201">
        <f t="shared" si="71"/>
        <v>-404</v>
      </c>
      <c r="BG22" s="201">
        <f t="shared" ref="BG22:BL22" si="72">IF(W22=0,"0",K22-W22)</f>
        <v>383</v>
      </c>
      <c r="BH22" s="201">
        <f t="shared" si="72"/>
        <v>49</v>
      </c>
      <c r="BI22" s="284">
        <f t="shared" si="72"/>
        <v>-74</v>
      </c>
      <c r="BJ22" s="221">
        <f t="shared" si="72"/>
        <v>-52</v>
      </c>
      <c r="BK22" s="221">
        <f t="shared" si="72"/>
        <v>812</v>
      </c>
      <c r="BL22" s="221">
        <f t="shared" si="72"/>
        <v>562</v>
      </c>
      <c r="BM22" s="221">
        <f t="shared" ref="BM22" si="73">IF(AC22=0,"0",Q22-AC22)</f>
        <v>313</v>
      </c>
      <c r="BN22" s="221">
        <f t="shared" ref="BN22" si="74">IF(AD22=0,"0",R22-AD22)</f>
        <v>97</v>
      </c>
      <c r="BO22" s="221">
        <f t="shared" ref="BO22" si="75">IF(AE22=0,"0",S22-AE22)</f>
        <v>-50</v>
      </c>
      <c r="BP22" s="221">
        <f t="shared" ref="BP22" si="76">IF(AF22=0,"0",T22-AF22)</f>
        <v>359</v>
      </c>
      <c r="BQ22" s="221">
        <f t="shared" ref="BQ22" si="77">IF(AG22=0,"0",U22-AG22)</f>
        <v>154</v>
      </c>
      <c r="BR22" s="221">
        <f t="shared" ref="BR22" si="78">IF(AH22=0,"0",V22-AH22)</f>
        <v>191</v>
      </c>
      <c r="BS22" s="221">
        <f t="shared" ref="BS22" si="79">IF(AI22=0,"0",W22-AI22)</f>
        <v>242</v>
      </c>
      <c r="BT22" s="221">
        <f t="shared" ref="BT22" si="80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Y22" si="81">IF(AN22=0,"0",AB22-AN22)</f>
        <v>182</v>
      </c>
      <c r="BY22" s="285">
        <f t="shared" si="81"/>
        <v>379</v>
      </c>
    </row>
    <row r="23" spans="1:77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288"/>
    </row>
    <row r="24" spans="1:77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/>
      <c r="AQ24" s="201"/>
      <c r="AR24" s="201"/>
      <c r="AS24" s="201"/>
      <c r="AT24" s="201"/>
      <c r="AU24" s="201"/>
      <c r="AV24" s="152"/>
      <c r="AW24" s="201"/>
      <c r="AX24" s="152"/>
      <c r="AY24" s="69" t="str">
        <f t="shared" ref="AY24:BH24" si="82">IF(C24=0,"0",C24-O24)</f>
        <v>0</v>
      </c>
      <c r="AZ24" s="69" t="str">
        <f t="shared" si="82"/>
        <v>0</v>
      </c>
      <c r="BA24" s="69" t="str">
        <f t="shared" si="82"/>
        <v>0</v>
      </c>
      <c r="BB24" s="69" t="str">
        <f t="shared" si="82"/>
        <v>0</v>
      </c>
      <c r="BC24" s="69" t="str">
        <f t="shared" si="82"/>
        <v>0</v>
      </c>
      <c r="BD24" s="67" t="str">
        <f t="shared" si="82"/>
        <v>0</v>
      </c>
      <c r="BE24" s="67" t="str">
        <f t="shared" si="82"/>
        <v>0</v>
      </c>
      <c r="BF24" s="201" t="str">
        <f t="shared" si="82"/>
        <v>0</v>
      </c>
      <c r="BG24" s="201" t="str">
        <f t="shared" si="82"/>
        <v>0</v>
      </c>
      <c r="BH24" s="201" t="str">
        <f t="shared" si="82"/>
        <v>0</v>
      </c>
      <c r="BI24" s="284" t="str">
        <f t="shared" ref="BI24" si="83">IF(M24=0,"0",M24-Y24)</f>
        <v>0</v>
      </c>
      <c r="BJ24" s="221" t="str">
        <f>IF(N24=0,"0",N24-Z24)</f>
        <v>0</v>
      </c>
      <c r="BK24" s="221">
        <f>IF(O24=0,"0",O24-AA24)</f>
        <v>835</v>
      </c>
      <c r="BL24" s="221">
        <f>IF(P24=0,"0",P24-AB24)</f>
        <v>339</v>
      </c>
      <c r="BM24" s="221">
        <f t="shared" ref="BM24" si="84">IF(Q24=0,"0",Q24-AC24)</f>
        <v>331</v>
      </c>
      <c r="BN24" s="221">
        <f t="shared" ref="BN24" si="85">IF(R24=0,"0",R24-AD24)</f>
        <v>48</v>
      </c>
      <c r="BO24" s="221">
        <f t="shared" ref="BO24" si="86">IF(S24=0,"0",S24-AE24)</f>
        <v>-175</v>
      </c>
      <c r="BP24" s="221">
        <f t="shared" ref="BP24" si="87">IF(T24=0,"0",T24-AF24)</f>
        <v>-25</v>
      </c>
      <c r="BQ24" s="221">
        <f t="shared" ref="BQ24" si="88">IF(U24=0,"0",U24-AG24)</f>
        <v>-221</v>
      </c>
      <c r="BR24" s="221">
        <f t="shared" ref="BR24" si="89">IF(V24=0,"0",V24-AH24)</f>
        <v>-447</v>
      </c>
      <c r="BS24" s="221">
        <f t="shared" ref="BS24" si="90">IF(W24=0,"0",W24-AI24)</f>
        <v>-282</v>
      </c>
      <c r="BT24" s="221">
        <f t="shared" ref="BT24" si="91">IF(X24=0,"0",X24-AJ24)</f>
        <v>-374</v>
      </c>
      <c r="BU24" s="284">
        <f>IF(Y24=0,"0",Y24-AK24)</f>
        <v>-411</v>
      </c>
      <c r="BV24" s="221">
        <f>IF(Z24=0,"0",Z24-AL24)</f>
        <v>-652</v>
      </c>
      <c r="BW24" s="221">
        <f>IF(AA24=0,"0",AA24-AM24)</f>
        <v>-402</v>
      </c>
      <c r="BX24" s="221">
        <f t="shared" ref="BX24:BY24" si="92">IF(AB24=0,"0",AB24-AN24)</f>
        <v>-534</v>
      </c>
      <c r="BY24" s="285">
        <f t="shared" si="92"/>
        <v>-600</v>
      </c>
    </row>
    <row r="25" spans="1:77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/>
      <c r="AQ25" s="201"/>
      <c r="AR25" s="201"/>
      <c r="AS25" s="201"/>
      <c r="AT25" s="201"/>
      <c r="AU25" s="201"/>
      <c r="AV25" s="152"/>
      <c r="AW25" s="201"/>
      <c r="AX25" s="152"/>
      <c r="AY25" s="69" t="str">
        <f t="shared" ref="AY25:BH25" si="93">IF(C25=0,"0",C25-O25)</f>
        <v>0</v>
      </c>
      <c r="AZ25" s="69" t="str">
        <f t="shared" si="93"/>
        <v>0</v>
      </c>
      <c r="BA25" s="69" t="str">
        <f t="shared" si="93"/>
        <v>0</v>
      </c>
      <c r="BB25" s="69" t="str">
        <f t="shared" si="93"/>
        <v>0</v>
      </c>
      <c r="BC25" s="69" t="str">
        <f t="shared" si="93"/>
        <v>0</v>
      </c>
      <c r="BD25" s="67" t="str">
        <f t="shared" si="93"/>
        <v>0</v>
      </c>
      <c r="BE25" s="67" t="str">
        <f t="shared" si="93"/>
        <v>0</v>
      </c>
      <c r="BF25" s="201" t="str">
        <f t="shared" si="93"/>
        <v>0</v>
      </c>
      <c r="BG25" s="201" t="str">
        <f t="shared" si="93"/>
        <v>0</v>
      </c>
      <c r="BH25" s="201" t="str">
        <f t="shared" si="93"/>
        <v>0</v>
      </c>
      <c r="BI25" s="284" t="str">
        <f t="shared" ref="BI25" si="94">IF(M25=0,"0",M25-Y25)</f>
        <v>0</v>
      </c>
      <c r="BJ25" s="221" t="str">
        <f>IF(N25=0,"0",N25-Z25)</f>
        <v>0</v>
      </c>
      <c r="BK25" s="221">
        <f>IF(O25=0,"0",O25-AA25)</f>
        <v>26</v>
      </c>
      <c r="BL25" s="221">
        <f>IF(P25=0,"0",P25-AB25)</f>
        <v>-73</v>
      </c>
      <c r="BM25" s="221">
        <f t="shared" ref="BM25" si="95">IF(Q25=0,"0",Q25-AC25)</f>
        <v>-108</v>
      </c>
      <c r="BN25" s="221">
        <f t="shared" ref="BN25" si="96">IF(R25=0,"0",R25-AD25)</f>
        <v>-16</v>
      </c>
      <c r="BO25" s="221">
        <f t="shared" ref="BO25" si="97">IF(S25=0,"0",S25-AE25)</f>
        <v>-53</v>
      </c>
      <c r="BP25" s="221">
        <f t="shared" ref="BP25" si="98">IF(T25=0,"0",T25-AF25)</f>
        <v>-116</v>
      </c>
      <c r="BQ25" s="221">
        <f t="shared" ref="BQ25" si="99">IF(U25=0,"0",U25-AG25)</f>
        <v>-99</v>
      </c>
      <c r="BR25" s="221">
        <f t="shared" ref="BR25" si="100">IF(V25=0,"0",V25-AH25)</f>
        <v>-101</v>
      </c>
      <c r="BS25" s="221">
        <f t="shared" ref="BS25" si="101">IF(W25=0,"0",W25-AI25)</f>
        <v>-126</v>
      </c>
      <c r="BT25" s="221">
        <f t="shared" ref="BT25" si="102">IF(X25=0,"0",X25-AJ25)</f>
        <v>58</v>
      </c>
      <c r="BU25" s="284">
        <f>IF(Y25=0,"0",Y25-AK25)</f>
        <v>-89</v>
      </c>
      <c r="BV25" s="221">
        <f>IF(Z25=0,"0",Z25-AL25)</f>
        <v>-48</v>
      </c>
      <c r="BW25" s="221">
        <f>IF(AA25=0,"0",AA25-AM25)</f>
        <v>-150</v>
      </c>
      <c r="BX25" s="221">
        <f t="shared" ref="BX25:BY25" si="103">IF(AB25=0,"0",AB25-AN25)</f>
        <v>-30</v>
      </c>
      <c r="BY25" s="285">
        <f t="shared" si="103"/>
        <v>-169</v>
      </c>
    </row>
    <row r="26" spans="1:77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/>
      <c r="AQ26" s="201"/>
      <c r="AR26" s="201"/>
      <c r="AS26" s="201"/>
      <c r="AT26" s="201"/>
      <c r="AU26" s="201"/>
      <c r="AV26" s="152"/>
      <c r="AW26" s="201"/>
      <c r="AX26" s="152"/>
      <c r="AY26" s="69" t="str">
        <f t="shared" ref="AY26:BH28" si="104">IF(C26=0,"0",C26-O26)</f>
        <v>0</v>
      </c>
      <c r="AZ26" s="69" t="str">
        <f t="shared" si="104"/>
        <v>0</v>
      </c>
      <c r="BA26" s="69" t="str">
        <f t="shared" si="104"/>
        <v>0</v>
      </c>
      <c r="BB26" s="69" t="str">
        <f t="shared" si="104"/>
        <v>0</v>
      </c>
      <c r="BC26" s="69" t="str">
        <f t="shared" si="104"/>
        <v>0</v>
      </c>
      <c r="BD26" s="67" t="str">
        <f t="shared" si="104"/>
        <v>0</v>
      </c>
      <c r="BE26" s="67" t="str">
        <f t="shared" si="104"/>
        <v>0</v>
      </c>
      <c r="BF26" s="201" t="str">
        <f t="shared" si="104"/>
        <v>0</v>
      </c>
      <c r="BG26" s="201" t="str">
        <f t="shared" si="104"/>
        <v>0</v>
      </c>
      <c r="BH26" s="201" t="str">
        <f t="shared" si="104"/>
        <v>0</v>
      </c>
      <c r="BI26" s="284" t="str">
        <f t="shared" ref="BI26:BI28" si="105">IF(M26=0,"0",M26-Y26)</f>
        <v>0</v>
      </c>
      <c r="BJ26" s="221" t="str">
        <f t="shared" ref="BJ26:BL28" si="106">IF(N26=0,"0",N26-Z26)</f>
        <v>0</v>
      </c>
      <c r="BK26" s="221">
        <f t="shared" si="106"/>
        <v>61</v>
      </c>
      <c r="BL26" s="221">
        <f t="shared" si="106"/>
        <v>67</v>
      </c>
      <c r="BM26" s="221">
        <f t="shared" ref="BM26:BM28" si="107">IF(Q26=0,"0",Q26-AC26)</f>
        <v>-11</v>
      </c>
      <c r="BN26" s="221">
        <f t="shared" ref="BN26:BN28" si="108">IF(R26=0,"0",R26-AD26)</f>
        <v>-26</v>
      </c>
      <c r="BO26" s="221">
        <f t="shared" ref="BO26:BO28" si="109">IF(S26=0,"0",S26-AE26)</f>
        <v>-31</v>
      </c>
      <c r="BP26" s="221">
        <f t="shared" ref="BP26:BP28" si="110">IF(T26=0,"0",T26-AF26)</f>
        <v>35</v>
      </c>
      <c r="BQ26" s="221">
        <f t="shared" ref="BQ26:BQ28" si="111">IF(U26=0,"0",U26-AG26)</f>
        <v>-50</v>
      </c>
      <c r="BR26" s="221">
        <f t="shared" ref="BR26:BR28" si="112">IF(V26=0,"0",V26-AH26)</f>
        <v>-21</v>
      </c>
      <c r="BS26" s="221">
        <f t="shared" ref="BS26:BS28" si="113">IF(W26=0,"0",W26-AI26)</f>
        <v>-32</v>
      </c>
      <c r="BT26" s="221">
        <f t="shared" ref="BT26:BT28" si="114">IF(X26=0,"0",X26-AJ26)</f>
        <v>-35</v>
      </c>
      <c r="BU26" s="284">
        <f t="shared" ref="BU26:BW28" si="115">IF(Y26=0,"0",Y26-AK26)</f>
        <v>-75</v>
      </c>
      <c r="BV26" s="221">
        <f t="shared" si="115"/>
        <v>-101</v>
      </c>
      <c r="BW26" s="221">
        <f t="shared" si="115"/>
        <v>-59</v>
      </c>
      <c r="BX26" s="221">
        <f t="shared" ref="BX26:BY28" si="116">IF(AB26=0,"0",AB26-AN26)</f>
        <v>-35</v>
      </c>
      <c r="BY26" s="285">
        <f t="shared" si="116"/>
        <v>-60</v>
      </c>
    </row>
    <row r="27" spans="1:77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/>
      <c r="AQ27" s="201"/>
      <c r="AR27" s="201"/>
      <c r="AS27" s="201"/>
      <c r="AT27" s="201"/>
      <c r="AU27" s="201"/>
      <c r="AV27" s="152"/>
      <c r="AW27" s="201"/>
      <c r="AX27" s="152"/>
      <c r="AY27" s="69" t="str">
        <f t="shared" si="104"/>
        <v>0</v>
      </c>
      <c r="AZ27" s="69" t="str">
        <f t="shared" si="104"/>
        <v>0</v>
      </c>
      <c r="BA27" s="69" t="str">
        <f t="shared" si="104"/>
        <v>0</v>
      </c>
      <c r="BB27" s="69" t="str">
        <f t="shared" si="104"/>
        <v>0</v>
      </c>
      <c r="BC27" s="69" t="str">
        <f t="shared" si="104"/>
        <v>0</v>
      </c>
      <c r="BD27" s="67" t="str">
        <f t="shared" si="104"/>
        <v>0</v>
      </c>
      <c r="BE27" s="67" t="str">
        <f t="shared" si="104"/>
        <v>0</v>
      </c>
      <c r="BF27" s="201" t="str">
        <f t="shared" si="104"/>
        <v>0</v>
      </c>
      <c r="BG27" s="201" t="str">
        <f t="shared" si="104"/>
        <v>0</v>
      </c>
      <c r="BH27" s="201" t="str">
        <f t="shared" si="104"/>
        <v>0</v>
      </c>
      <c r="BI27" s="284" t="str">
        <f t="shared" si="105"/>
        <v>0</v>
      </c>
      <c r="BJ27" s="221" t="str">
        <f t="shared" si="106"/>
        <v>0</v>
      </c>
      <c r="BK27" s="221">
        <f t="shared" si="106"/>
        <v>69</v>
      </c>
      <c r="BL27" s="221">
        <f t="shared" si="106"/>
        <v>67</v>
      </c>
      <c r="BM27" s="221">
        <f t="shared" si="107"/>
        <v>28</v>
      </c>
      <c r="BN27" s="221">
        <f t="shared" si="108"/>
        <v>-41</v>
      </c>
      <c r="BO27" s="221">
        <f t="shared" si="109"/>
        <v>1</v>
      </c>
      <c r="BP27" s="221">
        <f t="shared" si="110"/>
        <v>1</v>
      </c>
      <c r="BQ27" s="221">
        <f t="shared" si="111"/>
        <v>-55</v>
      </c>
      <c r="BR27" s="221">
        <f t="shared" si="112"/>
        <v>-25</v>
      </c>
      <c r="BS27" s="221">
        <f t="shared" si="113"/>
        <v>25</v>
      </c>
      <c r="BT27" s="221">
        <f t="shared" si="114"/>
        <v>-33</v>
      </c>
      <c r="BU27" s="284">
        <f t="shared" si="115"/>
        <v>-37</v>
      </c>
      <c r="BV27" s="221">
        <f t="shared" si="115"/>
        <v>-97</v>
      </c>
      <c r="BW27" s="221">
        <f t="shared" si="115"/>
        <v>-61</v>
      </c>
      <c r="BX27" s="221">
        <f t="shared" si="116"/>
        <v>-19</v>
      </c>
      <c r="BY27" s="285">
        <f t="shared" si="116"/>
        <v>-29</v>
      </c>
    </row>
    <row r="28" spans="1:77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/>
      <c r="AQ28" s="201"/>
      <c r="AR28" s="201"/>
      <c r="AS28" s="201"/>
      <c r="AT28" s="201"/>
      <c r="AU28" s="201"/>
      <c r="AV28" s="152"/>
      <c r="AW28" s="201"/>
      <c r="AX28" s="152"/>
      <c r="AY28" s="69" t="str">
        <f t="shared" si="104"/>
        <v>0</v>
      </c>
      <c r="AZ28" s="69" t="str">
        <f t="shared" si="104"/>
        <v>0</v>
      </c>
      <c r="BA28" s="69" t="str">
        <f t="shared" si="104"/>
        <v>0</v>
      </c>
      <c r="BB28" s="69" t="str">
        <f t="shared" si="104"/>
        <v>0</v>
      </c>
      <c r="BC28" s="69" t="str">
        <f t="shared" si="104"/>
        <v>0</v>
      </c>
      <c r="BD28" s="67" t="str">
        <f t="shared" si="104"/>
        <v>0</v>
      </c>
      <c r="BE28" s="67" t="str">
        <f t="shared" si="104"/>
        <v>0</v>
      </c>
      <c r="BF28" s="201" t="str">
        <f t="shared" si="104"/>
        <v>0</v>
      </c>
      <c r="BG28" s="201" t="str">
        <f t="shared" si="104"/>
        <v>0</v>
      </c>
      <c r="BH28" s="201" t="str">
        <f t="shared" si="104"/>
        <v>0</v>
      </c>
      <c r="BI28" s="284" t="str">
        <f t="shared" si="105"/>
        <v>0</v>
      </c>
      <c r="BJ28" s="221" t="str">
        <f t="shared" si="106"/>
        <v>0</v>
      </c>
      <c r="BK28" s="221">
        <f t="shared" si="106"/>
        <v>-3</v>
      </c>
      <c r="BL28" s="221">
        <f t="shared" si="106"/>
        <v>1</v>
      </c>
      <c r="BM28" s="221">
        <f t="shared" si="107"/>
        <v>2</v>
      </c>
      <c r="BN28" s="221">
        <f t="shared" si="108"/>
        <v>0</v>
      </c>
      <c r="BO28" s="221">
        <f t="shared" si="109"/>
        <v>0</v>
      </c>
      <c r="BP28" s="221">
        <f t="shared" si="110"/>
        <v>-4</v>
      </c>
      <c r="BQ28" s="221">
        <f t="shared" si="111"/>
        <v>-1</v>
      </c>
      <c r="BR28" s="221">
        <f t="shared" si="112"/>
        <v>0</v>
      </c>
      <c r="BS28" s="221">
        <f t="shared" si="113"/>
        <v>-3</v>
      </c>
      <c r="BT28" s="221">
        <f t="shared" si="114"/>
        <v>2</v>
      </c>
      <c r="BU28" s="284">
        <f t="shared" si="115"/>
        <v>5</v>
      </c>
      <c r="BV28" s="221">
        <f t="shared" si="115"/>
        <v>1</v>
      </c>
      <c r="BW28" s="221">
        <f t="shared" si="115"/>
        <v>4</v>
      </c>
      <c r="BX28" s="221">
        <f t="shared" si="116"/>
        <v>4</v>
      </c>
      <c r="BY28" s="285">
        <f t="shared" si="116"/>
        <v>-2</v>
      </c>
    </row>
    <row r="29" spans="1:77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/>
      <c r="AQ29" s="201"/>
      <c r="AR29" s="201"/>
      <c r="AS29" s="201"/>
      <c r="AT29" s="201"/>
      <c r="AU29" s="201"/>
      <c r="AV29" s="152"/>
      <c r="AW29" s="201"/>
      <c r="AX29" s="152"/>
      <c r="AY29" s="69">
        <f t="shared" ref="AY29:BF29" si="117">IF(C29=0,"0",C29-O29)</f>
        <v>-64</v>
      </c>
      <c r="AZ29" s="69">
        <f t="shared" si="117"/>
        <v>295</v>
      </c>
      <c r="BA29" s="69">
        <f t="shared" si="117"/>
        <v>650</v>
      </c>
      <c r="BB29" s="69">
        <f t="shared" si="117"/>
        <v>941</v>
      </c>
      <c r="BC29" s="69">
        <f t="shared" si="117"/>
        <v>481</v>
      </c>
      <c r="BD29" s="67">
        <f t="shared" si="117"/>
        <v>609</v>
      </c>
      <c r="BE29" s="67">
        <f t="shared" si="117"/>
        <v>723</v>
      </c>
      <c r="BF29" s="201">
        <f t="shared" si="117"/>
        <v>366</v>
      </c>
      <c r="BG29" s="201">
        <f t="shared" ref="BG29:BL29" si="118">IF(W29=0,"0",K29-W29)</f>
        <v>1133</v>
      </c>
      <c r="BH29" s="201">
        <f t="shared" si="118"/>
        <v>802</v>
      </c>
      <c r="BI29" s="284">
        <f t="shared" si="118"/>
        <v>654</v>
      </c>
      <c r="BJ29" s="221">
        <f t="shared" si="118"/>
        <v>842</v>
      </c>
      <c r="BK29" s="221">
        <f t="shared" si="118"/>
        <v>988</v>
      </c>
      <c r="BL29" s="221">
        <f t="shared" si="118"/>
        <v>401</v>
      </c>
      <c r="BM29" s="221">
        <f t="shared" ref="BM29" si="119">IF(AC29=0,"0",Q29-AC29)</f>
        <v>242</v>
      </c>
      <c r="BN29" s="221">
        <f t="shared" ref="BN29" si="120">IF(AD29=0,"0",R29-AD29)</f>
        <v>-35</v>
      </c>
      <c r="BO29" s="221">
        <f t="shared" ref="BO29" si="121">IF(AE29=0,"0",S29-AE29)</f>
        <v>-258</v>
      </c>
      <c r="BP29" s="221">
        <f t="shared" ref="BP29" si="122">IF(AF29=0,"0",T29-AF29)</f>
        <v>-109</v>
      </c>
      <c r="BQ29" s="221">
        <f t="shared" ref="BQ29" si="123">IF(AG29=0,"0",U29-AG29)</f>
        <v>-426</v>
      </c>
      <c r="BR29" s="221">
        <f t="shared" ref="BR29" si="124">IF(AH29=0,"0",V29-AH29)</f>
        <v>-594</v>
      </c>
      <c r="BS29" s="221">
        <f t="shared" ref="BS29" si="125">IF(AI29=0,"0",W29-AI29)</f>
        <v>-418</v>
      </c>
      <c r="BT29" s="221">
        <f t="shared" ref="BT29" si="12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Y29" si="127">IF(AN29=0,"0",AB29-AN29)</f>
        <v>-614</v>
      </c>
      <c r="BY29" s="285">
        <f t="shared" si="127"/>
        <v>-860</v>
      </c>
    </row>
    <row r="30" spans="1:77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85"/>
    </row>
    <row r="31" spans="1:77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/>
      <c r="AQ31" s="201"/>
      <c r="AR31" s="201"/>
      <c r="AS31" s="201"/>
      <c r="AT31" s="201"/>
      <c r="AU31" s="201"/>
      <c r="AV31" s="152"/>
      <c r="AW31" s="201"/>
      <c r="AX31" s="152"/>
      <c r="AY31" s="69" t="str">
        <f t="shared" ref="AY31:BH31" si="128">IF(C31=0,"0",C31-O31)</f>
        <v>0</v>
      </c>
      <c r="AZ31" s="69" t="str">
        <f t="shared" si="128"/>
        <v>0</v>
      </c>
      <c r="BA31" s="69" t="str">
        <f t="shared" si="128"/>
        <v>0</v>
      </c>
      <c r="BB31" s="69" t="str">
        <f t="shared" si="128"/>
        <v>0</v>
      </c>
      <c r="BC31" s="69" t="str">
        <f t="shared" si="128"/>
        <v>0</v>
      </c>
      <c r="BD31" s="67" t="str">
        <f t="shared" si="128"/>
        <v>0</v>
      </c>
      <c r="BE31" s="67" t="str">
        <f t="shared" si="128"/>
        <v>0</v>
      </c>
      <c r="BF31" s="201" t="str">
        <f t="shared" si="128"/>
        <v>0</v>
      </c>
      <c r="BG31" s="201" t="str">
        <f t="shared" si="128"/>
        <v>0</v>
      </c>
      <c r="BH31" s="201" t="str">
        <f t="shared" si="128"/>
        <v>0</v>
      </c>
      <c r="BI31" s="284" t="str">
        <f t="shared" ref="BI31" si="129">IF(M31=0,"0",M31-Y31)</f>
        <v>0</v>
      </c>
      <c r="BJ31" s="221" t="str">
        <f>IF(N31=0,"0",N31-Z31)</f>
        <v>0</v>
      </c>
      <c r="BK31" s="221">
        <f>IF(O31=0,"0",O31-AA31)</f>
        <v>480</v>
      </c>
      <c r="BL31" s="221">
        <f>IF(P31=0,"0",P31-AB31)</f>
        <v>293</v>
      </c>
      <c r="BM31" s="221">
        <f t="shared" ref="BM31" si="130">IF(Q31=0,"0",Q31-AC31)</f>
        <v>85</v>
      </c>
      <c r="BN31" s="221">
        <f t="shared" ref="BN31" si="131">IF(R31=0,"0",R31-AD31)</f>
        <v>159</v>
      </c>
      <c r="BO31" s="221">
        <f t="shared" ref="BO31" si="132">IF(S31=0,"0",S31-AE31)</f>
        <v>164</v>
      </c>
      <c r="BP31" s="221">
        <f t="shared" ref="BP31" si="133">IF(T31=0,"0",T31-AF31)</f>
        <v>141</v>
      </c>
      <c r="BQ31" s="221">
        <f t="shared" ref="BQ31" si="134">IF(U31=0,"0",U31-AG31)</f>
        <v>150</v>
      </c>
      <c r="BR31" s="221">
        <f t="shared" ref="BR31" si="135">IF(V31=0,"0",V31-AH31)</f>
        <v>165</v>
      </c>
      <c r="BS31" s="221">
        <f t="shared" ref="BS31" si="136">IF(W31=0,"0",W31-AI31)</f>
        <v>-40</v>
      </c>
      <c r="BT31" s="221">
        <f t="shared" ref="BT31" si="137">IF(X31=0,"0",X31-AJ31)</f>
        <v>-59</v>
      </c>
      <c r="BU31" s="284">
        <f>IF(Y31=0,"0",Y31-AK31)</f>
        <v>4</v>
      </c>
      <c r="BV31" s="221">
        <f>IF(Z31=0,"0",Z31-AL31)</f>
        <v>-12</v>
      </c>
      <c r="BW31" s="221">
        <f>IF(AA31=0,"0",AA31-AM31)</f>
        <v>-262</v>
      </c>
      <c r="BX31" s="221">
        <f t="shared" ref="BX31:BY31" si="138">IF(AB31=0,"0",AB31-AN31)</f>
        <v>94</v>
      </c>
      <c r="BY31" s="285">
        <f t="shared" si="138"/>
        <v>311</v>
      </c>
    </row>
    <row r="32" spans="1:77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/>
      <c r="AQ32" s="201"/>
      <c r="AR32" s="201"/>
      <c r="AS32" s="201"/>
      <c r="AT32" s="201"/>
      <c r="AU32" s="201"/>
      <c r="AV32" s="152"/>
      <c r="AW32" s="201"/>
      <c r="AX32" s="152"/>
      <c r="AY32" s="69" t="str">
        <f t="shared" ref="AY32:BH32" si="139">IF(C32=0,"0",C32-O32)</f>
        <v>0</v>
      </c>
      <c r="AZ32" s="69" t="str">
        <f t="shared" si="139"/>
        <v>0</v>
      </c>
      <c r="BA32" s="69" t="str">
        <f t="shared" si="139"/>
        <v>0</v>
      </c>
      <c r="BB32" s="69" t="str">
        <f t="shared" si="139"/>
        <v>0</v>
      </c>
      <c r="BC32" s="69" t="str">
        <f t="shared" si="139"/>
        <v>0</v>
      </c>
      <c r="BD32" s="67" t="str">
        <f t="shared" si="139"/>
        <v>0</v>
      </c>
      <c r="BE32" s="67" t="str">
        <f t="shared" si="139"/>
        <v>0</v>
      </c>
      <c r="BF32" s="201" t="str">
        <f t="shared" si="139"/>
        <v>0</v>
      </c>
      <c r="BG32" s="201" t="str">
        <f t="shared" si="139"/>
        <v>0</v>
      </c>
      <c r="BH32" s="201" t="str">
        <f t="shared" si="139"/>
        <v>0</v>
      </c>
      <c r="BI32" s="284" t="str">
        <f t="shared" ref="BI32" si="140">IF(M32=0,"0",M32-Y32)</f>
        <v>0</v>
      </c>
      <c r="BJ32" s="221" t="str">
        <f>IF(N32=0,"0",N32-Z32)</f>
        <v>0</v>
      </c>
      <c r="BK32" s="221">
        <f>IF(O32=0,"0",O32-AA32)</f>
        <v>98</v>
      </c>
      <c r="BL32" s="221">
        <f>IF(P32=0,"0",P32-AB32)</f>
        <v>29</v>
      </c>
      <c r="BM32" s="221">
        <f t="shared" ref="BM32" si="141">IF(Q32=0,"0",Q32-AC32)</f>
        <v>-33</v>
      </c>
      <c r="BN32" s="221">
        <f t="shared" ref="BN32" si="142">IF(R32=0,"0",R32-AD32)</f>
        <v>18</v>
      </c>
      <c r="BO32" s="221">
        <f t="shared" ref="BO32" si="143">IF(S32=0,"0",S32-AE32)</f>
        <v>-34</v>
      </c>
      <c r="BP32" s="221">
        <f t="shared" ref="BP32" si="144">IF(T32=0,"0",T32-AF32)</f>
        <v>-6</v>
      </c>
      <c r="BQ32" s="221">
        <f t="shared" ref="BQ32" si="145">IF(U32=0,"0",U32-AG32)</f>
        <v>-39</v>
      </c>
      <c r="BR32" s="221">
        <f t="shared" ref="BR32" si="146">IF(V32=0,"0",V32-AH32)</f>
        <v>-37</v>
      </c>
      <c r="BS32" s="221">
        <f t="shared" ref="BS32" si="147">IF(W32=0,"0",W32-AI32)</f>
        <v>-92</v>
      </c>
      <c r="BT32" s="221">
        <f t="shared" ref="BT32" si="148">IF(X32=0,"0",X32-AJ32)</f>
        <v>-64</v>
      </c>
      <c r="BU32" s="284">
        <f>IF(Y32=0,"0",Y32-AK32)</f>
        <v>-25</v>
      </c>
      <c r="BV32" s="221">
        <f>IF(Z32=0,"0",Z32-AL32)</f>
        <v>-123</v>
      </c>
      <c r="BW32" s="221">
        <f>IF(AA32=0,"0",AA32-AM32)</f>
        <v>-110</v>
      </c>
      <c r="BX32" s="221">
        <f t="shared" ref="BX32:BY32" si="149">IF(AB32=0,"0",AB32-AN32)</f>
        <v>-211</v>
      </c>
      <c r="BY32" s="285">
        <f t="shared" si="149"/>
        <v>-55</v>
      </c>
    </row>
    <row r="33" spans="1:77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/>
      <c r="AQ33" s="201"/>
      <c r="AR33" s="201"/>
      <c r="AS33" s="201"/>
      <c r="AT33" s="201"/>
      <c r="AU33" s="201"/>
      <c r="AV33" s="152"/>
      <c r="AW33" s="201"/>
      <c r="AX33" s="152"/>
      <c r="AY33" s="69" t="str">
        <f t="shared" ref="AY33:BH35" si="150">IF(C33=0,"0",C33-O33)</f>
        <v>0</v>
      </c>
      <c r="AZ33" s="69" t="str">
        <f t="shared" si="150"/>
        <v>0</v>
      </c>
      <c r="BA33" s="69" t="str">
        <f t="shared" si="150"/>
        <v>0</v>
      </c>
      <c r="BB33" s="69" t="str">
        <f t="shared" si="150"/>
        <v>0</v>
      </c>
      <c r="BC33" s="69" t="str">
        <f t="shared" si="150"/>
        <v>0</v>
      </c>
      <c r="BD33" s="67" t="str">
        <f t="shared" si="150"/>
        <v>0</v>
      </c>
      <c r="BE33" s="67" t="str">
        <f t="shared" si="150"/>
        <v>0</v>
      </c>
      <c r="BF33" s="201" t="str">
        <f t="shared" si="150"/>
        <v>0</v>
      </c>
      <c r="BG33" s="201" t="str">
        <f t="shared" si="150"/>
        <v>0</v>
      </c>
      <c r="BH33" s="201" t="str">
        <f t="shared" si="150"/>
        <v>0</v>
      </c>
      <c r="BI33" s="284" t="str">
        <f t="shared" ref="BI33:BI35" si="151">IF(M33=0,"0",M33-Y33)</f>
        <v>0</v>
      </c>
      <c r="BJ33" s="221" t="str">
        <f t="shared" ref="BJ33:BL35" si="152">IF(N33=0,"0",N33-Z33)</f>
        <v>0</v>
      </c>
      <c r="BK33" s="221">
        <f t="shared" si="152"/>
        <v>32</v>
      </c>
      <c r="BL33" s="221">
        <f t="shared" si="152"/>
        <v>38</v>
      </c>
      <c r="BM33" s="221">
        <f t="shared" ref="BM33:BM35" si="153">IF(Q33=0,"0",Q33-AC33)</f>
        <v>43</v>
      </c>
      <c r="BN33" s="221">
        <f t="shared" ref="BN33:BN35" si="154">IF(R33=0,"0",R33-AD33)</f>
        <v>-2</v>
      </c>
      <c r="BO33" s="221">
        <f t="shared" ref="BO33:BO35" si="155">IF(S33=0,"0",S33-AE33)</f>
        <v>4</v>
      </c>
      <c r="BP33" s="221">
        <f t="shared" ref="BP33:BP35" si="156">IF(T33=0,"0",T33-AF33)</f>
        <v>10</v>
      </c>
      <c r="BQ33" s="221">
        <f t="shared" ref="BQ33:BQ35" si="157">IF(U33=0,"0",U33-AG33)</f>
        <v>9</v>
      </c>
      <c r="BR33" s="221">
        <f t="shared" ref="BR33:BR35" si="158">IF(V33=0,"0",V33-AH33)</f>
        <v>-20</v>
      </c>
      <c r="BS33" s="221">
        <f t="shared" ref="BS33:BS35" si="159">IF(W33=0,"0",W33-AI33)</f>
        <v>7</v>
      </c>
      <c r="BT33" s="221">
        <f t="shared" ref="BT33:BT35" si="160">IF(X33=0,"0",X33-AJ33)</f>
        <v>-20</v>
      </c>
      <c r="BU33" s="284">
        <f t="shared" ref="BU33:BW35" si="161">IF(Y33=0,"0",Y33-AK33)</f>
        <v>27</v>
      </c>
      <c r="BV33" s="221">
        <f t="shared" si="161"/>
        <v>-15</v>
      </c>
      <c r="BW33" s="221">
        <f t="shared" si="161"/>
        <v>-57</v>
      </c>
      <c r="BX33" s="221">
        <f t="shared" ref="BX33:BY35" si="162">IF(AB33=0,"0",AB33-AN33)</f>
        <v>-17</v>
      </c>
      <c r="BY33" s="285">
        <f t="shared" si="162"/>
        <v>-40</v>
      </c>
    </row>
    <row r="34" spans="1:77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/>
      <c r="AQ34" s="201"/>
      <c r="AR34" s="201"/>
      <c r="AS34" s="201"/>
      <c r="AT34" s="201"/>
      <c r="AU34" s="201"/>
      <c r="AV34" s="152"/>
      <c r="AW34" s="201"/>
      <c r="AX34" s="152"/>
      <c r="AY34" s="69" t="str">
        <f t="shared" si="150"/>
        <v>0</v>
      </c>
      <c r="AZ34" s="69" t="str">
        <f t="shared" si="150"/>
        <v>0</v>
      </c>
      <c r="BA34" s="69" t="str">
        <f t="shared" si="150"/>
        <v>0</v>
      </c>
      <c r="BB34" s="69" t="str">
        <f t="shared" si="150"/>
        <v>0</v>
      </c>
      <c r="BC34" s="69" t="str">
        <f t="shared" si="150"/>
        <v>0</v>
      </c>
      <c r="BD34" s="67" t="str">
        <f t="shared" si="150"/>
        <v>0</v>
      </c>
      <c r="BE34" s="67" t="str">
        <f t="shared" si="150"/>
        <v>0</v>
      </c>
      <c r="BF34" s="201" t="str">
        <f t="shared" si="150"/>
        <v>0</v>
      </c>
      <c r="BG34" s="201" t="str">
        <f t="shared" si="150"/>
        <v>0</v>
      </c>
      <c r="BH34" s="201" t="str">
        <f t="shared" si="150"/>
        <v>0</v>
      </c>
      <c r="BI34" s="284" t="str">
        <f t="shared" si="151"/>
        <v>0</v>
      </c>
      <c r="BJ34" s="221" t="str">
        <f t="shared" si="152"/>
        <v>0</v>
      </c>
      <c r="BK34" s="221">
        <f t="shared" si="152"/>
        <v>33</v>
      </c>
      <c r="BL34" s="221">
        <f t="shared" si="152"/>
        <v>81</v>
      </c>
      <c r="BM34" s="221">
        <f t="shared" si="153"/>
        <v>61</v>
      </c>
      <c r="BN34" s="221">
        <f t="shared" si="154"/>
        <v>18</v>
      </c>
      <c r="BO34" s="221">
        <f t="shared" si="155"/>
        <v>-10</v>
      </c>
      <c r="BP34" s="221">
        <f t="shared" si="156"/>
        <v>18</v>
      </c>
      <c r="BQ34" s="221">
        <f t="shared" si="157"/>
        <v>17</v>
      </c>
      <c r="BR34" s="221">
        <f t="shared" si="158"/>
        <v>-10</v>
      </c>
      <c r="BS34" s="221">
        <f t="shared" si="159"/>
        <v>0</v>
      </c>
      <c r="BT34" s="221">
        <f t="shared" si="160"/>
        <v>8</v>
      </c>
      <c r="BU34" s="284">
        <f t="shared" si="161"/>
        <v>-8</v>
      </c>
      <c r="BV34" s="221">
        <f t="shared" si="161"/>
        <v>6</v>
      </c>
      <c r="BW34" s="221">
        <f t="shared" si="161"/>
        <v>-41</v>
      </c>
      <c r="BX34" s="221">
        <f t="shared" si="162"/>
        <v>-28</v>
      </c>
      <c r="BY34" s="285">
        <f t="shared" si="162"/>
        <v>-25</v>
      </c>
    </row>
    <row r="35" spans="1:77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/>
      <c r="AQ35" s="201"/>
      <c r="AR35" s="201"/>
      <c r="AS35" s="201"/>
      <c r="AT35" s="201"/>
      <c r="AU35" s="201"/>
      <c r="AV35" s="152"/>
      <c r="AW35" s="201"/>
      <c r="AX35" s="152"/>
      <c r="AY35" s="69" t="str">
        <f t="shared" si="150"/>
        <v>0</v>
      </c>
      <c r="AZ35" s="69" t="str">
        <f t="shared" si="150"/>
        <v>0</v>
      </c>
      <c r="BA35" s="69" t="str">
        <f t="shared" si="150"/>
        <v>0</v>
      </c>
      <c r="BB35" s="69" t="str">
        <f t="shared" si="150"/>
        <v>0</v>
      </c>
      <c r="BC35" s="69" t="str">
        <f t="shared" si="150"/>
        <v>0</v>
      </c>
      <c r="BD35" s="67" t="str">
        <f t="shared" si="150"/>
        <v>0</v>
      </c>
      <c r="BE35" s="67" t="str">
        <f t="shared" si="150"/>
        <v>0</v>
      </c>
      <c r="BF35" s="201" t="str">
        <f t="shared" si="150"/>
        <v>0</v>
      </c>
      <c r="BG35" s="201" t="str">
        <f t="shared" si="150"/>
        <v>0</v>
      </c>
      <c r="BH35" s="201" t="str">
        <f t="shared" si="150"/>
        <v>0</v>
      </c>
      <c r="BI35" s="284" t="str">
        <f t="shared" si="151"/>
        <v>0</v>
      </c>
      <c r="BJ35" s="221" t="str">
        <f t="shared" si="152"/>
        <v>0</v>
      </c>
      <c r="BK35" s="221">
        <f t="shared" si="152"/>
        <v>0</v>
      </c>
      <c r="BL35" s="221">
        <f t="shared" si="152"/>
        <v>0</v>
      </c>
      <c r="BM35" s="221">
        <f t="shared" si="153"/>
        <v>-1</v>
      </c>
      <c r="BN35" s="221">
        <f t="shared" si="154"/>
        <v>0</v>
      </c>
      <c r="BO35" s="221">
        <f t="shared" si="155"/>
        <v>-1</v>
      </c>
      <c r="BP35" s="221">
        <f t="shared" si="156"/>
        <v>0</v>
      </c>
      <c r="BQ35" s="221">
        <f t="shared" si="157"/>
        <v>-2</v>
      </c>
      <c r="BR35" s="221">
        <f t="shared" si="158"/>
        <v>-2</v>
      </c>
      <c r="BS35" s="221">
        <f t="shared" si="159"/>
        <v>0</v>
      </c>
      <c r="BT35" s="221">
        <f t="shared" si="160"/>
        <v>-1</v>
      </c>
      <c r="BU35" s="284" t="str">
        <f t="shared" si="161"/>
        <v>0</v>
      </c>
      <c r="BV35" s="221">
        <f t="shared" si="161"/>
        <v>-1</v>
      </c>
      <c r="BW35" s="221">
        <f t="shared" si="161"/>
        <v>-2</v>
      </c>
      <c r="BX35" s="221">
        <f t="shared" si="162"/>
        <v>0</v>
      </c>
      <c r="BY35" s="285">
        <f t="shared" si="162"/>
        <v>2</v>
      </c>
    </row>
    <row r="36" spans="1:77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/>
      <c r="AQ36" s="201"/>
      <c r="AR36" s="201"/>
      <c r="AS36" s="201"/>
      <c r="AT36" s="201"/>
      <c r="AU36" s="201"/>
      <c r="AV36" s="152"/>
      <c r="AW36" s="201"/>
      <c r="AX36" s="152"/>
      <c r="AY36" s="69">
        <f t="shared" ref="AY36:BF36" si="163">IF(C36=0,"0",C36-O36)</f>
        <v>-16</v>
      </c>
      <c r="AZ36" s="69">
        <f t="shared" si="163"/>
        <v>-78</v>
      </c>
      <c r="BA36" s="69">
        <f t="shared" si="163"/>
        <v>178</v>
      </c>
      <c r="BB36" s="69">
        <f t="shared" si="163"/>
        <v>396</v>
      </c>
      <c r="BC36" s="69">
        <f t="shared" si="163"/>
        <v>411</v>
      </c>
      <c r="BD36" s="67">
        <f t="shared" si="163"/>
        <v>152</v>
      </c>
      <c r="BE36" s="67">
        <f t="shared" si="163"/>
        <v>289</v>
      </c>
      <c r="BF36" s="201">
        <f t="shared" si="163"/>
        <v>303</v>
      </c>
      <c r="BG36" s="201">
        <f t="shared" ref="BG36:BL36" si="164">IF(W36=0,"0",K36-W36)</f>
        <v>227</v>
      </c>
      <c r="BH36" s="201">
        <f t="shared" si="164"/>
        <v>426</v>
      </c>
      <c r="BI36" s="284">
        <f t="shared" si="164"/>
        <v>362</v>
      </c>
      <c r="BJ36" s="221">
        <f t="shared" si="164"/>
        <v>421</v>
      </c>
      <c r="BK36" s="221">
        <f t="shared" si="164"/>
        <v>643</v>
      </c>
      <c r="BL36" s="221">
        <f t="shared" si="164"/>
        <v>441</v>
      </c>
      <c r="BM36" s="221">
        <f t="shared" ref="BM36" si="165">IF(AC36=0,"0",Q36-AC36)</f>
        <v>155</v>
      </c>
      <c r="BN36" s="221">
        <f t="shared" ref="BN36" si="166">IF(AD36=0,"0",R36-AD36)</f>
        <v>193</v>
      </c>
      <c r="BO36" s="221">
        <f t="shared" ref="BO36" si="167">IF(AE36=0,"0",S36-AE36)</f>
        <v>123</v>
      </c>
      <c r="BP36" s="221">
        <f t="shared" ref="BP36" si="168">IF(AF36=0,"0",T36-AF36)</f>
        <v>163</v>
      </c>
      <c r="BQ36" s="221">
        <f t="shared" ref="BQ36" si="169">IF(AG36=0,"0",U36-AG36)</f>
        <v>135</v>
      </c>
      <c r="BR36" s="221">
        <f t="shared" ref="BR36" si="170">IF(AH36=0,"0",V36-AH36)</f>
        <v>96</v>
      </c>
      <c r="BS36" s="221">
        <f t="shared" ref="BS36" si="171">IF(AI36=0,"0",W36-AI36)</f>
        <v>-125</v>
      </c>
      <c r="BT36" s="221">
        <f t="shared" ref="BT36" si="172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Y36" si="173">IF(AN36=0,"0",AB36-AN36)</f>
        <v>-162</v>
      </c>
      <c r="BY36" s="285">
        <f t="shared" si="173"/>
        <v>193</v>
      </c>
    </row>
    <row r="37" spans="1:77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85"/>
    </row>
    <row r="38" spans="1:77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/>
      <c r="AQ38" s="201"/>
      <c r="AR38" s="201"/>
      <c r="AS38" s="201"/>
      <c r="AT38" s="201"/>
      <c r="AU38" s="201"/>
      <c r="AV38" s="152"/>
      <c r="AW38" s="201"/>
      <c r="AX38" s="152"/>
      <c r="AY38" s="69" t="str">
        <f t="shared" ref="AY38:BH38" si="174">IF(C38=0,"0",C38-O38)</f>
        <v>0</v>
      </c>
      <c r="AZ38" s="69" t="str">
        <f t="shared" si="174"/>
        <v>0</v>
      </c>
      <c r="BA38" s="69" t="str">
        <f t="shared" si="174"/>
        <v>0</v>
      </c>
      <c r="BB38" s="69" t="str">
        <f t="shared" si="174"/>
        <v>0</v>
      </c>
      <c r="BC38" s="69" t="str">
        <f t="shared" si="174"/>
        <v>0</v>
      </c>
      <c r="BD38" s="67" t="str">
        <f t="shared" si="174"/>
        <v>0</v>
      </c>
      <c r="BE38" s="67" t="str">
        <f t="shared" si="174"/>
        <v>0</v>
      </c>
      <c r="BF38" s="201" t="str">
        <f t="shared" si="174"/>
        <v>0</v>
      </c>
      <c r="BG38" s="201" t="str">
        <f t="shared" si="174"/>
        <v>0</v>
      </c>
      <c r="BH38" s="201" t="str">
        <f t="shared" si="174"/>
        <v>0</v>
      </c>
      <c r="BI38" s="284" t="str">
        <f t="shared" ref="BI38" si="175">IF(M38=0,"0",M38-Y38)</f>
        <v>0</v>
      </c>
      <c r="BJ38" s="221" t="str">
        <f>IF(N38=0,"0",N38-Z38)</f>
        <v>0</v>
      </c>
      <c r="BK38" s="221">
        <f>IF(O38=0,"0",O38-AA38)</f>
        <v>-561</v>
      </c>
      <c r="BL38" s="221">
        <f>IF(P38=0,"0",P38-AB38)</f>
        <v>-176</v>
      </c>
      <c r="BM38" s="221">
        <f t="shared" ref="BM38" si="176">IF(Q38=0,"0",Q38-AC38)</f>
        <v>-35</v>
      </c>
      <c r="BN38" s="221">
        <f t="shared" ref="BN38" si="177">IF(R38=0,"0",R38-AD38)</f>
        <v>-202</v>
      </c>
      <c r="BO38" s="221">
        <f t="shared" ref="BO38" si="178">IF(S38=0,"0",S38-AE38)</f>
        <v>232</v>
      </c>
      <c r="BP38" s="221">
        <f t="shared" ref="BP38" si="179">IF(T38=0,"0",T38-AF38)</f>
        <v>117</v>
      </c>
      <c r="BQ38" s="221">
        <f t="shared" ref="BQ38" si="180">IF(U38=0,"0",U38-AG38)</f>
        <v>634</v>
      </c>
      <c r="BR38" s="221">
        <f t="shared" ref="BR38" si="181">IF(V38=0,"0",V38-AH38)</f>
        <v>650</v>
      </c>
      <c r="BS38" s="221">
        <f t="shared" ref="BS38" si="182">IF(W38=0,"0",W38-AI38)</f>
        <v>771</v>
      </c>
      <c r="BT38" s="221">
        <f t="shared" ref="BT38" si="183">IF(X38=0,"0",X38-AJ38)</f>
        <v>871</v>
      </c>
      <c r="BU38" s="284">
        <f>IF(Y38=0,"0",Y38-AK38)</f>
        <v>862</v>
      </c>
      <c r="BV38" s="221">
        <f>IF(Z38=0,"0",Z38-AL38)</f>
        <v>1050</v>
      </c>
      <c r="BW38" s="221">
        <f>IF(AA38=0,"0",AA38-AM38)</f>
        <v>836</v>
      </c>
      <c r="BX38" s="221">
        <f t="shared" ref="BX38:BY38" si="184">IF(AB38=0,"0",AB38-AN38)</f>
        <v>797</v>
      </c>
      <c r="BY38" s="285">
        <f t="shared" si="184"/>
        <v>986</v>
      </c>
    </row>
    <row r="39" spans="1:77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/>
      <c r="AQ39" s="201"/>
      <c r="AR39" s="201"/>
      <c r="AS39" s="201"/>
      <c r="AT39" s="201"/>
      <c r="AU39" s="201"/>
      <c r="AV39" s="152"/>
      <c r="AW39" s="201"/>
      <c r="AX39" s="152"/>
      <c r="AY39" s="69" t="str">
        <f t="shared" ref="AY39:BH39" si="185">IF(C39=0,"0",C39-O39)</f>
        <v>0</v>
      </c>
      <c r="AZ39" s="69" t="str">
        <f t="shared" si="185"/>
        <v>0</v>
      </c>
      <c r="BA39" s="69" t="str">
        <f t="shared" si="185"/>
        <v>0</v>
      </c>
      <c r="BB39" s="69" t="str">
        <f t="shared" si="185"/>
        <v>0</v>
      </c>
      <c r="BC39" s="69" t="str">
        <f t="shared" si="185"/>
        <v>0</v>
      </c>
      <c r="BD39" s="67" t="str">
        <f t="shared" si="185"/>
        <v>0</v>
      </c>
      <c r="BE39" s="67" t="str">
        <f t="shared" si="185"/>
        <v>0</v>
      </c>
      <c r="BF39" s="201" t="str">
        <f t="shared" si="185"/>
        <v>0</v>
      </c>
      <c r="BG39" s="201" t="str">
        <f t="shared" si="185"/>
        <v>0</v>
      </c>
      <c r="BH39" s="201" t="str">
        <f t="shared" si="185"/>
        <v>0</v>
      </c>
      <c r="BI39" s="284" t="str">
        <f t="shared" ref="BI39" si="186">IF(M39=0,"0",M39-Y39)</f>
        <v>0</v>
      </c>
      <c r="BJ39" s="221" t="str">
        <f>IF(N39=0,"0",N39-Z39)</f>
        <v>0</v>
      </c>
      <c r="BK39" s="221">
        <f>IF(O39=0,"0",O39-AA39)</f>
        <v>-183</v>
      </c>
      <c r="BL39" s="221">
        <f>IF(P39=0,"0",P39-AB39)</f>
        <v>-131</v>
      </c>
      <c r="BM39" s="221">
        <f t="shared" ref="BM39" si="187">IF(Q39=0,"0",Q39-AC39)</f>
        <v>-134</v>
      </c>
      <c r="BN39" s="221">
        <f t="shared" ref="BN39" si="188">IF(R39=0,"0",R39-AD39)</f>
        <v>-3</v>
      </c>
      <c r="BO39" s="221">
        <f t="shared" ref="BO39" si="189">IF(S39=0,"0",S39-AE39)</f>
        <v>-432</v>
      </c>
      <c r="BP39" s="221">
        <f t="shared" ref="BP39" si="190">IF(T39=0,"0",T39-AF39)</f>
        <v>-401</v>
      </c>
      <c r="BQ39" s="221">
        <f t="shared" ref="BQ39" si="191">IF(U39=0,"0",U39-AG39)</f>
        <v>-309</v>
      </c>
      <c r="BR39" s="221">
        <f t="shared" ref="BR39" si="192">IF(V39=0,"0",V39-AH39)</f>
        <v>-64</v>
      </c>
      <c r="BS39" s="221">
        <f t="shared" ref="BS39" si="193">IF(W39=0,"0",W39-AI39)</f>
        <v>-59</v>
      </c>
      <c r="BT39" s="221">
        <f t="shared" ref="BT39" si="194">IF(X39=0,"0",X39-AJ39)</f>
        <v>201</v>
      </c>
      <c r="BU39" s="284">
        <f>IF(Y39=0,"0",Y39-AK39)</f>
        <v>180</v>
      </c>
      <c r="BV39" s="221">
        <f>IF(Z39=0,"0",Z39-AL39)</f>
        <v>174</v>
      </c>
      <c r="BW39" s="221">
        <f>IF(AA39=0,"0",AA39-AM39)</f>
        <v>150</v>
      </c>
      <c r="BX39" s="221">
        <f t="shared" ref="BX39:BY39" si="195">IF(AB39=0,"0",AB39-AN39)</f>
        <v>122</v>
      </c>
      <c r="BY39" s="285">
        <f t="shared" si="195"/>
        <v>-19</v>
      </c>
    </row>
    <row r="40" spans="1:77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/>
      <c r="AQ40" s="201"/>
      <c r="AR40" s="201"/>
      <c r="AS40" s="201"/>
      <c r="AT40" s="201"/>
      <c r="AU40" s="201"/>
      <c r="AV40" s="152"/>
      <c r="AW40" s="201"/>
      <c r="AX40" s="152"/>
      <c r="AY40" s="69" t="str">
        <f t="shared" ref="AY40:BH42" si="196">IF(C40=0,"0",C40-O40)</f>
        <v>0</v>
      </c>
      <c r="AZ40" s="69" t="str">
        <f t="shared" si="196"/>
        <v>0</v>
      </c>
      <c r="BA40" s="69" t="str">
        <f t="shared" si="196"/>
        <v>0</v>
      </c>
      <c r="BB40" s="69" t="str">
        <f t="shared" si="196"/>
        <v>0</v>
      </c>
      <c r="BC40" s="69" t="str">
        <f t="shared" si="196"/>
        <v>0</v>
      </c>
      <c r="BD40" s="67" t="str">
        <f t="shared" si="196"/>
        <v>0</v>
      </c>
      <c r="BE40" s="67" t="str">
        <f t="shared" si="196"/>
        <v>0</v>
      </c>
      <c r="BF40" s="201" t="str">
        <f t="shared" si="196"/>
        <v>0</v>
      </c>
      <c r="BG40" s="201" t="str">
        <f t="shared" si="196"/>
        <v>0</v>
      </c>
      <c r="BH40" s="201" t="str">
        <f t="shared" si="196"/>
        <v>0</v>
      </c>
      <c r="BI40" s="284" t="str">
        <f t="shared" ref="BI40:BI42" si="197">IF(M40=0,"0",M40-Y40)</f>
        <v>0</v>
      </c>
      <c r="BJ40" s="221" t="str">
        <f t="shared" ref="BJ40:BL42" si="198">IF(N40=0,"0",N40-Z40)</f>
        <v>0</v>
      </c>
      <c r="BK40" s="221">
        <f t="shared" si="198"/>
        <v>-35</v>
      </c>
      <c r="BL40" s="221">
        <f t="shared" si="198"/>
        <v>22</v>
      </c>
      <c r="BM40" s="221">
        <f t="shared" ref="BM40:BM42" si="199">IF(Q40=0,"0",Q40-AC40)</f>
        <v>46</v>
      </c>
      <c r="BN40" s="221">
        <f t="shared" ref="BN40:BN42" si="200">IF(R40=0,"0",R40-AD40)</f>
        <v>82</v>
      </c>
      <c r="BO40" s="221">
        <f t="shared" ref="BO40:BO42" si="201">IF(S40=0,"0",S40-AE40)</f>
        <v>67</v>
      </c>
      <c r="BP40" s="221">
        <f t="shared" ref="BP40:BP42" si="202">IF(T40=0,"0",T40-AF40)</f>
        <v>80</v>
      </c>
      <c r="BQ40" s="221">
        <f t="shared" ref="BQ40:BQ42" si="203">IF(U40=0,"0",U40-AG40)</f>
        <v>79</v>
      </c>
      <c r="BR40" s="221">
        <f t="shared" ref="BR40:BR42" si="204">IF(V40=0,"0",V40-AH40)</f>
        <v>72</v>
      </c>
      <c r="BS40" s="221">
        <f t="shared" ref="BS40:BS42" si="205">IF(W40=0,"0",W40-AI40)</f>
        <v>44</v>
      </c>
      <c r="BT40" s="221">
        <f t="shared" ref="BT40:BT42" si="206">IF(X40=0,"0",X40-AJ40)</f>
        <v>36</v>
      </c>
      <c r="BU40" s="284">
        <f t="shared" ref="BU40:BW42" si="207">IF(Y40=0,"0",Y40-AK40)</f>
        <v>30</v>
      </c>
      <c r="BV40" s="221">
        <f t="shared" si="207"/>
        <v>63</v>
      </c>
      <c r="BW40" s="221">
        <f t="shared" si="207"/>
        <v>29</v>
      </c>
      <c r="BX40" s="221">
        <f t="shared" ref="BX40:BY42" si="208">IF(AB40=0,"0",AB40-AN40)</f>
        <v>13</v>
      </c>
      <c r="BY40" s="285">
        <f t="shared" si="208"/>
        <v>38</v>
      </c>
    </row>
    <row r="41" spans="1:77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/>
      <c r="AQ41" s="201"/>
      <c r="AR41" s="201"/>
      <c r="AS41" s="201"/>
      <c r="AT41" s="201"/>
      <c r="AU41" s="201"/>
      <c r="AV41" s="152"/>
      <c r="AW41" s="201"/>
      <c r="AX41" s="152"/>
      <c r="AY41" s="69" t="str">
        <f t="shared" si="196"/>
        <v>0</v>
      </c>
      <c r="AZ41" s="69" t="str">
        <f t="shared" si="196"/>
        <v>0</v>
      </c>
      <c r="BA41" s="69" t="str">
        <f t="shared" si="196"/>
        <v>0</v>
      </c>
      <c r="BB41" s="69" t="str">
        <f t="shared" si="196"/>
        <v>0</v>
      </c>
      <c r="BC41" s="69" t="str">
        <f t="shared" si="196"/>
        <v>0</v>
      </c>
      <c r="BD41" s="67" t="str">
        <f t="shared" si="196"/>
        <v>0</v>
      </c>
      <c r="BE41" s="67" t="str">
        <f t="shared" si="196"/>
        <v>0</v>
      </c>
      <c r="BF41" s="201" t="str">
        <f t="shared" si="196"/>
        <v>0</v>
      </c>
      <c r="BG41" s="201" t="str">
        <f t="shared" si="196"/>
        <v>0</v>
      </c>
      <c r="BH41" s="201" t="str">
        <f t="shared" si="196"/>
        <v>0</v>
      </c>
      <c r="BI41" s="284" t="str">
        <f t="shared" si="197"/>
        <v>0</v>
      </c>
      <c r="BJ41" s="221" t="str">
        <f t="shared" si="198"/>
        <v>0</v>
      </c>
      <c r="BK41" s="221">
        <f t="shared" si="198"/>
        <v>-42</v>
      </c>
      <c r="BL41" s="221">
        <f t="shared" si="198"/>
        <v>3</v>
      </c>
      <c r="BM41" s="221">
        <f t="shared" si="199"/>
        <v>40</v>
      </c>
      <c r="BN41" s="221">
        <f t="shared" si="200"/>
        <v>61</v>
      </c>
      <c r="BO41" s="221">
        <f t="shared" si="201"/>
        <v>55</v>
      </c>
      <c r="BP41" s="221">
        <f t="shared" si="202"/>
        <v>39</v>
      </c>
      <c r="BQ41" s="221">
        <f t="shared" si="203"/>
        <v>41</v>
      </c>
      <c r="BR41" s="221">
        <f t="shared" si="204"/>
        <v>31</v>
      </c>
      <c r="BS41" s="221">
        <f t="shared" si="205"/>
        <v>30</v>
      </c>
      <c r="BT41" s="221">
        <f t="shared" si="206"/>
        <v>44</v>
      </c>
      <c r="BU41" s="284">
        <f t="shared" si="207"/>
        <v>33</v>
      </c>
      <c r="BV41" s="221">
        <f t="shared" si="207"/>
        <v>40</v>
      </c>
      <c r="BW41" s="221">
        <f t="shared" si="207"/>
        <v>42</v>
      </c>
      <c r="BX41" s="221">
        <f t="shared" si="208"/>
        <v>27</v>
      </c>
      <c r="BY41" s="285">
        <f t="shared" si="208"/>
        <v>39</v>
      </c>
    </row>
    <row r="42" spans="1:77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/>
      <c r="AQ42" s="201"/>
      <c r="AR42" s="201"/>
      <c r="AS42" s="201"/>
      <c r="AT42" s="201"/>
      <c r="AU42" s="201"/>
      <c r="AV42" s="152"/>
      <c r="AW42" s="201"/>
      <c r="AX42" s="152"/>
      <c r="AY42" s="69" t="str">
        <f t="shared" si="196"/>
        <v>0</v>
      </c>
      <c r="AZ42" s="69" t="str">
        <f t="shared" si="196"/>
        <v>0</v>
      </c>
      <c r="BA42" s="69" t="str">
        <f t="shared" si="196"/>
        <v>0</v>
      </c>
      <c r="BB42" s="69" t="str">
        <f t="shared" si="196"/>
        <v>0</v>
      </c>
      <c r="BC42" s="69" t="str">
        <f t="shared" si="196"/>
        <v>0</v>
      </c>
      <c r="BD42" s="67" t="str">
        <f t="shared" si="196"/>
        <v>0</v>
      </c>
      <c r="BE42" s="67" t="str">
        <f t="shared" si="196"/>
        <v>0</v>
      </c>
      <c r="BF42" s="201" t="str">
        <f t="shared" si="196"/>
        <v>0</v>
      </c>
      <c r="BG42" s="201" t="str">
        <f t="shared" si="196"/>
        <v>0</v>
      </c>
      <c r="BH42" s="201" t="str">
        <f t="shared" si="196"/>
        <v>0</v>
      </c>
      <c r="BI42" s="284" t="str">
        <f t="shared" si="197"/>
        <v>0</v>
      </c>
      <c r="BJ42" s="221" t="str">
        <f t="shared" si="198"/>
        <v>0</v>
      </c>
      <c r="BK42" s="221">
        <f t="shared" si="198"/>
        <v>2</v>
      </c>
      <c r="BL42" s="221">
        <f t="shared" si="198"/>
        <v>2</v>
      </c>
      <c r="BM42" s="221">
        <f t="shared" si="199"/>
        <v>-1</v>
      </c>
      <c r="BN42" s="221">
        <f t="shared" si="200"/>
        <v>1</v>
      </c>
      <c r="BO42" s="221">
        <f t="shared" si="201"/>
        <v>0</v>
      </c>
      <c r="BP42" s="221">
        <f t="shared" si="202"/>
        <v>0</v>
      </c>
      <c r="BQ42" s="221">
        <f t="shared" si="203"/>
        <v>0</v>
      </c>
      <c r="BR42" s="221">
        <f t="shared" si="204"/>
        <v>0</v>
      </c>
      <c r="BS42" s="221" t="str">
        <f t="shared" si="205"/>
        <v>0</v>
      </c>
      <c r="BT42" s="221">
        <f t="shared" si="206"/>
        <v>-1</v>
      </c>
      <c r="BU42" s="284">
        <f t="shared" si="207"/>
        <v>-2</v>
      </c>
      <c r="BV42" s="221" t="str">
        <f t="shared" si="207"/>
        <v>0</v>
      </c>
      <c r="BW42" s="221" t="str">
        <f t="shared" si="207"/>
        <v>0</v>
      </c>
      <c r="BX42" s="221" t="str">
        <f t="shared" si="208"/>
        <v>0</v>
      </c>
      <c r="BY42" s="285">
        <f t="shared" si="208"/>
        <v>2</v>
      </c>
    </row>
    <row r="43" spans="1:77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/>
      <c r="AQ43" s="329"/>
      <c r="AR43" s="329"/>
      <c r="AS43" s="329"/>
      <c r="AT43" s="329"/>
      <c r="AU43" s="329"/>
      <c r="AV43" s="153"/>
      <c r="AW43" s="208"/>
      <c r="AX43" s="153"/>
      <c r="AY43" s="59">
        <f t="shared" ref="AY43:BF43" si="209">IF(C43=0,"0",C43-O43)</f>
        <v>364</v>
      </c>
      <c r="AZ43" s="178">
        <f t="shared" si="209"/>
        <v>-143</v>
      </c>
      <c r="BA43" s="178">
        <f t="shared" si="209"/>
        <v>-650</v>
      </c>
      <c r="BB43" s="178">
        <f t="shared" si="209"/>
        <v>-511</v>
      </c>
      <c r="BC43" s="178">
        <f t="shared" si="209"/>
        <v>-423</v>
      </c>
      <c r="BD43" s="178">
        <f t="shared" si="209"/>
        <v>-360</v>
      </c>
      <c r="BE43" s="178">
        <f t="shared" si="209"/>
        <v>-606</v>
      </c>
      <c r="BF43" s="228">
        <f t="shared" si="209"/>
        <v>-1073</v>
      </c>
      <c r="BG43" s="208">
        <f t="shared" ref="BG43:BL43" si="210">IF(W43=0,"0",K43-W43)</f>
        <v>-977</v>
      </c>
      <c r="BH43" s="208">
        <f t="shared" si="210"/>
        <v>-1179</v>
      </c>
      <c r="BI43" s="292">
        <f t="shared" si="210"/>
        <v>-1090</v>
      </c>
      <c r="BJ43" s="276">
        <f t="shared" si="210"/>
        <v>-1315</v>
      </c>
      <c r="BK43" s="276">
        <f t="shared" si="210"/>
        <v>-819</v>
      </c>
      <c r="BL43" s="276">
        <f t="shared" si="210"/>
        <v>-280</v>
      </c>
      <c r="BM43" s="276">
        <f t="shared" ref="BM43" si="211">IF(AC43=0,"0",Q43-AC43)</f>
        <v>-84</v>
      </c>
      <c r="BN43" s="276">
        <f t="shared" ref="BN43" si="212">IF(AD43=0,"0",R43-AD43)</f>
        <v>-61</v>
      </c>
      <c r="BO43" s="276">
        <f t="shared" ref="BO43" si="213">IF(AE43=0,"0",S43-AE43)</f>
        <v>-78</v>
      </c>
      <c r="BP43" s="276">
        <f t="shared" ref="BP43" si="214">IF(AF43=0,"0",T43-AF43)</f>
        <v>-165</v>
      </c>
      <c r="BQ43" s="276">
        <f t="shared" ref="BQ43" si="215">IF(AG43=0,"0",U43-AG43)</f>
        <v>445</v>
      </c>
      <c r="BR43" s="276">
        <f t="shared" ref="BR43" si="216">IF(AH43=0,"0",V43-AH43)</f>
        <v>689</v>
      </c>
      <c r="BS43" s="276">
        <f t="shared" ref="BS43" si="217">IF(AI43=0,"0",W43-AI43)</f>
        <v>785</v>
      </c>
      <c r="BT43" s="276">
        <f t="shared" ref="BT43" si="218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Y43" si="219">IF(AN43=0,"0",AB43-AN43)</f>
        <v>958</v>
      </c>
      <c r="BY43" s="277">
        <f t="shared" si="219"/>
        <v>1046</v>
      </c>
    </row>
    <row r="44" spans="1:77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62"/>
    </row>
    <row r="45" spans="1:77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220">IF(C45=0,0,C45-O45)</f>
        <v>0</v>
      </c>
      <c r="AZ45" s="74">
        <f t="shared" si="220"/>
        <v>0</v>
      </c>
      <c r="BA45" s="74">
        <f t="shared" si="220"/>
        <v>0</v>
      </c>
      <c r="BB45" s="74">
        <f t="shared" si="220"/>
        <v>0</v>
      </c>
      <c r="BC45" s="74">
        <f t="shared" si="220"/>
        <v>0</v>
      </c>
      <c r="BD45" s="73">
        <f t="shared" si="220"/>
        <v>0</v>
      </c>
      <c r="BE45" s="73">
        <f t="shared" si="220"/>
        <v>0</v>
      </c>
      <c r="BF45" s="98">
        <f t="shared" si="220"/>
        <v>0</v>
      </c>
      <c r="BG45" s="98">
        <f t="shared" si="220"/>
        <v>0</v>
      </c>
      <c r="BH45" s="98">
        <f t="shared" si="220"/>
        <v>0</v>
      </c>
      <c r="BI45" s="272">
        <f t="shared" ref="BI45" si="221">IF(M45=0,0,M45-Y45)</f>
        <v>0</v>
      </c>
      <c r="BJ45" s="270">
        <f>IF(N45=0,0,N45-Z45)</f>
        <v>0</v>
      </c>
      <c r="BK45" s="270">
        <f>IF(O45=0,0,O45-AA45)</f>
        <v>-58406.169999996782</v>
      </c>
      <c r="BL45" s="270">
        <f>IF(P45=0,0,P45-AB45)</f>
        <v>-79103.169999997946</v>
      </c>
      <c r="BM45" s="270">
        <f t="shared" ref="BM45" si="222">IF(Q45=0,0,Q45-AC45)</f>
        <v>60644.080000000889</v>
      </c>
      <c r="BN45" s="270">
        <f t="shared" ref="BN45" si="223">IF(R45=0,0,R45-AD45)</f>
        <v>15404.250000002678</v>
      </c>
      <c r="BO45" s="270">
        <f t="shared" ref="BO45" si="224">IF(S45=0,0,S45-AE45)</f>
        <v>36317.659999997588</v>
      </c>
      <c r="BP45" s="270">
        <f t="shared" ref="BP45" si="225">IF(T45=0,0,T45-AF45)</f>
        <v>195843.16999999678</v>
      </c>
      <c r="BQ45" s="270">
        <f t="shared" ref="BQ45" si="226">IF(U45=0,0,U45-AG45)</f>
        <v>234292.5000000007</v>
      </c>
      <c r="BR45" s="270">
        <f t="shared" ref="BR45" si="227">IF(V45=0,0,V45-AH45)</f>
        <v>69782.32999999891</v>
      </c>
      <c r="BS45" s="270">
        <f t="shared" ref="BS45" si="228">IF(W45=0,0,W45-AI45)</f>
        <v>49461.769999998156</v>
      </c>
      <c r="BT45" s="270">
        <f t="shared" ref="BT45" si="229">IF(X45=0,0,X45-AJ45)</f>
        <v>93435</v>
      </c>
      <c r="BU45" s="272">
        <f>IF(Y45=0,0,Y45-AK45)</f>
        <v>65262.2000000017</v>
      </c>
      <c r="BV45" s="270">
        <f>IF(Z45=0,0,Z45-AL45)</f>
        <v>-13485.389999999432</v>
      </c>
      <c r="BW45" s="270">
        <f>IF(AA45=0,0,AA45-AM45)</f>
        <v>8930.8699999992969</v>
      </c>
      <c r="BX45" s="270">
        <f t="shared" ref="BX45:BY45" si="230">IF(AB45=0,0,AB45-AN45)</f>
        <v>73616.920000003884</v>
      </c>
      <c r="BY45" s="273">
        <f t="shared" si="230"/>
        <v>48764.419999998994</v>
      </c>
    </row>
    <row r="46" spans="1:77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31">IF(C46=0,0,C46-O46)</f>
        <v>0</v>
      </c>
      <c r="AZ46" s="74">
        <f t="shared" si="231"/>
        <v>0</v>
      </c>
      <c r="BA46" s="74">
        <f t="shared" si="231"/>
        <v>0</v>
      </c>
      <c r="BB46" s="74">
        <f t="shared" si="231"/>
        <v>0</v>
      </c>
      <c r="BC46" s="74">
        <f t="shared" si="231"/>
        <v>0</v>
      </c>
      <c r="BD46" s="73">
        <f t="shared" si="231"/>
        <v>0</v>
      </c>
      <c r="BE46" s="73">
        <f t="shared" si="231"/>
        <v>0</v>
      </c>
      <c r="BF46" s="98">
        <f t="shared" si="231"/>
        <v>0</v>
      </c>
      <c r="BG46" s="98">
        <f t="shared" si="231"/>
        <v>0</v>
      </c>
      <c r="BH46" s="98">
        <f t="shared" si="231"/>
        <v>0</v>
      </c>
      <c r="BI46" s="272">
        <f t="shared" ref="BI46" si="232">IF(M46=0,0,M46-Y46)</f>
        <v>0</v>
      </c>
      <c r="BJ46" s="270">
        <f>IF(N46=0,0,N46-Z46)</f>
        <v>0</v>
      </c>
      <c r="BK46" s="270">
        <f>IF(O46=0,0,O46-AA46)</f>
        <v>-49594.82999999926</v>
      </c>
      <c r="BL46" s="270">
        <f>IF(P46=0,0,P46-AB46)</f>
        <v>-110955.99999999988</v>
      </c>
      <c r="BM46" s="270">
        <f t="shared" ref="BM46" si="233">IF(Q46=0,0,Q46-AC46)</f>
        <v>-474.45000000059372</v>
      </c>
      <c r="BN46" s="270">
        <f t="shared" ref="BN46" si="234">IF(R46=0,0,R46-AD46)</f>
        <v>19314.309999999125</v>
      </c>
      <c r="BO46" s="270">
        <f t="shared" ref="BO46" si="235">IF(S46=0,0,S46-AE46)</f>
        <v>-56074.769999999553</v>
      </c>
      <c r="BP46" s="270">
        <f t="shared" ref="BP46" si="236">IF(T46=0,0,T46-AF46)</f>
        <v>-80084.549999999057</v>
      </c>
      <c r="BQ46" s="270">
        <f t="shared" ref="BQ46" si="237">IF(U46=0,0,U46-AG46)</f>
        <v>-77573.499999999302</v>
      </c>
      <c r="BR46" s="270">
        <f t="shared" ref="BR46" si="238">IF(V46=0,0,V46-AH46)</f>
        <v>-39498.559999999881</v>
      </c>
      <c r="BS46" s="270">
        <f t="shared" ref="BS46" si="239">IF(W46=0,0,W46-AI46)</f>
        <v>-53829.770000000717</v>
      </c>
      <c r="BT46" s="270">
        <f t="shared" ref="BT46" si="240">IF(X46=0,0,X46-AJ46)</f>
        <v>45950</v>
      </c>
      <c r="BU46" s="272">
        <f>IF(Y46=0,0,Y46-AK46)</f>
        <v>-63475.029999999388</v>
      </c>
      <c r="BV46" s="270">
        <f>IF(Z46=0,0,Z46-AL46)</f>
        <v>-84391</v>
      </c>
      <c r="BW46" s="270">
        <f>IF(AA46=0,0,AA46-AM46)</f>
        <v>-110181.44000000227</v>
      </c>
      <c r="BX46" s="270">
        <f t="shared" ref="BX46:BY46" si="241">IF(AB46=0,0,AB46-AN46)</f>
        <v>-18693.280000001192</v>
      </c>
      <c r="BY46" s="273">
        <f t="shared" si="241"/>
        <v>-86274.899999999208</v>
      </c>
    </row>
    <row r="47" spans="1:77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42">IF(C47=0,0,C47-O47)</f>
        <v>0</v>
      </c>
      <c r="AZ47" s="74">
        <f t="shared" si="242"/>
        <v>0</v>
      </c>
      <c r="BA47" s="74">
        <f t="shared" si="242"/>
        <v>0</v>
      </c>
      <c r="BB47" s="74">
        <f t="shared" si="242"/>
        <v>0</v>
      </c>
      <c r="BC47" s="74">
        <f t="shared" si="242"/>
        <v>0</v>
      </c>
      <c r="BD47" s="73">
        <f t="shared" si="242"/>
        <v>0</v>
      </c>
      <c r="BE47" s="73">
        <f t="shared" si="242"/>
        <v>0</v>
      </c>
      <c r="BF47" s="98">
        <f t="shared" si="242"/>
        <v>0</v>
      </c>
      <c r="BG47" s="98">
        <f t="shared" si="242"/>
        <v>0</v>
      </c>
      <c r="BH47" s="98">
        <f t="shared" si="242"/>
        <v>0</v>
      </c>
      <c r="BI47" s="272">
        <f t="shared" ref="BI47:BI49" si="243">IF(M47=0,0,M47-Y47)</f>
        <v>0</v>
      </c>
      <c r="BJ47" s="270">
        <f t="shared" ref="BJ47:BL49" si="244">IF(N47=0,0,N47-Z47)</f>
        <v>0</v>
      </c>
      <c r="BK47" s="270">
        <f t="shared" si="244"/>
        <v>1740.639999999963</v>
      </c>
      <c r="BL47" s="270">
        <f t="shared" si="244"/>
        <v>3786.9599999999846</v>
      </c>
      <c r="BM47" s="270">
        <f t="shared" ref="BM47:BM49" si="245">IF(Q47=0,0,Q47-AC47)</f>
        <v>1194.6100000000188</v>
      </c>
      <c r="BN47" s="270">
        <f t="shared" ref="BN47:BN49" si="246">IF(R47=0,0,R47-AD47)</f>
        <v>1366.25</v>
      </c>
      <c r="BO47" s="270">
        <f t="shared" ref="BO47:BO49" si="247">IF(S47=0,0,S47-AE47)</f>
        <v>-642.02999999999156</v>
      </c>
      <c r="BP47" s="270">
        <f t="shared" ref="BP47:BP49" si="248">IF(T47=0,0,T47-AF47)</f>
        <v>7308.4700000000084</v>
      </c>
      <c r="BQ47" s="270">
        <f t="shared" ref="BQ47:BQ49" si="249">IF(U47=0,0,U47-AG47)</f>
        <v>-2235.1399999999921</v>
      </c>
      <c r="BR47" s="270">
        <f t="shared" ref="BR47:BR49" si="250">IF(V47=0,0,V47-AH47)</f>
        <v>-999.76000000003114</v>
      </c>
      <c r="BS47" s="270">
        <f t="shared" ref="BS47:BS49" si="251">IF(W47=0,0,W47-AI47)</f>
        <v>-2523.9000000000087</v>
      </c>
      <c r="BT47" s="270">
        <f t="shared" ref="BT47:BT49" si="252">IF(X47=0,0,X47-AJ47)</f>
        <v>-5884</v>
      </c>
      <c r="BU47" s="272">
        <f t="shared" ref="BU47:BW49" si="253">IF(Y47=0,0,Y47-AK47)</f>
        <v>-8498.1500000000415</v>
      </c>
      <c r="BV47" s="270">
        <f t="shared" si="253"/>
        <v>-12104.41999999998</v>
      </c>
      <c r="BW47" s="270">
        <f t="shared" si="253"/>
        <v>-13769.469999999943</v>
      </c>
      <c r="BX47" s="270">
        <f t="shared" ref="BX47:BY49" si="254">IF(AB47=0,0,AB47-AN47)</f>
        <v>-6713.2999999999956</v>
      </c>
      <c r="BY47" s="273">
        <f t="shared" si="254"/>
        <v>-5719.0200000000114</v>
      </c>
    </row>
    <row r="48" spans="1:77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42"/>
        <v>0</v>
      </c>
      <c r="AZ48" s="74">
        <f t="shared" si="242"/>
        <v>0</v>
      </c>
      <c r="BA48" s="74">
        <f t="shared" si="242"/>
        <v>0</v>
      </c>
      <c r="BB48" s="74">
        <f t="shared" si="242"/>
        <v>0</v>
      </c>
      <c r="BC48" s="74">
        <f t="shared" si="242"/>
        <v>0</v>
      </c>
      <c r="BD48" s="73">
        <f t="shared" si="242"/>
        <v>0</v>
      </c>
      <c r="BE48" s="73">
        <f t="shared" si="242"/>
        <v>0</v>
      </c>
      <c r="BF48" s="98">
        <f t="shared" si="242"/>
        <v>0</v>
      </c>
      <c r="BG48" s="98">
        <f t="shared" si="242"/>
        <v>0</v>
      </c>
      <c r="BH48" s="98">
        <f t="shared" si="242"/>
        <v>0</v>
      </c>
      <c r="BI48" s="272">
        <f t="shared" si="243"/>
        <v>0</v>
      </c>
      <c r="BJ48" s="270">
        <f t="shared" si="244"/>
        <v>0</v>
      </c>
      <c r="BK48" s="270">
        <f t="shared" si="244"/>
        <v>79474.93000000008</v>
      </c>
      <c r="BL48" s="270">
        <f t="shared" si="244"/>
        <v>145327.46</v>
      </c>
      <c r="BM48" s="270">
        <f t="shared" si="245"/>
        <v>87139.400000000081</v>
      </c>
      <c r="BN48" s="270">
        <f t="shared" si="246"/>
        <v>34162.160000000164</v>
      </c>
      <c r="BO48" s="270">
        <f t="shared" si="247"/>
        <v>-11240.679999999906</v>
      </c>
      <c r="BP48" s="270">
        <f t="shared" si="248"/>
        <v>5763.7900000000373</v>
      </c>
      <c r="BQ48" s="270">
        <f t="shared" si="249"/>
        <v>-19130.489999999932</v>
      </c>
      <c r="BR48" s="270">
        <f t="shared" si="250"/>
        <v>-25823.530000000144</v>
      </c>
      <c r="BS48" s="270">
        <f t="shared" si="251"/>
        <v>13429.929999999906</v>
      </c>
      <c r="BT48" s="270">
        <f t="shared" si="252"/>
        <v>-41563</v>
      </c>
      <c r="BU48" s="272">
        <f t="shared" si="253"/>
        <v>-92473.100000000122</v>
      </c>
      <c r="BV48" s="270">
        <f t="shared" si="253"/>
        <v>-73977.60999999987</v>
      </c>
      <c r="BW48" s="270">
        <f t="shared" si="253"/>
        <v>-73599.190000000031</v>
      </c>
      <c r="BX48" s="270">
        <f t="shared" si="254"/>
        <v>-15861.540000000037</v>
      </c>
      <c r="BY48" s="273">
        <f t="shared" si="254"/>
        <v>-8380.2500000000582</v>
      </c>
    </row>
    <row r="49" spans="1:77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42"/>
        <v>0</v>
      </c>
      <c r="AZ49" s="74">
        <f t="shared" si="242"/>
        <v>0</v>
      </c>
      <c r="BA49" s="74">
        <f t="shared" si="242"/>
        <v>0</v>
      </c>
      <c r="BB49" s="74">
        <f t="shared" si="242"/>
        <v>0</v>
      </c>
      <c r="BC49" s="74">
        <f t="shared" si="242"/>
        <v>0</v>
      </c>
      <c r="BD49" s="73">
        <f t="shared" si="242"/>
        <v>0</v>
      </c>
      <c r="BE49" s="73">
        <f t="shared" si="242"/>
        <v>0</v>
      </c>
      <c r="BF49" s="98">
        <f t="shared" si="242"/>
        <v>0</v>
      </c>
      <c r="BG49" s="98">
        <f t="shared" si="242"/>
        <v>0</v>
      </c>
      <c r="BH49" s="98">
        <f t="shared" si="242"/>
        <v>0</v>
      </c>
      <c r="BI49" s="272">
        <f t="shared" si="243"/>
        <v>0</v>
      </c>
      <c r="BJ49" s="270">
        <f t="shared" si="244"/>
        <v>0</v>
      </c>
      <c r="BK49" s="270">
        <f t="shared" si="244"/>
        <v>209519.54</v>
      </c>
      <c r="BL49" s="270">
        <f t="shared" si="244"/>
        <v>97513.290000000037</v>
      </c>
      <c r="BM49" s="270">
        <f t="shared" si="245"/>
        <v>33088.619999999995</v>
      </c>
      <c r="BN49" s="270">
        <f t="shared" si="246"/>
        <v>-21582.73000000004</v>
      </c>
      <c r="BO49" s="270">
        <f t="shared" si="247"/>
        <v>-173488.22000000003</v>
      </c>
      <c r="BP49" s="270">
        <f t="shared" si="248"/>
        <v>-28334.100000000035</v>
      </c>
      <c r="BQ49" s="270">
        <f t="shared" si="249"/>
        <v>-12355.720000000001</v>
      </c>
      <c r="BR49" s="270">
        <f t="shared" si="250"/>
        <v>21148.539999999979</v>
      </c>
      <c r="BS49" s="270">
        <f t="shared" si="251"/>
        <v>-59458.03</v>
      </c>
      <c r="BT49" s="270">
        <f t="shared" si="252"/>
        <v>27560</v>
      </c>
      <c r="BU49" s="272">
        <f t="shared" si="253"/>
        <v>37902.369999999995</v>
      </c>
      <c r="BV49" s="270">
        <f t="shared" si="253"/>
        <v>-166399.92000000001</v>
      </c>
      <c r="BW49" s="270">
        <f t="shared" si="253"/>
        <v>-174215.03</v>
      </c>
      <c r="BX49" s="270">
        <f t="shared" si="254"/>
        <v>-106664.23999999999</v>
      </c>
      <c r="BY49" s="273">
        <f t="shared" si="254"/>
        <v>62443.290000000008</v>
      </c>
    </row>
    <row r="50" spans="1:77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55">IF(D50=0,0,D50-P50)</f>
        <v>-219551.44000000181</v>
      </c>
      <c r="BA50" s="74">
        <f t="shared" si="255"/>
        <v>-88053.799999996088</v>
      </c>
      <c r="BB50" s="74">
        <f t="shared" si="255"/>
        <v>-102293.470000003</v>
      </c>
      <c r="BC50" s="74">
        <f t="shared" si="255"/>
        <v>-291725.92999999621</v>
      </c>
      <c r="BD50" s="73">
        <f t="shared" si="255"/>
        <v>-279033.15000000107</v>
      </c>
      <c r="BE50" s="73">
        <f t="shared" si="255"/>
        <v>-186908.25000000931</v>
      </c>
      <c r="BF50" s="98">
        <f t="shared" si="255"/>
        <v>-401802.58999999799</v>
      </c>
      <c r="BG50" s="98">
        <f t="shared" ref="BG50:BL50" si="256">IF(W50=0,0,K50-W50)</f>
        <v>71240.360000004992</v>
      </c>
      <c r="BH50" s="98">
        <f t="shared" si="256"/>
        <v>-123641.8599999994</v>
      </c>
      <c r="BI50" s="272">
        <f t="shared" si="256"/>
        <v>-163959.98999999906</v>
      </c>
      <c r="BJ50" s="270">
        <f t="shared" si="256"/>
        <v>86543.629999993835</v>
      </c>
      <c r="BK50" s="270">
        <f t="shared" si="256"/>
        <v>182734.20000000484</v>
      </c>
      <c r="BL50" s="270">
        <f t="shared" si="256"/>
        <v>56568.5400000019</v>
      </c>
      <c r="BM50" s="270">
        <f t="shared" ref="BM50" si="257">IF(AC50=0,0,Q50-AC50)</f>
        <v>181592.26000000071</v>
      </c>
      <c r="BN50" s="270">
        <f t="shared" ref="BN50" si="258">IF(AD50=0,0,R50-AD50)</f>
        <v>48664.380000000354</v>
      </c>
      <c r="BO50" s="270">
        <f t="shared" ref="BO50" si="259">IF(AE50=0,0,S50-AE50)</f>
        <v>-205128.43000000156</v>
      </c>
      <c r="BP50" s="270">
        <f t="shared" ref="BP50" si="260">IF(AF50=0,0,T50-AF50)</f>
        <v>100496.53999999631</v>
      </c>
      <c r="BQ50" s="270">
        <f t="shared" ref="BQ50" si="261">IF(AG50=0,0,U50-AG50)</f>
        <v>122997.56000000029</v>
      </c>
      <c r="BR50" s="270">
        <f t="shared" ref="BR50" si="262">IF(AH50=0,0,V50-AH50)</f>
        <v>24608.990000000456</v>
      </c>
      <c r="BS50" s="270">
        <f t="shared" ref="BS50" si="263">IF(AI50=0,0,W50-AI50)</f>
        <v>-52919.830000003101</v>
      </c>
      <c r="BT50" s="270">
        <f t="shared" ref="BT50" si="264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Y50" si="265">IF(AN50=0,0,AB50-AN50)</f>
        <v>-74315.43999999715</v>
      </c>
      <c r="BY50" s="273">
        <f t="shared" si="265"/>
        <v>10833.539999999804</v>
      </c>
    </row>
    <row r="51" spans="1:77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3"/>
    </row>
    <row r="52" spans="1:77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66">IF(C52=0,0,C52-O52)</f>
        <v>0</v>
      </c>
      <c r="AZ52" s="74">
        <f t="shared" si="266"/>
        <v>0</v>
      </c>
      <c r="BA52" s="74">
        <f t="shared" si="266"/>
        <v>0</v>
      </c>
      <c r="BB52" s="74">
        <f t="shared" si="266"/>
        <v>0</v>
      </c>
      <c r="BC52" s="74">
        <f t="shared" si="266"/>
        <v>0</v>
      </c>
      <c r="BD52" s="73">
        <f t="shared" si="266"/>
        <v>0</v>
      </c>
      <c r="BE52" s="73">
        <f t="shared" si="266"/>
        <v>0</v>
      </c>
      <c r="BF52" s="98">
        <f t="shared" si="266"/>
        <v>0</v>
      </c>
      <c r="BG52" s="98">
        <f t="shared" si="266"/>
        <v>0</v>
      </c>
      <c r="BH52" s="98">
        <f t="shared" si="266"/>
        <v>0</v>
      </c>
      <c r="BI52" s="272">
        <f t="shared" ref="BI52" si="267">IF(M52=0,0,M52-Y52)</f>
        <v>0</v>
      </c>
      <c r="BJ52" s="270">
        <f>IF(N52=0,0,N52-Z52)</f>
        <v>0</v>
      </c>
      <c r="BK52" s="270">
        <f>IF(O52=0,0,O52-AA52)</f>
        <v>-66140.449999999721</v>
      </c>
      <c r="BL52" s="270">
        <f>IF(P52=0,0,P52-AB52)</f>
        <v>-63951.840000001714</v>
      </c>
      <c r="BM52" s="270">
        <f t="shared" ref="BM52" si="268">IF(Q52=0,0,Q52-AC52)</f>
        <v>-106495.35999999836</v>
      </c>
      <c r="BN52" s="270">
        <f t="shared" ref="BN52" si="269">IF(R52=0,0,R52-AD52)</f>
        <v>14635.119999999413</v>
      </c>
      <c r="BO52" s="270">
        <f t="shared" ref="BO52" si="270">IF(S52=0,0,S52-AE52)</f>
        <v>94676.980000000563</v>
      </c>
      <c r="BP52" s="270">
        <f t="shared" ref="BP52" si="271">IF(T52=0,0,T52-AF52)</f>
        <v>105428.69</v>
      </c>
      <c r="BQ52" s="270">
        <f t="shared" ref="BQ52" si="272">IF(U52=0,0,U52-AG52)</f>
        <v>211402.93000000005</v>
      </c>
      <c r="BR52" s="270">
        <f t="shared" ref="BR52" si="273">IF(V52=0,0,V52-AH52)</f>
        <v>240841.26000000094</v>
      </c>
      <c r="BS52" s="270">
        <f t="shared" ref="BS52" si="274">IF(W52=0,0,W52-AI52)</f>
        <v>143616.16999999975</v>
      </c>
      <c r="BT52" s="270">
        <f t="shared" ref="BT52" si="275">IF(X52=0,0,X52-AJ52)</f>
        <v>86499</v>
      </c>
      <c r="BU52" s="272">
        <f>IF(Y52=0,0,Y52-AK52)</f>
        <v>142089.77000000019</v>
      </c>
      <c r="BV52" s="270">
        <f>IF(Z52=0,0,Z52-AL52)</f>
        <v>173094.34999999858</v>
      </c>
      <c r="BW52" s="270">
        <f>IF(AA52=0,0,AA52-AM52)</f>
        <v>100739.73000000051</v>
      </c>
      <c r="BX52" s="270">
        <f t="shared" ref="BX52:BY52" si="276">IF(AB52=0,0,AB52-AN52)</f>
        <v>149064.16000000236</v>
      </c>
      <c r="BY52" s="273">
        <f t="shared" si="276"/>
        <v>250586.99999999948</v>
      </c>
    </row>
    <row r="53" spans="1:77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77">IF(C53=0,0,C53-O53)</f>
        <v>0</v>
      </c>
      <c r="AZ53" s="74">
        <f t="shared" si="277"/>
        <v>0</v>
      </c>
      <c r="BA53" s="74">
        <f t="shared" si="277"/>
        <v>0</v>
      </c>
      <c r="BB53" s="74">
        <f t="shared" si="277"/>
        <v>0</v>
      </c>
      <c r="BC53" s="74">
        <f t="shared" si="277"/>
        <v>0</v>
      </c>
      <c r="BD53" s="73">
        <f t="shared" si="277"/>
        <v>0</v>
      </c>
      <c r="BE53" s="73">
        <f t="shared" si="277"/>
        <v>0</v>
      </c>
      <c r="BF53" s="98">
        <f t="shared" si="277"/>
        <v>0</v>
      </c>
      <c r="BG53" s="98">
        <f t="shared" si="277"/>
        <v>0</v>
      </c>
      <c r="BH53" s="98">
        <f t="shared" si="277"/>
        <v>0</v>
      </c>
      <c r="BI53" s="272">
        <f t="shared" ref="BI53" si="278">IF(M53=0,0,M53-Y53)</f>
        <v>0</v>
      </c>
      <c r="BJ53" s="270">
        <f>IF(N53=0,0,N53-Z53)</f>
        <v>0</v>
      </c>
      <c r="BK53" s="270">
        <f>IF(O53=0,0,O53-AA53)</f>
        <v>-22494.910000001197</v>
      </c>
      <c r="BL53" s="270">
        <f>IF(P53=0,0,P53-AB53)</f>
        <v>-90595.439999999071</v>
      </c>
      <c r="BM53" s="270">
        <f t="shared" ref="BM53" si="279">IF(Q53=0,0,Q53-AC53)</f>
        <v>-105830.46000000054</v>
      </c>
      <c r="BN53" s="270">
        <f t="shared" ref="BN53" si="280">IF(R53=0,0,R53-AD53)</f>
        <v>8436.8599999998696</v>
      </c>
      <c r="BO53" s="270">
        <f t="shared" ref="BO53" si="281">IF(S53=0,0,S53-AE53)</f>
        <v>-20537.899999999849</v>
      </c>
      <c r="BP53" s="270">
        <f t="shared" ref="BP53" si="282">IF(T53=0,0,T53-AF53)</f>
        <v>-28546.159999999625</v>
      </c>
      <c r="BQ53" s="270">
        <f t="shared" ref="BQ53" si="283">IF(U53=0,0,U53-AG53)</f>
        <v>-61273.449999999255</v>
      </c>
      <c r="BR53" s="270">
        <f t="shared" ref="BR53" si="284">IF(V53=0,0,V53-AH53)</f>
        <v>-16849.339999999269</v>
      </c>
      <c r="BS53" s="270">
        <f t="shared" ref="BS53" si="285">IF(W53=0,0,W53-AI53)</f>
        <v>-33797.469999999623</v>
      </c>
      <c r="BT53" s="270">
        <f t="shared" ref="BT53" si="286">IF(X53=0,0,X53-AJ53)</f>
        <v>-33329</v>
      </c>
      <c r="BU53" s="272">
        <f>IF(Y53=0,0,Y53-AK53)</f>
        <v>44854.909999999742</v>
      </c>
      <c r="BV53" s="270">
        <f>IF(Z53=0,0,Z53-AL53)</f>
        <v>-51499</v>
      </c>
      <c r="BW53" s="270">
        <f>IF(AA53=0,0,AA53-AM53)</f>
        <v>-55927.400000000256</v>
      </c>
      <c r="BX53" s="270">
        <f t="shared" ref="BX53:BY53" si="287">IF(AB53=0,0,AB53-AN53)</f>
        <v>-54106.299999999988</v>
      </c>
      <c r="BY53" s="273">
        <f t="shared" si="287"/>
        <v>-11607.240000000631</v>
      </c>
    </row>
    <row r="54" spans="1:77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88">IF(C54=0,0,C54-O54)</f>
        <v>0</v>
      </c>
      <c r="AZ54" s="74">
        <f t="shared" si="288"/>
        <v>0</v>
      </c>
      <c r="BA54" s="74">
        <f t="shared" si="288"/>
        <v>0</v>
      </c>
      <c r="BB54" s="74">
        <f t="shared" si="288"/>
        <v>0</v>
      </c>
      <c r="BC54" s="74">
        <f t="shared" si="288"/>
        <v>0</v>
      </c>
      <c r="BD54" s="73">
        <f t="shared" si="288"/>
        <v>0</v>
      </c>
      <c r="BE54" s="73">
        <f t="shared" si="288"/>
        <v>0</v>
      </c>
      <c r="BF54" s="98">
        <f t="shared" si="288"/>
        <v>0</v>
      </c>
      <c r="BG54" s="98">
        <f t="shared" si="288"/>
        <v>0</v>
      </c>
      <c r="BH54" s="98">
        <f t="shared" si="288"/>
        <v>0</v>
      </c>
      <c r="BI54" s="272">
        <f t="shared" ref="BI54:BI56" si="289">IF(M54=0,0,M54-Y54)</f>
        <v>0</v>
      </c>
      <c r="BJ54" s="270">
        <f t="shared" ref="BJ54:BL56" si="290">IF(N54=0,0,N54-Z54)</f>
        <v>0</v>
      </c>
      <c r="BK54" s="270">
        <f t="shared" si="290"/>
        <v>-1819.4799999999977</v>
      </c>
      <c r="BL54" s="270">
        <f t="shared" si="290"/>
        <v>1470.8000000000029</v>
      </c>
      <c r="BM54" s="270">
        <f t="shared" ref="BM54:BM56" si="291">IF(Q54=0,0,Q54-AC54)</f>
        <v>-1085.039999999979</v>
      </c>
      <c r="BN54" s="270">
        <f t="shared" ref="BN54:BN56" si="292">IF(R54=0,0,R54-AD54)</f>
        <v>1044.1899999999969</v>
      </c>
      <c r="BO54" s="270">
        <f t="shared" ref="BO54:BO56" si="293">IF(S54=0,0,S54-AE54)</f>
        <v>1769.8800000000028</v>
      </c>
      <c r="BP54" s="270">
        <f t="shared" ref="BP54:BP56" si="294">IF(T54=0,0,T54-AF54)</f>
        <v>2322.3199999999906</v>
      </c>
      <c r="BQ54" s="270">
        <f t="shared" ref="BQ54:BQ56" si="295">IF(U54=0,0,U54-AG54)</f>
        <v>4264.3499999999931</v>
      </c>
      <c r="BR54" s="270">
        <f t="shared" ref="BR54:BR56" si="296">IF(V54=0,0,V54-AH54)</f>
        <v>2843.74</v>
      </c>
      <c r="BS54" s="270">
        <f t="shared" ref="BS54:BS56" si="297">IF(W54=0,0,W54-AI54)</f>
        <v>3020.4699999999921</v>
      </c>
      <c r="BT54" s="270">
        <f t="shared" ref="BT54:BT56" si="298">IF(X54=0,0,X54-AJ54)</f>
        <v>1273</v>
      </c>
      <c r="BU54" s="272">
        <f t="shared" ref="BU54:BW56" si="299">IF(Y54=0,0,Y54-AK54)</f>
        <v>1374.9699999999993</v>
      </c>
      <c r="BV54" s="270">
        <f t="shared" si="299"/>
        <v>458.62999999999556</v>
      </c>
      <c r="BW54" s="270">
        <f t="shared" si="299"/>
        <v>-4932.909999999998</v>
      </c>
      <c r="BX54" s="270">
        <f t="shared" ref="BX54:BY56" si="300">IF(AB54=0,0,AB54-AN54)</f>
        <v>-487.2300000000032</v>
      </c>
      <c r="BY54" s="273">
        <f t="shared" si="300"/>
        <v>4257.8299999999945</v>
      </c>
    </row>
    <row r="55" spans="1:77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88"/>
        <v>0</v>
      </c>
      <c r="AZ55" s="74">
        <f t="shared" si="288"/>
        <v>0</v>
      </c>
      <c r="BA55" s="74">
        <f t="shared" si="288"/>
        <v>0</v>
      </c>
      <c r="BB55" s="74">
        <f t="shared" si="288"/>
        <v>0</v>
      </c>
      <c r="BC55" s="74">
        <f t="shared" si="288"/>
        <v>0</v>
      </c>
      <c r="BD55" s="73">
        <f t="shared" si="288"/>
        <v>0</v>
      </c>
      <c r="BE55" s="73">
        <f t="shared" si="288"/>
        <v>0</v>
      </c>
      <c r="BF55" s="98">
        <f t="shared" si="288"/>
        <v>0</v>
      </c>
      <c r="BG55" s="98">
        <f t="shared" si="288"/>
        <v>0</v>
      </c>
      <c r="BH55" s="98">
        <f t="shared" si="288"/>
        <v>0</v>
      </c>
      <c r="BI55" s="272">
        <f t="shared" si="289"/>
        <v>0</v>
      </c>
      <c r="BJ55" s="270">
        <f t="shared" si="290"/>
        <v>0</v>
      </c>
      <c r="BK55" s="270">
        <f t="shared" si="290"/>
        <v>-6443.9699999999866</v>
      </c>
      <c r="BL55" s="270">
        <f t="shared" si="290"/>
        <v>93314.640000000145</v>
      </c>
      <c r="BM55" s="270">
        <f t="shared" si="291"/>
        <v>85657.550000000032</v>
      </c>
      <c r="BN55" s="270">
        <f t="shared" si="292"/>
        <v>49915.339999999946</v>
      </c>
      <c r="BO55" s="270">
        <f t="shared" si="293"/>
        <v>24328.410000000011</v>
      </c>
      <c r="BP55" s="270">
        <f t="shared" si="294"/>
        <v>31584.449999999946</v>
      </c>
      <c r="BQ55" s="270">
        <f t="shared" si="295"/>
        <v>14076.17000000002</v>
      </c>
      <c r="BR55" s="270">
        <f t="shared" si="296"/>
        <v>-2275.7900000000445</v>
      </c>
      <c r="BS55" s="270">
        <f t="shared" si="297"/>
        <v>22493.479999999996</v>
      </c>
      <c r="BT55" s="270">
        <f t="shared" si="298"/>
        <v>29486</v>
      </c>
      <c r="BU55" s="272">
        <f t="shared" si="299"/>
        <v>-241.77000000000407</v>
      </c>
      <c r="BV55" s="270">
        <f t="shared" si="299"/>
        <v>26599.780000000013</v>
      </c>
      <c r="BW55" s="270">
        <f t="shared" si="299"/>
        <v>531.25000000001455</v>
      </c>
      <c r="BX55" s="270">
        <f t="shared" si="300"/>
        <v>22353.479999999974</v>
      </c>
      <c r="BY55" s="273">
        <f t="shared" si="300"/>
        <v>23881.079999999973</v>
      </c>
    </row>
    <row r="56" spans="1:77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88"/>
        <v>0</v>
      </c>
      <c r="AZ56" s="74">
        <f t="shared" si="288"/>
        <v>0</v>
      </c>
      <c r="BA56" s="74">
        <f t="shared" si="288"/>
        <v>0</v>
      </c>
      <c r="BB56" s="74">
        <f t="shared" si="288"/>
        <v>0</v>
      </c>
      <c r="BC56" s="74">
        <f t="shared" si="288"/>
        <v>0</v>
      </c>
      <c r="BD56" s="73">
        <f t="shared" si="288"/>
        <v>0</v>
      </c>
      <c r="BE56" s="73">
        <f t="shared" si="288"/>
        <v>0</v>
      </c>
      <c r="BF56" s="98">
        <f t="shared" si="288"/>
        <v>0</v>
      </c>
      <c r="BG56" s="98">
        <f t="shared" si="288"/>
        <v>0</v>
      </c>
      <c r="BH56" s="98">
        <f t="shared" si="288"/>
        <v>0</v>
      </c>
      <c r="BI56" s="272">
        <f t="shared" si="289"/>
        <v>0</v>
      </c>
      <c r="BJ56" s="270">
        <f t="shared" si="290"/>
        <v>0</v>
      </c>
      <c r="BK56" s="270">
        <f t="shared" si="290"/>
        <v>202761.16</v>
      </c>
      <c r="BL56" s="270">
        <f t="shared" si="290"/>
        <v>76134.349999999977</v>
      </c>
      <c r="BM56" s="270">
        <f t="shared" si="291"/>
        <v>-62376.76</v>
      </c>
      <c r="BN56" s="270">
        <f t="shared" si="292"/>
        <v>-22809.17</v>
      </c>
      <c r="BO56" s="270">
        <f t="shared" si="293"/>
        <v>-6433.9199999999983</v>
      </c>
      <c r="BP56" s="270">
        <f t="shared" si="294"/>
        <v>17754.580000000002</v>
      </c>
      <c r="BQ56" s="270">
        <f t="shared" si="295"/>
        <v>2603.6399999999994</v>
      </c>
      <c r="BR56" s="270">
        <f t="shared" si="296"/>
        <v>15759.770000000004</v>
      </c>
      <c r="BS56" s="270">
        <f t="shared" si="297"/>
        <v>39113.78</v>
      </c>
      <c r="BT56" s="270">
        <f t="shared" si="298"/>
        <v>22657</v>
      </c>
      <c r="BU56" s="272">
        <f t="shared" si="299"/>
        <v>-24172.330000000009</v>
      </c>
      <c r="BV56" s="270">
        <f t="shared" si="299"/>
        <v>-72180.549999999988</v>
      </c>
      <c r="BW56" s="270">
        <f t="shared" si="299"/>
        <v>9128.84</v>
      </c>
      <c r="BX56" s="270">
        <f t="shared" si="300"/>
        <v>-46583.469999999994</v>
      </c>
      <c r="BY56" s="273">
        <f t="shared" si="300"/>
        <v>94254.97</v>
      </c>
    </row>
    <row r="57" spans="1:77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301">IF(D57=0,0,D57-P57)</f>
        <v>-156414.24000000092</v>
      </c>
      <c r="BA57" s="74">
        <f t="shared" si="301"/>
        <v>-123266.69000000157</v>
      </c>
      <c r="BB57" s="74">
        <f t="shared" si="301"/>
        <v>-19930.760000000242</v>
      </c>
      <c r="BC57" s="74">
        <f t="shared" si="301"/>
        <v>-155298.61000000278</v>
      </c>
      <c r="BD57" s="73">
        <f t="shared" si="301"/>
        <v>-340360.17000000109</v>
      </c>
      <c r="BE57" s="73">
        <f t="shared" si="301"/>
        <v>-304580.9000000034</v>
      </c>
      <c r="BF57" s="98">
        <f t="shared" si="301"/>
        <v>-266912.04000000388</v>
      </c>
      <c r="BG57" s="98">
        <f t="shared" ref="BG57:BL57" si="302">IF(W57=0,0,K57-W57)</f>
        <v>-344607.25000000128</v>
      </c>
      <c r="BH57" s="98">
        <f t="shared" si="302"/>
        <v>-195598.90000000002</v>
      </c>
      <c r="BI57" s="272">
        <f t="shared" si="302"/>
        <v>-172189.31999999995</v>
      </c>
      <c r="BJ57" s="270">
        <f t="shared" si="302"/>
        <v>-166122.72000000253</v>
      </c>
      <c r="BK57" s="270">
        <f t="shared" si="302"/>
        <v>105862.88000000152</v>
      </c>
      <c r="BL57" s="270">
        <f t="shared" si="302"/>
        <v>16372.509999999078</v>
      </c>
      <c r="BM57" s="270">
        <f t="shared" ref="BM57" si="303">IF(AC57=0,0,Q57-AC57)</f>
        <v>-190129.31999999867</v>
      </c>
      <c r="BN57" s="270">
        <f t="shared" ref="BN57" si="304">IF(AD57=0,0,R57-AD57)</f>
        <v>51221.239999997662</v>
      </c>
      <c r="BO57" s="270">
        <f t="shared" ref="BO57" si="305">IF(AE57=0,0,S57-AE57)</f>
        <v>93803.190000000526</v>
      </c>
      <c r="BP57" s="270">
        <f t="shared" ref="BP57" si="306">IF(AF57=0,0,T57-AF57)</f>
        <v>128544.42000000086</v>
      </c>
      <c r="BQ57" s="270">
        <f t="shared" ref="BQ57" si="307">IF(AG57=0,0,U57-AG57)</f>
        <v>171073.61000000068</v>
      </c>
      <c r="BR57" s="270">
        <f t="shared" ref="BR57" si="308">IF(AH57=0,0,V57-AH57)</f>
        <v>240319.85000000254</v>
      </c>
      <c r="BS57" s="270">
        <f t="shared" ref="BS57" si="309">IF(AI57=0,0,W57-AI57)</f>
        <v>174446.02000000037</v>
      </c>
      <c r="BT57" s="270">
        <f t="shared" ref="BT57" si="310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Y57" si="311">IF(AN57=0,0,AB57-AN57)</f>
        <v>70240.640000002459</v>
      </c>
      <c r="BY57" s="273">
        <f t="shared" si="311"/>
        <v>361372.88999999862</v>
      </c>
    </row>
    <row r="58" spans="1:77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3"/>
    </row>
    <row r="59" spans="1:77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312">IF(C59=0,0,C59-O59)</f>
        <v>0</v>
      </c>
      <c r="AZ59" s="74">
        <f t="shared" si="312"/>
        <v>0</v>
      </c>
      <c r="BA59" s="74">
        <f t="shared" si="312"/>
        <v>0</v>
      </c>
      <c r="BB59" s="74">
        <f t="shared" si="312"/>
        <v>0</v>
      </c>
      <c r="BC59" s="74">
        <f t="shared" si="312"/>
        <v>0</v>
      </c>
      <c r="BD59" s="73">
        <f t="shared" si="312"/>
        <v>0</v>
      </c>
      <c r="BE59" s="73">
        <f t="shared" si="312"/>
        <v>0</v>
      </c>
      <c r="BF59" s="98">
        <f t="shared" si="312"/>
        <v>0</v>
      </c>
      <c r="BG59" s="98">
        <f t="shared" si="312"/>
        <v>0</v>
      </c>
      <c r="BH59" s="98">
        <f t="shared" si="312"/>
        <v>0</v>
      </c>
      <c r="BI59" s="272">
        <f t="shared" ref="BI59" si="313">IF(M59=0,0,M59-Y59)</f>
        <v>0</v>
      </c>
      <c r="BJ59" s="270">
        <f>IF(N59=0,0,N59-Z59)</f>
        <v>0</v>
      </c>
      <c r="BK59" s="270">
        <f>IF(O59=0,0,O59-AA59)</f>
        <v>-1516404.3899999976</v>
      </c>
      <c r="BL59" s="270">
        <f>IF(P59=0,0,P59-AB59)</f>
        <v>-1574392.159999999</v>
      </c>
      <c r="BM59" s="270">
        <f t="shared" ref="BM59" si="314">IF(Q59=0,0,Q59-AC59)</f>
        <v>-1611630.9300000016</v>
      </c>
      <c r="BN59" s="270">
        <f t="shared" ref="BN59" si="315">IF(R59=0,0,R59-AD59)</f>
        <v>-2076112.8600000022</v>
      </c>
      <c r="BO59" s="270">
        <f t="shared" ref="BO59" si="316">IF(S59=0,0,S59-AE59)</f>
        <v>-973121.83999999799</v>
      </c>
      <c r="BP59" s="270">
        <f t="shared" ref="BP59" si="317">IF(T59=0,0,T59-AF59)</f>
        <v>-530884.9199999962</v>
      </c>
      <c r="BQ59" s="270">
        <f t="shared" ref="BQ59" si="318">IF(U59=0,0,U59-AG59)</f>
        <v>-217771.68999999296</v>
      </c>
      <c r="BR59" s="270">
        <f t="shared" ref="BR59" si="319">IF(V59=0,0,V59-AH59)</f>
        <v>-173259.51000000723</v>
      </c>
      <c r="BS59" s="270">
        <f t="shared" ref="BS59" si="320">IF(W59=0,0,W59-AI59)</f>
        <v>193005.05000000261</v>
      </c>
      <c r="BT59" s="270">
        <f t="shared" ref="BT59" si="321">IF(X59=0,0,X59-AJ59)</f>
        <v>598683.72999999812</v>
      </c>
      <c r="BU59" s="272">
        <f>IF(Y59=0,0,Y59-AK59)</f>
        <v>683901.4199999976</v>
      </c>
      <c r="BV59" s="270">
        <f>IF(Z59=0,0,Z59-AL59)</f>
        <v>998677.0500000082</v>
      </c>
      <c r="BW59" s="270">
        <f>IF(AA59=0,0,AA59-AM59)</f>
        <v>1062128.409999996</v>
      </c>
      <c r="BX59" s="270">
        <f t="shared" ref="BX59:BY59" si="322">IF(AB59=0,0,AB59-AN59)</f>
        <v>1232042.2400000012</v>
      </c>
      <c r="BY59" s="273">
        <f t="shared" si="322"/>
        <v>1551839.2900000033</v>
      </c>
    </row>
    <row r="60" spans="1:77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323">IF(C60=0,0,C60-O60)</f>
        <v>0</v>
      </c>
      <c r="AZ60" s="74">
        <f t="shared" si="323"/>
        <v>0</v>
      </c>
      <c r="BA60" s="74">
        <f t="shared" si="323"/>
        <v>0</v>
      </c>
      <c r="BB60" s="74">
        <f t="shared" si="323"/>
        <v>0</v>
      </c>
      <c r="BC60" s="74">
        <f t="shared" si="323"/>
        <v>0</v>
      </c>
      <c r="BD60" s="73">
        <f t="shared" si="323"/>
        <v>0</v>
      </c>
      <c r="BE60" s="73">
        <f t="shared" si="323"/>
        <v>0</v>
      </c>
      <c r="BF60" s="98">
        <f t="shared" si="323"/>
        <v>0</v>
      </c>
      <c r="BG60" s="98">
        <f t="shared" si="323"/>
        <v>0</v>
      </c>
      <c r="BH60" s="98">
        <f t="shared" si="323"/>
        <v>0</v>
      </c>
      <c r="BI60" s="272">
        <f t="shared" ref="BI60" si="324">IF(M60=0,0,M60-Y60)</f>
        <v>0</v>
      </c>
      <c r="BJ60" s="270">
        <f>IF(N60=0,0,N60-Z60)</f>
        <v>0</v>
      </c>
      <c r="BK60" s="270">
        <f>IF(O60=0,0,O60-AA60)</f>
        <v>-1554221.8000000026</v>
      </c>
      <c r="BL60" s="270">
        <f>IF(P60=0,0,P60-AB60)</f>
        <v>-1517091.7799999975</v>
      </c>
      <c r="BM60" s="270">
        <f t="shared" ref="BM60" si="325">IF(Q60=0,0,Q60-AC60)</f>
        <v>-1596731.8300000066</v>
      </c>
      <c r="BN60" s="270">
        <f t="shared" ref="BN60" si="326">IF(R60=0,0,R60-AD60)</f>
        <v>-1097354.339999998</v>
      </c>
      <c r="BO60" s="270">
        <f t="shared" ref="BO60" si="327">IF(S60=0,0,S60-AE60)</f>
        <v>-1624998.5799999963</v>
      </c>
      <c r="BP60" s="270">
        <f t="shared" ref="BP60" si="328">IF(T60=0,0,T60-AF60)</f>
        <v>-1640526.7999999952</v>
      </c>
      <c r="BQ60" s="270">
        <f t="shared" ref="BQ60" si="329">IF(U60=0,0,U60-AG60)</f>
        <v>-1500215.6700000009</v>
      </c>
      <c r="BR60" s="270">
        <f t="shared" ref="BR60" si="330">IF(V60=0,0,V60-AH60)</f>
        <v>-902208.45000000298</v>
      </c>
      <c r="BS60" s="270">
        <f t="shared" ref="BS60" si="331">IF(W60=0,0,W60-AI60)</f>
        <v>-680247.00000000745</v>
      </c>
      <c r="BT60" s="270">
        <f t="shared" ref="BT60" si="332">IF(X60=0,0,X60-AJ60)</f>
        <v>-175314</v>
      </c>
      <c r="BU60" s="272">
        <f>IF(Y60=0,0,Y60-AK60)</f>
        <v>-9912.3099999921396</v>
      </c>
      <c r="BV60" s="270">
        <f>IF(Z60=0,0,Z60-AL60)</f>
        <v>131014.92000001296</v>
      </c>
      <c r="BW60" s="270">
        <f>IF(AA60=0,0,AA60-AM60)</f>
        <v>241158.31999998353</v>
      </c>
      <c r="BX60" s="270">
        <f t="shared" ref="BX60:BY60" si="333">IF(AB60=0,0,AB60-AN60)</f>
        <v>327214.0500000054</v>
      </c>
      <c r="BY60" s="273">
        <f t="shared" si="333"/>
        <v>314973.34999998938</v>
      </c>
    </row>
    <row r="61" spans="1:77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334">IF(C61=0,0,C61-O61)</f>
        <v>0</v>
      </c>
      <c r="AZ61" s="74">
        <f t="shared" si="334"/>
        <v>0</v>
      </c>
      <c r="BA61" s="74">
        <f t="shared" si="334"/>
        <v>0</v>
      </c>
      <c r="BB61" s="74">
        <f t="shared" si="334"/>
        <v>0</v>
      </c>
      <c r="BC61" s="74">
        <f t="shared" si="334"/>
        <v>0</v>
      </c>
      <c r="BD61" s="73">
        <f t="shared" si="334"/>
        <v>0</v>
      </c>
      <c r="BE61" s="73">
        <f t="shared" si="334"/>
        <v>0</v>
      </c>
      <c r="BF61" s="98">
        <f t="shared" si="334"/>
        <v>0</v>
      </c>
      <c r="BG61" s="98">
        <f t="shared" si="334"/>
        <v>0</v>
      </c>
      <c r="BH61" s="98">
        <f t="shared" si="334"/>
        <v>0</v>
      </c>
      <c r="BI61" s="272">
        <f t="shared" ref="BI61:BI63" si="335">IF(M61=0,0,M61-Y61)</f>
        <v>0</v>
      </c>
      <c r="BJ61" s="270">
        <f t="shared" ref="BJ61:BL63" si="336">IF(N61=0,0,N61-Z61)</f>
        <v>0</v>
      </c>
      <c r="BK61" s="270">
        <f t="shared" si="336"/>
        <v>-6268.2999999999593</v>
      </c>
      <c r="BL61" s="270">
        <f t="shared" si="336"/>
        <v>-5974.1000000000131</v>
      </c>
      <c r="BM61" s="270">
        <f t="shared" ref="BM61:BM63" si="337">IF(Q61=0,0,Q61-AC61)</f>
        <v>-1810.8700000000099</v>
      </c>
      <c r="BN61" s="270">
        <f t="shared" ref="BN61:BN63" si="338">IF(R61=0,0,R61-AD61)</f>
        <v>4067.2299999999668</v>
      </c>
      <c r="BO61" s="270">
        <f t="shared" ref="BO61:BO63" si="339">IF(S61=0,0,S61-AE61)</f>
        <v>6509.1699999999691</v>
      </c>
      <c r="BP61" s="270">
        <f t="shared" ref="BP61:BP63" si="340">IF(T61=0,0,T61-AF61)</f>
        <v>-5415.4099999999744</v>
      </c>
      <c r="BQ61" s="270">
        <f t="shared" ref="BQ61:BQ63" si="341">IF(U61=0,0,U61-AG61)</f>
        <v>4388.5500000000247</v>
      </c>
      <c r="BR61" s="270">
        <f t="shared" ref="BR61:BR63" si="342">IF(V61=0,0,V61-AH61)</f>
        <v>9449.6799999999348</v>
      </c>
      <c r="BS61" s="270">
        <f t="shared" ref="BS61:BS63" si="343">IF(W61=0,0,W61-AI61)</f>
        <v>12888.349999999969</v>
      </c>
      <c r="BT61" s="270">
        <f t="shared" ref="BT61:BT63" si="344">IF(X61=0,0,X61-AJ61)</f>
        <v>11837.159999999982</v>
      </c>
      <c r="BU61" s="272">
        <f t="shared" ref="BU61:BW63" si="345">IF(Y61=0,0,Y61-AK61)</f>
        <v>18441.469999999972</v>
      </c>
      <c r="BV61" s="270">
        <f t="shared" si="345"/>
        <v>22360.310000000019</v>
      </c>
      <c r="BW61" s="270">
        <f t="shared" si="345"/>
        <v>18998.899999999987</v>
      </c>
      <c r="BX61" s="270">
        <f t="shared" ref="BX61:BY63" si="346">IF(AB61=0,0,AB61-AN61)</f>
        <v>21648.510000000002</v>
      </c>
      <c r="BY61" s="273">
        <f t="shared" si="346"/>
        <v>25458.54000000003</v>
      </c>
    </row>
    <row r="62" spans="1:77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334"/>
        <v>0</v>
      </c>
      <c r="AZ62" s="74">
        <f t="shared" si="334"/>
        <v>0</v>
      </c>
      <c r="BA62" s="74">
        <f t="shared" si="334"/>
        <v>0</v>
      </c>
      <c r="BB62" s="74">
        <f t="shared" si="334"/>
        <v>0</v>
      </c>
      <c r="BC62" s="74">
        <f t="shared" si="334"/>
        <v>0</v>
      </c>
      <c r="BD62" s="73">
        <f t="shared" si="334"/>
        <v>0</v>
      </c>
      <c r="BE62" s="73">
        <f t="shared" si="334"/>
        <v>0</v>
      </c>
      <c r="BF62" s="98">
        <f t="shared" si="334"/>
        <v>0</v>
      </c>
      <c r="BG62" s="98">
        <f t="shared" si="334"/>
        <v>0</v>
      </c>
      <c r="BH62" s="98">
        <f t="shared" si="334"/>
        <v>0</v>
      </c>
      <c r="BI62" s="272">
        <f t="shared" si="335"/>
        <v>0</v>
      </c>
      <c r="BJ62" s="270">
        <f t="shared" si="336"/>
        <v>0</v>
      </c>
      <c r="BK62" s="270">
        <f t="shared" si="336"/>
        <v>-116895.00999999994</v>
      </c>
      <c r="BL62" s="270">
        <f t="shared" si="336"/>
        <v>-77298.85999999987</v>
      </c>
      <c r="BM62" s="270">
        <f t="shared" si="337"/>
        <v>-33156.420000000042</v>
      </c>
      <c r="BN62" s="270">
        <f t="shared" si="338"/>
        <v>-5154.3700000001409</v>
      </c>
      <c r="BO62" s="270">
        <f t="shared" si="339"/>
        <v>15248.869999999879</v>
      </c>
      <c r="BP62" s="270">
        <f t="shared" si="340"/>
        <v>18270.569999999978</v>
      </c>
      <c r="BQ62" s="270">
        <f t="shared" si="341"/>
        <v>24047.309999999998</v>
      </c>
      <c r="BR62" s="270">
        <f t="shared" si="342"/>
        <v>22129.609999999986</v>
      </c>
      <c r="BS62" s="270">
        <f t="shared" si="343"/>
        <v>29439.999999999971</v>
      </c>
      <c r="BT62" s="270">
        <f t="shared" si="344"/>
        <v>49331.320000000007</v>
      </c>
      <c r="BU62" s="272">
        <f t="shared" si="345"/>
        <v>49103.689999999944</v>
      </c>
      <c r="BV62" s="270">
        <f t="shared" si="345"/>
        <v>102305.95999999999</v>
      </c>
      <c r="BW62" s="270">
        <f t="shared" si="345"/>
        <v>118343.55999999995</v>
      </c>
      <c r="BX62" s="270">
        <f t="shared" si="346"/>
        <v>125628.69999999985</v>
      </c>
      <c r="BY62" s="273">
        <f t="shared" si="346"/>
        <v>159755.29999999999</v>
      </c>
    </row>
    <row r="63" spans="1:77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334"/>
        <v>0</v>
      </c>
      <c r="AZ63" s="74">
        <f t="shared" si="334"/>
        <v>0</v>
      </c>
      <c r="BA63" s="74">
        <f t="shared" si="334"/>
        <v>0</v>
      </c>
      <c r="BB63" s="74">
        <f t="shared" si="334"/>
        <v>0</v>
      </c>
      <c r="BC63" s="74">
        <f t="shared" si="334"/>
        <v>0</v>
      </c>
      <c r="BD63" s="73">
        <f t="shared" si="334"/>
        <v>0</v>
      </c>
      <c r="BE63" s="73">
        <f t="shared" si="334"/>
        <v>0</v>
      </c>
      <c r="BF63" s="98">
        <f t="shared" si="334"/>
        <v>0</v>
      </c>
      <c r="BG63" s="98">
        <f t="shared" si="334"/>
        <v>0</v>
      </c>
      <c r="BH63" s="98">
        <f t="shared" si="334"/>
        <v>0</v>
      </c>
      <c r="BI63" s="272">
        <f t="shared" si="335"/>
        <v>0</v>
      </c>
      <c r="BJ63" s="270">
        <f t="shared" si="336"/>
        <v>0</v>
      </c>
      <c r="BK63" s="270">
        <f t="shared" si="336"/>
        <v>23274.92</v>
      </c>
      <c r="BL63" s="270">
        <f t="shared" si="336"/>
        <v>17894.22</v>
      </c>
      <c r="BM63" s="270">
        <f t="shared" si="337"/>
        <v>11886.86</v>
      </c>
      <c r="BN63" s="270">
        <f t="shared" si="338"/>
        <v>21338.13</v>
      </c>
      <c r="BO63" s="270">
        <f t="shared" si="339"/>
        <v>-4042.3199999999997</v>
      </c>
      <c r="BP63" s="270">
        <f t="shared" si="340"/>
        <v>41069.82</v>
      </c>
      <c r="BQ63" s="270">
        <f t="shared" si="341"/>
        <v>-632.8799999999992</v>
      </c>
      <c r="BR63" s="270">
        <f t="shared" si="342"/>
        <v>-649.65000000000055</v>
      </c>
      <c r="BS63" s="270">
        <f t="shared" si="343"/>
        <v>0</v>
      </c>
      <c r="BT63" s="270">
        <f t="shared" si="344"/>
        <v>-650.09000000000015</v>
      </c>
      <c r="BU63" s="272">
        <f t="shared" si="345"/>
        <v>15443.719999999998</v>
      </c>
      <c r="BV63" s="270">
        <f t="shared" si="345"/>
        <v>0</v>
      </c>
      <c r="BW63" s="270">
        <f t="shared" si="345"/>
        <v>0</v>
      </c>
      <c r="BX63" s="270">
        <f t="shared" si="346"/>
        <v>0</v>
      </c>
      <c r="BY63" s="273">
        <f t="shared" si="346"/>
        <v>11015.91</v>
      </c>
    </row>
    <row r="64" spans="1:77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47">IF(D64=0,0,D64-P64)</f>
        <v>-284360.5100000063</v>
      </c>
      <c r="BA64" s="74">
        <f t="shared" si="347"/>
        <v>-524715.27999999095</v>
      </c>
      <c r="BB64" s="74">
        <f t="shared" si="347"/>
        <v>-646246.17999997828</v>
      </c>
      <c r="BC64" s="74">
        <f t="shared" si="347"/>
        <v>-827990.75000002235</v>
      </c>
      <c r="BD64" s="73">
        <f t="shared" si="347"/>
        <v>-1054845.0300000161</v>
      </c>
      <c r="BE64" s="73">
        <f t="shared" si="347"/>
        <v>-1492962.0000000093</v>
      </c>
      <c r="BF64" s="98">
        <f t="shared" si="347"/>
        <v>-2063494.4399999976</v>
      </c>
      <c r="BG64" s="98">
        <f t="shared" ref="BG64:BL64" si="348">IF(W64=0,0,K64-W64)</f>
        <v>-2366798.6899999734</v>
      </c>
      <c r="BH64" s="98">
        <f t="shared" si="348"/>
        <v>-2783314.820000032</v>
      </c>
      <c r="BI64" s="272">
        <f t="shared" si="348"/>
        <v>-3010463.6100000031</v>
      </c>
      <c r="BJ64" s="270">
        <f t="shared" si="348"/>
        <v>-3278460.730000006</v>
      </c>
      <c r="BK64" s="270">
        <f t="shared" si="348"/>
        <v>-3170514.5299999975</v>
      </c>
      <c r="BL64" s="270">
        <f t="shared" si="348"/>
        <v>-3156862.679999996</v>
      </c>
      <c r="BM64" s="270">
        <f t="shared" ref="BM64" si="349">IF(AC64=0,0,Q64-AC64)</f>
        <v>-3231443.1700000102</v>
      </c>
      <c r="BN64" s="270">
        <f t="shared" ref="BN64" si="350">IF(AD64=0,0,R64-AD64)</f>
        <v>-3153216.16</v>
      </c>
      <c r="BO64" s="270">
        <f t="shared" ref="BO64" si="351">IF(AE64=0,0,S64-AE64)</f>
        <v>-2580404.6700000074</v>
      </c>
      <c r="BP64" s="270">
        <f t="shared" ref="BP64" si="352">IF(AF64=0,0,T64-AF64)</f>
        <v>-2117486.9199999971</v>
      </c>
      <c r="BQ64" s="270">
        <f t="shared" ref="BQ64" si="353">IF(AG64=0,0,U64-AG64)</f>
        <v>-1690184.4100000011</v>
      </c>
      <c r="BR64" s="270">
        <f t="shared" ref="BR64" si="354">IF(AH64=0,0,V64-AH64)</f>
        <v>-1044538.1500000171</v>
      </c>
      <c r="BS64" s="270">
        <f t="shared" ref="BS64" si="355">IF(AI64=0,0,W64-AI64)</f>
        <v>-450765.25000000931</v>
      </c>
      <c r="BT64" s="270">
        <f t="shared" ref="BT64" si="356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Y64" si="357">IF(AN64=0,0,AB64-AN64)</f>
        <v>1705069.1000000052</v>
      </c>
      <c r="BY64" s="273">
        <f t="shared" si="357"/>
        <v>2063042.3699999955</v>
      </c>
    </row>
    <row r="65" spans="1:77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3"/>
    </row>
    <row r="66" spans="1:77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58">IF(C66=0,0,C66-O66)</f>
        <v>0</v>
      </c>
      <c r="AZ66" s="73">
        <f t="shared" si="358"/>
        <v>0</v>
      </c>
      <c r="BA66" s="73">
        <f t="shared" si="358"/>
        <v>0</v>
      </c>
      <c r="BB66" s="73">
        <f t="shared" si="358"/>
        <v>0</v>
      </c>
      <c r="BC66" s="73">
        <f t="shared" si="358"/>
        <v>0</v>
      </c>
      <c r="BD66" s="73">
        <f t="shared" si="358"/>
        <v>0</v>
      </c>
      <c r="BE66" s="73">
        <f t="shared" si="358"/>
        <v>0</v>
      </c>
      <c r="BF66" s="229">
        <f t="shared" si="358"/>
        <v>0</v>
      </c>
      <c r="BG66" s="229">
        <f t="shared" si="358"/>
        <v>0</v>
      </c>
      <c r="BH66" s="229">
        <f t="shared" si="358"/>
        <v>0</v>
      </c>
      <c r="BI66" s="272">
        <f t="shared" ref="BI66" si="359">IF(M66=0,0,M66-Y66)</f>
        <v>0</v>
      </c>
      <c r="BJ66" s="270">
        <f>IF(N66=0,0,N66-Z66)</f>
        <v>0</v>
      </c>
      <c r="BK66" s="270">
        <f>IF(O66=0,0,O66-AA66)</f>
        <v>-1640950.4999999977</v>
      </c>
      <c r="BL66" s="270">
        <f>IF(P66=0,0,P66-AB66)</f>
        <v>-1717447.1699999897</v>
      </c>
      <c r="BM66" s="270">
        <f t="shared" ref="BM66" si="360">IF(Q66=0,0,Q66-AC66)</f>
        <v>-1657482.2099999893</v>
      </c>
      <c r="BN66" s="270">
        <f t="shared" ref="BN66" si="361">IF(R66=0,0,R66-AD66)</f>
        <v>-2046073.4900000002</v>
      </c>
      <c r="BO66" s="270">
        <f t="shared" ref="BO66" si="362">IF(S66=0,0,S66-AE66)</f>
        <v>-842128.19999999972</v>
      </c>
      <c r="BP66" s="270">
        <f t="shared" ref="BP66" si="363">IF(T66=0,0,T66-AF66)</f>
        <v>-229613.05999999959</v>
      </c>
      <c r="BQ66" s="270">
        <f t="shared" ref="BQ66" si="364">IF(U66=0,0,U66-AG66)</f>
        <v>227922.74000000767</v>
      </c>
      <c r="BR66" s="270">
        <f t="shared" ref="BR66" si="365">IF(V66=0,0,V66-AH66)</f>
        <v>137364.07999999262</v>
      </c>
      <c r="BS66" s="270">
        <f t="shared" ref="BS66" si="366">IF(W66=0,0,W66-AI66)</f>
        <v>386073.99000000022</v>
      </c>
      <c r="BT66" s="270">
        <f t="shared" ref="BT66" si="367">IF(X66=0,0,X66-AJ66)</f>
        <v>778616.72999999858</v>
      </c>
      <c r="BU66" s="272">
        <f>IF(Y66=0,0,Y66-AK66)</f>
        <v>891252.87999999989</v>
      </c>
      <c r="BV66" s="270">
        <f>IF(Z66=0,0,Z66-AL66)</f>
        <v>1158285.7900000089</v>
      </c>
      <c r="BW66" s="270">
        <f>IF(AA66=0,0,AA66-AM66)</f>
        <v>1171798.4999999981</v>
      </c>
      <c r="BX66" s="270">
        <f t="shared" ref="BX66:BY66" si="368">IF(AB66=0,0,AB66-AN66)</f>
        <v>1454723.3199999984</v>
      </c>
      <c r="BY66" s="273">
        <f t="shared" si="368"/>
        <v>1851190.7100000018</v>
      </c>
    </row>
    <row r="67" spans="1:77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69">IF(C67=0,0,C67-O67)</f>
        <v>0</v>
      </c>
      <c r="AZ67" s="73">
        <f t="shared" si="369"/>
        <v>0</v>
      </c>
      <c r="BA67" s="73">
        <f t="shared" si="369"/>
        <v>0</v>
      </c>
      <c r="BB67" s="73">
        <f t="shared" si="369"/>
        <v>0</v>
      </c>
      <c r="BC67" s="73">
        <f t="shared" si="369"/>
        <v>0</v>
      </c>
      <c r="BD67" s="73">
        <f t="shared" si="369"/>
        <v>0</v>
      </c>
      <c r="BE67" s="73">
        <f t="shared" si="369"/>
        <v>0</v>
      </c>
      <c r="BF67" s="229">
        <f t="shared" si="369"/>
        <v>0</v>
      </c>
      <c r="BG67" s="229">
        <f t="shared" si="369"/>
        <v>0</v>
      </c>
      <c r="BH67" s="229">
        <f t="shared" si="369"/>
        <v>0</v>
      </c>
      <c r="BI67" s="272">
        <f t="shared" ref="BI67" si="370">IF(M67=0,0,M67-Y67)</f>
        <v>0</v>
      </c>
      <c r="BJ67" s="270">
        <f>IF(N67=0,0,N67-Z67)</f>
        <v>0</v>
      </c>
      <c r="BK67" s="270">
        <f>IF(O67=0,0,O67-AA67)</f>
        <v>-1626311.5399999935</v>
      </c>
      <c r="BL67" s="270">
        <f>IF(P67=0,0,P67-AB67)</f>
        <v>-1718643.2200000165</v>
      </c>
      <c r="BM67" s="270">
        <f t="shared" ref="BM67" si="371">IF(Q67=0,0,Q67-AC67)</f>
        <v>-1703036.7399999974</v>
      </c>
      <c r="BN67" s="270">
        <f t="shared" ref="BN67" si="372">IF(R67=0,0,R67-AD67)</f>
        <v>-1069604.169999999</v>
      </c>
      <c r="BO67" s="270">
        <f t="shared" ref="BO67" si="373">IF(S67=0,0,S67-AE67)</f>
        <v>-1701611.2499999963</v>
      </c>
      <c r="BP67" s="270">
        <f t="shared" ref="BP67" si="374">IF(T67=0,0,T67-AF67)</f>
        <v>-1749157.5099999942</v>
      </c>
      <c r="BQ67" s="270">
        <f t="shared" ref="BQ67" si="375">IF(U67=0,0,U67-AG67)</f>
        <v>-1639061.6199999992</v>
      </c>
      <c r="BR67" s="270">
        <f t="shared" ref="BR67" si="376">IF(V67=0,0,V67-AH67)</f>
        <v>-958555.35000000242</v>
      </c>
      <c r="BS67" s="270">
        <f t="shared" ref="BS67" si="377">IF(W67=0,0,W67-AI67)</f>
        <v>-767874.24000000767</v>
      </c>
      <c r="BT67" s="270">
        <f t="shared" ref="BT67" si="378">IF(X67=0,0,X67-AJ67)</f>
        <v>-162693</v>
      </c>
      <c r="BU67" s="272">
        <f>IF(Y67=0,0,Y67-AK67)</f>
        <v>-28531.429999992251</v>
      </c>
      <c r="BV67" s="270">
        <f>IF(Z67=0,0,Z67-AL67)</f>
        <v>-4873.9799999874085</v>
      </c>
      <c r="BW67" s="270">
        <f>IF(AA67=0,0,AA67-AM67)</f>
        <v>75049.479999980889</v>
      </c>
      <c r="BX67" s="270">
        <f t="shared" ref="BX67:BY67" si="379">IF(AB67=0,0,AB67-AN67)</f>
        <v>254414.47000002395</v>
      </c>
      <c r="BY67" s="273">
        <f t="shared" si="379"/>
        <v>217091.20999998972</v>
      </c>
    </row>
    <row r="68" spans="1:77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80">IF(C68=0,0,C68-O68)</f>
        <v>0</v>
      </c>
      <c r="AZ68" s="73">
        <f t="shared" si="380"/>
        <v>0</v>
      </c>
      <c r="BA68" s="73">
        <f t="shared" si="380"/>
        <v>0</v>
      </c>
      <c r="BB68" s="73">
        <f t="shared" si="380"/>
        <v>0</v>
      </c>
      <c r="BC68" s="73">
        <f t="shared" si="380"/>
        <v>0</v>
      </c>
      <c r="BD68" s="73">
        <f t="shared" si="380"/>
        <v>0</v>
      </c>
      <c r="BE68" s="73">
        <f t="shared" si="380"/>
        <v>0</v>
      </c>
      <c r="BF68" s="229">
        <f t="shared" si="380"/>
        <v>0</v>
      </c>
      <c r="BG68" s="229">
        <f t="shared" si="380"/>
        <v>0</v>
      </c>
      <c r="BH68" s="229">
        <f t="shared" si="380"/>
        <v>0</v>
      </c>
      <c r="BI68" s="272">
        <f t="shared" ref="BI68:BI70" si="381">IF(M68=0,0,M68-Y68)</f>
        <v>0</v>
      </c>
      <c r="BJ68" s="270">
        <f t="shared" ref="BJ68:BL70" si="382">IF(N68=0,0,N68-Z68)</f>
        <v>0</v>
      </c>
      <c r="BK68" s="270">
        <f t="shared" si="382"/>
        <v>-6347.1400000000431</v>
      </c>
      <c r="BL68" s="270">
        <f t="shared" si="382"/>
        <v>-716.34000000002561</v>
      </c>
      <c r="BM68" s="270">
        <f t="shared" ref="BM68:BM70" si="383">IF(Q68=0,0,Q68-AC68)</f>
        <v>-1700.859999999986</v>
      </c>
      <c r="BN68" s="270">
        <f t="shared" ref="BN68:BN70" si="384">IF(R68=0,0,R68-AD68)</f>
        <v>6477.2199999999575</v>
      </c>
      <c r="BO68" s="270">
        <f t="shared" ref="BO68:BO70" si="385">IF(S68=0,0,S68-AE68)</f>
        <v>7637.0199999999895</v>
      </c>
      <c r="BP68" s="270">
        <f t="shared" ref="BP68:BP70" si="386">IF(T68=0,0,T68-AF68)</f>
        <v>4215.3800000000338</v>
      </c>
      <c r="BQ68" s="270">
        <f t="shared" ref="BQ68:BQ70" si="387">IF(U68=0,0,U68-AG68)</f>
        <v>6417.7600000000384</v>
      </c>
      <c r="BR68" s="270">
        <f t="shared" ref="BR68:BR70" si="388">IF(V68=0,0,V68-AH68)</f>
        <v>11293.659999999916</v>
      </c>
      <c r="BS68" s="270">
        <f t="shared" ref="BS68:BS70" si="389">IF(W68=0,0,W68-AI68)</f>
        <v>13384.919999999955</v>
      </c>
      <c r="BT68" s="270">
        <f t="shared" ref="BT68:BT70" si="390">IF(X68=0,0,X68-AJ68)</f>
        <v>7226.1599999999744</v>
      </c>
      <c r="BU68" s="272">
        <f t="shared" ref="BU68:BW70" si="391">IF(Y68=0,0,Y68-AK68)</f>
        <v>11318.289999999935</v>
      </c>
      <c r="BV68" s="270">
        <f t="shared" si="391"/>
        <v>10714.51999999999</v>
      </c>
      <c r="BW68" s="270">
        <f t="shared" si="391"/>
        <v>296.52000000004773</v>
      </c>
      <c r="BX68" s="270">
        <f t="shared" ref="BX68:BY70" si="392">IF(AB68=0,0,AB68-AN68)</f>
        <v>14447.979999999996</v>
      </c>
      <c r="BY68" s="273">
        <f t="shared" si="392"/>
        <v>23996.910000000003</v>
      </c>
    </row>
    <row r="69" spans="1:77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80"/>
        <v>0</v>
      </c>
      <c r="AZ69" s="73">
        <f t="shared" si="380"/>
        <v>0</v>
      </c>
      <c r="BA69" s="73">
        <f t="shared" si="380"/>
        <v>0</v>
      </c>
      <c r="BB69" s="73">
        <f t="shared" si="380"/>
        <v>0</v>
      </c>
      <c r="BC69" s="73">
        <f t="shared" si="380"/>
        <v>0</v>
      </c>
      <c r="BD69" s="73">
        <f t="shared" si="380"/>
        <v>0</v>
      </c>
      <c r="BE69" s="73">
        <f t="shared" si="380"/>
        <v>0</v>
      </c>
      <c r="BF69" s="229">
        <f t="shared" si="380"/>
        <v>0</v>
      </c>
      <c r="BG69" s="229">
        <f t="shared" si="380"/>
        <v>0</v>
      </c>
      <c r="BH69" s="229">
        <f t="shared" si="380"/>
        <v>0</v>
      </c>
      <c r="BI69" s="272">
        <f t="shared" si="381"/>
        <v>0</v>
      </c>
      <c r="BJ69" s="270">
        <f t="shared" si="382"/>
        <v>0</v>
      </c>
      <c r="BK69" s="270">
        <f t="shared" si="382"/>
        <v>-43864.04999999993</v>
      </c>
      <c r="BL69" s="270">
        <f t="shared" si="382"/>
        <v>161343.24</v>
      </c>
      <c r="BM69" s="270">
        <f t="shared" si="383"/>
        <v>139640.72999999998</v>
      </c>
      <c r="BN69" s="270">
        <f t="shared" si="384"/>
        <v>78923.129999999946</v>
      </c>
      <c r="BO69" s="270">
        <f t="shared" si="385"/>
        <v>28336.600000000035</v>
      </c>
      <c r="BP69" s="270">
        <f t="shared" si="386"/>
        <v>55618.809999999939</v>
      </c>
      <c r="BQ69" s="270">
        <f t="shared" si="387"/>
        <v>18992.990000000049</v>
      </c>
      <c r="BR69" s="270">
        <f t="shared" si="388"/>
        <v>-5969.7100000001956</v>
      </c>
      <c r="BS69" s="270">
        <f t="shared" si="389"/>
        <v>65363.409999999916</v>
      </c>
      <c r="BT69" s="270">
        <f t="shared" si="390"/>
        <v>37255.320000000007</v>
      </c>
      <c r="BU69" s="272">
        <f t="shared" si="391"/>
        <v>-43611.180000000168</v>
      </c>
      <c r="BV69" s="270">
        <f t="shared" si="391"/>
        <v>54928.130000000179</v>
      </c>
      <c r="BW69" s="270">
        <f t="shared" si="391"/>
        <v>45275.619999999995</v>
      </c>
      <c r="BX69" s="270">
        <f t="shared" si="392"/>
        <v>132120.64000000007</v>
      </c>
      <c r="BY69" s="273">
        <f t="shared" si="392"/>
        <v>175255.92999999993</v>
      </c>
    </row>
    <row r="70" spans="1:77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80"/>
        <v>0</v>
      </c>
      <c r="AZ70" s="73">
        <f t="shared" si="380"/>
        <v>0</v>
      </c>
      <c r="BA70" s="73">
        <f t="shared" si="380"/>
        <v>0</v>
      </c>
      <c r="BB70" s="73">
        <f t="shared" si="380"/>
        <v>0</v>
      </c>
      <c r="BC70" s="73">
        <f t="shared" si="380"/>
        <v>0</v>
      </c>
      <c r="BD70" s="73">
        <f t="shared" si="380"/>
        <v>0</v>
      </c>
      <c r="BE70" s="73">
        <f t="shared" si="380"/>
        <v>0</v>
      </c>
      <c r="BF70" s="229">
        <f t="shared" si="380"/>
        <v>0</v>
      </c>
      <c r="BG70" s="229">
        <f t="shared" si="380"/>
        <v>0</v>
      </c>
      <c r="BH70" s="229">
        <f t="shared" si="380"/>
        <v>0</v>
      </c>
      <c r="BI70" s="272">
        <f t="shared" si="381"/>
        <v>0</v>
      </c>
      <c r="BJ70" s="270">
        <f t="shared" si="382"/>
        <v>0</v>
      </c>
      <c r="BK70" s="270">
        <f t="shared" si="382"/>
        <v>435555.61999999988</v>
      </c>
      <c r="BL70" s="270">
        <f t="shared" si="382"/>
        <v>191541.86000000004</v>
      </c>
      <c r="BM70" s="270">
        <f t="shared" si="383"/>
        <v>-17401.760000000009</v>
      </c>
      <c r="BN70" s="270">
        <f t="shared" si="384"/>
        <v>-23053.76999999999</v>
      </c>
      <c r="BO70" s="270">
        <f t="shared" si="385"/>
        <v>-183964.46</v>
      </c>
      <c r="BP70" s="270">
        <f t="shared" si="386"/>
        <v>30490.299999999988</v>
      </c>
      <c r="BQ70" s="270">
        <f t="shared" si="387"/>
        <v>-10384.959999999992</v>
      </c>
      <c r="BR70" s="270">
        <f t="shared" si="388"/>
        <v>36258.660000000003</v>
      </c>
      <c r="BS70" s="270">
        <f t="shared" si="389"/>
        <v>-26186.809999999998</v>
      </c>
      <c r="BT70" s="270">
        <f t="shared" si="390"/>
        <v>49566.91</v>
      </c>
      <c r="BU70" s="272">
        <f t="shared" si="391"/>
        <v>29173.760000000009</v>
      </c>
      <c r="BV70" s="270">
        <f t="shared" si="391"/>
        <v>-238580.49000000002</v>
      </c>
      <c r="BW70" s="270">
        <f t="shared" si="391"/>
        <v>-165086.21000000005</v>
      </c>
      <c r="BX70" s="270">
        <f t="shared" si="392"/>
        <v>-154712.10999999999</v>
      </c>
      <c r="BY70" s="273">
        <f t="shared" si="392"/>
        <v>167714.65</v>
      </c>
    </row>
    <row r="71" spans="1:77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/>
      <c r="AQ71" s="328"/>
      <c r="AR71" s="328"/>
      <c r="AS71" s="328"/>
      <c r="AT71" s="328"/>
      <c r="AU71" s="328"/>
      <c r="AV71" s="156"/>
      <c r="AW71" s="142"/>
      <c r="AX71" s="156"/>
      <c r="AY71" s="76">
        <f>C71-O71</f>
        <v>-310260.70000000857</v>
      </c>
      <c r="AZ71" s="179">
        <f t="shared" ref="AZ71:BF71" si="393">IF(D71=0,0,D71-P71)</f>
        <v>-660326.19000000879</v>
      </c>
      <c r="BA71" s="179">
        <f t="shared" si="393"/>
        <v>-736035.77000001073</v>
      </c>
      <c r="BB71" s="179">
        <f t="shared" si="393"/>
        <v>-768470.40999997966</v>
      </c>
      <c r="BC71" s="179">
        <f t="shared" si="393"/>
        <v>-1275015.2900000215</v>
      </c>
      <c r="BD71" s="179">
        <f t="shared" si="393"/>
        <v>-1674238.3500000164</v>
      </c>
      <c r="BE71" s="179">
        <f t="shared" si="393"/>
        <v>-1984451.1500000227</v>
      </c>
      <c r="BF71" s="230">
        <f t="shared" si="393"/>
        <v>-2732209.0700000003</v>
      </c>
      <c r="BG71" s="142">
        <f t="shared" ref="BG71:BL71" si="394">IF(W71=0,0,K71-W71)</f>
        <v>-2640165.5799999703</v>
      </c>
      <c r="BH71" s="142">
        <f t="shared" si="394"/>
        <v>-3102555.5800000317</v>
      </c>
      <c r="BI71" s="295">
        <f t="shared" si="394"/>
        <v>-3346612.9200000027</v>
      </c>
      <c r="BJ71" s="314">
        <f t="shared" si="394"/>
        <v>-3358039.8200000133</v>
      </c>
      <c r="BK71" s="314">
        <f t="shared" si="394"/>
        <v>-2881917.4499999844</v>
      </c>
      <c r="BL71" s="314">
        <f t="shared" si="394"/>
        <v>-3083921.6300000064</v>
      </c>
      <c r="BM71" s="314">
        <f t="shared" ref="BM71" si="395">IF(AC71=0,0,Q71-AC71)</f>
        <v>-3239980.8399999849</v>
      </c>
      <c r="BN71" s="314">
        <f t="shared" ref="BN71" si="396">IF(AD71=0,0,R71-AD71)</f>
        <v>-3053330.5400000047</v>
      </c>
      <c r="BO71" s="314">
        <f t="shared" ref="BO71" si="397">IF(AE71=0,0,S71-AE71)</f>
        <v>-2691729.9100000076</v>
      </c>
      <c r="BP71" s="314">
        <f t="shared" ref="BP71" si="398">IF(AF71=0,0,T71-AF71)</f>
        <v>-1888445.9600000009</v>
      </c>
      <c r="BQ71" s="314">
        <f t="shared" ref="BQ71" si="399">IF(AG71=0,0,U71-AG71)</f>
        <v>-1396113.2399999965</v>
      </c>
      <c r="BR71" s="314">
        <f t="shared" ref="BR71" si="400">IF(AH71=0,0,V71-AH71)</f>
        <v>-779609.31000001356</v>
      </c>
      <c r="BS71" s="314">
        <f t="shared" ref="BS71" si="401">IF(AI71=0,0,W71-AI71)</f>
        <v>-329239.0600000117</v>
      </c>
      <c r="BT71" s="314">
        <f t="shared" ref="BT71" si="402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Y71" si="403">IF(AN71=0,0,AB71-AN71)</f>
        <v>1700994.3000000231</v>
      </c>
      <c r="BY71" s="296">
        <f t="shared" si="403"/>
        <v>2435249.4099999908</v>
      </c>
    </row>
    <row r="72" spans="1:77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298"/>
    </row>
    <row r="73" spans="1:77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404">C73-O73</f>
        <v>-61441</v>
      </c>
      <c r="AZ73" s="77">
        <f t="shared" si="404"/>
        <v>-264545</v>
      </c>
      <c r="BA73" s="77">
        <f t="shared" ref="BA73:BH77" si="405">IF(Q73=0,0,E73-Q73)</f>
        <v>-595110</v>
      </c>
      <c r="BB73" s="77">
        <f t="shared" si="405"/>
        <v>-3265983</v>
      </c>
      <c r="BC73" s="77">
        <f t="shared" si="405"/>
        <v>-1554309</v>
      </c>
      <c r="BD73" s="77">
        <f t="shared" si="405"/>
        <v>-1990490</v>
      </c>
      <c r="BE73" s="77">
        <f t="shared" si="405"/>
        <v>-2442822</v>
      </c>
      <c r="BF73" s="183">
        <f t="shared" si="405"/>
        <v>886325</v>
      </c>
      <c r="BG73" s="183">
        <f t="shared" si="405"/>
        <v>-342365</v>
      </c>
      <c r="BH73" s="210">
        <f t="shared" si="405"/>
        <v>-797330</v>
      </c>
      <c r="BI73" s="284">
        <f t="shared" ref="BI73:BI77" si="406">IF(Y73=0,0,M73-Y73)</f>
        <v>-131581</v>
      </c>
      <c r="BJ73" s="221">
        <f t="shared" ref="BJ73:BL77" si="407">IF(Z73=0,0,N73-Z73)</f>
        <v>-1317994</v>
      </c>
      <c r="BK73" s="221">
        <f t="shared" si="407"/>
        <v>-1490975</v>
      </c>
      <c r="BL73" s="221">
        <f t="shared" si="407"/>
        <v>933036</v>
      </c>
      <c r="BM73" s="221">
        <f t="shared" ref="BM73:BM77" si="408">IF(AC73=0,0,Q73-AC73)</f>
        <v>475654</v>
      </c>
      <c r="BN73" s="221">
        <f t="shared" ref="BN73:BN77" si="409">IF(AD73=0,0,R73-AD73)</f>
        <v>189409</v>
      </c>
      <c r="BO73" s="221">
        <f t="shared" ref="BO73" si="410">IF(AE73=0,0,S73-AE73)</f>
        <v>1843966</v>
      </c>
      <c r="BP73" s="221">
        <f t="shared" ref="BP73" si="411">IF(AF73=0,0,T73-AF73)</f>
        <v>2396154</v>
      </c>
      <c r="BQ73" s="221">
        <f t="shared" ref="BQ73" si="412">IF(AG73=0,0,U73-AG73)</f>
        <v>-346162</v>
      </c>
      <c r="BR73" s="221">
        <f t="shared" ref="BR73" si="413">IF(AH73=0,0,V73-AH73)</f>
        <v>-211905</v>
      </c>
      <c r="BS73" s="221">
        <f t="shared" ref="BS73" si="414">IF(AI73=0,0,W73-AI73)</f>
        <v>410740</v>
      </c>
      <c r="BT73" s="221">
        <f t="shared" ref="BT73" si="415">IF(AJ73=0,0,X73-AJ73)</f>
        <v>1023844</v>
      </c>
      <c r="BU73" s="284">
        <f t="shared" ref="BU73:BW77" si="416">IF(AK73=0,0,Y73-AK73)</f>
        <v>-542399</v>
      </c>
      <c r="BV73" s="221">
        <f t="shared" si="416"/>
        <v>323412</v>
      </c>
      <c r="BW73" s="221">
        <f t="shared" si="416"/>
        <v>1427448</v>
      </c>
      <c r="BX73" s="221">
        <f t="shared" ref="BX73:BY77" si="417">IF(AN73=0,0,AB73-AN73)</f>
        <v>134330</v>
      </c>
      <c r="BY73" s="221">
        <f t="shared" si="417"/>
        <v>160670</v>
      </c>
    </row>
    <row r="74" spans="1:77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404"/>
        <v>363278</v>
      </c>
      <c r="AZ74" s="77">
        <f t="shared" si="404"/>
        <v>230691</v>
      </c>
      <c r="BA74" s="77">
        <f t="shared" si="405"/>
        <v>116713</v>
      </c>
      <c r="BB74" s="77">
        <f t="shared" si="405"/>
        <v>-281909</v>
      </c>
      <c r="BC74" s="77">
        <f t="shared" si="405"/>
        <v>-83798</v>
      </c>
      <c r="BD74" s="77">
        <f t="shared" si="405"/>
        <v>-342440</v>
      </c>
      <c r="BE74" s="77">
        <f t="shared" si="405"/>
        <v>-427889</v>
      </c>
      <c r="BF74" s="183">
        <f t="shared" si="405"/>
        <v>92167</v>
      </c>
      <c r="BG74" s="183">
        <f t="shared" si="405"/>
        <v>-222522</v>
      </c>
      <c r="BH74" s="210">
        <f t="shared" si="405"/>
        <v>-179775</v>
      </c>
      <c r="BI74" s="284">
        <f t="shared" si="406"/>
        <v>-63404</v>
      </c>
      <c r="BJ74" s="221">
        <f t="shared" si="407"/>
        <v>-357752</v>
      </c>
      <c r="BK74" s="221">
        <f t="shared" si="407"/>
        <v>-494673</v>
      </c>
      <c r="BL74" s="221">
        <f t="shared" si="407"/>
        <v>-63665</v>
      </c>
      <c r="BM74" s="221">
        <f t="shared" si="408"/>
        <v>-219411</v>
      </c>
      <c r="BN74" s="221">
        <f t="shared" si="409"/>
        <v>-29333</v>
      </c>
      <c r="BO74" s="221">
        <f t="shared" ref="BO74:BO77" si="418">IF(AE74=0,0,S74-AE74)</f>
        <v>-365538</v>
      </c>
      <c r="BP74" s="221">
        <f t="shared" ref="BP74:BP77" si="419">IF(AF74=0,0,T74-AF74)</f>
        <v>-563823</v>
      </c>
      <c r="BQ74" s="221">
        <f t="shared" ref="BQ74:BQ77" si="420">IF(AG74=0,0,U74-AG74)</f>
        <v>-600746</v>
      </c>
      <c r="BR74" s="221">
        <f t="shared" ref="BR74:BR77" si="421">IF(AH74=0,0,V74-AH74)</f>
        <v>-468473</v>
      </c>
      <c r="BS74" s="221">
        <f t="shared" ref="BS74:BS77" si="422">IF(AI74=0,0,W74-AI74)</f>
        <v>-233585</v>
      </c>
      <c r="BT74" s="221">
        <f t="shared" ref="BT74:BT77" si="423">IF(AJ74=0,0,X74-AJ74)</f>
        <v>-380011</v>
      </c>
      <c r="BU74" s="284">
        <f t="shared" si="416"/>
        <v>-714734</v>
      </c>
      <c r="BV74" s="221">
        <f t="shared" si="416"/>
        <v>-597496</v>
      </c>
      <c r="BW74" s="221">
        <f t="shared" si="416"/>
        <v>-298346</v>
      </c>
      <c r="BX74" s="221">
        <f t="shared" si="417"/>
        <v>-372069</v>
      </c>
      <c r="BY74" s="285">
        <f t="shared" si="417"/>
        <v>-341167</v>
      </c>
    </row>
    <row r="75" spans="1:77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404"/>
        <v>79768</v>
      </c>
      <c r="AZ75" s="77">
        <f t="shared" si="404"/>
        <v>120571</v>
      </c>
      <c r="BA75" s="77">
        <f t="shared" si="405"/>
        <v>73037</v>
      </c>
      <c r="BB75" s="77">
        <f t="shared" si="405"/>
        <v>5191</v>
      </c>
      <c r="BC75" s="77">
        <f t="shared" si="405"/>
        <v>6321</v>
      </c>
      <c r="BD75" s="77">
        <f t="shared" si="405"/>
        <v>-5199</v>
      </c>
      <c r="BE75" s="77">
        <f t="shared" si="405"/>
        <v>-73560</v>
      </c>
      <c r="BF75" s="183">
        <f t="shared" si="405"/>
        <v>72920</v>
      </c>
      <c r="BG75" s="183">
        <f t="shared" si="405"/>
        <v>-657</v>
      </c>
      <c r="BH75" s="210">
        <f t="shared" si="405"/>
        <v>23019</v>
      </c>
      <c r="BI75" s="284">
        <f t="shared" si="406"/>
        <v>4711</v>
      </c>
      <c r="BJ75" s="221">
        <f t="shared" si="407"/>
        <v>-39673</v>
      </c>
      <c r="BK75" s="221">
        <f t="shared" si="407"/>
        <v>-114414</v>
      </c>
      <c r="BL75" s="221">
        <f t="shared" si="407"/>
        <v>-55971</v>
      </c>
      <c r="BM75" s="221">
        <f t="shared" si="408"/>
        <v>-50228</v>
      </c>
      <c r="BN75" s="221">
        <f t="shared" si="409"/>
        <v>-19098</v>
      </c>
      <c r="BO75" s="221">
        <f t="shared" si="418"/>
        <v>-10321</v>
      </c>
      <c r="BP75" s="221">
        <f t="shared" si="419"/>
        <v>-24418</v>
      </c>
      <c r="BQ75" s="221">
        <f t="shared" si="420"/>
        <v>-21911</v>
      </c>
      <c r="BR75" s="221">
        <f t="shared" si="421"/>
        <v>-41540</v>
      </c>
      <c r="BS75" s="221">
        <f t="shared" si="422"/>
        <v>-9445</v>
      </c>
      <c r="BT75" s="221">
        <f t="shared" si="423"/>
        <v>-54879</v>
      </c>
      <c r="BU75" s="284">
        <f t="shared" si="416"/>
        <v>-96957</v>
      </c>
      <c r="BV75" s="221">
        <f t="shared" si="416"/>
        <v>-81097</v>
      </c>
      <c r="BW75" s="221">
        <f t="shared" si="416"/>
        <v>12350</v>
      </c>
      <c r="BX75" s="221">
        <f t="shared" si="417"/>
        <v>-5225</v>
      </c>
      <c r="BY75" s="285">
        <f t="shared" si="417"/>
        <v>-9037</v>
      </c>
    </row>
    <row r="76" spans="1:77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404"/>
        <v>-381178</v>
      </c>
      <c r="AZ76" s="77">
        <f t="shared" si="404"/>
        <v>1181150</v>
      </c>
      <c r="BA76" s="77">
        <f t="shared" si="405"/>
        <v>1504071</v>
      </c>
      <c r="BB76" s="77">
        <f t="shared" si="405"/>
        <v>148179</v>
      </c>
      <c r="BC76" s="77">
        <f t="shared" si="405"/>
        <v>617787</v>
      </c>
      <c r="BD76" s="77">
        <f t="shared" si="405"/>
        <v>722114</v>
      </c>
      <c r="BE76" s="77">
        <f t="shared" si="405"/>
        <v>-910193</v>
      </c>
      <c r="BF76" s="183">
        <f t="shared" si="405"/>
        <v>1074004</v>
      </c>
      <c r="BG76" s="183">
        <f t="shared" si="405"/>
        <v>40067</v>
      </c>
      <c r="BH76" s="210">
        <f t="shared" si="405"/>
        <v>21644</v>
      </c>
      <c r="BI76" s="284">
        <f t="shared" si="406"/>
        <v>942437</v>
      </c>
      <c r="BJ76" s="221">
        <f t="shared" si="407"/>
        <v>185414</v>
      </c>
      <c r="BK76" s="221">
        <f t="shared" si="407"/>
        <v>228494</v>
      </c>
      <c r="BL76" s="221">
        <f t="shared" si="407"/>
        <v>-284229</v>
      </c>
      <c r="BM76" s="221">
        <f t="shared" si="408"/>
        <v>-874327</v>
      </c>
      <c r="BN76" s="221">
        <f t="shared" si="409"/>
        <v>-654390</v>
      </c>
      <c r="BO76" s="221">
        <f t="shared" si="418"/>
        <v>203871</v>
      </c>
      <c r="BP76" s="221">
        <f t="shared" si="419"/>
        <v>117091</v>
      </c>
      <c r="BQ76" s="221">
        <f t="shared" si="420"/>
        <v>-57838</v>
      </c>
      <c r="BR76" s="221">
        <f t="shared" si="421"/>
        <v>-287960</v>
      </c>
      <c r="BS76" s="221">
        <f t="shared" si="422"/>
        <v>293541</v>
      </c>
      <c r="BT76" s="221">
        <f t="shared" si="423"/>
        <v>-159875</v>
      </c>
      <c r="BU76" s="284">
        <f t="shared" si="416"/>
        <v>-497321</v>
      </c>
      <c r="BV76" s="221">
        <f t="shared" si="416"/>
        <v>-336236</v>
      </c>
      <c r="BW76" s="221">
        <f t="shared" si="416"/>
        <v>164037</v>
      </c>
      <c r="BX76" s="221">
        <f t="shared" si="417"/>
        <v>-241357</v>
      </c>
      <c r="BY76" s="285">
        <f t="shared" si="417"/>
        <v>-266505</v>
      </c>
    </row>
    <row r="77" spans="1:77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404"/>
        <v>-248861</v>
      </c>
      <c r="AZ77" s="77">
        <f t="shared" si="404"/>
        <v>2389446</v>
      </c>
      <c r="BA77" s="77">
        <f t="shared" si="405"/>
        <v>1727355</v>
      </c>
      <c r="BB77" s="77">
        <f t="shared" si="405"/>
        <v>635828</v>
      </c>
      <c r="BC77" s="77">
        <f t="shared" si="405"/>
        <v>287130</v>
      </c>
      <c r="BD77" s="77">
        <f t="shared" si="405"/>
        <v>1491482</v>
      </c>
      <c r="BE77" s="77">
        <f t="shared" si="405"/>
        <v>-945433</v>
      </c>
      <c r="BF77" s="183">
        <f t="shared" si="405"/>
        <v>1616213</v>
      </c>
      <c r="BG77" s="183">
        <f t="shared" si="405"/>
        <v>-537803</v>
      </c>
      <c r="BH77" s="210">
        <f t="shared" si="405"/>
        <v>559783</v>
      </c>
      <c r="BI77" s="284">
        <f t="shared" si="406"/>
        <v>76175</v>
      </c>
      <c r="BJ77" s="221">
        <f t="shared" si="407"/>
        <v>410039</v>
      </c>
      <c r="BK77" s="221">
        <f t="shared" si="407"/>
        <v>-86974</v>
      </c>
      <c r="BL77" s="221">
        <f t="shared" si="407"/>
        <v>-2736625</v>
      </c>
      <c r="BM77" s="221">
        <f t="shared" si="408"/>
        <v>-3428949</v>
      </c>
      <c r="BN77" s="221">
        <f t="shared" si="409"/>
        <v>-1774342</v>
      </c>
      <c r="BO77" s="221">
        <f t="shared" si="418"/>
        <v>-2016192</v>
      </c>
      <c r="BP77" s="221">
        <f t="shared" si="419"/>
        <v>-749203</v>
      </c>
      <c r="BQ77" s="221">
        <f t="shared" si="420"/>
        <v>-380353</v>
      </c>
      <c r="BR77" s="221">
        <f t="shared" si="421"/>
        <v>-2387212</v>
      </c>
      <c r="BS77" s="221">
        <f t="shared" si="422"/>
        <v>-176894</v>
      </c>
      <c r="BT77" s="221">
        <f t="shared" si="423"/>
        <v>-864932</v>
      </c>
      <c r="BU77" s="284">
        <f t="shared" si="416"/>
        <v>-1959127</v>
      </c>
      <c r="BV77" s="221">
        <f t="shared" si="416"/>
        <v>282517</v>
      </c>
      <c r="BW77" s="221">
        <f t="shared" si="416"/>
        <v>-331116</v>
      </c>
      <c r="BX77" s="221">
        <f t="shared" si="417"/>
        <v>-1686116</v>
      </c>
      <c r="BY77" s="285">
        <f t="shared" si="417"/>
        <v>572054</v>
      </c>
    </row>
    <row r="78" spans="1:77" x14ac:dyDescent="0.25">
      <c r="A78" s="4"/>
      <c r="B78" s="35" t="s">
        <v>46</v>
      </c>
      <c r="C78" s="139">
        <f t="shared" ref="C78:V78" si="424">SUM(C73:C77)</f>
        <v>37217131</v>
      </c>
      <c r="D78" s="77">
        <f t="shared" si="424"/>
        <v>33590419</v>
      </c>
      <c r="E78" s="77">
        <f t="shared" si="424"/>
        <v>32624080</v>
      </c>
      <c r="F78" s="77">
        <f t="shared" si="424"/>
        <v>32093452</v>
      </c>
      <c r="G78" s="77">
        <f t="shared" si="424"/>
        <v>40583892</v>
      </c>
      <c r="H78" s="77">
        <f t="shared" si="424"/>
        <v>40810118</v>
      </c>
      <c r="I78" s="77">
        <f t="shared" si="424"/>
        <v>33055094</v>
      </c>
      <c r="J78" s="77">
        <f t="shared" si="424"/>
        <v>34717807</v>
      </c>
      <c r="K78" s="77">
        <f t="shared" si="424"/>
        <v>32964524</v>
      </c>
      <c r="L78" s="77">
        <f t="shared" si="424"/>
        <v>37771784</v>
      </c>
      <c r="M78" s="77">
        <f t="shared" si="424"/>
        <v>39345722</v>
      </c>
      <c r="N78" s="158">
        <f t="shared" si="424"/>
        <v>38828416</v>
      </c>
      <c r="O78" s="77">
        <f t="shared" si="424"/>
        <v>37465565</v>
      </c>
      <c r="P78" s="183">
        <f t="shared" si="424"/>
        <v>29933106</v>
      </c>
      <c r="Q78" s="183">
        <f t="shared" si="424"/>
        <v>29798014</v>
      </c>
      <c r="R78" s="77">
        <f t="shared" si="424"/>
        <v>34852146</v>
      </c>
      <c r="S78" s="77">
        <f t="shared" si="424"/>
        <v>41310761</v>
      </c>
      <c r="T78" s="77">
        <f t="shared" si="424"/>
        <v>40934651</v>
      </c>
      <c r="U78" s="77">
        <f t="shared" si="424"/>
        <v>37854991</v>
      </c>
      <c r="V78" s="183">
        <f t="shared" si="424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425">SUM(AY73:AY77)</f>
        <v>-248434</v>
      </c>
      <c r="AZ78" s="77">
        <f t="shared" si="425"/>
        <v>3657313</v>
      </c>
      <c r="BA78" s="77">
        <f t="shared" si="425"/>
        <v>2826066</v>
      </c>
      <c r="BB78" s="77">
        <f t="shared" si="425"/>
        <v>-2758694</v>
      </c>
      <c r="BC78" s="77">
        <f t="shared" si="425"/>
        <v>-726869</v>
      </c>
      <c r="BD78" s="77">
        <f t="shared" si="425"/>
        <v>-124533</v>
      </c>
      <c r="BE78" s="77">
        <f t="shared" si="425"/>
        <v>-4799897</v>
      </c>
      <c r="BF78" s="183">
        <f t="shared" si="425"/>
        <v>3741629</v>
      </c>
      <c r="BG78" s="183">
        <f t="shared" si="425"/>
        <v>-1063280</v>
      </c>
      <c r="BH78" s="210">
        <f t="shared" si="425"/>
        <v>-372659</v>
      </c>
      <c r="BI78" s="284">
        <f t="shared" ref="BI78:BJ78" si="426">SUM(BI73:BI77)</f>
        <v>828338</v>
      </c>
      <c r="BJ78" s="221">
        <f t="shared" si="426"/>
        <v>-1119966</v>
      </c>
      <c r="BK78" s="221">
        <f t="shared" ref="BK78:BL78" si="427">SUM(BK73:BK77)</f>
        <v>-1958542</v>
      </c>
      <c r="BL78" s="221">
        <f t="shared" si="427"/>
        <v>-2207454</v>
      </c>
      <c r="BM78" s="221">
        <f t="shared" ref="BM78:BN78" si="428">SUM(BM73:BM77)</f>
        <v>-4097261</v>
      </c>
      <c r="BN78" s="221">
        <f t="shared" si="428"/>
        <v>-2287754</v>
      </c>
      <c r="BO78" s="221">
        <f t="shared" ref="BO78:BT78" si="429">SUM(BO73:BO77)</f>
        <v>-344214</v>
      </c>
      <c r="BP78" s="221">
        <f t="shared" si="429"/>
        <v>1175801</v>
      </c>
      <c r="BQ78" s="221">
        <f t="shared" si="429"/>
        <v>-1407010</v>
      </c>
      <c r="BR78" s="221">
        <f t="shared" si="429"/>
        <v>-3397090</v>
      </c>
      <c r="BS78" s="221">
        <f t="shared" si="429"/>
        <v>284357</v>
      </c>
      <c r="BT78" s="221">
        <f t="shared" si="429"/>
        <v>-435853</v>
      </c>
      <c r="BU78" s="284">
        <f t="shared" ref="BU78:BV78" si="430">SUM(BU73:BU77)</f>
        <v>-3810538</v>
      </c>
      <c r="BV78" s="221">
        <f t="shared" si="430"/>
        <v>-408900</v>
      </c>
      <c r="BW78" s="221">
        <f t="shared" ref="BW78:BY78" si="431">SUM(BW73:BW77)</f>
        <v>974373</v>
      </c>
      <c r="BX78" s="221">
        <f t="shared" si="431"/>
        <v>-2170437</v>
      </c>
      <c r="BY78" s="285">
        <f t="shared" si="431"/>
        <v>116015</v>
      </c>
    </row>
    <row r="79" spans="1:77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68"/>
    </row>
    <row r="80" spans="1:77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432">C80-O80</f>
        <v>-69013.959999999497</v>
      </c>
      <c r="AZ80" s="74">
        <f t="shared" si="432"/>
        <v>-116730.38000000175</v>
      </c>
      <c r="BA80" s="74">
        <f t="shared" ref="BA80:BH84" si="433">IF(Q80=0,0,E80-Q80)</f>
        <v>-189756.54000000004</v>
      </c>
      <c r="BB80" s="74">
        <f t="shared" si="433"/>
        <v>-748270.24000001373</v>
      </c>
      <c r="BC80" s="74">
        <f t="shared" si="433"/>
        <v>-459792.31000001356</v>
      </c>
      <c r="BD80" s="74">
        <f t="shared" si="433"/>
        <v>-497546.95000001322</v>
      </c>
      <c r="BE80" s="74">
        <f t="shared" si="433"/>
        <v>-586264.34000001289</v>
      </c>
      <c r="BF80" s="89">
        <f t="shared" si="433"/>
        <v>127561.15219998686</v>
      </c>
      <c r="BG80" s="89">
        <f t="shared" si="433"/>
        <v>-130268.22000001324</v>
      </c>
      <c r="BH80" s="215">
        <f t="shared" si="433"/>
        <v>-228169.38000001386</v>
      </c>
      <c r="BI80" s="272">
        <f t="shared" ref="BI80:BI84" si="434">IF(Y80=0,0,M80-Y80)</f>
        <v>-204350.40000001388</v>
      </c>
      <c r="BJ80" s="270">
        <f t="shared" ref="BJ80:BL84" si="435">IF(Z80=0,0,N80-Z80)</f>
        <v>-540771.54000001261</v>
      </c>
      <c r="BK80" s="270">
        <f t="shared" si="435"/>
        <v>-571729.54000001308</v>
      </c>
      <c r="BL80" s="270">
        <f t="shared" si="435"/>
        <v>56303.17999998806</v>
      </c>
      <c r="BM80" s="270">
        <f t="shared" ref="BM80:BM84" si="436">IF(AC80=0,0,Q80-AC80)</f>
        <v>-31542.590000012424</v>
      </c>
      <c r="BN80" s="270">
        <f t="shared" ref="BN80:BN84" si="437">IF(AD80=0,0,R80-AD80)</f>
        <v>-163463.48999999976</v>
      </c>
      <c r="BO80" s="270">
        <f t="shared" ref="BO80:BO84" si="438">IF(AE80=0,0,S80-AE80)</f>
        <v>197703.54000000004</v>
      </c>
      <c r="BP80" s="270">
        <f t="shared" ref="BP80:BP84" si="439">IF(AF80=0,0,T80-AF80)</f>
        <v>334550.5700000003</v>
      </c>
      <c r="BQ80" s="270">
        <f t="shared" ref="BQ80:BQ84" si="440">IF(AG80=0,0,U80-AG80)</f>
        <v>-271562.14000000013</v>
      </c>
      <c r="BR80" s="270">
        <f t="shared" ref="BR80:BR84" si="441">IF(AH80=0,0,V80-AH80)</f>
        <v>-191424.68999999948</v>
      </c>
      <c r="BS80" s="270">
        <f t="shared" ref="BS80:BS84" si="442">IF(AI80=0,0,W80-AI80)</f>
        <v>-50532.319999999367</v>
      </c>
      <c r="BT80" s="270">
        <f t="shared" ref="BT80:BT84" si="443">IF(AJ80=0,0,X80-AJ80)</f>
        <v>-121592.88999998663</v>
      </c>
      <c r="BU80" s="272">
        <f t="shared" ref="BU80:BW84" si="444">IF(AK80=0,0,Y80-AK80)</f>
        <v>-534996.48000000045</v>
      </c>
      <c r="BV80" s="270">
        <f t="shared" si="444"/>
        <v>-144146.90999999922</v>
      </c>
      <c r="BW80" s="270">
        <f t="shared" si="444"/>
        <v>130820.59999999916</v>
      </c>
      <c r="BX80" s="270">
        <f t="shared" ref="BX80:BY84" si="445">IF(AN80=0,0,AB80-AN80)</f>
        <v>-139025.4299999997</v>
      </c>
      <c r="BY80" s="273">
        <f t="shared" si="445"/>
        <v>-94050.970000001136</v>
      </c>
    </row>
    <row r="81" spans="1:77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432"/>
        <v>45984.109999999986</v>
      </c>
      <c r="AZ81" s="74">
        <f t="shared" si="432"/>
        <v>21311.959999999963</v>
      </c>
      <c r="BA81" s="74">
        <f t="shared" si="433"/>
        <v>4783.0400000000955</v>
      </c>
      <c r="BB81" s="74">
        <f t="shared" si="433"/>
        <v>-49660.259999999951</v>
      </c>
      <c r="BC81" s="74">
        <f t="shared" si="433"/>
        <v>-33542.339999999851</v>
      </c>
      <c r="BD81" s="74">
        <f t="shared" si="433"/>
        <v>-83093.249999999942</v>
      </c>
      <c r="BE81" s="74">
        <f t="shared" si="433"/>
        <v>-87161.289999999979</v>
      </c>
      <c r="BF81" s="89">
        <f t="shared" si="433"/>
        <v>-3459.9799999999232</v>
      </c>
      <c r="BG81" s="89">
        <f t="shared" si="433"/>
        <v>-35471.31</v>
      </c>
      <c r="BH81" s="215">
        <f t="shared" si="433"/>
        <v>6401.4199999998091</v>
      </c>
      <c r="BI81" s="272">
        <f t="shared" si="434"/>
        <v>34081.180000000168</v>
      </c>
      <c r="BJ81" s="270">
        <f t="shared" si="435"/>
        <v>-25930.590000000026</v>
      </c>
      <c r="BK81" s="270">
        <f t="shared" si="435"/>
        <v>-50261.669999999984</v>
      </c>
      <c r="BL81" s="270">
        <f t="shared" si="435"/>
        <v>15777.299999999988</v>
      </c>
      <c r="BM81" s="270">
        <f t="shared" si="436"/>
        <v>-4674.6500000000815</v>
      </c>
      <c r="BN81" s="270">
        <f t="shared" si="437"/>
        <v>20459.5</v>
      </c>
      <c r="BO81" s="270">
        <f t="shared" si="438"/>
        <v>-28457.620000000054</v>
      </c>
      <c r="BP81" s="270">
        <f t="shared" si="439"/>
        <v>-38974.85000000021</v>
      </c>
      <c r="BQ81" s="270">
        <f t="shared" si="440"/>
        <v>-55100.049999999988</v>
      </c>
      <c r="BR81" s="270">
        <f t="shared" si="441"/>
        <v>-43684.580000000075</v>
      </c>
      <c r="BS81" s="270">
        <f t="shared" si="442"/>
        <v>-24049.299999999988</v>
      </c>
      <c r="BT81" s="270">
        <f t="shared" si="443"/>
        <v>-91707.389999999839</v>
      </c>
      <c r="BU81" s="272">
        <f t="shared" si="444"/>
        <v>-178135.41000000027</v>
      </c>
      <c r="BV81" s="270">
        <f t="shared" si="444"/>
        <v>-140098.76000000024</v>
      </c>
      <c r="BW81" s="270">
        <f t="shared" si="444"/>
        <v>-94162.779999999853</v>
      </c>
      <c r="BX81" s="270">
        <f t="shared" si="445"/>
        <v>-92020.690000000061</v>
      </c>
      <c r="BY81" s="273">
        <f t="shared" si="445"/>
        <v>-87299.770000000135</v>
      </c>
    </row>
    <row r="82" spans="1:77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432"/>
        <v>16988.190000000031</v>
      </c>
      <c r="AZ82" s="74">
        <f t="shared" si="432"/>
        <v>21841.189999999988</v>
      </c>
      <c r="BA82" s="74">
        <f t="shared" si="433"/>
        <v>11572.029999999984</v>
      </c>
      <c r="BB82" s="74">
        <f t="shared" si="433"/>
        <v>-843.66000000004715</v>
      </c>
      <c r="BC82" s="74">
        <f t="shared" si="433"/>
        <v>-869.43000000005122</v>
      </c>
      <c r="BD82" s="74">
        <f t="shared" si="433"/>
        <v>-1850.7599999999511</v>
      </c>
      <c r="BE82" s="74">
        <f t="shared" si="433"/>
        <v>-14604.72000000003</v>
      </c>
      <c r="BF82" s="98">
        <f t="shared" si="433"/>
        <v>11631.440000000002</v>
      </c>
      <c r="BG82" s="98">
        <f t="shared" si="433"/>
        <v>-1078.7900000000227</v>
      </c>
      <c r="BH82" s="229">
        <f t="shared" si="433"/>
        <v>5561.8600000000151</v>
      </c>
      <c r="BI82" s="272">
        <f t="shared" si="434"/>
        <v>-1620.0400000000373</v>
      </c>
      <c r="BJ82" s="270">
        <f t="shared" si="435"/>
        <v>-15671.540000000008</v>
      </c>
      <c r="BK82" s="270">
        <f t="shared" si="435"/>
        <v>-31283.010000000009</v>
      </c>
      <c r="BL82" s="270">
        <f t="shared" si="435"/>
        <v>-17988.950000000026</v>
      </c>
      <c r="BM82" s="270">
        <f t="shared" si="436"/>
        <v>-16818.599999999991</v>
      </c>
      <c r="BN82" s="270">
        <f t="shared" si="437"/>
        <v>-12803.829999999973</v>
      </c>
      <c r="BO82" s="270">
        <f t="shared" si="438"/>
        <v>-11323.119999999966</v>
      </c>
      <c r="BP82" s="270">
        <f t="shared" si="439"/>
        <v>-14386.630000000048</v>
      </c>
      <c r="BQ82" s="270">
        <f t="shared" si="440"/>
        <v>-13825.520000000004</v>
      </c>
      <c r="BR82" s="270">
        <f t="shared" si="441"/>
        <v>-15747.35000000002</v>
      </c>
      <c r="BS82" s="270">
        <f t="shared" si="442"/>
        <v>-10566.369999999981</v>
      </c>
      <c r="BT82" s="270">
        <f t="shared" si="443"/>
        <v>-31282.28</v>
      </c>
      <c r="BU82" s="272">
        <f t="shared" si="444"/>
        <v>-50521.969999999943</v>
      </c>
      <c r="BV82" s="270">
        <f t="shared" si="444"/>
        <v>-43176.169999999955</v>
      </c>
      <c r="BW82" s="270">
        <f t="shared" si="444"/>
        <v>-18804.890000000072</v>
      </c>
      <c r="BX82" s="270">
        <f t="shared" si="445"/>
        <v>-17308.289999999979</v>
      </c>
      <c r="BY82" s="273">
        <f t="shared" si="445"/>
        <v>-14880.679999999993</v>
      </c>
    </row>
    <row r="83" spans="1:77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432"/>
        <v>-55311.789999999572</v>
      </c>
      <c r="AZ83" s="74">
        <f t="shared" si="432"/>
        <v>142166.18999999994</v>
      </c>
      <c r="BA83" s="74">
        <f t="shared" si="433"/>
        <v>188609.19999999984</v>
      </c>
      <c r="BB83" s="74">
        <f t="shared" si="433"/>
        <v>50738.979999999749</v>
      </c>
      <c r="BC83" s="74">
        <f t="shared" si="433"/>
        <v>98534.149999999674</v>
      </c>
      <c r="BD83" s="74">
        <f t="shared" si="433"/>
        <v>117698.61999999988</v>
      </c>
      <c r="BE83" s="74">
        <f t="shared" si="433"/>
        <v>-74860.429999999353</v>
      </c>
      <c r="BF83" s="89">
        <f t="shared" si="433"/>
        <v>136750.00999999989</v>
      </c>
      <c r="BG83" s="89">
        <f t="shared" si="433"/>
        <v>-180.75000000034925</v>
      </c>
      <c r="BH83" s="89">
        <f t="shared" si="433"/>
        <v>42344.149999999441</v>
      </c>
      <c r="BI83" s="272">
        <f t="shared" si="434"/>
        <v>146790.07999999938</v>
      </c>
      <c r="BJ83" s="270">
        <f t="shared" si="435"/>
        <v>16393.010000000242</v>
      </c>
      <c r="BK83" s="270">
        <f t="shared" si="435"/>
        <v>-4323.7200000004377</v>
      </c>
      <c r="BL83" s="270">
        <f t="shared" si="435"/>
        <v>-112644.05999999982</v>
      </c>
      <c r="BM83" s="270">
        <f t="shared" si="436"/>
        <v>-199533.76999999944</v>
      </c>
      <c r="BN83" s="270">
        <f t="shared" si="437"/>
        <v>-211615.26</v>
      </c>
      <c r="BO83" s="270">
        <f t="shared" si="438"/>
        <v>-106265.64999999991</v>
      </c>
      <c r="BP83" s="270">
        <f t="shared" si="439"/>
        <v>-103627.62999999989</v>
      </c>
      <c r="BQ83" s="270">
        <f t="shared" si="440"/>
        <v>-111640.34000000055</v>
      </c>
      <c r="BR83" s="270">
        <f t="shared" si="441"/>
        <v>-118492.84999999998</v>
      </c>
      <c r="BS83" s="270">
        <f t="shared" si="442"/>
        <v>-58173.549999999697</v>
      </c>
      <c r="BT83" s="270">
        <f t="shared" si="443"/>
        <v>-215065.66999999993</v>
      </c>
      <c r="BU83" s="272">
        <f t="shared" si="444"/>
        <v>-304436.4999999993</v>
      </c>
      <c r="BV83" s="270">
        <f t="shared" si="444"/>
        <v>-247854.89000000036</v>
      </c>
      <c r="BW83" s="270">
        <f t="shared" si="444"/>
        <v>-85486.310000000056</v>
      </c>
      <c r="BX83" s="270">
        <f t="shared" si="445"/>
        <v>-55762.810000000056</v>
      </c>
      <c r="BY83" s="273">
        <f t="shared" si="445"/>
        <v>-62009.19000000041</v>
      </c>
    </row>
    <row r="84" spans="1:77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432"/>
        <v>41201.760000000009</v>
      </c>
      <c r="AZ84" s="74">
        <f t="shared" si="432"/>
        <v>168506.3899999999</v>
      </c>
      <c r="BA84" s="74">
        <f t="shared" si="433"/>
        <v>150789.2487197353</v>
      </c>
      <c r="BB84" s="74">
        <f t="shared" si="433"/>
        <v>79222.871280264808</v>
      </c>
      <c r="BC84" s="74">
        <f t="shared" si="433"/>
        <v>98329.90000000014</v>
      </c>
      <c r="BD84" s="74">
        <f t="shared" si="433"/>
        <v>60389.659999999916</v>
      </c>
      <c r="BE84" s="74">
        <f t="shared" si="433"/>
        <v>-42391.8400000002</v>
      </c>
      <c r="BF84" s="89">
        <f t="shared" si="433"/>
        <v>77444.999999999767</v>
      </c>
      <c r="BG84" s="89">
        <f t="shared" si="433"/>
        <v>-28084.380000000121</v>
      </c>
      <c r="BH84" s="89">
        <f t="shared" si="433"/>
        <v>-7800.3600000001024</v>
      </c>
      <c r="BI84" s="272">
        <f t="shared" si="434"/>
        <v>-135388.47999999975</v>
      </c>
      <c r="BJ84" s="270">
        <f t="shared" si="435"/>
        <v>-238402.50999999966</v>
      </c>
      <c r="BK84" s="270">
        <f t="shared" si="435"/>
        <v>-224183.73000000021</v>
      </c>
      <c r="BL84" s="270">
        <f t="shared" si="435"/>
        <v>-324003.28999999992</v>
      </c>
      <c r="BM84" s="270">
        <f t="shared" si="436"/>
        <v>-383676.1799999997</v>
      </c>
      <c r="BN84" s="270">
        <f t="shared" si="437"/>
        <v>-283615.63000000024</v>
      </c>
      <c r="BO84" s="270">
        <f t="shared" si="438"/>
        <v>-352048.09000000008</v>
      </c>
      <c r="BP84" s="270">
        <f t="shared" si="439"/>
        <v>-305245.28000000003</v>
      </c>
      <c r="BQ84" s="270">
        <f t="shared" si="440"/>
        <v>-307923.06000000017</v>
      </c>
      <c r="BR84" s="270">
        <f t="shared" si="441"/>
        <v>-396822.55000000005</v>
      </c>
      <c r="BS84" s="270">
        <f t="shared" si="442"/>
        <v>-278970.59000000032</v>
      </c>
      <c r="BT84" s="270">
        <f t="shared" si="443"/>
        <v>-286298.15999999992</v>
      </c>
      <c r="BU84" s="272">
        <f t="shared" si="444"/>
        <v>-317545.99999999953</v>
      </c>
      <c r="BV84" s="270">
        <f t="shared" si="444"/>
        <v>-68767.19000000041</v>
      </c>
      <c r="BW84" s="270">
        <f t="shared" si="444"/>
        <v>-62401.070000000065</v>
      </c>
      <c r="BX84" s="270">
        <f t="shared" si="445"/>
        <v>-142233.3000000004</v>
      </c>
      <c r="BY84" s="273">
        <f t="shared" si="445"/>
        <v>-46392.990000000456</v>
      </c>
    </row>
    <row r="85" spans="1:77" x14ac:dyDescent="0.25">
      <c r="A85" s="4"/>
      <c r="B85" s="35" t="s">
        <v>46</v>
      </c>
      <c r="C85" s="88">
        <f t="shared" ref="C85:V85" si="446">SUM(C80:C84)</f>
        <v>5547098.4900000002</v>
      </c>
      <c r="D85" s="82">
        <f t="shared" si="446"/>
        <v>4919428.669999999</v>
      </c>
      <c r="E85" s="82">
        <f t="shared" si="446"/>
        <v>4625506.6987197353</v>
      </c>
      <c r="F85" s="82">
        <f t="shared" si="446"/>
        <v>4412062.371280265</v>
      </c>
      <c r="G85" s="82">
        <f t="shared" si="446"/>
        <v>5687682.7399999993</v>
      </c>
      <c r="H85" s="82">
        <f t="shared" si="446"/>
        <v>5731339.9299999997</v>
      </c>
      <c r="I85" s="82">
        <f t="shared" si="446"/>
        <v>4534374.66</v>
      </c>
      <c r="J85" s="82">
        <f t="shared" si="446"/>
        <v>4605179.2821999993</v>
      </c>
      <c r="K85" s="82">
        <f t="shared" si="446"/>
        <v>4466154.83</v>
      </c>
      <c r="L85" s="82">
        <f t="shared" si="446"/>
        <v>5471113.7799999993</v>
      </c>
      <c r="M85" s="82">
        <f t="shared" si="446"/>
        <v>6113203.9699999997</v>
      </c>
      <c r="N85" s="160">
        <f t="shared" si="446"/>
        <v>5849626.0600000005</v>
      </c>
      <c r="O85" s="82">
        <f t="shared" si="446"/>
        <v>5567250.1799999997</v>
      </c>
      <c r="P85" s="89">
        <f t="shared" si="446"/>
        <v>4682333.32</v>
      </c>
      <c r="Q85" s="89">
        <f t="shared" si="446"/>
        <v>4459509.72</v>
      </c>
      <c r="R85" s="89">
        <f t="shared" si="446"/>
        <v>5080874.6800000127</v>
      </c>
      <c r="S85" s="89">
        <f t="shared" si="446"/>
        <v>5985022.7700000126</v>
      </c>
      <c r="T85" s="89">
        <f t="shared" si="446"/>
        <v>6135742.6100000124</v>
      </c>
      <c r="U85" s="89">
        <f t="shared" si="446"/>
        <v>5339657.2800000124</v>
      </c>
      <c r="V85" s="89">
        <f t="shared" si="446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447">SUM(AY80:AY84)</f>
        <v>-20151.689999999042</v>
      </c>
      <c r="AZ85" s="82">
        <f t="shared" si="447"/>
        <v>237095.34999999806</v>
      </c>
      <c r="BA85" s="82">
        <f t="shared" si="447"/>
        <v>165996.97871973517</v>
      </c>
      <c r="BB85" s="82">
        <f t="shared" si="447"/>
        <v>-668812.30871974921</v>
      </c>
      <c r="BC85" s="82">
        <f t="shared" si="447"/>
        <v>-297340.03000001365</v>
      </c>
      <c r="BD85" s="82">
        <f t="shared" si="447"/>
        <v>-404402.68000001344</v>
      </c>
      <c r="BE85" s="82">
        <f t="shared" si="447"/>
        <v>-805282.62000001245</v>
      </c>
      <c r="BF85" s="89">
        <f t="shared" si="447"/>
        <v>349927.6221999866</v>
      </c>
      <c r="BG85" s="89">
        <f t="shared" si="447"/>
        <v>-195083.45000001375</v>
      </c>
      <c r="BH85" s="98">
        <f t="shared" si="447"/>
        <v>-181662.3100000147</v>
      </c>
      <c r="BI85" s="272">
        <f t="shared" ref="BI85:BJ85" si="448">SUM(BI80:BI84)</f>
        <v>-160487.66000001412</v>
      </c>
      <c r="BJ85" s="270">
        <f t="shared" si="448"/>
        <v>-804383.17000001215</v>
      </c>
      <c r="BK85" s="270">
        <f t="shared" ref="BK85:BL85" si="449">SUM(BK80:BK84)</f>
        <v>-881781.67000001366</v>
      </c>
      <c r="BL85" s="270">
        <f t="shared" si="449"/>
        <v>-382555.82000001171</v>
      </c>
      <c r="BM85" s="270">
        <f t="shared" ref="BM85:BN85" si="450">SUM(BM80:BM84)</f>
        <v>-636245.79000001168</v>
      </c>
      <c r="BN85" s="270">
        <f t="shared" si="450"/>
        <v>-651038.71</v>
      </c>
      <c r="BO85" s="270">
        <f t="shared" ref="BO85:BT85" si="451">SUM(BO80:BO84)</f>
        <v>-300390.93999999994</v>
      </c>
      <c r="BP85" s="270">
        <f t="shared" si="451"/>
        <v>-127683.81999999989</v>
      </c>
      <c r="BQ85" s="270">
        <f t="shared" si="451"/>
        <v>-760051.1100000008</v>
      </c>
      <c r="BR85" s="270">
        <f t="shared" si="451"/>
        <v>-766172.01999999955</v>
      </c>
      <c r="BS85" s="270">
        <f t="shared" si="451"/>
        <v>-422292.12999999936</v>
      </c>
      <c r="BT85" s="270">
        <f t="shared" si="451"/>
        <v>-745946.38999998628</v>
      </c>
      <c r="BU85" s="272">
        <f t="shared" ref="BU85:BV85" si="452">SUM(BU80:BU84)</f>
        <v>-1385636.3599999994</v>
      </c>
      <c r="BV85" s="270">
        <f t="shared" si="452"/>
        <v>-644043.92000000016</v>
      </c>
      <c r="BW85" s="270">
        <f t="shared" ref="BW85:BY85" si="453">SUM(BW80:BW84)</f>
        <v>-130034.45000000088</v>
      </c>
      <c r="BX85" s="270">
        <f t="shared" si="453"/>
        <v>-446350.52000000019</v>
      </c>
      <c r="BY85" s="273">
        <f t="shared" si="453"/>
        <v>-304633.60000000213</v>
      </c>
    </row>
    <row r="86" spans="1:77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68"/>
    </row>
    <row r="87" spans="1:77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54">C87-O87</f>
        <v>20985.590000000026</v>
      </c>
      <c r="AZ87" s="77">
        <f t="shared" si="454"/>
        <v>18317.229999999923</v>
      </c>
      <c r="BA87" s="77">
        <f t="shared" ref="BA87:BH91" si="455">IF(Q87=0,0,E87-Q87)</f>
        <v>7483.5400000000373</v>
      </c>
      <c r="BB87" s="77">
        <f t="shared" si="455"/>
        <v>-126655.47999999992</v>
      </c>
      <c r="BC87" s="77">
        <f t="shared" si="455"/>
        <v>413.17000000015832</v>
      </c>
      <c r="BD87" s="77">
        <f t="shared" si="455"/>
        <v>-64442.289999999921</v>
      </c>
      <c r="BE87" s="77">
        <f t="shared" si="455"/>
        <v>-72083.940000000177</v>
      </c>
      <c r="BF87" s="183">
        <f t="shared" si="455"/>
        <v>54778.359999999753</v>
      </c>
      <c r="BG87" s="183">
        <f t="shared" si="455"/>
        <v>662.04999999998836</v>
      </c>
      <c r="BH87" s="210">
        <f t="shared" si="455"/>
        <v>-35846.770000000193</v>
      </c>
      <c r="BI87" s="284">
        <f t="shared" ref="BI87:BI91" si="456">IF(Y87=0,0,M87-Y87)</f>
        <v>25372.079999999958</v>
      </c>
      <c r="BJ87" s="221">
        <f t="shared" ref="BJ87:BL91" si="457">IF(Z87=0,0,N87-Z87)</f>
        <v>-23140.840000000258</v>
      </c>
      <c r="BK87" s="221">
        <f t="shared" si="457"/>
        <v>-33103.800000000163</v>
      </c>
      <c r="BL87" s="221">
        <f t="shared" si="457"/>
        <v>49096.440000000061</v>
      </c>
      <c r="BM87" s="221">
        <f t="shared" ref="BM87:BM91" si="458">IF(AC87=0,0,Q87-AC87)</f>
        <v>15383.969999999972</v>
      </c>
      <c r="BN87" s="221">
        <f t="shared" ref="BN87:BN91" si="459">IF(AD87=0,0,R87-AD87)</f>
        <v>16534.949999999837</v>
      </c>
      <c r="BO87" s="221">
        <f t="shared" ref="BO87:BO91" si="460">IF(AE87=0,0,S87-AE87)</f>
        <v>70650.38</v>
      </c>
      <c r="BP87" s="221">
        <f t="shared" ref="BP87:BP91" si="461">IF(AF87=0,0,T87-AF87)</f>
        <v>77978.600000000268</v>
      </c>
      <c r="BQ87" s="221">
        <f t="shared" ref="BQ87:BQ91" si="462">IF(AG87=0,0,U87-AG87)</f>
        <v>-6467.8800000000047</v>
      </c>
      <c r="BR87" s="221">
        <f t="shared" ref="BR87:BR91" si="463">IF(AH87=0,0,V87-AH87)</f>
        <v>155.61000000039348</v>
      </c>
      <c r="BS87" s="221">
        <f t="shared" ref="BS87:BS91" si="464">IF(AI87=0,0,W87-AI87)</f>
        <v>2775.300000000163</v>
      </c>
      <c r="BT87" s="221">
        <f t="shared" ref="BT87:BT91" si="465">IF(AJ87=0,0,X87-AJ87)</f>
        <v>27469.540000000037</v>
      </c>
      <c r="BU87" s="284">
        <f t="shared" ref="BU87:BW91" si="466">IF(AK87=0,0,Y87-AK87)</f>
        <v>-63034.839999999967</v>
      </c>
      <c r="BV87" s="221">
        <f t="shared" si="466"/>
        <v>-50915.209999999846</v>
      </c>
      <c r="BW87" s="221">
        <f t="shared" si="466"/>
        <v>22589.180000000168</v>
      </c>
      <c r="BX87" s="221">
        <f t="shared" ref="BX87:BY91" si="467">IF(AN87=0,0,AB87-AN87)</f>
        <v>-22066.290000000037</v>
      </c>
      <c r="BY87" s="285">
        <f t="shared" si="467"/>
        <v>-43194.380000000005</v>
      </c>
    </row>
    <row r="88" spans="1:77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54"/>
        <v>34628.799999999959</v>
      </c>
      <c r="AZ88" s="77">
        <f t="shared" si="454"/>
        <v>28767.80000000009</v>
      </c>
      <c r="BA88" s="77">
        <f t="shared" si="455"/>
        <v>20681.690000000031</v>
      </c>
      <c r="BB88" s="77">
        <f t="shared" si="455"/>
        <v>-2941.3299999999435</v>
      </c>
      <c r="BC88" s="77">
        <f t="shared" si="455"/>
        <v>12046.819999999978</v>
      </c>
      <c r="BD88" s="77">
        <f t="shared" si="455"/>
        <v>14631.860000000015</v>
      </c>
      <c r="BE88" s="77">
        <f t="shared" si="455"/>
        <v>2027.4400000000169</v>
      </c>
      <c r="BF88" s="183">
        <f t="shared" si="455"/>
        <v>18019.580000000031</v>
      </c>
      <c r="BG88" s="183">
        <f t="shared" si="455"/>
        <v>11795.880000000048</v>
      </c>
      <c r="BH88" s="210">
        <f t="shared" si="455"/>
        <v>13583.85000000002</v>
      </c>
      <c r="BI88" s="284">
        <f t="shared" si="456"/>
        <v>20840.829999999987</v>
      </c>
      <c r="BJ88" s="221">
        <f t="shared" si="457"/>
        <v>14381.150000000009</v>
      </c>
      <c r="BK88" s="221">
        <f t="shared" si="457"/>
        <v>10653.270000000062</v>
      </c>
      <c r="BL88" s="221">
        <f t="shared" si="457"/>
        <v>18651.999999999985</v>
      </c>
      <c r="BM88" s="221">
        <f t="shared" si="458"/>
        <v>2543.6399999999703</v>
      </c>
      <c r="BN88" s="221">
        <f t="shared" si="459"/>
        <v>11593.319999999992</v>
      </c>
      <c r="BO88" s="221">
        <f t="shared" si="460"/>
        <v>2072.670000000071</v>
      </c>
      <c r="BP88" s="221">
        <f t="shared" si="461"/>
        <v>-22441.049999999959</v>
      </c>
      <c r="BQ88" s="221">
        <f t="shared" si="462"/>
        <v>-17259.659999999974</v>
      </c>
      <c r="BR88" s="221">
        <f t="shared" si="463"/>
        <v>-14243.770000000004</v>
      </c>
      <c r="BS88" s="221">
        <f t="shared" si="464"/>
        <v>-10654.920000000042</v>
      </c>
      <c r="BT88" s="221">
        <f t="shared" si="465"/>
        <v>-22851.309999999983</v>
      </c>
      <c r="BU88" s="284">
        <f t="shared" si="466"/>
        <v>-40113.970000000045</v>
      </c>
      <c r="BV88" s="221">
        <f t="shared" si="466"/>
        <v>-39782.099999999991</v>
      </c>
      <c r="BW88" s="221">
        <f t="shared" si="466"/>
        <v>-28299.71000000005</v>
      </c>
      <c r="BX88" s="221">
        <f t="shared" si="467"/>
        <v>-29893.219999999987</v>
      </c>
      <c r="BY88" s="285">
        <f t="shared" si="467"/>
        <v>-26693.999999999985</v>
      </c>
    </row>
    <row r="89" spans="1:77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54"/>
        <v>834.81000000000131</v>
      </c>
      <c r="AZ89" s="77">
        <f t="shared" si="454"/>
        <v>2541.3400000000011</v>
      </c>
      <c r="BA89" s="77">
        <f t="shared" si="455"/>
        <v>1928.7300000000023</v>
      </c>
      <c r="BB89" s="77">
        <f t="shared" si="455"/>
        <v>730.41999999999825</v>
      </c>
      <c r="BC89" s="77">
        <f t="shared" si="455"/>
        <v>878.06000000000313</v>
      </c>
      <c r="BD89" s="77">
        <f t="shared" si="455"/>
        <v>164.88000000000102</v>
      </c>
      <c r="BE89" s="77">
        <f t="shared" si="455"/>
        <v>-1411.7800000000007</v>
      </c>
      <c r="BF89" s="183">
        <f t="shared" si="455"/>
        <v>1511.2999999999993</v>
      </c>
      <c r="BG89" s="183">
        <f t="shared" si="455"/>
        <v>125.10000000000036</v>
      </c>
      <c r="BH89" s="210">
        <f t="shared" si="455"/>
        <v>79.920000000000073</v>
      </c>
      <c r="BI89" s="284">
        <f t="shared" si="456"/>
        <v>86.690000000000509</v>
      </c>
      <c r="BJ89" s="221">
        <f t="shared" si="457"/>
        <v>386.04999999999018</v>
      </c>
      <c r="BK89" s="221">
        <f t="shared" si="457"/>
        <v>-2603.6300000000028</v>
      </c>
      <c r="BL89" s="221">
        <f t="shared" si="457"/>
        <v>-904.91000000000076</v>
      </c>
      <c r="BM89" s="221">
        <f t="shared" si="458"/>
        <v>-815.72000000000116</v>
      </c>
      <c r="BN89" s="221">
        <f t="shared" si="459"/>
        <v>-182.52999999999884</v>
      </c>
      <c r="BO89" s="221">
        <f t="shared" si="460"/>
        <v>-207.90999999999985</v>
      </c>
      <c r="BP89" s="221">
        <f t="shared" si="461"/>
        <v>-406.2599999999984</v>
      </c>
      <c r="BQ89" s="221">
        <f t="shared" si="462"/>
        <v>38.519999999998618</v>
      </c>
      <c r="BR89" s="221">
        <f t="shared" si="463"/>
        <v>-458.09999999999945</v>
      </c>
      <c r="BS89" s="221">
        <f t="shared" si="464"/>
        <v>87.239999999999782</v>
      </c>
      <c r="BT89" s="221">
        <f t="shared" si="465"/>
        <v>-375.66999999999825</v>
      </c>
      <c r="BU89" s="284">
        <f t="shared" si="466"/>
        <v>-3430.9500000000007</v>
      </c>
      <c r="BV89" s="221">
        <f t="shared" si="466"/>
        <v>-5104.8299999999963</v>
      </c>
      <c r="BW89" s="221">
        <f t="shared" si="466"/>
        <v>-1970.7699999999968</v>
      </c>
      <c r="BX89" s="221">
        <f t="shared" si="467"/>
        <v>-2008.9599999999991</v>
      </c>
      <c r="BY89" s="285">
        <f t="shared" si="467"/>
        <v>-1491.7600000000011</v>
      </c>
    </row>
    <row r="90" spans="1:77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54"/>
        <v>-71079.38</v>
      </c>
      <c r="AZ90" s="77">
        <f t="shared" si="454"/>
        <v>-6033.909999999858</v>
      </c>
      <c r="BA90" s="77">
        <f t="shared" si="455"/>
        <v>2118.4899999999907</v>
      </c>
      <c r="BB90" s="77">
        <f t="shared" si="455"/>
        <v>-61913.50999999998</v>
      </c>
      <c r="BC90" s="77">
        <f t="shared" si="455"/>
        <v>897.76999999990221</v>
      </c>
      <c r="BD90" s="77">
        <f t="shared" si="455"/>
        <v>-1895.0000000000582</v>
      </c>
      <c r="BE90" s="77">
        <f t="shared" si="455"/>
        <v>-52396.700000000012</v>
      </c>
      <c r="BF90" s="183">
        <f t="shared" si="455"/>
        <v>69535.62999999983</v>
      </c>
      <c r="BG90" s="183">
        <f t="shared" si="455"/>
        <v>-21078.130000000005</v>
      </c>
      <c r="BH90" s="210">
        <f t="shared" si="455"/>
        <v>-31567.290000000183</v>
      </c>
      <c r="BI90" s="284">
        <f t="shared" si="456"/>
        <v>15102.190000000119</v>
      </c>
      <c r="BJ90" s="221">
        <f t="shared" si="457"/>
        <v>-22247.060000000027</v>
      </c>
      <c r="BK90" s="221">
        <f t="shared" si="457"/>
        <v>-17850.369999999995</v>
      </c>
      <c r="BL90" s="221">
        <f t="shared" si="457"/>
        <v>-14759.95000000007</v>
      </c>
      <c r="BM90" s="221">
        <f t="shared" si="458"/>
        <v>-30288.199999999924</v>
      </c>
      <c r="BN90" s="221">
        <f t="shared" si="459"/>
        <v>-9769.6599999999162</v>
      </c>
      <c r="BO90" s="221">
        <f t="shared" si="460"/>
        <v>21340.570000000065</v>
      </c>
      <c r="BP90" s="221">
        <f t="shared" si="461"/>
        <v>90415.240000000049</v>
      </c>
      <c r="BQ90" s="221">
        <f t="shared" si="462"/>
        <v>-1722.8699999999953</v>
      </c>
      <c r="BR90" s="221">
        <f t="shared" si="463"/>
        <v>-2656.7600000000675</v>
      </c>
      <c r="BS90" s="221">
        <f t="shared" si="464"/>
        <v>10286.819999999949</v>
      </c>
      <c r="BT90" s="221">
        <f t="shared" si="465"/>
        <v>13137.760000000068</v>
      </c>
      <c r="BU90" s="284">
        <f t="shared" si="466"/>
        <v>-24564.719999999972</v>
      </c>
      <c r="BV90" s="221">
        <f t="shared" si="466"/>
        <v>-21886.919999999925</v>
      </c>
      <c r="BW90" s="221">
        <f t="shared" si="466"/>
        <v>5172.2700000000186</v>
      </c>
      <c r="BX90" s="221">
        <f t="shared" si="467"/>
        <v>-13301.839999999909</v>
      </c>
      <c r="BY90" s="285">
        <f t="shared" si="467"/>
        <v>-24905.310000000085</v>
      </c>
    </row>
    <row r="91" spans="1:77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54"/>
        <v>-138916.43000000002</v>
      </c>
      <c r="AZ91" s="77">
        <f t="shared" si="454"/>
        <v>-107694.55000000002</v>
      </c>
      <c r="BA91" s="77">
        <f t="shared" si="455"/>
        <v>-161657.28</v>
      </c>
      <c r="BB91" s="77">
        <f t="shared" si="455"/>
        <v>-160142.95000000007</v>
      </c>
      <c r="BC91" s="77">
        <f t="shared" si="455"/>
        <v>-167242.31000000003</v>
      </c>
      <c r="BD91" s="77">
        <f t="shared" si="455"/>
        <v>11557.790000000037</v>
      </c>
      <c r="BE91" s="77">
        <f t="shared" si="455"/>
        <v>-62501.049999999988</v>
      </c>
      <c r="BF91" s="183">
        <f t="shared" si="455"/>
        <v>-135326.90000000002</v>
      </c>
      <c r="BG91" s="183">
        <f t="shared" si="455"/>
        <v>-119838.93</v>
      </c>
      <c r="BH91" s="210">
        <f t="shared" si="455"/>
        <v>-134338.65000000002</v>
      </c>
      <c r="BI91" s="284">
        <f t="shared" si="456"/>
        <v>-47332.800000000047</v>
      </c>
      <c r="BJ91" s="221">
        <f t="shared" si="457"/>
        <v>-50358.770000000135</v>
      </c>
      <c r="BK91" s="221">
        <f t="shared" si="457"/>
        <v>-81040.719999999972</v>
      </c>
      <c r="BL91" s="221">
        <f t="shared" si="457"/>
        <v>-98811.38</v>
      </c>
      <c r="BM91" s="221">
        <f t="shared" si="458"/>
        <v>-129583.21000000002</v>
      </c>
      <c r="BN91" s="221">
        <f t="shared" si="459"/>
        <v>-120645.75999999995</v>
      </c>
      <c r="BO91" s="221">
        <f t="shared" si="460"/>
        <v>-66178.25</v>
      </c>
      <c r="BP91" s="221">
        <f t="shared" si="461"/>
        <v>-120898.87000000005</v>
      </c>
      <c r="BQ91" s="221">
        <f t="shared" si="462"/>
        <v>-90445.240000000049</v>
      </c>
      <c r="BR91" s="221">
        <f t="shared" si="463"/>
        <v>-107369.71999999997</v>
      </c>
      <c r="BS91" s="221">
        <f t="shared" si="464"/>
        <v>-61849.209999999963</v>
      </c>
      <c r="BT91" s="221">
        <f t="shared" si="465"/>
        <v>-52362.369999999995</v>
      </c>
      <c r="BU91" s="284">
        <f t="shared" si="466"/>
        <v>-27343.289999999921</v>
      </c>
      <c r="BV91" s="221">
        <f t="shared" si="466"/>
        <v>28580.300000000047</v>
      </c>
      <c r="BW91" s="221">
        <f t="shared" si="466"/>
        <v>40879.769999999902</v>
      </c>
      <c r="BX91" s="221">
        <f t="shared" si="467"/>
        <v>25407.390000000014</v>
      </c>
      <c r="BY91" s="285">
        <f t="shared" si="467"/>
        <v>71572.400000000023</v>
      </c>
    </row>
    <row r="92" spans="1:77" x14ac:dyDescent="0.25">
      <c r="A92" s="4"/>
      <c r="B92" s="35" t="s">
        <v>46</v>
      </c>
      <c r="C92" s="97">
        <f t="shared" ref="C92:V92" si="468">SUM(C87:C91)</f>
        <v>1046809.5899999999</v>
      </c>
      <c r="D92" s="82">
        <f t="shared" si="468"/>
        <v>959619.00000000012</v>
      </c>
      <c r="E92" s="82">
        <f t="shared" si="468"/>
        <v>854387.4800000001</v>
      </c>
      <c r="F92" s="82">
        <f t="shared" si="468"/>
        <v>824093.27</v>
      </c>
      <c r="G92" s="82">
        <f t="shared" si="468"/>
        <v>1208979.6800000002</v>
      </c>
      <c r="H92" s="82">
        <f t="shared" si="468"/>
        <v>1310855.4100000001</v>
      </c>
      <c r="I92" s="82">
        <f t="shared" si="468"/>
        <v>1010610.3</v>
      </c>
      <c r="J92" s="82">
        <f t="shared" si="468"/>
        <v>1001301.7999999998</v>
      </c>
      <c r="K92" s="82">
        <f t="shared" si="468"/>
        <v>940609.83000000007</v>
      </c>
      <c r="L92" s="82">
        <f t="shared" si="468"/>
        <v>1071880.0099999998</v>
      </c>
      <c r="M92" s="82">
        <f t="shared" si="468"/>
        <v>1252186.56</v>
      </c>
      <c r="N92" s="160">
        <f t="shared" si="468"/>
        <v>1221198.8799999999</v>
      </c>
      <c r="O92" s="82">
        <f t="shared" si="468"/>
        <v>1200356.2</v>
      </c>
      <c r="P92" s="82">
        <f t="shared" si="468"/>
        <v>1023721.09</v>
      </c>
      <c r="Q92" s="82">
        <f t="shared" si="468"/>
        <v>983832.30999999982</v>
      </c>
      <c r="R92" s="82">
        <f t="shared" si="468"/>
        <v>1175016.1200000001</v>
      </c>
      <c r="S92" s="82">
        <f t="shared" si="468"/>
        <v>1361986.17</v>
      </c>
      <c r="T92" s="82">
        <f t="shared" si="468"/>
        <v>1350838.1700000002</v>
      </c>
      <c r="U92" s="82">
        <f t="shared" si="468"/>
        <v>1196976.33</v>
      </c>
      <c r="V92" s="89">
        <f t="shared" si="468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69">SUM(AY87:AY91)</f>
        <v>-153546.61000000004</v>
      </c>
      <c r="AZ92" s="172">
        <f t="shared" si="469"/>
        <v>-64102.089999999858</v>
      </c>
      <c r="BA92" s="172">
        <f t="shared" si="469"/>
        <v>-129444.82999999993</v>
      </c>
      <c r="BB92" s="172">
        <f t="shared" si="469"/>
        <v>-350922.84999999992</v>
      </c>
      <c r="BC92" s="172">
        <f t="shared" si="469"/>
        <v>-153006.49</v>
      </c>
      <c r="BD92" s="172">
        <f t="shared" si="469"/>
        <v>-39982.759999999922</v>
      </c>
      <c r="BE92" s="172">
        <f t="shared" si="469"/>
        <v>-186366.03000000014</v>
      </c>
      <c r="BF92" s="231">
        <f t="shared" si="469"/>
        <v>8517.9699999995937</v>
      </c>
      <c r="BG92" s="231">
        <f t="shared" si="469"/>
        <v>-128334.02999999996</v>
      </c>
      <c r="BH92" s="210">
        <f t="shared" si="469"/>
        <v>-188088.94000000038</v>
      </c>
      <c r="BI92" s="284">
        <f t="shared" ref="BI92:BJ92" si="470">SUM(BI87:BI91)</f>
        <v>14068.99000000002</v>
      </c>
      <c r="BJ92" s="221">
        <f t="shared" si="470"/>
        <v>-80979.470000000423</v>
      </c>
      <c r="BK92" s="221">
        <f t="shared" ref="BK92:BL92" si="471">SUM(BK87:BK91)</f>
        <v>-123945.25000000007</v>
      </c>
      <c r="BL92" s="221">
        <f t="shared" si="471"/>
        <v>-46727.800000000032</v>
      </c>
      <c r="BM92" s="221">
        <f t="shared" ref="BM92:BN92" si="472">SUM(BM87:BM91)</f>
        <v>-142759.52000000002</v>
      </c>
      <c r="BN92" s="221">
        <f t="shared" si="472"/>
        <v>-102469.68000000004</v>
      </c>
      <c r="BO92" s="221">
        <f t="shared" ref="BO92:BT92" si="473">SUM(BO87:BO91)</f>
        <v>27677.460000000137</v>
      </c>
      <c r="BP92" s="221">
        <f t="shared" si="473"/>
        <v>24647.660000000324</v>
      </c>
      <c r="BQ92" s="221">
        <f t="shared" si="473"/>
        <v>-115857.13000000003</v>
      </c>
      <c r="BR92" s="221">
        <f t="shared" si="473"/>
        <v>-124572.73999999964</v>
      </c>
      <c r="BS92" s="221">
        <f t="shared" si="473"/>
        <v>-59354.769999999895</v>
      </c>
      <c r="BT92" s="221">
        <f t="shared" si="473"/>
        <v>-34982.049999999872</v>
      </c>
      <c r="BU92" s="284">
        <f t="shared" ref="BU92:BV92" si="474">SUM(BU87:BU91)</f>
        <v>-158487.7699999999</v>
      </c>
      <c r="BV92" s="221">
        <f t="shared" si="474"/>
        <v>-89108.759999999718</v>
      </c>
      <c r="BW92" s="221">
        <f t="shared" ref="BW92:BY92" si="475">SUM(BW87:BW91)</f>
        <v>38370.740000000042</v>
      </c>
      <c r="BX92" s="221">
        <f t="shared" si="475"/>
        <v>-41862.919999999925</v>
      </c>
      <c r="BY92" s="285">
        <f t="shared" si="475"/>
        <v>-24713.050000000047</v>
      </c>
    </row>
    <row r="93" spans="1:77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04"/>
    </row>
    <row r="94" spans="1:77" x14ac:dyDescent="0.25">
      <c r="A94" s="4"/>
      <c r="B94" s="35" t="s">
        <v>41</v>
      </c>
      <c r="C94" s="88">
        <f t="shared" ref="C94:Q94" si="476">C80+C87</f>
        <v>3272682.77</v>
      </c>
      <c r="D94" s="89">
        <f t="shared" si="476"/>
        <v>2879215.0299999993</v>
      </c>
      <c r="E94" s="89">
        <f t="shared" si="476"/>
        <v>2611638.63</v>
      </c>
      <c r="F94" s="89">
        <f t="shared" si="476"/>
        <v>2444791.3699999996</v>
      </c>
      <c r="G94" s="89">
        <f t="shared" si="476"/>
        <v>3573568.84</v>
      </c>
      <c r="H94" s="89">
        <f t="shared" si="476"/>
        <v>3592625.8100000005</v>
      </c>
      <c r="I94" s="89">
        <f t="shared" si="476"/>
        <v>2635358.88</v>
      </c>
      <c r="J94" s="89">
        <f t="shared" si="476"/>
        <v>2639031.4922000002</v>
      </c>
      <c r="K94" s="89">
        <f t="shared" si="476"/>
        <v>2638642.2800000003</v>
      </c>
      <c r="L94" s="89">
        <f t="shared" si="476"/>
        <v>3452640.0299999993</v>
      </c>
      <c r="M94" s="89">
        <f t="shared" si="476"/>
        <v>3905019.1599999992</v>
      </c>
      <c r="N94" s="160">
        <f t="shared" si="476"/>
        <v>3554740.8000000003</v>
      </c>
      <c r="O94" s="89">
        <f t="shared" si="476"/>
        <v>3320711.1399999997</v>
      </c>
      <c r="P94" s="89">
        <f t="shared" si="476"/>
        <v>2977628.1800000011</v>
      </c>
      <c r="Q94" s="89">
        <f t="shared" si="476"/>
        <v>2793911.63</v>
      </c>
      <c r="R94" s="89">
        <v>3319717.0900000134</v>
      </c>
      <c r="S94" s="89">
        <v>4032947.980000013</v>
      </c>
      <c r="T94" s="89">
        <f t="shared" ref="T94:V98" si="477">T80+T87</f>
        <v>4154615.0500000133</v>
      </c>
      <c r="U94" s="89">
        <f t="shared" si="477"/>
        <v>3293707.1600000127</v>
      </c>
      <c r="V94" s="89">
        <f t="shared" si="477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478">AB80+AB87</f>
        <v>2872228.5600000126</v>
      </c>
      <c r="AC94" s="89">
        <f t="shared" si="478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79">C94-O94</f>
        <v>-48028.369999999646</v>
      </c>
      <c r="AZ94" s="82">
        <f t="shared" si="479"/>
        <v>-98413.15000000177</v>
      </c>
      <c r="BA94" s="74">
        <f t="shared" ref="BA94:BH98" si="480">IF(Q94=0,0,E94-Q94)</f>
        <v>-182273</v>
      </c>
      <c r="BB94" s="74">
        <f t="shared" si="480"/>
        <v>-874925.72000001371</v>
      </c>
      <c r="BC94" s="74">
        <f t="shared" si="480"/>
        <v>-459379.14000001317</v>
      </c>
      <c r="BD94" s="74">
        <f t="shared" si="480"/>
        <v>-561989.2400000128</v>
      </c>
      <c r="BE94" s="74">
        <f t="shared" si="480"/>
        <v>-658348.28000001283</v>
      </c>
      <c r="BF94" s="89">
        <f t="shared" si="480"/>
        <v>182339.51219998673</v>
      </c>
      <c r="BG94" s="89">
        <f t="shared" si="480"/>
        <v>-129606.17000001343</v>
      </c>
      <c r="BH94" s="215">
        <f t="shared" si="480"/>
        <v>-264016.15000001388</v>
      </c>
      <c r="BI94" s="272">
        <f t="shared" ref="BI94:BI98" si="481">IF(Y94=0,0,M94-Y94)</f>
        <v>-178978.32000001427</v>
      </c>
      <c r="BJ94" s="270">
        <f t="shared" ref="BJ94:BL98" si="482">IF(Z94=0,0,N94-Z94)</f>
        <v>-563912.38000001293</v>
      </c>
      <c r="BK94" s="270">
        <f t="shared" si="482"/>
        <v>-604833.34000001289</v>
      </c>
      <c r="BL94" s="270">
        <f t="shared" si="482"/>
        <v>105399.61999998847</v>
      </c>
      <c r="BM94" s="270">
        <f t="shared" ref="BM94:BM98" si="483">IF(AC94=0,0,Q94-AC94)</f>
        <v>-16158.620000012219</v>
      </c>
      <c r="BN94" s="270">
        <f t="shared" ref="BN94:BN98" si="484">IF(AD94=0,0,R94-AD94)</f>
        <v>-146928.54000000004</v>
      </c>
      <c r="BO94" s="270">
        <f t="shared" ref="BO94:BO98" si="485">IF(AE94=0,0,S94-AE94)</f>
        <v>268353.91999999993</v>
      </c>
      <c r="BP94" s="270">
        <f t="shared" ref="BP94:BP98" si="486">IF(AF94=0,0,T94-AF94)</f>
        <v>412529.17000000039</v>
      </c>
      <c r="BQ94" s="270">
        <f t="shared" ref="BQ94:BQ98" si="487">IF(AG94=0,0,U94-AG94)</f>
        <v>-278030.02</v>
      </c>
      <c r="BR94" s="270">
        <f t="shared" ref="BR94:BR98" si="488">IF(AH94=0,0,V94-AH94)</f>
        <v>-191269.07999999914</v>
      </c>
      <c r="BS94" s="270">
        <f t="shared" ref="BS94:BS98" si="489">IF(AI94=0,0,W94-AI94)</f>
        <v>-47757.019999999087</v>
      </c>
      <c r="BT94" s="270">
        <f t="shared" ref="BT94:BT98" si="490">IF(AJ94=0,0,X94-AJ94)</f>
        <v>-94122.819999986794</v>
      </c>
      <c r="BU94" s="272">
        <f t="shared" ref="BU94:BW98" si="491">IF(AK94=0,0,Y94-AK94)</f>
        <v>-598031.3200000003</v>
      </c>
      <c r="BV94" s="270">
        <f t="shared" si="491"/>
        <v>-195062.11999999871</v>
      </c>
      <c r="BW94" s="270">
        <f t="shared" si="491"/>
        <v>153409.77999999933</v>
      </c>
      <c r="BX94" s="270">
        <f t="shared" ref="BX94:BY98" si="492">IF(AN94=0,0,AB94-AN94)</f>
        <v>-161091.71999999974</v>
      </c>
      <c r="BY94" s="273">
        <f t="shared" si="492"/>
        <v>-137245.35000000102</v>
      </c>
    </row>
    <row r="95" spans="1:77" x14ac:dyDescent="0.25">
      <c r="A95" s="4"/>
      <c r="B95" s="35" t="s">
        <v>42</v>
      </c>
      <c r="C95" s="88">
        <f t="shared" ref="C95:Q95" si="493">C81+C88</f>
        <v>625743.39</v>
      </c>
      <c r="D95" s="89">
        <f t="shared" si="493"/>
        <v>519862.16000000009</v>
      </c>
      <c r="E95" s="89">
        <f t="shared" si="493"/>
        <v>451579.91</v>
      </c>
      <c r="F95" s="89">
        <f t="shared" si="493"/>
        <v>371972.85000000003</v>
      </c>
      <c r="G95" s="89">
        <f t="shared" si="493"/>
        <v>460122.72000000009</v>
      </c>
      <c r="H95" s="89">
        <f t="shared" si="493"/>
        <v>480349.08000000007</v>
      </c>
      <c r="I95" s="89">
        <f t="shared" si="493"/>
        <v>366016.62000000005</v>
      </c>
      <c r="J95" s="89">
        <f t="shared" si="493"/>
        <v>353147.21</v>
      </c>
      <c r="K95" s="89">
        <f t="shared" si="493"/>
        <v>347771.09000000008</v>
      </c>
      <c r="L95" s="89">
        <f t="shared" si="493"/>
        <v>472678.43</v>
      </c>
      <c r="M95" s="89">
        <f t="shared" si="493"/>
        <v>567220.14</v>
      </c>
      <c r="N95" s="160">
        <f t="shared" si="493"/>
        <v>548382.03999999992</v>
      </c>
      <c r="O95" s="89">
        <f t="shared" si="493"/>
        <v>545130.4800000001</v>
      </c>
      <c r="P95" s="89">
        <f t="shared" si="493"/>
        <v>469782.4</v>
      </c>
      <c r="Q95" s="89">
        <f t="shared" si="493"/>
        <v>426115.17999999982</v>
      </c>
      <c r="R95" s="89">
        <v>424574.43999999994</v>
      </c>
      <c r="S95" s="89">
        <v>481618.24</v>
      </c>
      <c r="T95" s="89">
        <f t="shared" si="477"/>
        <v>548810.47</v>
      </c>
      <c r="U95" s="89">
        <f t="shared" si="477"/>
        <v>451150.47000000003</v>
      </c>
      <c r="V95" s="89">
        <f t="shared" si="477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494">AB81+AB88</f>
        <v>435353.10000000009</v>
      </c>
      <c r="AC95" s="89">
        <f t="shared" si="494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79"/>
        <v>80612.909999999916</v>
      </c>
      <c r="AZ95" s="82">
        <f t="shared" si="479"/>
        <v>50079.760000000068</v>
      </c>
      <c r="BA95" s="74">
        <f t="shared" si="480"/>
        <v>25464.730000000156</v>
      </c>
      <c r="BB95" s="74">
        <f t="shared" si="480"/>
        <v>-52601.589999999909</v>
      </c>
      <c r="BC95" s="74">
        <f t="shared" si="480"/>
        <v>-21495.519999999902</v>
      </c>
      <c r="BD95" s="74">
        <f t="shared" si="480"/>
        <v>-68461.389999999898</v>
      </c>
      <c r="BE95" s="74">
        <f t="shared" si="480"/>
        <v>-85133.849999999977</v>
      </c>
      <c r="BF95" s="89">
        <f t="shared" si="480"/>
        <v>14559.600000000151</v>
      </c>
      <c r="BG95" s="89">
        <f t="shared" si="480"/>
        <v>-23675.429999999935</v>
      </c>
      <c r="BH95" s="215">
        <f t="shared" si="480"/>
        <v>19985.269999999844</v>
      </c>
      <c r="BI95" s="272">
        <f t="shared" si="481"/>
        <v>54922.010000000126</v>
      </c>
      <c r="BJ95" s="270">
        <f t="shared" si="482"/>
        <v>-11549.440000000061</v>
      </c>
      <c r="BK95" s="270">
        <f t="shared" si="482"/>
        <v>-39608.399999999907</v>
      </c>
      <c r="BL95" s="270">
        <f t="shared" si="482"/>
        <v>34429.29999999993</v>
      </c>
      <c r="BM95" s="270">
        <f t="shared" si="483"/>
        <v>-2131.0100000001257</v>
      </c>
      <c r="BN95" s="270">
        <f t="shared" si="484"/>
        <v>32052.820000000007</v>
      </c>
      <c r="BO95" s="270">
        <f t="shared" si="485"/>
        <v>-26384.949999999953</v>
      </c>
      <c r="BP95" s="270">
        <f t="shared" si="486"/>
        <v>-61415.90000000014</v>
      </c>
      <c r="BQ95" s="270">
        <f t="shared" si="487"/>
        <v>-72359.709999999963</v>
      </c>
      <c r="BR95" s="270">
        <f t="shared" si="488"/>
        <v>-57928.350000000093</v>
      </c>
      <c r="BS95" s="270">
        <f t="shared" si="489"/>
        <v>-34704.22000000003</v>
      </c>
      <c r="BT95" s="270">
        <f t="shared" si="490"/>
        <v>-114558.83999999985</v>
      </c>
      <c r="BU95" s="272">
        <f t="shared" si="491"/>
        <v>-218249.38000000035</v>
      </c>
      <c r="BV95" s="270">
        <f t="shared" si="491"/>
        <v>-179880.86000000022</v>
      </c>
      <c r="BW95" s="270">
        <f t="shared" si="491"/>
        <v>-122462.48999999987</v>
      </c>
      <c r="BX95" s="270">
        <f t="shared" si="492"/>
        <v>-121913.91000000003</v>
      </c>
      <c r="BY95" s="273">
        <f t="shared" si="492"/>
        <v>-113993.77000000014</v>
      </c>
    </row>
    <row r="96" spans="1:77" x14ac:dyDescent="0.25">
      <c r="A96" s="4"/>
      <c r="B96" s="35" t="s">
        <v>43</v>
      </c>
      <c r="C96" s="88">
        <f t="shared" ref="C96:Q96" si="495">C82+C89</f>
        <v>174253.88</v>
      </c>
      <c r="D96" s="89">
        <f t="shared" si="495"/>
        <v>150869.82999999996</v>
      </c>
      <c r="E96" s="89">
        <f t="shared" si="495"/>
        <v>131025.54000000001</v>
      </c>
      <c r="F96" s="89">
        <f t="shared" si="495"/>
        <v>118960.75999999998</v>
      </c>
      <c r="G96" s="89">
        <f t="shared" si="495"/>
        <v>123493.59999999998</v>
      </c>
      <c r="H96" s="89">
        <f t="shared" si="495"/>
        <v>123977.11000000003</v>
      </c>
      <c r="I96" s="89">
        <f t="shared" si="495"/>
        <v>105112.11999999997</v>
      </c>
      <c r="J96" s="89">
        <f t="shared" si="495"/>
        <v>117286.36</v>
      </c>
      <c r="K96" s="89">
        <f t="shared" si="495"/>
        <v>115414.68</v>
      </c>
      <c r="L96" s="89">
        <f t="shared" si="495"/>
        <v>150158.52000000002</v>
      </c>
      <c r="M96" s="89">
        <f t="shared" si="495"/>
        <v>165467.74000000002</v>
      </c>
      <c r="N96" s="160">
        <f t="shared" si="495"/>
        <v>168576.64999999997</v>
      </c>
      <c r="O96" s="89">
        <f t="shared" si="495"/>
        <v>156430.87999999998</v>
      </c>
      <c r="P96" s="89">
        <f t="shared" si="495"/>
        <v>126487.29999999997</v>
      </c>
      <c r="Q96" s="89">
        <f t="shared" si="495"/>
        <v>117524.78000000003</v>
      </c>
      <c r="R96" s="89">
        <v>119074.00000000003</v>
      </c>
      <c r="S96" s="89">
        <v>123484.97000000003</v>
      </c>
      <c r="T96" s="89">
        <f t="shared" si="477"/>
        <v>125662.98999999999</v>
      </c>
      <c r="U96" s="89">
        <f t="shared" si="477"/>
        <v>121128.62</v>
      </c>
      <c r="V96" s="89">
        <f t="shared" si="477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496">AB82+AB89</f>
        <v>145381.16</v>
      </c>
      <c r="AC96" s="89">
        <f t="shared" si="496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79"/>
        <v>17823.000000000029</v>
      </c>
      <c r="AZ96" s="82">
        <f t="shared" si="479"/>
        <v>24382.529999999984</v>
      </c>
      <c r="BA96" s="74">
        <f t="shared" si="480"/>
        <v>13500.75999999998</v>
      </c>
      <c r="BB96" s="74">
        <f t="shared" si="480"/>
        <v>-113.24000000004889</v>
      </c>
      <c r="BC96" s="74">
        <f t="shared" si="480"/>
        <v>8.629999999946449</v>
      </c>
      <c r="BD96" s="74">
        <f t="shared" si="480"/>
        <v>-1685.879999999961</v>
      </c>
      <c r="BE96" s="74">
        <f t="shared" si="480"/>
        <v>-16016.500000000029</v>
      </c>
      <c r="BF96" s="98">
        <f t="shared" si="480"/>
        <v>13142.740000000005</v>
      </c>
      <c r="BG96" s="98">
        <f t="shared" si="480"/>
        <v>-953.69000000003143</v>
      </c>
      <c r="BH96" s="229">
        <f t="shared" si="480"/>
        <v>5641.7800000000279</v>
      </c>
      <c r="BI96" s="272">
        <f t="shared" si="481"/>
        <v>-1533.3500000000349</v>
      </c>
      <c r="BJ96" s="270">
        <f t="shared" si="482"/>
        <v>-15285.49000000002</v>
      </c>
      <c r="BK96" s="270">
        <f t="shared" si="482"/>
        <v>-33886.640000000014</v>
      </c>
      <c r="BL96" s="270">
        <f t="shared" si="482"/>
        <v>-18893.86000000003</v>
      </c>
      <c r="BM96" s="270">
        <f t="shared" si="483"/>
        <v>-17634.319999999978</v>
      </c>
      <c r="BN96" s="270">
        <f t="shared" si="484"/>
        <v>-12986.359999999986</v>
      </c>
      <c r="BO96" s="270">
        <f t="shared" si="485"/>
        <v>-11531.02999999997</v>
      </c>
      <c r="BP96" s="270">
        <f t="shared" si="486"/>
        <v>-14792.890000000043</v>
      </c>
      <c r="BQ96" s="270">
        <f t="shared" si="487"/>
        <v>-13787</v>
      </c>
      <c r="BR96" s="270">
        <f t="shared" si="488"/>
        <v>-16205.450000000012</v>
      </c>
      <c r="BS96" s="270">
        <f t="shared" si="489"/>
        <v>-10479.129999999976</v>
      </c>
      <c r="BT96" s="270">
        <f t="shared" si="490"/>
        <v>-31658.260000000009</v>
      </c>
      <c r="BU96" s="272">
        <f t="shared" si="491"/>
        <v>-53952.919999999955</v>
      </c>
      <c r="BV96" s="270">
        <f t="shared" si="491"/>
        <v>-48280.999999999971</v>
      </c>
      <c r="BW96" s="270">
        <f t="shared" si="491"/>
        <v>-20775.660000000062</v>
      </c>
      <c r="BX96" s="270">
        <f t="shared" si="492"/>
        <v>-19317.249999999971</v>
      </c>
      <c r="BY96" s="273">
        <f t="shared" si="492"/>
        <v>-16372.440000000002</v>
      </c>
    </row>
    <row r="97" spans="1:77" x14ac:dyDescent="0.25">
      <c r="A97" s="4"/>
      <c r="B97" s="35" t="s">
        <v>44</v>
      </c>
      <c r="C97" s="88">
        <f t="shared" ref="C97:Q97" si="497">C83+C90</f>
        <v>1392875.7000000002</v>
      </c>
      <c r="D97" s="89">
        <f t="shared" si="497"/>
        <v>1263315.48</v>
      </c>
      <c r="E97" s="89">
        <f t="shared" si="497"/>
        <v>1215885.0599999998</v>
      </c>
      <c r="F97" s="89">
        <f t="shared" si="497"/>
        <v>1190632.72</v>
      </c>
      <c r="G97" s="89">
        <f t="shared" si="497"/>
        <v>1499724.0999999996</v>
      </c>
      <c r="H97" s="89">
        <f t="shared" si="497"/>
        <v>1541730.5099999998</v>
      </c>
      <c r="I97" s="89">
        <f t="shared" si="497"/>
        <v>1279608.0100000002</v>
      </c>
      <c r="J97" s="89">
        <f t="shared" si="497"/>
        <v>1376522.2999999998</v>
      </c>
      <c r="K97" s="89">
        <f t="shared" si="497"/>
        <v>1213590.6499999999</v>
      </c>
      <c r="L97" s="89">
        <f t="shared" si="497"/>
        <v>1363142.8099999996</v>
      </c>
      <c r="M97" s="89">
        <f t="shared" si="497"/>
        <v>1549720.56</v>
      </c>
      <c r="N97" s="160">
        <f t="shared" si="497"/>
        <v>1517212.12</v>
      </c>
      <c r="O97" s="89">
        <f t="shared" si="497"/>
        <v>1519266.8699999999</v>
      </c>
      <c r="P97" s="89">
        <f t="shared" si="497"/>
        <v>1127183.2</v>
      </c>
      <c r="Q97" s="89">
        <f t="shared" si="497"/>
        <v>1025157.37</v>
      </c>
      <c r="R97" s="89">
        <v>1201807.2500000002</v>
      </c>
      <c r="S97" s="89">
        <v>1400292.1800000002</v>
      </c>
      <c r="T97" s="89">
        <f t="shared" si="477"/>
        <v>1425926.89</v>
      </c>
      <c r="U97" s="89">
        <f t="shared" si="477"/>
        <v>1406865.1399999997</v>
      </c>
      <c r="V97" s="89">
        <f t="shared" si="477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498">AB83+AB90</f>
        <v>1254587.2099999997</v>
      </c>
      <c r="AC97" s="89">
        <f t="shared" si="498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79"/>
        <v>-126391.16999999969</v>
      </c>
      <c r="AZ97" s="82">
        <f t="shared" si="479"/>
        <v>136132.28000000003</v>
      </c>
      <c r="BA97" s="74">
        <f t="shared" si="480"/>
        <v>190727.68999999983</v>
      </c>
      <c r="BB97" s="74">
        <f t="shared" si="480"/>
        <v>-11174.530000000261</v>
      </c>
      <c r="BC97" s="74">
        <f t="shared" si="480"/>
        <v>99431.91999999946</v>
      </c>
      <c r="BD97" s="74">
        <f t="shared" si="480"/>
        <v>115803.61999999988</v>
      </c>
      <c r="BE97" s="74">
        <f t="shared" si="480"/>
        <v>-127257.12999999942</v>
      </c>
      <c r="BF97" s="89">
        <f t="shared" si="480"/>
        <v>206285.63999999966</v>
      </c>
      <c r="BG97" s="89">
        <f t="shared" si="480"/>
        <v>-21258.880000000354</v>
      </c>
      <c r="BH97" s="215">
        <f t="shared" si="480"/>
        <v>10776.859999999404</v>
      </c>
      <c r="BI97" s="272">
        <f t="shared" si="481"/>
        <v>161892.26999999955</v>
      </c>
      <c r="BJ97" s="270">
        <f t="shared" si="482"/>
        <v>-5854.0499999998137</v>
      </c>
      <c r="BK97" s="270">
        <f t="shared" si="482"/>
        <v>-22174.090000000317</v>
      </c>
      <c r="BL97" s="270">
        <f t="shared" si="482"/>
        <v>-127404.00999999978</v>
      </c>
      <c r="BM97" s="270">
        <f t="shared" si="483"/>
        <v>-229821.96999999939</v>
      </c>
      <c r="BN97" s="270">
        <f t="shared" si="484"/>
        <v>-221384.91999999993</v>
      </c>
      <c r="BO97" s="270">
        <f t="shared" si="485"/>
        <v>-84925.079999999609</v>
      </c>
      <c r="BP97" s="270">
        <f t="shared" si="486"/>
        <v>-13212.389999999898</v>
      </c>
      <c r="BQ97" s="270">
        <f t="shared" si="487"/>
        <v>-113363.21000000043</v>
      </c>
      <c r="BR97" s="270">
        <f t="shared" si="488"/>
        <v>-121149.6100000001</v>
      </c>
      <c r="BS97" s="270">
        <f t="shared" si="489"/>
        <v>-47886.729999999749</v>
      </c>
      <c r="BT97" s="270">
        <f t="shared" si="490"/>
        <v>-201928.04999999981</v>
      </c>
      <c r="BU97" s="272">
        <f t="shared" si="491"/>
        <v>-329001.21999999927</v>
      </c>
      <c r="BV97" s="270">
        <f t="shared" si="491"/>
        <v>-269741.81000000029</v>
      </c>
      <c r="BW97" s="270">
        <f t="shared" si="491"/>
        <v>-80314.040000000037</v>
      </c>
      <c r="BX97" s="270">
        <f t="shared" si="492"/>
        <v>-69064.65000000014</v>
      </c>
      <c r="BY97" s="273">
        <f t="shared" si="492"/>
        <v>-86914.500000000466</v>
      </c>
    </row>
    <row r="98" spans="1:77" x14ac:dyDescent="0.25">
      <c r="A98" s="4"/>
      <c r="B98" s="35" t="s">
        <v>45</v>
      </c>
      <c r="C98" s="88">
        <f t="shared" ref="C98:Q98" si="499">C84+C91</f>
        <v>1128352.3400000001</v>
      </c>
      <c r="D98" s="89">
        <f t="shared" si="499"/>
        <v>1065785.17</v>
      </c>
      <c r="E98" s="89">
        <f t="shared" si="499"/>
        <v>1069765.0387197353</v>
      </c>
      <c r="F98" s="89">
        <f t="shared" si="499"/>
        <v>1109797.9412802644</v>
      </c>
      <c r="G98" s="89">
        <f t="shared" si="499"/>
        <v>1239753.1600000001</v>
      </c>
      <c r="H98" s="89">
        <f t="shared" si="499"/>
        <v>1303512.83</v>
      </c>
      <c r="I98" s="89">
        <f t="shared" si="499"/>
        <v>1158889.33</v>
      </c>
      <c r="J98" s="89">
        <f t="shared" si="499"/>
        <v>1120493.72</v>
      </c>
      <c r="K98" s="89">
        <f t="shared" si="499"/>
        <v>1091345.96</v>
      </c>
      <c r="L98" s="89">
        <f t="shared" si="499"/>
        <v>1104374</v>
      </c>
      <c r="M98" s="89">
        <f t="shared" si="499"/>
        <v>1177962.9300000002</v>
      </c>
      <c r="N98" s="160">
        <f t="shared" si="499"/>
        <v>1281913.3299999996</v>
      </c>
      <c r="O98" s="89">
        <f t="shared" si="499"/>
        <v>1226067.01</v>
      </c>
      <c r="P98" s="89">
        <f t="shared" si="499"/>
        <v>1004973.33</v>
      </c>
      <c r="Q98" s="89">
        <f t="shared" si="499"/>
        <v>1080633.07</v>
      </c>
      <c r="R98" s="89">
        <v>1190718.0199999998</v>
      </c>
      <c r="S98" s="89">
        <v>1308665.5699999998</v>
      </c>
      <c r="T98" s="89">
        <f t="shared" si="477"/>
        <v>1231565.3800000001</v>
      </c>
      <c r="U98" s="89">
        <f t="shared" si="477"/>
        <v>1263782.2200000002</v>
      </c>
      <c r="V98" s="89">
        <f t="shared" si="477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500">AB84+AB91</f>
        <v>1427788</v>
      </c>
      <c r="AC98" s="89">
        <f t="shared" si="500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79"/>
        <v>-97714.669999999925</v>
      </c>
      <c r="AZ98" s="82">
        <f t="shared" si="479"/>
        <v>60811.839999999967</v>
      </c>
      <c r="BA98" s="74">
        <f t="shared" si="480"/>
        <v>-10868.031280264724</v>
      </c>
      <c r="BB98" s="74">
        <f t="shared" si="480"/>
        <v>-80920.078719735378</v>
      </c>
      <c r="BC98" s="74">
        <f t="shared" si="480"/>
        <v>-68912.409999999683</v>
      </c>
      <c r="BD98" s="74">
        <f t="shared" si="480"/>
        <v>71947.449999999953</v>
      </c>
      <c r="BE98" s="74">
        <f t="shared" si="480"/>
        <v>-104892.89000000013</v>
      </c>
      <c r="BF98" s="89">
        <f t="shared" si="480"/>
        <v>-57881.90000000014</v>
      </c>
      <c r="BG98" s="89">
        <f t="shared" si="480"/>
        <v>-147923.31000000006</v>
      </c>
      <c r="BH98" s="215">
        <f t="shared" si="480"/>
        <v>-142139.01000000024</v>
      </c>
      <c r="BI98" s="272">
        <f t="shared" si="481"/>
        <v>-182721.2799999998</v>
      </c>
      <c r="BJ98" s="270">
        <f t="shared" si="482"/>
        <v>-288761.2799999998</v>
      </c>
      <c r="BK98" s="270">
        <f t="shared" si="482"/>
        <v>-305224.45000000019</v>
      </c>
      <c r="BL98" s="270">
        <f t="shared" si="482"/>
        <v>-422814.67000000004</v>
      </c>
      <c r="BM98" s="270">
        <f t="shared" si="483"/>
        <v>-513259.3899999999</v>
      </c>
      <c r="BN98" s="270">
        <f t="shared" si="484"/>
        <v>-404261.39000000013</v>
      </c>
      <c r="BO98" s="270">
        <f t="shared" si="485"/>
        <v>-418226.34000000032</v>
      </c>
      <c r="BP98" s="270">
        <f t="shared" si="486"/>
        <v>-426144.15000000014</v>
      </c>
      <c r="BQ98" s="270">
        <f t="shared" si="487"/>
        <v>-398368.30000000028</v>
      </c>
      <c r="BR98" s="270">
        <f t="shared" si="488"/>
        <v>-504192.27</v>
      </c>
      <c r="BS98" s="270">
        <f t="shared" si="489"/>
        <v>-340819.80000000028</v>
      </c>
      <c r="BT98" s="270">
        <f t="shared" si="490"/>
        <v>-338660.98999999976</v>
      </c>
      <c r="BU98" s="272">
        <f t="shared" si="491"/>
        <v>-344889.28999999934</v>
      </c>
      <c r="BV98" s="270">
        <f t="shared" si="491"/>
        <v>-40186.890000000596</v>
      </c>
      <c r="BW98" s="270">
        <f t="shared" si="491"/>
        <v>-21521.300000000279</v>
      </c>
      <c r="BX98" s="270">
        <f t="shared" si="492"/>
        <v>-116825.91000000015</v>
      </c>
      <c r="BY98" s="273">
        <f t="shared" si="492"/>
        <v>25179.409999999683</v>
      </c>
    </row>
    <row r="99" spans="1:77" ht="15.75" thickBot="1" x14ac:dyDescent="0.3">
      <c r="A99" s="4"/>
      <c r="B99" s="37" t="s">
        <v>46</v>
      </c>
      <c r="C99" s="91">
        <f t="shared" ref="C99:V99" si="501">SUM(C94:C98)</f>
        <v>6593908.0800000001</v>
      </c>
      <c r="D99" s="142">
        <f t="shared" si="501"/>
        <v>5879047.6699999999</v>
      </c>
      <c r="E99" s="142">
        <f t="shared" si="501"/>
        <v>5479894.1787197348</v>
      </c>
      <c r="F99" s="142">
        <f t="shared" si="501"/>
        <v>5236155.6412802637</v>
      </c>
      <c r="G99" s="142">
        <f t="shared" si="501"/>
        <v>6896662.4199999999</v>
      </c>
      <c r="H99" s="142">
        <f t="shared" si="501"/>
        <v>7042195.3400000008</v>
      </c>
      <c r="I99" s="142">
        <f t="shared" si="501"/>
        <v>5544984.9600000009</v>
      </c>
      <c r="J99" s="142">
        <f t="shared" si="501"/>
        <v>5606481.0821999991</v>
      </c>
      <c r="K99" s="142">
        <f t="shared" si="501"/>
        <v>5406764.6600000001</v>
      </c>
      <c r="L99" s="142">
        <f t="shared" si="501"/>
        <v>6542993.7899999991</v>
      </c>
      <c r="M99" s="142">
        <f t="shared" si="501"/>
        <v>7365390.5299999993</v>
      </c>
      <c r="N99" s="163">
        <f t="shared" si="501"/>
        <v>7070824.9399999995</v>
      </c>
      <c r="O99" s="142">
        <f t="shared" si="501"/>
        <v>6767606.379999999</v>
      </c>
      <c r="P99" s="142">
        <f t="shared" si="501"/>
        <v>5706054.4100000011</v>
      </c>
      <c r="Q99" s="142">
        <f t="shared" si="501"/>
        <v>5443342.0300000003</v>
      </c>
      <c r="R99" s="142">
        <f t="shared" si="501"/>
        <v>6255890.8000000129</v>
      </c>
      <c r="S99" s="142">
        <f t="shared" si="501"/>
        <v>7347008.9400000125</v>
      </c>
      <c r="T99" s="142">
        <f t="shared" si="501"/>
        <v>7486580.7800000133</v>
      </c>
      <c r="U99" s="142">
        <f t="shared" si="501"/>
        <v>6536633.6100000124</v>
      </c>
      <c r="V99" s="142">
        <f t="shared" si="501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502">SUM(AB94:AB98)</f>
        <v>6135338.0300000124</v>
      </c>
      <c r="AC99" s="142">
        <f t="shared" si="502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503">SUM(AY94:AY98)</f>
        <v>-173698.29999999932</v>
      </c>
      <c r="AZ99" s="76">
        <f t="shared" si="503"/>
        <v>172993.25999999826</v>
      </c>
      <c r="BA99" s="76">
        <f t="shared" si="503"/>
        <v>36552.14871973524</v>
      </c>
      <c r="BB99" s="76">
        <f t="shared" si="503"/>
        <v>-1019735.1587197492</v>
      </c>
      <c r="BC99" s="76">
        <f t="shared" si="503"/>
        <v>-450346.52000001335</v>
      </c>
      <c r="BD99" s="76">
        <f t="shared" si="503"/>
        <v>-444385.44000001287</v>
      </c>
      <c r="BE99" s="76">
        <f t="shared" si="503"/>
        <v>-991648.65000001236</v>
      </c>
      <c r="BF99" s="142">
        <f t="shared" si="503"/>
        <v>358445.59219998639</v>
      </c>
      <c r="BG99" s="142">
        <f t="shared" si="503"/>
        <v>-323417.48000001383</v>
      </c>
      <c r="BH99" s="230">
        <f t="shared" si="503"/>
        <v>-369751.25000001484</v>
      </c>
      <c r="BI99" s="295">
        <f t="shared" ref="BI99:BJ99" si="504">SUM(BI94:BI98)</f>
        <v>-146418.67000001442</v>
      </c>
      <c r="BJ99" s="314">
        <f t="shared" si="504"/>
        <v>-885362.64000001259</v>
      </c>
      <c r="BK99" s="314">
        <f t="shared" ref="BK99:BL99" si="505">SUM(BK94:BK98)</f>
        <v>-1005726.9200000133</v>
      </c>
      <c r="BL99" s="314">
        <f t="shared" si="505"/>
        <v>-429283.62000001146</v>
      </c>
      <c r="BM99" s="314">
        <f t="shared" ref="BM99:BN99" si="506">SUM(BM94:BM98)</f>
        <v>-779005.31000001158</v>
      </c>
      <c r="BN99" s="314">
        <f t="shared" si="506"/>
        <v>-753508.39000000013</v>
      </c>
      <c r="BO99" s="314">
        <f t="shared" ref="BO99:BT99" si="507">SUM(BO94:BO98)</f>
        <v>-272713.47999999992</v>
      </c>
      <c r="BP99" s="314">
        <f t="shared" si="507"/>
        <v>-103036.1599999998</v>
      </c>
      <c r="BQ99" s="314">
        <f t="shared" si="507"/>
        <v>-875908.24000000069</v>
      </c>
      <c r="BR99" s="314">
        <f t="shared" si="507"/>
        <v>-890744.75999999931</v>
      </c>
      <c r="BS99" s="314">
        <f t="shared" si="507"/>
        <v>-481646.89999999909</v>
      </c>
      <c r="BT99" s="314">
        <f t="shared" si="507"/>
        <v>-780928.95999998623</v>
      </c>
      <c r="BU99" s="295">
        <f t="shared" ref="BU99:BV99" si="508">SUM(BU94:BU98)</f>
        <v>-1544124.1299999992</v>
      </c>
      <c r="BV99" s="314">
        <f t="shared" si="508"/>
        <v>-733152.67999999982</v>
      </c>
      <c r="BW99" s="314">
        <f t="shared" ref="BW99:BY99" si="509">SUM(BW94:BW98)</f>
        <v>-91663.710000000923</v>
      </c>
      <c r="BX99" s="314">
        <f t="shared" si="509"/>
        <v>-488213.44000000006</v>
      </c>
      <c r="BY99" s="296">
        <f t="shared" si="509"/>
        <v>-329346.65000000194</v>
      </c>
    </row>
    <row r="100" spans="1:77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00"/>
    </row>
    <row r="101" spans="1:77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510">C101-O101</f>
        <v>244624.99999999022</v>
      </c>
      <c r="AZ101" s="82">
        <f t="shared" si="510"/>
        <v>230109.46999999974</v>
      </c>
      <c r="BA101" s="74">
        <f t="shared" ref="BA101:BH105" si="511">IF(Q101=0,0,E101-Q101)</f>
        <v>153002.87000000104</v>
      </c>
      <c r="BB101" s="74">
        <f t="shared" si="511"/>
        <v>-100442.95000001043</v>
      </c>
      <c r="BC101" s="74">
        <f t="shared" si="511"/>
        <v>-312130.95000000019</v>
      </c>
      <c r="BD101" s="74">
        <f t="shared" si="511"/>
        <v>23158.519999999553</v>
      </c>
      <c r="BE101" s="74">
        <f t="shared" si="511"/>
        <v>-196910.93999999994</v>
      </c>
      <c r="BF101" s="98">
        <f t="shared" si="511"/>
        <v>17028.189999999944</v>
      </c>
      <c r="BG101" s="98">
        <f t="shared" si="511"/>
        <v>103448.13000000501</v>
      </c>
      <c r="BH101" s="98">
        <f t="shared" si="511"/>
        <v>123106.52999999374</v>
      </c>
      <c r="BI101" s="272">
        <f t="shared" ref="BI101:BI105" si="512">IF(Y101=0,0,M101-Y101)</f>
        <v>39413.009999997914</v>
      </c>
      <c r="BJ101" s="270">
        <f t="shared" ref="BJ101:BL105" si="513">IF(Z101=0,0,N101-Z101)</f>
        <v>161494.08999999939</v>
      </c>
      <c r="BK101" s="270">
        <f t="shared" si="513"/>
        <v>-608863.1599999913</v>
      </c>
      <c r="BL101" s="270">
        <f t="shared" si="513"/>
        <v>-214532.66999999993</v>
      </c>
      <c r="BM101" s="270">
        <f t="shared" ref="BM101:BM105" si="514">IF(AC101=0,0,Q101-AC101)</f>
        <v>193473.03000000166</v>
      </c>
      <c r="BN101" s="270">
        <f t="shared" ref="BN101:BN105" si="515">IF(AD101=0,0,R101-AD101)</f>
        <v>-1041.2299999981187</v>
      </c>
      <c r="BO101" s="270">
        <f t="shared" ref="BO101:BO105" si="516">IF(AE101=0,0,S101-AE101)</f>
        <v>-387702.30000000028</v>
      </c>
      <c r="BP101" s="270">
        <f t="shared" ref="BP101:BP105" si="517">IF(AF101=0,0,T101-AF101)</f>
        <v>-149234.23999999976</v>
      </c>
      <c r="BQ101" s="270">
        <f t="shared" ref="BQ101:BQ105" si="518">IF(AG101=0,0,U101-AG101)</f>
        <v>-195406.12000000011</v>
      </c>
      <c r="BR101" s="270">
        <f t="shared" ref="BR101:BR105" si="519">IF(AH101=0,0,V101-AH101)</f>
        <v>-419588.55000000447</v>
      </c>
      <c r="BS101" s="270">
        <f t="shared" ref="BS101:BS105" si="520">IF(AI101=0,0,W101-AI101)</f>
        <v>-454152.93000000203</v>
      </c>
      <c r="BT101" s="270">
        <f t="shared" ref="BT101:BT105" si="521">IF(AJ101=0,0,X101-AJ101)</f>
        <v>-205943.21000000183</v>
      </c>
      <c r="BU101" s="272">
        <f t="shared" ref="BU101:BW105" si="522">IF(AK101=0,0,Y101-AK101)</f>
        <v>-164140.42999999877</v>
      </c>
      <c r="BV101" s="270">
        <f t="shared" si="522"/>
        <v>-698350.47999999905</v>
      </c>
      <c r="BW101" s="270">
        <f t="shared" si="522"/>
        <v>-191621.22999999998</v>
      </c>
      <c r="BX101" s="270">
        <f t="shared" ref="BX101:BY105" si="523">IF(AN101=0,0,AB101-AN101)</f>
        <v>-176778.44999999553</v>
      </c>
      <c r="BY101" s="273">
        <f t="shared" si="523"/>
        <v>-422896.3900000006</v>
      </c>
    </row>
    <row r="102" spans="1:77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510"/>
        <v>70305.350000000035</v>
      </c>
      <c r="AZ102" s="82">
        <f t="shared" si="510"/>
        <v>40103.27999999997</v>
      </c>
      <c r="BA102" s="74">
        <f t="shared" si="511"/>
        <v>145376.40999999997</v>
      </c>
      <c r="BB102" s="74">
        <f t="shared" si="511"/>
        <v>33543.399999999965</v>
      </c>
      <c r="BC102" s="74">
        <f t="shared" si="511"/>
        <v>45204.640000000014</v>
      </c>
      <c r="BD102" s="74">
        <f t="shared" si="511"/>
        <v>-66655.080000000016</v>
      </c>
      <c r="BE102" s="74">
        <f t="shared" si="511"/>
        <v>95638.800000000047</v>
      </c>
      <c r="BF102" s="98">
        <f t="shared" si="511"/>
        <v>107509.35000000003</v>
      </c>
      <c r="BG102" s="98">
        <f t="shared" si="511"/>
        <v>-97206.769999998971</v>
      </c>
      <c r="BH102" s="98">
        <f t="shared" si="511"/>
        <v>51085.830000000016</v>
      </c>
      <c r="BI102" s="272">
        <f t="shared" si="512"/>
        <v>-19264.700000000885</v>
      </c>
      <c r="BJ102" s="270">
        <f t="shared" si="513"/>
        <v>32923.170000000158</v>
      </c>
      <c r="BK102" s="270">
        <f t="shared" si="513"/>
        <v>-143576.19999999902</v>
      </c>
      <c r="BL102" s="270">
        <f t="shared" si="513"/>
        <v>-91271.819999999949</v>
      </c>
      <c r="BM102" s="270">
        <f t="shared" si="514"/>
        <v>-24303.690000000002</v>
      </c>
      <c r="BN102" s="270">
        <f t="shared" si="515"/>
        <v>-136346.12999999989</v>
      </c>
      <c r="BO102" s="270">
        <f t="shared" si="516"/>
        <v>-96015.330000000075</v>
      </c>
      <c r="BP102" s="270">
        <f t="shared" si="517"/>
        <v>-135224.16999999993</v>
      </c>
      <c r="BQ102" s="270">
        <f t="shared" si="518"/>
        <v>-175829.93999999994</v>
      </c>
      <c r="BR102" s="270">
        <f t="shared" si="519"/>
        <v>-186461.71000000008</v>
      </c>
      <c r="BS102" s="270">
        <f t="shared" si="520"/>
        <v>-5400.8300000010058</v>
      </c>
      <c r="BT102" s="270">
        <f t="shared" si="521"/>
        <v>-867698.66999999783</v>
      </c>
      <c r="BU102" s="272">
        <f t="shared" si="522"/>
        <v>-28472.09999999922</v>
      </c>
      <c r="BV102" s="270">
        <f t="shared" si="522"/>
        <v>-80955.770000000135</v>
      </c>
      <c r="BW102" s="270">
        <f t="shared" si="522"/>
        <v>-14230.590000001015</v>
      </c>
      <c r="BX102" s="270">
        <f t="shared" si="523"/>
        <v>6971.3999999999651</v>
      </c>
      <c r="BY102" s="273">
        <f t="shared" si="523"/>
        <v>-124402.98999999999</v>
      </c>
    </row>
    <row r="103" spans="1:77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510"/>
        <v>18183.160000000003</v>
      </c>
      <c r="AZ103" s="82">
        <f t="shared" si="510"/>
        <v>14020.030000000115</v>
      </c>
      <c r="BA103" s="74">
        <f t="shared" si="511"/>
        <v>25141.040000000416</v>
      </c>
      <c r="BB103" s="74">
        <f t="shared" si="511"/>
        <v>-687.35999999989872</v>
      </c>
      <c r="BC103" s="74">
        <f t="shared" si="511"/>
        <v>-6246.7599999999948</v>
      </c>
      <c r="BD103" s="74">
        <f t="shared" si="511"/>
        <v>8844.7100000000064</v>
      </c>
      <c r="BE103" s="74">
        <f t="shared" si="511"/>
        <v>15125.060000000012</v>
      </c>
      <c r="BF103" s="98">
        <f t="shared" si="511"/>
        <v>-8841.3500000002969</v>
      </c>
      <c r="BG103" s="98">
        <f t="shared" si="511"/>
        <v>18075.080000000002</v>
      </c>
      <c r="BH103" s="98">
        <f t="shared" si="511"/>
        <v>7340.9899999999907</v>
      </c>
      <c r="BI103" s="272">
        <f t="shared" si="512"/>
        <v>3319.3300000000745</v>
      </c>
      <c r="BJ103" s="270">
        <f t="shared" si="513"/>
        <v>-1238.5999999999767</v>
      </c>
      <c r="BK103" s="270">
        <f t="shared" si="513"/>
        <v>-26986.799999999988</v>
      </c>
      <c r="BL103" s="270">
        <f t="shared" si="513"/>
        <v>-38059.050000000105</v>
      </c>
      <c r="BM103" s="270">
        <f t="shared" si="514"/>
        <v>-17062.939999999973</v>
      </c>
      <c r="BN103" s="270">
        <f t="shared" si="515"/>
        <v>-13667.849999999977</v>
      </c>
      <c r="BO103" s="270">
        <f t="shared" si="516"/>
        <v>-11437.899999999994</v>
      </c>
      <c r="BP103" s="270">
        <f t="shared" si="517"/>
        <v>-23262.419999999984</v>
      </c>
      <c r="BQ103" s="270">
        <f t="shared" si="518"/>
        <v>-20974.01000000014</v>
      </c>
      <c r="BR103" s="270">
        <f t="shared" si="519"/>
        <v>-8630.2399999996705</v>
      </c>
      <c r="BS103" s="270">
        <f t="shared" si="520"/>
        <v>-26810.450000000099</v>
      </c>
      <c r="BT103" s="270">
        <f t="shared" si="521"/>
        <v>-1018.6000000000931</v>
      </c>
      <c r="BU103" s="272">
        <f t="shared" si="522"/>
        <v>-23970.070000000094</v>
      </c>
      <c r="BV103" s="270">
        <f t="shared" si="522"/>
        <v>-57993.280000000028</v>
      </c>
      <c r="BW103" s="270">
        <f t="shared" si="522"/>
        <v>-58510.359999998996</v>
      </c>
      <c r="BX103" s="270">
        <f t="shared" si="523"/>
        <v>-21892.819999999978</v>
      </c>
      <c r="BY103" s="273">
        <f t="shared" si="523"/>
        <v>-28531.510000000242</v>
      </c>
    </row>
    <row r="104" spans="1:77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510"/>
        <v>145326.83999999892</v>
      </c>
      <c r="AZ104" s="82">
        <f t="shared" si="510"/>
        <v>246836.92000000179</v>
      </c>
      <c r="BA104" s="74">
        <f t="shared" si="511"/>
        <v>208726.87000000034</v>
      </c>
      <c r="BB104" s="74">
        <f t="shared" si="511"/>
        <v>158157.38000000035</v>
      </c>
      <c r="BC104" s="74">
        <f t="shared" si="511"/>
        <v>-67480.86999999918</v>
      </c>
      <c r="BD104" s="74">
        <f t="shared" si="511"/>
        <v>129121.820000001</v>
      </c>
      <c r="BE104" s="74">
        <f t="shared" si="511"/>
        <v>175962.60999999801</v>
      </c>
      <c r="BF104" s="98">
        <f t="shared" si="511"/>
        <v>-154436.89999999781</v>
      </c>
      <c r="BG104" s="98">
        <f t="shared" si="511"/>
        <v>113519.90999999875</v>
      </c>
      <c r="BH104" s="98">
        <f t="shared" si="511"/>
        <v>189192.70999999996</v>
      </c>
      <c r="BI104" s="272">
        <f t="shared" si="512"/>
        <v>125519.06000000099</v>
      </c>
      <c r="BJ104" s="270">
        <f t="shared" si="513"/>
        <v>125504.8899999992</v>
      </c>
      <c r="BK104" s="270">
        <f t="shared" si="513"/>
        <v>-49716.529999998864</v>
      </c>
      <c r="BL104" s="270">
        <f t="shared" si="513"/>
        <v>-269216.15000000084</v>
      </c>
      <c r="BM104" s="270">
        <f t="shared" si="514"/>
        <v>-20526.780000000261</v>
      </c>
      <c r="BN104" s="270">
        <f t="shared" si="515"/>
        <v>-178684.10000000009</v>
      </c>
      <c r="BO104" s="270">
        <f t="shared" si="516"/>
        <v>-47285.889999998733</v>
      </c>
      <c r="BP104" s="270">
        <f t="shared" si="517"/>
        <v>-171420.03000000003</v>
      </c>
      <c r="BQ104" s="270">
        <f t="shared" si="518"/>
        <v>-125779.29999999981</v>
      </c>
      <c r="BR104" s="270">
        <f t="shared" si="519"/>
        <v>5850.909999998752</v>
      </c>
      <c r="BS104" s="270">
        <f t="shared" si="520"/>
        <v>-190988.12999999989</v>
      </c>
      <c r="BT104" s="270">
        <f t="shared" si="521"/>
        <v>-18165.419999999925</v>
      </c>
      <c r="BU104" s="272">
        <f t="shared" si="522"/>
        <v>-63361.880000001285</v>
      </c>
      <c r="BV104" s="270">
        <f t="shared" si="522"/>
        <v>-428738.79000000306</v>
      </c>
      <c r="BW104" s="270">
        <f t="shared" si="522"/>
        <v>-281506.62999999989</v>
      </c>
      <c r="BX104" s="270">
        <f t="shared" si="523"/>
        <v>-53993.92000000109</v>
      </c>
      <c r="BY104" s="273">
        <f t="shared" si="523"/>
        <v>-135816.41999999993</v>
      </c>
    </row>
    <row r="105" spans="1:77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510"/>
        <v>-143588.90999999992</v>
      </c>
      <c r="AZ105" s="82">
        <f t="shared" si="510"/>
        <v>204756.5199999999</v>
      </c>
      <c r="BA105" s="74">
        <f t="shared" si="511"/>
        <v>-43024.229999999981</v>
      </c>
      <c r="BB105" s="74">
        <f t="shared" si="511"/>
        <v>33908.59999999986</v>
      </c>
      <c r="BC105" s="74">
        <f t="shared" si="511"/>
        <v>33138.860000000102</v>
      </c>
      <c r="BD105" s="74">
        <f t="shared" si="511"/>
        <v>16399.169999999925</v>
      </c>
      <c r="BE105" s="74">
        <f t="shared" si="511"/>
        <v>-103764.87000000011</v>
      </c>
      <c r="BF105" s="98">
        <f t="shared" si="511"/>
        <v>-13978.120000000112</v>
      </c>
      <c r="BG105" s="98">
        <f t="shared" si="511"/>
        <v>63301.309999999823</v>
      </c>
      <c r="BH105" s="98">
        <f t="shared" si="511"/>
        <v>39435.709999999846</v>
      </c>
      <c r="BI105" s="272">
        <f t="shared" si="512"/>
        <v>-319280.92000000016</v>
      </c>
      <c r="BJ105" s="270">
        <f t="shared" si="513"/>
        <v>-261218.98999999987</v>
      </c>
      <c r="BK105" s="270">
        <f t="shared" si="513"/>
        <v>-300541.63000000012</v>
      </c>
      <c r="BL105" s="270">
        <f t="shared" si="513"/>
        <v>-491312.28999999992</v>
      </c>
      <c r="BM105" s="270">
        <f t="shared" si="514"/>
        <v>-129207.72000000009</v>
      </c>
      <c r="BN105" s="270">
        <f t="shared" si="515"/>
        <v>-382439.66999999993</v>
      </c>
      <c r="BO105" s="270">
        <f t="shared" si="516"/>
        <v>-294420.40000000014</v>
      </c>
      <c r="BP105" s="270">
        <f t="shared" si="517"/>
        <v>-548256.28</v>
      </c>
      <c r="BQ105" s="270">
        <f t="shared" si="518"/>
        <v>-428238.86999999988</v>
      </c>
      <c r="BR105" s="270">
        <f t="shared" si="519"/>
        <v>-301944.95999999973</v>
      </c>
      <c r="BS105" s="270">
        <f t="shared" si="520"/>
        <v>-628046.39999999991</v>
      </c>
      <c r="BT105" s="270">
        <f t="shared" si="521"/>
        <v>-110064.74000000011</v>
      </c>
      <c r="BU105" s="272">
        <f t="shared" si="522"/>
        <v>-191189.5</v>
      </c>
      <c r="BV105" s="270">
        <f t="shared" si="522"/>
        <v>-108096.3600000001</v>
      </c>
      <c r="BW105" s="270">
        <f t="shared" si="522"/>
        <v>-170124.88000000012</v>
      </c>
      <c r="BX105" s="270">
        <f t="shared" si="523"/>
        <v>24951.769999999786</v>
      </c>
      <c r="BY105" s="273">
        <f t="shared" si="523"/>
        <v>-443017.06999999995</v>
      </c>
    </row>
    <row r="106" spans="1:77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524">SUM(D101:D105)</f>
        <v>6469768.3400000008</v>
      </c>
      <c r="E106" s="98">
        <f t="shared" si="524"/>
        <v>5660878.4800000023</v>
      </c>
      <c r="F106" s="98">
        <f t="shared" si="524"/>
        <v>5401531.4499999918</v>
      </c>
      <c r="G106" s="74">
        <f t="shared" si="524"/>
        <v>5572768.2000000011</v>
      </c>
      <c r="H106" s="98">
        <f t="shared" si="524"/>
        <v>6222708.1400000006</v>
      </c>
      <c r="I106" s="98">
        <f t="shared" si="524"/>
        <v>6584882.3999999976</v>
      </c>
      <c r="J106" s="98">
        <f t="shared" si="524"/>
        <v>5785797.8499999996</v>
      </c>
      <c r="K106" s="98">
        <f t="shared" si="524"/>
        <v>5166382.1199999992</v>
      </c>
      <c r="L106" s="74">
        <f t="shared" si="524"/>
        <v>5655496.1799999923</v>
      </c>
      <c r="M106" s="74">
        <f t="shared" si="524"/>
        <v>6046395.0700000003</v>
      </c>
      <c r="N106" s="90">
        <f t="shared" si="524"/>
        <v>6226653.3599999985</v>
      </c>
      <c r="O106" s="98">
        <f t="shared" si="524"/>
        <v>6266101.3600000106</v>
      </c>
      <c r="P106" s="89">
        <f t="shared" si="524"/>
        <v>5733942.1199999982</v>
      </c>
      <c r="Q106" s="98">
        <f t="shared" si="524"/>
        <v>5171655.5200000005</v>
      </c>
      <c r="R106" s="89">
        <f t="shared" si="524"/>
        <v>5277052.38</v>
      </c>
      <c r="S106" s="98">
        <f t="shared" si="524"/>
        <v>5880283.2799999993</v>
      </c>
      <c r="T106" s="98">
        <f t="shared" si="524"/>
        <v>6111839</v>
      </c>
      <c r="U106" s="98">
        <f>SUM(U101:U105)</f>
        <v>6598831.7399999993</v>
      </c>
      <c r="V106" s="98">
        <f t="shared" ref="V106:X106" si="525">SUM(V101:V105)</f>
        <v>5838516.6799999978</v>
      </c>
      <c r="W106" s="98">
        <f>SUM(W101:W105)</f>
        <v>4965244.4599999953</v>
      </c>
      <c r="X106" s="160">
        <f t="shared" si="525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526">SUM(AA101:AA105)</f>
        <v>7395785.6799999988</v>
      </c>
      <c r="AB106" s="74">
        <f t="shared" si="526"/>
        <v>6838334.0999999996</v>
      </c>
      <c r="AC106" s="74">
        <f t="shared" si="526"/>
        <v>5169283.6199999992</v>
      </c>
      <c r="AD106" s="270">
        <f t="shared" si="526"/>
        <v>5989231.3599999985</v>
      </c>
      <c r="AE106" s="270">
        <f t="shared" si="526"/>
        <v>6717145.0999999987</v>
      </c>
      <c r="AF106" s="270">
        <f t="shared" si="526"/>
        <v>7139236.1400000006</v>
      </c>
      <c r="AG106" s="270">
        <f t="shared" si="526"/>
        <v>7545059.9799999995</v>
      </c>
      <c r="AH106" s="270">
        <f t="shared" si="526"/>
        <v>6749291.2300000032</v>
      </c>
      <c r="AI106" s="270">
        <f t="shared" si="526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527">SUM(AM101:AM105)</f>
        <v>8111779.3699999992</v>
      </c>
      <c r="AN106" s="98">
        <f t="shared" si="527"/>
        <v>7059076.1199999964</v>
      </c>
      <c r="AO106" s="98">
        <f>SUM(AO101:AO105)</f>
        <v>6323948</v>
      </c>
      <c r="AP106" s="270"/>
      <c r="AQ106" s="270">
        <f t="shared" si="527"/>
        <v>0</v>
      </c>
      <c r="AR106" s="270">
        <f t="shared" si="527"/>
        <v>0</v>
      </c>
      <c r="AS106" s="270">
        <f t="shared" si="527"/>
        <v>0</v>
      </c>
      <c r="AT106" s="270">
        <f t="shared" si="527"/>
        <v>0</v>
      </c>
      <c r="AU106" s="270">
        <f t="shared" si="527"/>
        <v>0</v>
      </c>
      <c r="AV106" s="273">
        <f>SUM(AV101:AV105)</f>
        <v>0</v>
      </c>
      <c r="AW106" s="270"/>
      <c r="AX106" s="273">
        <f>SUM(AX101:AX105)</f>
        <v>0</v>
      </c>
      <c r="AY106" s="98">
        <f t="shared" si="524"/>
        <v>334851.43999998923</v>
      </c>
      <c r="AZ106" s="74">
        <f t="shared" si="524"/>
        <v>735826.22000000149</v>
      </c>
      <c r="BA106" s="73">
        <f t="shared" si="524"/>
        <v>489222.96000000183</v>
      </c>
      <c r="BB106" s="73">
        <f t="shared" si="524"/>
        <v>124479.06999998985</v>
      </c>
      <c r="BC106" s="73">
        <f t="shared" si="524"/>
        <v>-307515.07999999926</v>
      </c>
      <c r="BD106" s="98">
        <f t="shared" si="524"/>
        <v>110869.14000000047</v>
      </c>
      <c r="BE106" s="98">
        <f t="shared" ref="BE106:BH106" si="528">SUM(BE101:BE105)</f>
        <v>-13949.34000000199</v>
      </c>
      <c r="BF106" s="98">
        <f t="shared" si="528"/>
        <v>-52718.829999998241</v>
      </c>
      <c r="BG106" s="98">
        <f t="shared" si="528"/>
        <v>201137.66000000463</v>
      </c>
      <c r="BH106" s="98">
        <f t="shared" si="528"/>
        <v>410161.76999999356</v>
      </c>
      <c r="BI106" s="272">
        <f t="shared" ref="BI106:BJ106" si="529">SUM(BI101:BI105)</f>
        <v>-170294.22000000207</v>
      </c>
      <c r="BJ106" s="270">
        <f t="shared" si="529"/>
        <v>57464.559999998892</v>
      </c>
      <c r="BK106" s="270">
        <f t="shared" ref="BK106:BL106" si="530">SUM(BK101:BK105)</f>
        <v>-1129684.3199999894</v>
      </c>
      <c r="BL106" s="270">
        <f t="shared" si="530"/>
        <v>-1104391.9800000009</v>
      </c>
      <c r="BM106" s="270">
        <f t="shared" ref="BM106:BN106" si="531">SUM(BM101:BM105)</f>
        <v>2371.900000001333</v>
      </c>
      <c r="BN106" s="270">
        <f t="shared" si="531"/>
        <v>-712178.979999998</v>
      </c>
      <c r="BO106" s="270">
        <f t="shared" ref="BO106:BT106" si="532">SUM(BO101:BO105)</f>
        <v>-836861.81999999925</v>
      </c>
      <c r="BP106" s="270">
        <f t="shared" si="532"/>
        <v>-1027397.1399999997</v>
      </c>
      <c r="BQ106" s="270">
        <f t="shared" si="532"/>
        <v>-946228.23999999987</v>
      </c>
      <c r="BR106" s="270">
        <f t="shared" si="532"/>
        <v>-910774.55000000517</v>
      </c>
      <c r="BS106" s="270">
        <f t="shared" si="532"/>
        <v>-1305398.740000003</v>
      </c>
      <c r="BT106" s="270">
        <f t="shared" si="532"/>
        <v>-1202890.6399999997</v>
      </c>
      <c r="BU106" s="272">
        <f t="shared" ref="BU106:BV106" si="533">SUM(BU101:BU105)</f>
        <v>-471133.9799999994</v>
      </c>
      <c r="BV106" s="270">
        <f t="shared" si="533"/>
        <v>-1374134.6800000023</v>
      </c>
      <c r="BW106" s="270">
        <f t="shared" ref="BW106:BY106" si="534">SUM(BW101:BW105)</f>
        <v>-715993.69</v>
      </c>
      <c r="BX106" s="270">
        <f t="shared" si="534"/>
        <v>-220742.01999999685</v>
      </c>
      <c r="BY106" s="273">
        <f t="shared" si="534"/>
        <v>-1154664.3800000008</v>
      </c>
    </row>
    <row r="107" spans="1:77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290"/>
    </row>
    <row r="108" spans="1:77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/>
      <c r="AQ108" s="244"/>
      <c r="AR108" s="244"/>
      <c r="AS108" s="244"/>
      <c r="AT108" s="244"/>
      <c r="AU108" s="244"/>
      <c r="AV108" s="266"/>
      <c r="AW108" s="244"/>
      <c r="AX108" s="266"/>
      <c r="AY108" s="108">
        <f t="shared" ref="AY108:AZ112" si="535">C108-O108</f>
        <v>952</v>
      </c>
      <c r="AZ108" s="108">
        <f t="shared" si="535"/>
        <v>371</v>
      </c>
      <c r="BA108" s="57">
        <f t="shared" ref="BA108:BH112" si="536">IF(Q108=0,0,E108-Q108)</f>
        <v>814</v>
      </c>
      <c r="BB108" s="57">
        <f t="shared" si="536"/>
        <v>-414</v>
      </c>
      <c r="BC108" s="57">
        <f t="shared" si="536"/>
        <v>161</v>
      </c>
      <c r="BD108" s="57">
        <f t="shared" si="536"/>
        <v>872</v>
      </c>
      <c r="BE108" s="57">
        <f t="shared" si="536"/>
        <v>563</v>
      </c>
      <c r="BF108" s="219">
        <f t="shared" si="536"/>
        <v>1121</v>
      </c>
      <c r="BG108" s="219">
        <f t="shared" si="536"/>
        <v>229</v>
      </c>
      <c r="BH108" s="219">
        <f t="shared" si="536"/>
        <v>1197</v>
      </c>
      <c r="BI108" s="284">
        <f t="shared" ref="BI108:BI112" si="537">IF(Y108=0,0,M108-Y108)</f>
        <v>1113</v>
      </c>
      <c r="BJ108" s="221">
        <f t="shared" ref="BJ108:BL112" si="538">IF(Z108=0,0,N108-Z108)</f>
        <v>1270</v>
      </c>
      <c r="BK108" s="221">
        <f t="shared" si="538"/>
        <v>-1114</v>
      </c>
      <c r="BL108" s="221">
        <f t="shared" si="538"/>
        <v>553</v>
      </c>
      <c r="BM108" s="221">
        <f t="shared" ref="BM108:BM112" si="539">IF(AC108=0,0,Q108-AC108)</f>
        <v>943</v>
      </c>
      <c r="BN108" s="221">
        <f t="shared" ref="BN108:BN112" si="540">IF(AD108=0,0,R108-AD108)</f>
        <v>313</v>
      </c>
      <c r="BO108" s="221">
        <f t="shared" ref="BO108:BO112" si="541">IF(AE108=0,0,S108-AE108)</f>
        <v>-595</v>
      </c>
      <c r="BP108" s="221">
        <f t="shared" ref="BP108:BP112" si="542">IF(AF108=0,0,T108-AF108)</f>
        <v>-1223</v>
      </c>
      <c r="BQ108" s="221">
        <f t="shared" ref="BQ108:BQ112" si="543">IF(AG108=0,0,U108-AG108)</f>
        <v>-1065</v>
      </c>
      <c r="BR108" s="221">
        <f t="shared" ref="BR108:BR112" si="544">IF(AH108=0,0,V108-AH108)</f>
        <v>-541</v>
      </c>
      <c r="BS108" s="221">
        <f t="shared" ref="BS108:BS112" si="545">IF(AI108=0,0,W108-AI108)</f>
        <v>-2250</v>
      </c>
      <c r="BT108" s="221">
        <f t="shared" ref="BT108:BT112" si="546">IF(AJ108=0,0,X108-AJ108)</f>
        <v>-192</v>
      </c>
      <c r="BU108" s="284">
        <f t="shared" ref="BU108:BW112" si="547">IF(AK108=0,0,Y108-AK108)</f>
        <v>-598</v>
      </c>
      <c r="BV108" s="221">
        <f t="shared" si="547"/>
        <v>-1311</v>
      </c>
      <c r="BW108" s="221">
        <f t="shared" si="547"/>
        <v>-507</v>
      </c>
      <c r="BX108" s="221">
        <f t="shared" ref="BX108:BY112" si="548">IF(AN108=0,0,AB108-AN108)</f>
        <v>-630</v>
      </c>
      <c r="BY108" s="285">
        <f t="shared" si="548"/>
        <v>-1555</v>
      </c>
    </row>
    <row r="109" spans="1:77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/>
      <c r="AQ109" s="244"/>
      <c r="AR109" s="244"/>
      <c r="AS109" s="244"/>
      <c r="AT109" s="244"/>
      <c r="AU109" s="244"/>
      <c r="AV109" s="266"/>
      <c r="AW109" s="244"/>
      <c r="AX109" s="266"/>
      <c r="AY109" s="108">
        <f t="shared" si="535"/>
        <v>762</v>
      </c>
      <c r="AZ109" s="108">
        <f t="shared" si="535"/>
        <v>508</v>
      </c>
      <c r="BA109" s="57">
        <f t="shared" si="536"/>
        <v>1515</v>
      </c>
      <c r="BB109" s="57">
        <f t="shared" si="536"/>
        <v>267</v>
      </c>
      <c r="BC109" s="57">
        <f t="shared" si="536"/>
        <v>-548</v>
      </c>
      <c r="BD109" s="57">
        <f t="shared" si="536"/>
        <v>525</v>
      </c>
      <c r="BE109" s="57">
        <f t="shared" si="536"/>
        <v>1229</v>
      </c>
      <c r="BF109" s="219">
        <f t="shared" si="536"/>
        <v>652</v>
      </c>
      <c r="BG109" s="219">
        <f t="shared" si="536"/>
        <v>-400</v>
      </c>
      <c r="BH109" s="219">
        <f t="shared" si="536"/>
        <v>342</v>
      </c>
      <c r="BI109" s="284">
        <f t="shared" si="537"/>
        <v>-169</v>
      </c>
      <c r="BJ109" s="221">
        <f t="shared" si="538"/>
        <v>-53</v>
      </c>
      <c r="BK109" s="221">
        <f t="shared" si="538"/>
        <v>-740</v>
      </c>
      <c r="BL109" s="221">
        <f t="shared" si="538"/>
        <v>-507</v>
      </c>
      <c r="BM109" s="221">
        <f t="shared" si="539"/>
        <v>-145</v>
      </c>
      <c r="BN109" s="221">
        <f t="shared" si="540"/>
        <v>-342</v>
      </c>
      <c r="BO109" s="221">
        <f t="shared" si="541"/>
        <v>697</v>
      </c>
      <c r="BP109" s="221">
        <f t="shared" si="542"/>
        <v>-889</v>
      </c>
      <c r="BQ109" s="221">
        <f t="shared" si="543"/>
        <v>-884</v>
      </c>
      <c r="BR109" s="221">
        <f t="shared" si="544"/>
        <v>-1109</v>
      </c>
      <c r="BS109" s="221">
        <f t="shared" si="545"/>
        <v>-175</v>
      </c>
      <c r="BT109" s="221">
        <f t="shared" si="546"/>
        <v>-2521</v>
      </c>
      <c r="BU109" s="284">
        <f t="shared" si="547"/>
        <v>225</v>
      </c>
      <c r="BV109" s="221">
        <f t="shared" si="547"/>
        <v>-30</v>
      </c>
      <c r="BW109" s="221">
        <f t="shared" si="547"/>
        <v>231</v>
      </c>
      <c r="BX109" s="221">
        <f t="shared" si="548"/>
        <v>233</v>
      </c>
      <c r="BY109" s="285">
        <f t="shared" si="548"/>
        <v>-634</v>
      </c>
    </row>
    <row r="110" spans="1:77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/>
      <c r="AQ110" s="244"/>
      <c r="AR110" s="244"/>
      <c r="AS110" s="244"/>
      <c r="AT110" s="244"/>
      <c r="AU110" s="244"/>
      <c r="AV110" s="266"/>
      <c r="AW110" s="244"/>
      <c r="AX110" s="266"/>
      <c r="AY110" s="108">
        <f t="shared" si="535"/>
        <v>26</v>
      </c>
      <c r="AZ110" s="108">
        <f t="shared" si="535"/>
        <v>96</v>
      </c>
      <c r="BA110" s="57">
        <f t="shared" si="536"/>
        <v>34</v>
      </c>
      <c r="BB110" s="57">
        <f t="shared" si="536"/>
        <v>-147</v>
      </c>
      <c r="BC110" s="57">
        <f t="shared" si="536"/>
        <v>-53</v>
      </c>
      <c r="BD110" s="57">
        <f t="shared" si="536"/>
        <v>42</v>
      </c>
      <c r="BE110" s="57">
        <f t="shared" si="536"/>
        <v>22</v>
      </c>
      <c r="BF110" s="219">
        <f t="shared" si="536"/>
        <v>-101</v>
      </c>
      <c r="BG110" s="219">
        <f t="shared" si="536"/>
        <v>55</v>
      </c>
      <c r="BH110" s="219">
        <f t="shared" si="536"/>
        <v>24</v>
      </c>
      <c r="BI110" s="284">
        <f t="shared" si="537"/>
        <v>-69</v>
      </c>
      <c r="BJ110" s="221">
        <f t="shared" si="538"/>
        <v>-68</v>
      </c>
      <c r="BK110" s="221">
        <f t="shared" si="538"/>
        <v>-176</v>
      </c>
      <c r="BL110" s="221">
        <f t="shared" si="538"/>
        <v>-167</v>
      </c>
      <c r="BM110" s="221">
        <f t="shared" si="539"/>
        <v>-58</v>
      </c>
      <c r="BN110" s="221">
        <f t="shared" si="540"/>
        <v>-8</v>
      </c>
      <c r="BO110" s="221">
        <f t="shared" si="541"/>
        <v>-8</v>
      </c>
      <c r="BP110" s="221">
        <f t="shared" si="542"/>
        <v>-223</v>
      </c>
      <c r="BQ110" s="221">
        <f t="shared" si="543"/>
        <v>-110</v>
      </c>
      <c r="BR110" s="221">
        <f t="shared" si="544"/>
        <v>86</v>
      </c>
      <c r="BS110" s="221">
        <f t="shared" si="545"/>
        <v>-279</v>
      </c>
      <c r="BT110" s="221">
        <f t="shared" si="546"/>
        <v>91</v>
      </c>
      <c r="BU110" s="284">
        <f t="shared" si="547"/>
        <v>46</v>
      </c>
      <c r="BV110" s="221">
        <f t="shared" si="547"/>
        <v>-143</v>
      </c>
      <c r="BW110" s="221">
        <f t="shared" si="547"/>
        <v>-69</v>
      </c>
      <c r="BX110" s="221">
        <f t="shared" si="548"/>
        <v>-27</v>
      </c>
      <c r="BY110" s="285">
        <f t="shared" si="548"/>
        <v>-70</v>
      </c>
    </row>
    <row r="111" spans="1:77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/>
      <c r="AQ111" s="244"/>
      <c r="AR111" s="244"/>
      <c r="AS111" s="244"/>
      <c r="AT111" s="244"/>
      <c r="AU111" s="244"/>
      <c r="AV111" s="266"/>
      <c r="AW111" s="244"/>
      <c r="AX111" s="266"/>
      <c r="AY111" s="108">
        <f t="shared" si="535"/>
        <v>125</v>
      </c>
      <c r="AZ111" s="108">
        <f t="shared" si="535"/>
        <v>204</v>
      </c>
      <c r="BA111" s="57">
        <f t="shared" si="536"/>
        <v>117</v>
      </c>
      <c r="BB111" s="57">
        <f t="shared" si="536"/>
        <v>33</v>
      </c>
      <c r="BC111" s="57">
        <f t="shared" si="536"/>
        <v>43</v>
      </c>
      <c r="BD111" s="57">
        <f t="shared" si="536"/>
        <v>101</v>
      </c>
      <c r="BE111" s="57">
        <f t="shared" si="536"/>
        <v>94</v>
      </c>
      <c r="BF111" s="219">
        <f t="shared" si="536"/>
        <v>-44</v>
      </c>
      <c r="BG111" s="219">
        <f t="shared" si="536"/>
        <v>-30</v>
      </c>
      <c r="BH111" s="219">
        <f t="shared" si="536"/>
        <v>165</v>
      </c>
      <c r="BI111" s="284">
        <f t="shared" si="537"/>
        <v>-10</v>
      </c>
      <c r="BJ111" s="221">
        <f t="shared" si="538"/>
        <v>29</v>
      </c>
      <c r="BK111" s="221">
        <f t="shared" si="538"/>
        <v>-171</v>
      </c>
      <c r="BL111" s="221">
        <f t="shared" si="538"/>
        <v>-204</v>
      </c>
      <c r="BM111" s="221">
        <f t="shared" si="539"/>
        <v>-37</v>
      </c>
      <c r="BN111" s="221">
        <f t="shared" si="540"/>
        <v>-37</v>
      </c>
      <c r="BO111" s="221">
        <f t="shared" si="541"/>
        <v>-42</v>
      </c>
      <c r="BP111" s="221">
        <f t="shared" si="542"/>
        <v>-147</v>
      </c>
      <c r="BQ111" s="221">
        <f t="shared" si="543"/>
        <v>-61</v>
      </c>
      <c r="BR111" s="221">
        <f t="shared" si="544"/>
        <v>15</v>
      </c>
      <c r="BS111" s="221">
        <f t="shared" si="545"/>
        <v>-168</v>
      </c>
      <c r="BT111" s="221">
        <f t="shared" si="546"/>
        <v>9</v>
      </c>
      <c r="BU111" s="284">
        <f t="shared" si="547"/>
        <v>77</v>
      </c>
      <c r="BV111" s="221">
        <f t="shared" si="547"/>
        <v>-109</v>
      </c>
      <c r="BW111" s="221">
        <f t="shared" si="547"/>
        <v>-70</v>
      </c>
      <c r="BX111" s="221">
        <f t="shared" si="548"/>
        <v>6</v>
      </c>
      <c r="BY111" s="285">
        <f t="shared" si="548"/>
        <v>-73</v>
      </c>
    </row>
    <row r="112" spans="1:77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/>
      <c r="AQ112" s="244"/>
      <c r="AR112" s="244"/>
      <c r="AS112" s="244"/>
      <c r="AT112" s="244"/>
      <c r="AU112" s="244"/>
      <c r="AV112" s="266"/>
      <c r="AW112" s="244"/>
      <c r="AX112" s="266"/>
      <c r="AY112" s="108">
        <f t="shared" si="535"/>
        <v>7</v>
      </c>
      <c r="AZ112" s="108">
        <f t="shared" si="535"/>
        <v>5</v>
      </c>
      <c r="BA112" s="57">
        <f t="shared" si="536"/>
        <v>-13</v>
      </c>
      <c r="BB112" s="57">
        <f t="shared" si="536"/>
        <v>0</v>
      </c>
      <c r="BC112" s="57">
        <f t="shared" si="536"/>
        <v>6</v>
      </c>
      <c r="BD112" s="57">
        <f t="shared" si="536"/>
        <v>0</v>
      </c>
      <c r="BE112" s="57">
        <f t="shared" si="536"/>
        <v>3</v>
      </c>
      <c r="BF112" s="219">
        <f t="shared" si="536"/>
        <v>5</v>
      </c>
      <c r="BG112" s="219">
        <f t="shared" si="536"/>
        <v>7</v>
      </c>
      <c r="BH112" s="219">
        <f t="shared" si="536"/>
        <v>-1</v>
      </c>
      <c r="BI112" s="284">
        <f t="shared" si="537"/>
        <v>-1</v>
      </c>
      <c r="BJ112" s="221">
        <f t="shared" si="538"/>
        <v>-7</v>
      </c>
      <c r="BK112" s="221">
        <f t="shared" si="538"/>
        <v>-2</v>
      </c>
      <c r="BL112" s="221">
        <f t="shared" si="538"/>
        <v>-1</v>
      </c>
      <c r="BM112" s="221">
        <f t="shared" si="539"/>
        <v>12</v>
      </c>
      <c r="BN112" s="221">
        <f t="shared" si="540"/>
        <v>-1</v>
      </c>
      <c r="BO112" s="221">
        <f t="shared" si="541"/>
        <v>-3</v>
      </c>
      <c r="BP112" s="221">
        <f t="shared" si="542"/>
        <v>-8</v>
      </c>
      <c r="BQ112" s="221">
        <f t="shared" si="543"/>
        <v>-1</v>
      </c>
      <c r="BR112" s="221">
        <f t="shared" si="544"/>
        <v>-4</v>
      </c>
      <c r="BS112" s="221">
        <f t="shared" si="545"/>
        <v>-6</v>
      </c>
      <c r="BT112" s="221">
        <f t="shared" si="546"/>
        <v>0</v>
      </c>
      <c r="BU112" s="284">
        <f t="shared" si="547"/>
        <v>0</v>
      </c>
      <c r="BV112" s="221">
        <f t="shared" si="547"/>
        <v>4</v>
      </c>
      <c r="BW112" s="221">
        <f t="shared" si="547"/>
        <v>-9</v>
      </c>
      <c r="BX112" s="221">
        <f t="shared" si="548"/>
        <v>-2</v>
      </c>
      <c r="BY112" s="285">
        <f t="shared" si="548"/>
        <v>-1</v>
      </c>
    </row>
    <row r="113" spans="1:77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549">SUM(E108:E112)</f>
        <v>27058</v>
      </c>
      <c r="F113" s="59">
        <f t="shared" si="549"/>
        <v>25664</v>
      </c>
      <c r="G113" s="59">
        <f t="shared" si="549"/>
        <v>25977</v>
      </c>
      <c r="H113" s="59">
        <f t="shared" si="549"/>
        <v>25490</v>
      </c>
      <c r="I113" s="59">
        <f t="shared" si="549"/>
        <v>26768</v>
      </c>
      <c r="J113" s="59">
        <f t="shared" si="549"/>
        <v>26899</v>
      </c>
      <c r="K113" s="59">
        <f t="shared" si="549"/>
        <v>24378</v>
      </c>
      <c r="L113" s="59">
        <f t="shared" si="549"/>
        <v>26676</v>
      </c>
      <c r="M113" s="59">
        <f t="shared" si="549"/>
        <v>26955</v>
      </c>
      <c r="N113" s="146">
        <f t="shared" si="549"/>
        <v>25851</v>
      </c>
      <c r="O113" s="59">
        <f t="shared" si="549"/>
        <v>25940</v>
      </c>
      <c r="P113" s="59">
        <f t="shared" si="549"/>
        <v>25983</v>
      </c>
      <c r="Q113" s="59">
        <f t="shared" si="549"/>
        <v>24591</v>
      </c>
      <c r="R113" s="59">
        <f t="shared" si="549"/>
        <v>25925</v>
      </c>
      <c r="S113" s="59">
        <f t="shared" si="549"/>
        <v>26368</v>
      </c>
      <c r="T113" s="59">
        <f t="shared" si="549"/>
        <v>23950</v>
      </c>
      <c r="U113" s="59">
        <f>SUM(U108:U112)</f>
        <v>24857</v>
      </c>
      <c r="V113" s="208">
        <f t="shared" ref="V113:X113" si="550">SUM(V108:V112)</f>
        <v>25266</v>
      </c>
      <c r="W113" s="208">
        <f>SUM(W108:W112)</f>
        <v>24517</v>
      </c>
      <c r="X113" s="153">
        <f t="shared" si="550"/>
        <v>24949</v>
      </c>
      <c r="Y113" s="251">
        <f>SUM(Y108:Y112)</f>
        <v>26091</v>
      </c>
      <c r="Z113" s="208">
        <f t="shared" ref="Z113" si="551">SUM(Z108:Z112)</f>
        <v>24680</v>
      </c>
      <c r="AA113" s="208">
        <f t="shared" ref="AA113:AX113" si="552">SUM(AA108:AA112)</f>
        <v>28143</v>
      </c>
      <c r="AB113" s="208">
        <f t="shared" si="552"/>
        <v>26309</v>
      </c>
      <c r="AC113" s="208">
        <f t="shared" si="552"/>
        <v>23876</v>
      </c>
      <c r="AD113" s="276">
        <f t="shared" si="552"/>
        <v>26000</v>
      </c>
      <c r="AE113" s="276">
        <f t="shared" si="552"/>
        <v>26319</v>
      </c>
      <c r="AF113" s="276">
        <f t="shared" si="552"/>
        <v>26440</v>
      </c>
      <c r="AG113" s="276">
        <f t="shared" si="552"/>
        <v>26978</v>
      </c>
      <c r="AH113" s="276">
        <f t="shared" si="552"/>
        <v>26819</v>
      </c>
      <c r="AI113" s="276">
        <f t="shared" si="552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553">SUM(AL108:AL112)</f>
        <v>26269</v>
      </c>
      <c r="AM113" s="329">
        <f t="shared" si="553"/>
        <v>28567</v>
      </c>
      <c r="AN113" s="59">
        <f t="shared" si="553"/>
        <v>26729</v>
      </c>
      <c r="AO113" s="59">
        <f>SUM(AO108:AO112)</f>
        <v>26209</v>
      </c>
      <c r="AP113" s="276"/>
      <c r="AQ113" s="276">
        <f t="shared" si="553"/>
        <v>0</v>
      </c>
      <c r="AR113" s="276">
        <f t="shared" si="553"/>
        <v>0</v>
      </c>
      <c r="AS113" s="276">
        <f t="shared" si="553"/>
        <v>0</v>
      </c>
      <c r="AT113" s="276">
        <f t="shared" si="553"/>
        <v>0</v>
      </c>
      <c r="AU113" s="276">
        <f t="shared" si="553"/>
        <v>0</v>
      </c>
      <c r="AV113" s="277">
        <f>SUM(AV108:AV112)</f>
        <v>0</v>
      </c>
      <c r="AW113" s="276"/>
      <c r="AX113" s="277">
        <f t="shared" si="552"/>
        <v>0</v>
      </c>
      <c r="AY113" s="59">
        <f t="shared" si="549"/>
        <v>1872</v>
      </c>
      <c r="AZ113" s="59">
        <f t="shared" si="549"/>
        <v>1184</v>
      </c>
      <c r="BA113" s="59">
        <f t="shared" ref="BA113:BD113" si="554">SUM(BA108:BA112)</f>
        <v>2467</v>
      </c>
      <c r="BB113" s="59">
        <f t="shared" si="554"/>
        <v>-261</v>
      </c>
      <c r="BC113" s="59">
        <f t="shared" si="554"/>
        <v>-391</v>
      </c>
      <c r="BD113" s="59">
        <f t="shared" si="554"/>
        <v>1540</v>
      </c>
      <c r="BE113" s="59">
        <f t="shared" ref="BE113:BH113" si="555">SUM(BE108:BE112)</f>
        <v>1911</v>
      </c>
      <c r="BF113" s="208">
        <f t="shared" si="555"/>
        <v>1633</v>
      </c>
      <c r="BG113" s="208">
        <f t="shared" si="555"/>
        <v>-139</v>
      </c>
      <c r="BH113" s="208">
        <f t="shared" si="555"/>
        <v>1727</v>
      </c>
      <c r="BI113" s="292">
        <f t="shared" ref="BI113:BJ113" si="556">SUM(BI108:BI112)</f>
        <v>864</v>
      </c>
      <c r="BJ113" s="276">
        <f t="shared" si="556"/>
        <v>1171</v>
      </c>
      <c r="BK113" s="276">
        <f t="shared" ref="BK113:BL113" si="557">SUM(BK108:BK112)</f>
        <v>-2203</v>
      </c>
      <c r="BL113" s="276">
        <f t="shared" si="557"/>
        <v>-326</v>
      </c>
      <c r="BM113" s="276">
        <f t="shared" ref="BM113:BN113" si="558">SUM(BM108:BM112)</f>
        <v>715</v>
      </c>
      <c r="BN113" s="276">
        <f t="shared" si="558"/>
        <v>-75</v>
      </c>
      <c r="BO113" s="276">
        <f t="shared" ref="BO113:BT113" si="559">SUM(BO108:BO112)</f>
        <v>49</v>
      </c>
      <c r="BP113" s="276">
        <f t="shared" si="559"/>
        <v>-2490</v>
      </c>
      <c r="BQ113" s="276">
        <f t="shared" si="559"/>
        <v>-2121</v>
      </c>
      <c r="BR113" s="276">
        <f t="shared" si="559"/>
        <v>-1553</v>
      </c>
      <c r="BS113" s="276">
        <f t="shared" si="559"/>
        <v>-2878</v>
      </c>
      <c r="BT113" s="276">
        <f t="shared" si="559"/>
        <v>-2613</v>
      </c>
      <c r="BU113" s="292">
        <f t="shared" ref="BU113:BV113" si="560">SUM(BU108:BU112)</f>
        <v>-250</v>
      </c>
      <c r="BV113" s="276">
        <f t="shared" si="560"/>
        <v>-1589</v>
      </c>
      <c r="BW113" s="276">
        <f t="shared" ref="BW113:BY113" si="561">SUM(BW108:BW112)</f>
        <v>-424</v>
      </c>
      <c r="BX113" s="276">
        <f t="shared" si="561"/>
        <v>-420</v>
      </c>
      <c r="BY113" s="277">
        <f t="shared" si="561"/>
        <v>-2333</v>
      </c>
    </row>
    <row r="114" spans="1:77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294"/>
    </row>
    <row r="115" spans="1:77" x14ac:dyDescent="0.25">
      <c r="A115" s="4"/>
      <c r="B115" s="35" t="s">
        <v>41</v>
      </c>
      <c r="C115" s="88">
        <f t="shared" ref="C115:X115" si="562">C94-C101</f>
        <v>-166819.43999999901</v>
      </c>
      <c r="D115" s="82">
        <f t="shared" si="562"/>
        <v>-436404.60000000056</v>
      </c>
      <c r="E115" s="82">
        <f t="shared" si="562"/>
        <v>-305647.88000000222</v>
      </c>
      <c r="F115" s="82">
        <f t="shared" si="562"/>
        <v>-276336.37999999104</v>
      </c>
      <c r="G115" s="82">
        <f t="shared" si="562"/>
        <v>749812.23</v>
      </c>
      <c r="H115" s="82">
        <f t="shared" si="562"/>
        <v>245522.68000000063</v>
      </c>
      <c r="I115" s="82">
        <f t="shared" si="562"/>
        <v>-700490.64999999991</v>
      </c>
      <c r="J115" s="82">
        <f t="shared" si="562"/>
        <v>-338624.9477999988</v>
      </c>
      <c r="K115" s="82">
        <f t="shared" si="562"/>
        <v>149299.43999999948</v>
      </c>
      <c r="L115" s="82">
        <f t="shared" si="562"/>
        <v>727070.04000000749</v>
      </c>
      <c r="M115" s="82">
        <f t="shared" si="562"/>
        <v>645318.99999999907</v>
      </c>
      <c r="N115" s="81">
        <f t="shared" si="562"/>
        <v>203681.85999999987</v>
      </c>
      <c r="O115" s="82">
        <f t="shared" si="562"/>
        <v>125833.92999999085</v>
      </c>
      <c r="P115" s="82">
        <f t="shared" si="562"/>
        <v>-107881.97999999905</v>
      </c>
      <c r="Q115" s="82">
        <f t="shared" si="562"/>
        <v>29627.989999998827</v>
      </c>
      <c r="R115" s="82">
        <f t="shared" si="562"/>
        <v>498146.39000001224</v>
      </c>
      <c r="S115" s="82">
        <f t="shared" si="562"/>
        <v>897060.42000001296</v>
      </c>
      <c r="T115" s="82">
        <f t="shared" si="562"/>
        <v>830670.44000001298</v>
      </c>
      <c r="U115" s="82">
        <f t="shared" si="562"/>
        <v>-239053.30999998702</v>
      </c>
      <c r="V115" s="89">
        <f t="shared" si="562"/>
        <v>-503936.26999998558</v>
      </c>
      <c r="W115" s="89">
        <f t="shared" si="562"/>
        <v>382353.74000001792</v>
      </c>
      <c r="X115" s="165">
        <f t="shared" si="562"/>
        <v>1114192.7200000151</v>
      </c>
      <c r="Y115" s="89">
        <f t="shared" ref="Y115:Z115" si="563">Y94-Y101</f>
        <v>863710.33000001125</v>
      </c>
      <c r="Z115" s="89">
        <f t="shared" si="563"/>
        <v>929088.33000001218</v>
      </c>
      <c r="AA115" s="89">
        <f t="shared" ref="AA115:AB115" si="564">AA94-AA101</f>
        <v>121804.11000001244</v>
      </c>
      <c r="AB115" s="89">
        <f t="shared" si="564"/>
        <v>-427814.26999998745</v>
      </c>
      <c r="AC115" s="89">
        <f t="shared" ref="AC115:AD115" si="565">AC94-AC101</f>
        <v>239259.6400000127</v>
      </c>
      <c r="AD115" s="89">
        <f t="shared" si="565"/>
        <v>644033.70000001416</v>
      </c>
      <c r="AE115" s="89">
        <f t="shared" ref="AE115" si="566">AE94-AE101</f>
        <v>241004.20000001276</v>
      </c>
      <c r="AF115" s="89">
        <f t="shared" ref="AF115:AG115" si="567">AF94-AF101</f>
        <v>268907.03000001283</v>
      </c>
      <c r="AG115" s="89">
        <f t="shared" si="567"/>
        <v>-156429.40999998711</v>
      </c>
      <c r="AH115" s="89">
        <f t="shared" ref="AH115:AO115" si="568">AH94-AH101</f>
        <v>-732255.73999999091</v>
      </c>
      <c r="AI115" s="89">
        <f t="shared" ref="AI115" si="569">AI94-AI101</f>
        <v>-24042.169999985024</v>
      </c>
      <c r="AJ115" s="160">
        <f t="shared" si="568"/>
        <v>1002372.3300000001</v>
      </c>
      <c r="AK115" s="89">
        <f t="shared" si="568"/>
        <v>1297601.2200000128</v>
      </c>
      <c r="AL115" s="89">
        <f t="shared" si="568"/>
        <v>425799.97000001185</v>
      </c>
      <c r="AM115" s="89">
        <f t="shared" si="568"/>
        <v>-223226.89999998687</v>
      </c>
      <c r="AN115" s="82">
        <f t="shared" si="568"/>
        <v>-443500.99999998324</v>
      </c>
      <c r="AO115" s="82">
        <f t="shared" si="568"/>
        <v>-46391.399999986868</v>
      </c>
      <c r="AP115" s="82">
        <f t="shared" ref="AP115:BT115" si="570">AP94-AP101</f>
        <v>0</v>
      </c>
      <c r="AQ115" s="82">
        <f t="shared" si="570"/>
        <v>0</v>
      </c>
      <c r="AR115" s="82">
        <f t="shared" si="570"/>
        <v>0</v>
      </c>
      <c r="AS115" s="82">
        <f t="shared" si="570"/>
        <v>0</v>
      </c>
      <c r="AT115" s="82">
        <f t="shared" si="570"/>
        <v>0</v>
      </c>
      <c r="AU115" s="82">
        <f t="shared" si="570"/>
        <v>0</v>
      </c>
      <c r="AV115" s="82">
        <f t="shared" si="570"/>
        <v>0</v>
      </c>
      <c r="AW115" s="82">
        <f t="shared" si="570"/>
        <v>0</v>
      </c>
      <c r="AX115" s="82">
        <f t="shared" si="570"/>
        <v>0</v>
      </c>
      <c r="AY115" s="82">
        <f t="shared" si="570"/>
        <v>-292653.36999998987</v>
      </c>
      <c r="AZ115" s="82">
        <f t="shared" si="570"/>
        <v>-328522.62000000151</v>
      </c>
      <c r="BA115" s="82">
        <f t="shared" si="570"/>
        <v>-335275.87000000104</v>
      </c>
      <c r="BB115" s="82">
        <f t="shared" si="570"/>
        <v>-774482.77000000328</v>
      </c>
      <c r="BC115" s="82">
        <f t="shared" si="570"/>
        <v>-147248.19000001298</v>
      </c>
      <c r="BD115" s="82">
        <f t="shared" si="570"/>
        <v>-585147.76000001235</v>
      </c>
      <c r="BE115" s="82">
        <f t="shared" si="570"/>
        <v>-461437.34000001289</v>
      </c>
      <c r="BF115" s="82">
        <f t="shared" si="570"/>
        <v>165311.32219998678</v>
      </c>
      <c r="BG115" s="82">
        <f t="shared" si="570"/>
        <v>-233054.30000001844</v>
      </c>
      <c r="BH115" s="82">
        <f t="shared" si="570"/>
        <v>-387122.68000000762</v>
      </c>
      <c r="BI115" s="82">
        <f t="shared" si="570"/>
        <v>-218391.33000001218</v>
      </c>
      <c r="BJ115" s="82">
        <f t="shared" si="570"/>
        <v>-725406.47000001231</v>
      </c>
      <c r="BK115" s="82">
        <f t="shared" si="570"/>
        <v>4029.8199999784119</v>
      </c>
      <c r="BL115" s="82">
        <f t="shared" si="570"/>
        <v>319932.2899999884</v>
      </c>
      <c r="BM115" s="82">
        <f t="shared" si="570"/>
        <v>-209631.65000001388</v>
      </c>
      <c r="BN115" s="82">
        <f t="shared" si="570"/>
        <v>-145887.31000000192</v>
      </c>
      <c r="BO115" s="82">
        <f t="shared" si="570"/>
        <v>656056.2200000002</v>
      </c>
      <c r="BP115" s="82">
        <f t="shared" si="570"/>
        <v>561763.41000000015</v>
      </c>
      <c r="BQ115" s="82">
        <f t="shared" si="570"/>
        <v>-82623.899999999907</v>
      </c>
      <c r="BR115" s="82">
        <f t="shared" si="570"/>
        <v>228319.47000000533</v>
      </c>
      <c r="BS115" s="82">
        <f t="shared" si="570"/>
        <v>406395.91000000294</v>
      </c>
      <c r="BT115" s="89">
        <f t="shared" si="570"/>
        <v>111820.39000001503</v>
      </c>
      <c r="BU115" s="272">
        <f t="shared" ref="BU115:BW119" si="571">IF(AK115=0,0,Y115-AK115)</f>
        <v>-433890.89000000153</v>
      </c>
      <c r="BV115" s="270">
        <f t="shared" si="571"/>
        <v>503288.36000000034</v>
      </c>
      <c r="BW115" s="270">
        <f t="shared" si="571"/>
        <v>345031.00999999931</v>
      </c>
      <c r="BX115" s="270">
        <f t="shared" ref="BX115:BY119" si="572">IF(AN115=0,0,AB115-AN115)</f>
        <v>15686.72999999579</v>
      </c>
      <c r="BY115" s="273">
        <f t="shared" si="572"/>
        <v>285651.03999999957</v>
      </c>
    </row>
    <row r="116" spans="1:77" x14ac:dyDescent="0.25">
      <c r="A116" s="4"/>
      <c r="B116" s="35" t="s">
        <v>42</v>
      </c>
      <c r="C116" s="88">
        <f t="shared" ref="C116:X116" si="573">C95-C102</f>
        <v>149483.57</v>
      </c>
      <c r="D116" s="82">
        <f t="shared" si="573"/>
        <v>67498.610000000102</v>
      </c>
      <c r="E116" s="82">
        <f t="shared" si="573"/>
        <v>-82692.820000000007</v>
      </c>
      <c r="F116" s="82">
        <f t="shared" si="573"/>
        <v>-21738.099999999977</v>
      </c>
      <c r="G116" s="82">
        <f t="shared" si="573"/>
        <v>25892.740000000107</v>
      </c>
      <c r="H116" s="82">
        <f t="shared" si="573"/>
        <v>8975.6600000000908</v>
      </c>
      <c r="I116" s="82">
        <f t="shared" si="573"/>
        <v>-156198.89999999997</v>
      </c>
      <c r="J116" s="82">
        <f t="shared" si="573"/>
        <v>-134089.12</v>
      </c>
      <c r="K116" s="82">
        <f t="shared" si="573"/>
        <v>-22057.04999999993</v>
      </c>
      <c r="L116" s="82">
        <f t="shared" si="573"/>
        <v>118116.13</v>
      </c>
      <c r="M116" s="82">
        <f t="shared" si="573"/>
        <v>180363.90000000002</v>
      </c>
      <c r="N116" s="81">
        <f t="shared" si="573"/>
        <v>119183.00999999989</v>
      </c>
      <c r="O116" s="82">
        <f t="shared" si="573"/>
        <v>139176.01000000013</v>
      </c>
      <c r="P116" s="82">
        <f t="shared" si="573"/>
        <v>57522.130000000005</v>
      </c>
      <c r="Q116" s="82">
        <f t="shared" si="573"/>
        <v>37218.859999999811</v>
      </c>
      <c r="R116" s="82">
        <f t="shared" si="573"/>
        <v>64406.889999999898</v>
      </c>
      <c r="S116" s="82">
        <f t="shared" si="573"/>
        <v>92592.900000000023</v>
      </c>
      <c r="T116" s="82">
        <f t="shared" si="573"/>
        <v>10781.969999999972</v>
      </c>
      <c r="U116" s="82">
        <f t="shared" si="573"/>
        <v>24573.750000000058</v>
      </c>
      <c r="V116" s="89">
        <f t="shared" si="573"/>
        <v>-41139.370000000112</v>
      </c>
      <c r="W116" s="89">
        <f t="shared" si="573"/>
        <v>-95588.389999998966</v>
      </c>
      <c r="X116" s="165">
        <f t="shared" si="573"/>
        <v>149216.69000000018</v>
      </c>
      <c r="Y116" s="89">
        <f t="shared" ref="Y116:Z116" si="574">Y95-Y102</f>
        <v>106177.18999999901</v>
      </c>
      <c r="Z116" s="89">
        <f t="shared" si="574"/>
        <v>163655.62000000011</v>
      </c>
      <c r="AA116" s="89">
        <f t="shared" ref="AA116:AB116" si="575">AA95-AA102</f>
        <v>35208.21000000101</v>
      </c>
      <c r="AB116" s="89">
        <f t="shared" si="575"/>
        <v>-68178.989999999874</v>
      </c>
      <c r="AC116" s="89">
        <f t="shared" ref="AC116:AD116" si="576">AC95-AC102</f>
        <v>15046.179999999935</v>
      </c>
      <c r="AD116" s="89">
        <f t="shared" si="576"/>
        <v>-103992.06</v>
      </c>
      <c r="AE116" s="89">
        <f t="shared" ref="AE116" si="577">AE95-AE102</f>
        <v>22962.519999999902</v>
      </c>
      <c r="AF116" s="89">
        <f t="shared" ref="AF116:AG116" si="578">AF95-AF102</f>
        <v>-63026.299999999814</v>
      </c>
      <c r="AG116" s="89">
        <f t="shared" si="578"/>
        <v>-78896.479999999923</v>
      </c>
      <c r="AH116" s="89">
        <f t="shared" ref="AH116:AO116" si="579">AH95-AH102</f>
        <v>-169672.7300000001</v>
      </c>
      <c r="AI116" s="89">
        <f t="shared" ref="AI116" si="580">AI95-AI102</f>
        <v>-66284.999999999942</v>
      </c>
      <c r="AJ116" s="160">
        <f t="shared" si="579"/>
        <v>-603923.1399999978</v>
      </c>
      <c r="AK116" s="89">
        <f t="shared" si="579"/>
        <v>295954.47000000015</v>
      </c>
      <c r="AL116" s="89">
        <f t="shared" si="579"/>
        <v>262580.7100000002</v>
      </c>
      <c r="AM116" s="89">
        <f t="shared" si="579"/>
        <v>143440.10999999987</v>
      </c>
      <c r="AN116" s="82">
        <f t="shared" si="579"/>
        <v>60706.320000000123</v>
      </c>
      <c r="AO116" s="82">
        <f t="shared" si="579"/>
        <v>4636.9600000000792</v>
      </c>
      <c r="AP116" s="82">
        <f t="shared" ref="AP116:BT116" si="581">AP95-AP102</f>
        <v>0</v>
      </c>
      <c r="AQ116" s="82">
        <f t="shared" si="581"/>
        <v>0</v>
      </c>
      <c r="AR116" s="82">
        <f t="shared" si="581"/>
        <v>0</v>
      </c>
      <c r="AS116" s="82">
        <f t="shared" si="581"/>
        <v>0</v>
      </c>
      <c r="AT116" s="82">
        <f t="shared" si="581"/>
        <v>0</v>
      </c>
      <c r="AU116" s="82">
        <f t="shared" si="581"/>
        <v>0</v>
      </c>
      <c r="AV116" s="82">
        <f t="shared" si="581"/>
        <v>0</v>
      </c>
      <c r="AW116" s="82">
        <f t="shared" si="581"/>
        <v>0</v>
      </c>
      <c r="AX116" s="82">
        <f t="shared" si="581"/>
        <v>0</v>
      </c>
      <c r="AY116" s="82">
        <f t="shared" si="581"/>
        <v>10307.559999999881</v>
      </c>
      <c r="AZ116" s="82">
        <f t="shared" si="581"/>
        <v>9976.4800000000978</v>
      </c>
      <c r="BA116" s="82">
        <f t="shared" si="581"/>
        <v>-119911.67999999982</v>
      </c>
      <c r="BB116" s="82">
        <f t="shared" si="581"/>
        <v>-86144.989999999874</v>
      </c>
      <c r="BC116" s="82">
        <f t="shared" si="581"/>
        <v>-66700.159999999916</v>
      </c>
      <c r="BD116" s="82">
        <f t="shared" si="581"/>
        <v>-1806.3099999998813</v>
      </c>
      <c r="BE116" s="82">
        <f t="shared" si="581"/>
        <v>-180772.65000000002</v>
      </c>
      <c r="BF116" s="82">
        <f t="shared" si="581"/>
        <v>-92949.749999999884</v>
      </c>
      <c r="BG116" s="82">
        <f t="shared" si="581"/>
        <v>73531.339999999036</v>
      </c>
      <c r="BH116" s="82">
        <f t="shared" si="581"/>
        <v>-31100.560000000172</v>
      </c>
      <c r="BI116" s="82">
        <f t="shared" si="581"/>
        <v>74186.71000000101</v>
      </c>
      <c r="BJ116" s="82">
        <f t="shared" si="581"/>
        <v>-44472.610000000219</v>
      </c>
      <c r="BK116" s="82">
        <f t="shared" si="581"/>
        <v>103967.79999999912</v>
      </c>
      <c r="BL116" s="82">
        <f t="shared" si="581"/>
        <v>125701.11999999988</v>
      </c>
      <c r="BM116" s="82">
        <f t="shared" si="581"/>
        <v>22172.679999999877</v>
      </c>
      <c r="BN116" s="82">
        <f t="shared" si="581"/>
        <v>168398.9499999999</v>
      </c>
      <c r="BO116" s="82">
        <f t="shared" si="581"/>
        <v>69630.380000000121</v>
      </c>
      <c r="BP116" s="82">
        <f t="shared" si="581"/>
        <v>73808.269999999786</v>
      </c>
      <c r="BQ116" s="82">
        <f t="shared" si="581"/>
        <v>103470.22999999998</v>
      </c>
      <c r="BR116" s="82">
        <f t="shared" si="581"/>
        <v>128533.35999999999</v>
      </c>
      <c r="BS116" s="82">
        <f t="shared" si="581"/>
        <v>-29303.389999999024</v>
      </c>
      <c r="BT116" s="89">
        <f t="shared" si="581"/>
        <v>753139.82999999798</v>
      </c>
      <c r="BU116" s="272">
        <f t="shared" si="571"/>
        <v>-189777.28000000113</v>
      </c>
      <c r="BV116" s="270">
        <f t="shared" si="571"/>
        <v>-98925.090000000084</v>
      </c>
      <c r="BW116" s="270">
        <f t="shared" si="571"/>
        <v>-108231.89999999886</v>
      </c>
      <c r="BX116" s="270">
        <f t="shared" si="572"/>
        <v>-128885.31</v>
      </c>
      <c r="BY116" s="273">
        <f t="shared" si="572"/>
        <v>10409.219999999856</v>
      </c>
    </row>
    <row r="117" spans="1:77" x14ac:dyDescent="0.25">
      <c r="A117" s="4"/>
      <c r="B117" s="35" t="s">
        <v>43</v>
      </c>
      <c r="C117" s="88">
        <f t="shared" ref="C117:D119" si="582">C96-C103</f>
        <v>-15421.279999999999</v>
      </c>
      <c r="D117" s="82">
        <f t="shared" si="582"/>
        <v>-15541.21000000005</v>
      </c>
      <c r="E117" s="82">
        <f t="shared" ref="E117:T117" si="583">E96-E103</f>
        <v>-24218.050000000192</v>
      </c>
      <c r="F117" s="82">
        <f t="shared" si="583"/>
        <v>-6512.6400000001304</v>
      </c>
      <c r="G117" s="82">
        <f t="shared" si="583"/>
        <v>2757.769999999975</v>
      </c>
      <c r="H117" s="82">
        <f t="shared" si="583"/>
        <v>-2672.3900000000722</v>
      </c>
      <c r="I117" s="82">
        <f t="shared" si="583"/>
        <v>-36903.229999999952</v>
      </c>
      <c r="J117" s="82">
        <f t="shared" si="583"/>
        <v>-10287.729999999909</v>
      </c>
      <c r="K117" s="82">
        <f t="shared" si="583"/>
        <v>-11188.020000000004</v>
      </c>
      <c r="L117" s="82">
        <f t="shared" si="583"/>
        <v>5099.710000000021</v>
      </c>
      <c r="M117" s="82">
        <f t="shared" si="583"/>
        <v>6324.6300000000338</v>
      </c>
      <c r="N117" s="81">
        <f t="shared" si="583"/>
        <v>15876.459999999963</v>
      </c>
      <c r="O117" s="82">
        <f t="shared" si="583"/>
        <v>-15061.120000000024</v>
      </c>
      <c r="P117" s="82">
        <f t="shared" si="583"/>
        <v>-25903.709999999919</v>
      </c>
      <c r="Q117" s="82">
        <f t="shared" si="583"/>
        <v>-12577.769999999757</v>
      </c>
      <c r="R117" s="82">
        <f t="shared" si="583"/>
        <v>-7086.7599999999802</v>
      </c>
      <c r="S117" s="82">
        <f t="shared" si="583"/>
        <v>-3497.6199999999662</v>
      </c>
      <c r="T117" s="82">
        <f t="shared" si="583"/>
        <v>7858.1999999998952</v>
      </c>
      <c r="U117" s="82">
        <f>U96-U103</f>
        <v>-5761.6699999999109</v>
      </c>
      <c r="V117" s="89">
        <f t="shared" ref="V117:X117" si="584">V96-V103</f>
        <v>-32271.820000000211</v>
      </c>
      <c r="W117" s="89">
        <f t="shared" si="584"/>
        <v>7840.7500000000291</v>
      </c>
      <c r="X117" s="165">
        <f t="shared" si="584"/>
        <v>6798.9199999999837</v>
      </c>
      <c r="Y117" s="89">
        <f t="shared" ref="Y117:Z117" si="585">Y96-Y103</f>
        <v>11177.310000000143</v>
      </c>
      <c r="Z117" s="89">
        <f t="shared" si="585"/>
        <v>29923.350000000006</v>
      </c>
      <c r="AA117" s="89">
        <f t="shared" ref="AA117:AB117" si="586">AA96-AA103</f>
        <v>-8161.2799999999988</v>
      </c>
      <c r="AB117" s="89">
        <f t="shared" si="586"/>
        <v>-45068.899999999994</v>
      </c>
      <c r="AC117" s="89">
        <f t="shared" ref="AC117:AD117" si="587">AC96-AC103</f>
        <v>-12006.389999999752</v>
      </c>
      <c r="AD117" s="89">
        <f t="shared" si="587"/>
        <v>-7768.2499999999709</v>
      </c>
      <c r="AE117" s="89">
        <f t="shared" ref="AE117" si="588">AE96-AE103</f>
        <v>-3404.4899999999907</v>
      </c>
      <c r="AF117" s="89">
        <f t="shared" ref="AF117:AG117" si="589">AF96-AF103</f>
        <v>-611.3300000000454</v>
      </c>
      <c r="AG117" s="89">
        <f t="shared" si="589"/>
        <v>-12948.680000000051</v>
      </c>
      <c r="AH117" s="89">
        <f t="shared" ref="AH117:AO117" si="590">AH96-AH103</f>
        <v>-24696.60999999987</v>
      </c>
      <c r="AI117" s="89">
        <f t="shared" ref="AI117" si="591">AI96-AI103</f>
        <v>-8490.5700000000943</v>
      </c>
      <c r="AJ117" s="160">
        <f t="shared" si="590"/>
        <v>37438.5799999999</v>
      </c>
      <c r="AK117" s="89">
        <f t="shared" si="590"/>
        <v>41160.160000000003</v>
      </c>
      <c r="AL117" s="89">
        <f t="shared" si="590"/>
        <v>20211.069999999949</v>
      </c>
      <c r="AM117" s="89">
        <f t="shared" si="590"/>
        <v>-45895.979999998934</v>
      </c>
      <c r="AN117" s="82">
        <f t="shared" si="590"/>
        <v>-47644.47</v>
      </c>
      <c r="AO117" s="82">
        <f t="shared" si="590"/>
        <v>-24165.459999999992</v>
      </c>
      <c r="AP117" s="82">
        <f t="shared" ref="AP117:BT117" si="592">AP96-AP103</f>
        <v>0</v>
      </c>
      <c r="AQ117" s="82">
        <f t="shared" si="592"/>
        <v>0</v>
      </c>
      <c r="AR117" s="82">
        <f t="shared" si="592"/>
        <v>0</v>
      </c>
      <c r="AS117" s="82">
        <f t="shared" si="592"/>
        <v>0</v>
      </c>
      <c r="AT117" s="82">
        <f t="shared" si="592"/>
        <v>0</v>
      </c>
      <c r="AU117" s="82">
        <f t="shared" si="592"/>
        <v>0</v>
      </c>
      <c r="AV117" s="82">
        <f t="shared" si="592"/>
        <v>0</v>
      </c>
      <c r="AW117" s="82">
        <f t="shared" si="592"/>
        <v>0</v>
      </c>
      <c r="AX117" s="82">
        <f t="shared" si="592"/>
        <v>0</v>
      </c>
      <c r="AY117" s="82">
        <f t="shared" si="592"/>
        <v>-360.15999999997439</v>
      </c>
      <c r="AZ117" s="82">
        <f t="shared" si="592"/>
        <v>10362.499999999869</v>
      </c>
      <c r="BA117" s="82">
        <f t="shared" si="592"/>
        <v>-11640.280000000435</v>
      </c>
      <c r="BB117" s="82">
        <f t="shared" si="592"/>
        <v>574.11999999984982</v>
      </c>
      <c r="BC117" s="82">
        <f t="shared" si="592"/>
        <v>6255.3899999999412</v>
      </c>
      <c r="BD117" s="82">
        <f t="shared" si="592"/>
        <v>-10530.589999999967</v>
      </c>
      <c r="BE117" s="82">
        <f t="shared" si="592"/>
        <v>-31141.560000000041</v>
      </c>
      <c r="BF117" s="82">
        <f t="shared" si="592"/>
        <v>21984.090000000302</v>
      </c>
      <c r="BG117" s="82">
        <f t="shared" si="592"/>
        <v>-19028.770000000033</v>
      </c>
      <c r="BH117" s="82">
        <f t="shared" si="592"/>
        <v>-1699.2099999999627</v>
      </c>
      <c r="BI117" s="82">
        <f t="shared" si="592"/>
        <v>-4852.6800000001094</v>
      </c>
      <c r="BJ117" s="82">
        <f t="shared" si="592"/>
        <v>-14046.890000000043</v>
      </c>
      <c r="BK117" s="82">
        <f t="shared" si="592"/>
        <v>-6899.8400000000256</v>
      </c>
      <c r="BL117" s="82">
        <f t="shared" si="592"/>
        <v>19165.190000000075</v>
      </c>
      <c r="BM117" s="82">
        <f t="shared" si="592"/>
        <v>-571.38000000000466</v>
      </c>
      <c r="BN117" s="82">
        <f t="shared" si="592"/>
        <v>681.48999999999069</v>
      </c>
      <c r="BO117" s="82">
        <f t="shared" si="592"/>
        <v>-93.129999999975553</v>
      </c>
      <c r="BP117" s="82">
        <f t="shared" si="592"/>
        <v>8469.5299999999406</v>
      </c>
      <c r="BQ117" s="82">
        <f t="shared" si="592"/>
        <v>7187.0100000001403</v>
      </c>
      <c r="BR117" s="82">
        <f t="shared" si="592"/>
        <v>-7575.2100000003411</v>
      </c>
      <c r="BS117" s="82">
        <f t="shared" si="592"/>
        <v>16331.320000000123</v>
      </c>
      <c r="BT117" s="89">
        <f t="shared" si="592"/>
        <v>-30639.659999999916</v>
      </c>
      <c r="BU117" s="272">
        <f t="shared" si="571"/>
        <v>-29982.84999999986</v>
      </c>
      <c r="BV117" s="270">
        <f t="shared" si="571"/>
        <v>9712.280000000057</v>
      </c>
      <c r="BW117" s="270">
        <f t="shared" si="571"/>
        <v>37734.699999998935</v>
      </c>
      <c r="BX117" s="270">
        <f t="shared" si="572"/>
        <v>2575.570000000007</v>
      </c>
      <c r="BY117" s="273">
        <f t="shared" si="572"/>
        <v>12159.07000000024</v>
      </c>
    </row>
    <row r="118" spans="1:77" x14ac:dyDescent="0.25">
      <c r="A118" s="4"/>
      <c r="B118" s="35" t="s">
        <v>44</v>
      </c>
      <c r="C118" s="88">
        <f t="shared" si="582"/>
        <v>-274690.14999999991</v>
      </c>
      <c r="D118" s="82">
        <f t="shared" si="582"/>
        <v>-302429.73000000091</v>
      </c>
      <c r="E118" s="82">
        <f t="shared" ref="E118:T118" si="593">E97-E104</f>
        <v>-140227.61000000034</v>
      </c>
      <c r="F118" s="82">
        <f t="shared" si="593"/>
        <v>-62242.980000000214</v>
      </c>
      <c r="G118" s="82">
        <f t="shared" si="593"/>
        <v>271347.40999999875</v>
      </c>
      <c r="H118" s="82">
        <f t="shared" si="593"/>
        <v>110805.88999999873</v>
      </c>
      <c r="I118" s="82">
        <f t="shared" si="593"/>
        <v>-275472.34999999776</v>
      </c>
      <c r="J118" s="82">
        <f t="shared" si="593"/>
        <v>88983.789999998873</v>
      </c>
      <c r="K118" s="82">
        <f t="shared" si="593"/>
        <v>-40915.109999998938</v>
      </c>
      <c r="L118" s="82">
        <f t="shared" si="593"/>
        <v>20671.049999999581</v>
      </c>
      <c r="M118" s="82">
        <f t="shared" si="593"/>
        <v>113994.20000000019</v>
      </c>
      <c r="N118" s="81">
        <f t="shared" si="593"/>
        <v>58861.780000002123</v>
      </c>
      <c r="O118" s="82">
        <f t="shared" si="593"/>
        <v>-2972.1400000012945</v>
      </c>
      <c r="P118" s="82">
        <f t="shared" si="593"/>
        <v>-191725.08999999915</v>
      </c>
      <c r="Q118" s="82">
        <f t="shared" si="593"/>
        <v>-122228.42999999982</v>
      </c>
      <c r="R118" s="82">
        <f t="shared" si="593"/>
        <v>107088.9300000004</v>
      </c>
      <c r="S118" s="82">
        <f t="shared" si="593"/>
        <v>104434.62000000011</v>
      </c>
      <c r="T118" s="82">
        <f t="shared" si="593"/>
        <v>124124.08999999985</v>
      </c>
      <c r="U118" s="82">
        <f>U97-U104</f>
        <v>27747.389999999665</v>
      </c>
      <c r="V118" s="89">
        <f t="shared" ref="V118:X118" si="594">V97-V104</f>
        <v>-271738.7499999986</v>
      </c>
      <c r="W118" s="89">
        <f t="shared" si="594"/>
        <v>93863.680000000168</v>
      </c>
      <c r="X118" s="165">
        <f t="shared" si="594"/>
        <v>199086.90000000014</v>
      </c>
      <c r="Y118" s="89">
        <f t="shared" ref="Y118:Z118" si="595">Y97-Y104</f>
        <v>77620.990000001621</v>
      </c>
      <c r="Z118" s="89">
        <f t="shared" si="595"/>
        <v>190220.72000000114</v>
      </c>
      <c r="AA118" s="89">
        <f t="shared" ref="AA118:AB118" si="596">AA97-AA104</f>
        <v>-30514.579999999842</v>
      </c>
      <c r="AB118" s="89">
        <f t="shared" si="596"/>
        <v>-333537.23000000021</v>
      </c>
      <c r="AC118" s="89">
        <f t="shared" ref="AC118:AD118" si="597">AC97-AC104</f>
        <v>87066.759999999311</v>
      </c>
      <c r="AD118" s="89">
        <f t="shared" si="597"/>
        <v>149789.75000000023</v>
      </c>
      <c r="AE118" s="89">
        <f t="shared" ref="AE118" si="598">AE97-AE104</f>
        <v>142073.81000000099</v>
      </c>
      <c r="AF118" s="89">
        <f t="shared" ref="AF118:AG118" si="599">AF97-AF104</f>
        <v>-34083.550000000279</v>
      </c>
      <c r="AG118" s="89">
        <f t="shared" si="599"/>
        <v>15331.300000000279</v>
      </c>
      <c r="AH118" s="89">
        <f t="shared" ref="AH118:AO118" si="600">AH97-AH104</f>
        <v>-144738.22999999975</v>
      </c>
      <c r="AI118" s="89">
        <f t="shared" ref="AI118" si="601">AI97-AI104</f>
        <v>-49237.719999999972</v>
      </c>
      <c r="AJ118" s="160">
        <f t="shared" si="600"/>
        <v>382849.53</v>
      </c>
      <c r="AK118" s="89">
        <f t="shared" si="600"/>
        <v>343260.32999999961</v>
      </c>
      <c r="AL118" s="89">
        <f t="shared" si="600"/>
        <v>31223.739999998361</v>
      </c>
      <c r="AM118" s="89">
        <f t="shared" si="600"/>
        <v>-231707.16999999969</v>
      </c>
      <c r="AN118" s="82">
        <f t="shared" si="600"/>
        <v>-318466.50000000116</v>
      </c>
      <c r="AO118" s="82">
        <f t="shared" si="600"/>
        <v>38164.839999999851</v>
      </c>
      <c r="AP118" s="82">
        <f t="shared" ref="AP118:BT118" si="602">AP97-AP104</f>
        <v>0</v>
      </c>
      <c r="AQ118" s="82">
        <f t="shared" si="602"/>
        <v>0</v>
      </c>
      <c r="AR118" s="82">
        <f t="shared" si="602"/>
        <v>0</v>
      </c>
      <c r="AS118" s="82">
        <f t="shared" si="602"/>
        <v>0</v>
      </c>
      <c r="AT118" s="82">
        <f t="shared" si="602"/>
        <v>0</v>
      </c>
      <c r="AU118" s="82">
        <f t="shared" si="602"/>
        <v>0</v>
      </c>
      <c r="AV118" s="82">
        <f t="shared" si="602"/>
        <v>0</v>
      </c>
      <c r="AW118" s="82">
        <f t="shared" si="602"/>
        <v>0</v>
      </c>
      <c r="AX118" s="82">
        <f t="shared" si="602"/>
        <v>0</v>
      </c>
      <c r="AY118" s="82">
        <f t="shared" si="602"/>
        <v>-271718.00999999861</v>
      </c>
      <c r="AZ118" s="82">
        <f t="shared" si="602"/>
        <v>-110704.64000000176</v>
      </c>
      <c r="BA118" s="82">
        <f t="shared" si="602"/>
        <v>-17999.180000000517</v>
      </c>
      <c r="BB118" s="82">
        <f t="shared" si="602"/>
        <v>-169331.91000000061</v>
      </c>
      <c r="BC118" s="82">
        <f t="shared" si="602"/>
        <v>166912.78999999864</v>
      </c>
      <c r="BD118" s="82">
        <f t="shared" si="602"/>
        <v>-13318.200000001118</v>
      </c>
      <c r="BE118" s="82">
        <f t="shared" si="602"/>
        <v>-303219.73999999743</v>
      </c>
      <c r="BF118" s="82">
        <f t="shared" si="602"/>
        <v>360722.53999999748</v>
      </c>
      <c r="BG118" s="82">
        <f t="shared" si="602"/>
        <v>-134778.78999999911</v>
      </c>
      <c r="BH118" s="82">
        <f t="shared" si="602"/>
        <v>-178415.85000000056</v>
      </c>
      <c r="BI118" s="82">
        <f t="shared" si="602"/>
        <v>36373.209999998566</v>
      </c>
      <c r="BJ118" s="82">
        <f t="shared" si="602"/>
        <v>-131358.93999999901</v>
      </c>
      <c r="BK118" s="82">
        <f t="shared" si="602"/>
        <v>27542.439999998547</v>
      </c>
      <c r="BL118" s="82">
        <f t="shared" si="602"/>
        <v>141812.14000000106</v>
      </c>
      <c r="BM118" s="82">
        <f t="shared" si="602"/>
        <v>-209295.18999999913</v>
      </c>
      <c r="BN118" s="82">
        <f t="shared" si="602"/>
        <v>-42700.819999999832</v>
      </c>
      <c r="BO118" s="82">
        <f t="shared" si="602"/>
        <v>-37639.190000000875</v>
      </c>
      <c r="BP118" s="82">
        <f t="shared" si="602"/>
        <v>158207.64000000013</v>
      </c>
      <c r="BQ118" s="82">
        <f t="shared" si="602"/>
        <v>12416.089999999385</v>
      </c>
      <c r="BR118" s="82">
        <f t="shared" si="602"/>
        <v>-127000.51999999885</v>
      </c>
      <c r="BS118" s="82">
        <f t="shared" si="602"/>
        <v>143101.40000000014</v>
      </c>
      <c r="BT118" s="89">
        <f t="shared" si="602"/>
        <v>-183762.62999999989</v>
      </c>
      <c r="BU118" s="272">
        <f t="shared" si="571"/>
        <v>-265639.33999999799</v>
      </c>
      <c r="BV118" s="270">
        <f t="shared" si="571"/>
        <v>158996.98000000278</v>
      </c>
      <c r="BW118" s="270">
        <f t="shared" si="571"/>
        <v>201192.58999999985</v>
      </c>
      <c r="BX118" s="270">
        <f t="shared" si="572"/>
        <v>-15070.72999999905</v>
      </c>
      <c r="BY118" s="273">
        <f t="shared" si="572"/>
        <v>48901.91999999946</v>
      </c>
    </row>
    <row r="119" spans="1:77" x14ac:dyDescent="0.25">
      <c r="A119" s="4"/>
      <c r="B119" s="35" t="s">
        <v>45</v>
      </c>
      <c r="C119" s="88">
        <f t="shared" si="582"/>
        <v>300402.58000000007</v>
      </c>
      <c r="D119" s="82">
        <f t="shared" si="582"/>
        <v>96156.260000000009</v>
      </c>
      <c r="E119" s="82">
        <f t="shared" ref="E119:T119" si="603">E98-E105</f>
        <v>371802.05871973536</v>
      </c>
      <c r="F119" s="82">
        <f t="shared" si="603"/>
        <v>201454.2912802645</v>
      </c>
      <c r="G119" s="82">
        <f t="shared" si="603"/>
        <v>274084.07000000007</v>
      </c>
      <c r="H119" s="82">
        <f t="shared" si="603"/>
        <v>456855.3600000001</v>
      </c>
      <c r="I119" s="82">
        <f t="shared" si="603"/>
        <v>129167.69000000018</v>
      </c>
      <c r="J119" s="82">
        <f t="shared" si="603"/>
        <v>214701.24</v>
      </c>
      <c r="K119" s="82">
        <f t="shared" si="603"/>
        <v>165243.28000000003</v>
      </c>
      <c r="L119" s="82">
        <f t="shared" si="603"/>
        <v>16540.680000000168</v>
      </c>
      <c r="M119" s="82">
        <f t="shared" si="603"/>
        <v>372993.73000000021</v>
      </c>
      <c r="N119" s="81">
        <f t="shared" si="603"/>
        <v>446568.46999999962</v>
      </c>
      <c r="O119" s="82">
        <f t="shared" si="603"/>
        <v>254528.34000000008</v>
      </c>
      <c r="P119" s="82">
        <f t="shared" si="603"/>
        <v>240100.93999999994</v>
      </c>
      <c r="Q119" s="82">
        <f t="shared" si="603"/>
        <v>339645.8600000001</v>
      </c>
      <c r="R119" s="82">
        <f t="shared" si="603"/>
        <v>316282.96999999974</v>
      </c>
      <c r="S119" s="82">
        <f t="shared" si="603"/>
        <v>376135.33999999985</v>
      </c>
      <c r="T119" s="82">
        <f t="shared" si="603"/>
        <v>401307.08000000007</v>
      </c>
      <c r="U119" s="82">
        <f>U98-U105</f>
        <v>130295.7100000002</v>
      </c>
      <c r="V119" s="89">
        <f t="shared" ref="V119:X119" si="604">V98-V105</f>
        <v>258605.02000000002</v>
      </c>
      <c r="W119" s="89">
        <f t="shared" si="604"/>
        <v>376467.89999999991</v>
      </c>
      <c r="X119" s="165">
        <f t="shared" si="604"/>
        <v>198115.40000000026</v>
      </c>
      <c r="Y119" s="89">
        <f t="shared" ref="Y119:Z119" si="605">Y98-Y105</f>
        <v>236434.08999999985</v>
      </c>
      <c r="Z119" s="89">
        <f t="shared" si="605"/>
        <v>474110.75999999954</v>
      </c>
      <c r="AA119" s="89">
        <f t="shared" ref="AA119:AB119" si="606">AA98-AA105</f>
        <v>259211.16000000015</v>
      </c>
      <c r="AB119" s="89">
        <f t="shared" si="606"/>
        <v>171603.32000000007</v>
      </c>
      <c r="AC119" s="89">
        <f t="shared" ref="AC119:AD119" si="607">AC98-AC105</f>
        <v>723697.52999999991</v>
      </c>
      <c r="AD119" s="89">
        <f t="shared" si="607"/>
        <v>338104.68999999994</v>
      </c>
      <c r="AE119" s="89">
        <f t="shared" ref="AE119" si="608">AE98-AE105</f>
        <v>499941.28</v>
      </c>
      <c r="AF119" s="89">
        <f t="shared" ref="AF119:AG119" si="609">AF98-AF105</f>
        <v>279194.95000000019</v>
      </c>
      <c r="AG119" s="89">
        <f t="shared" si="609"/>
        <v>100425.1400000006</v>
      </c>
      <c r="AH119" s="89">
        <f t="shared" ref="AH119:AO119" si="610">AH98-AH105</f>
        <v>460852.33000000031</v>
      </c>
      <c r="AI119" s="89">
        <f t="shared" ref="AI119" si="611">AI98-AI105</f>
        <v>89241.300000000279</v>
      </c>
      <c r="AJ119" s="160">
        <f t="shared" si="610"/>
        <v>426711.64999999991</v>
      </c>
      <c r="AK119" s="89">
        <f t="shared" si="610"/>
        <v>390133.87999999919</v>
      </c>
      <c r="AL119" s="89">
        <f t="shared" si="610"/>
        <v>406201.29000000004</v>
      </c>
      <c r="AM119" s="89">
        <f t="shared" si="610"/>
        <v>110607.58000000031</v>
      </c>
      <c r="AN119" s="82">
        <f t="shared" si="610"/>
        <v>313381</v>
      </c>
      <c r="AO119" s="82">
        <f t="shared" si="610"/>
        <v>255501.05000000028</v>
      </c>
      <c r="AP119" s="82">
        <f t="shared" ref="AP119:BT119" si="612">AP98-AP105</f>
        <v>0</v>
      </c>
      <c r="AQ119" s="82">
        <f t="shared" si="612"/>
        <v>0</v>
      </c>
      <c r="AR119" s="82">
        <f t="shared" si="612"/>
        <v>0</v>
      </c>
      <c r="AS119" s="82">
        <f t="shared" si="612"/>
        <v>0</v>
      </c>
      <c r="AT119" s="82">
        <f t="shared" si="612"/>
        <v>0</v>
      </c>
      <c r="AU119" s="82">
        <f t="shared" si="612"/>
        <v>0</v>
      </c>
      <c r="AV119" s="82">
        <f t="shared" si="612"/>
        <v>0</v>
      </c>
      <c r="AW119" s="82">
        <f t="shared" si="612"/>
        <v>0</v>
      </c>
      <c r="AX119" s="82">
        <f t="shared" si="612"/>
        <v>0</v>
      </c>
      <c r="AY119" s="82">
        <f t="shared" si="612"/>
        <v>45874.239999999991</v>
      </c>
      <c r="AZ119" s="82">
        <f t="shared" si="612"/>
        <v>-143944.67999999993</v>
      </c>
      <c r="BA119" s="82">
        <f t="shared" si="612"/>
        <v>32156.198719735257</v>
      </c>
      <c r="BB119" s="82">
        <f t="shared" si="612"/>
        <v>-114828.67871973524</v>
      </c>
      <c r="BC119" s="82">
        <f t="shared" si="612"/>
        <v>-102051.26999999979</v>
      </c>
      <c r="BD119" s="82">
        <f t="shared" si="612"/>
        <v>55548.280000000028</v>
      </c>
      <c r="BE119" s="82">
        <f t="shared" si="612"/>
        <v>-1128.0200000000186</v>
      </c>
      <c r="BF119" s="82">
        <f t="shared" si="612"/>
        <v>-43903.780000000028</v>
      </c>
      <c r="BG119" s="82">
        <f t="shared" si="612"/>
        <v>-211224.61999999988</v>
      </c>
      <c r="BH119" s="82">
        <f t="shared" si="612"/>
        <v>-181574.72000000009</v>
      </c>
      <c r="BI119" s="82">
        <f t="shared" si="612"/>
        <v>136559.64000000036</v>
      </c>
      <c r="BJ119" s="82">
        <f t="shared" si="612"/>
        <v>-27542.289999999921</v>
      </c>
      <c r="BK119" s="82">
        <f t="shared" si="612"/>
        <v>-4682.8200000000652</v>
      </c>
      <c r="BL119" s="82">
        <f t="shared" si="612"/>
        <v>68497.619999999879</v>
      </c>
      <c r="BM119" s="82">
        <f t="shared" si="612"/>
        <v>-384051.66999999981</v>
      </c>
      <c r="BN119" s="82">
        <f t="shared" si="612"/>
        <v>-21821.720000000205</v>
      </c>
      <c r="BO119" s="82">
        <f t="shared" si="612"/>
        <v>-123805.94000000018</v>
      </c>
      <c r="BP119" s="82">
        <f t="shared" si="612"/>
        <v>122112.12999999989</v>
      </c>
      <c r="BQ119" s="82">
        <f t="shared" si="612"/>
        <v>29870.5699999996</v>
      </c>
      <c r="BR119" s="82">
        <f t="shared" si="612"/>
        <v>-202247.31000000029</v>
      </c>
      <c r="BS119" s="82">
        <f t="shared" si="612"/>
        <v>287226.59999999963</v>
      </c>
      <c r="BT119" s="89">
        <f t="shared" si="612"/>
        <v>-228596.24999999965</v>
      </c>
      <c r="BU119" s="272">
        <f t="shared" si="571"/>
        <v>-153699.78999999934</v>
      </c>
      <c r="BV119" s="270">
        <f t="shared" si="571"/>
        <v>67909.469999999506</v>
      </c>
      <c r="BW119" s="270">
        <f t="shared" si="571"/>
        <v>148603.57999999984</v>
      </c>
      <c r="BX119" s="270">
        <f t="shared" si="572"/>
        <v>-141777.67999999993</v>
      </c>
      <c r="BY119" s="273">
        <f t="shared" si="572"/>
        <v>468196.47999999963</v>
      </c>
    </row>
    <row r="120" spans="1:77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613">SUM(E115:E119)</f>
        <v>-180984.30128026742</v>
      </c>
      <c r="F120" s="76">
        <f t="shared" si="613"/>
        <v>-165375.80871972686</v>
      </c>
      <c r="G120" s="76">
        <f t="shared" si="613"/>
        <v>1323894.219999999</v>
      </c>
      <c r="H120" s="76">
        <f t="shared" si="613"/>
        <v>819487.19999999949</v>
      </c>
      <c r="I120" s="76">
        <f t="shared" si="613"/>
        <v>-1039897.4399999974</v>
      </c>
      <c r="J120" s="76">
        <f t="shared" si="613"/>
        <v>-179316.76779999986</v>
      </c>
      <c r="K120" s="76">
        <f t="shared" si="613"/>
        <v>240382.54000000062</v>
      </c>
      <c r="L120" s="76">
        <f t="shared" si="613"/>
        <v>887497.61000000732</v>
      </c>
      <c r="M120" s="76">
        <f t="shared" si="613"/>
        <v>1318995.4599999995</v>
      </c>
      <c r="N120" s="75">
        <f t="shared" si="613"/>
        <v>844171.58000000147</v>
      </c>
      <c r="O120" s="76">
        <f t="shared" si="613"/>
        <v>501505.01999998977</v>
      </c>
      <c r="P120" s="76">
        <f t="shared" si="613"/>
        <v>-27887.709999998158</v>
      </c>
      <c r="Q120" s="76">
        <f t="shared" si="613"/>
        <v>271686.50999999919</v>
      </c>
      <c r="R120" s="76">
        <f t="shared" si="613"/>
        <v>978838.42000001227</v>
      </c>
      <c r="S120" s="76">
        <f t="shared" si="613"/>
        <v>1466725.660000013</v>
      </c>
      <c r="T120" s="76">
        <f t="shared" si="613"/>
        <v>1374741.7800000128</v>
      </c>
      <c r="U120" s="76">
        <f>SUM(U115:U119)</f>
        <v>-62198.129999987024</v>
      </c>
      <c r="V120" s="142">
        <f t="shared" ref="V120:X120" si="614">SUM(V115:V119)</f>
        <v>-590481.18999998446</v>
      </c>
      <c r="W120" s="142">
        <f t="shared" si="614"/>
        <v>764937.68000001903</v>
      </c>
      <c r="X120" s="192">
        <f t="shared" si="614"/>
        <v>1667410.6300000157</v>
      </c>
      <c r="Y120" s="142">
        <f t="shared" ref="Y120:Z120" si="615">SUM(Y115:Y119)</f>
        <v>1295119.9100000118</v>
      </c>
      <c r="Z120" s="142">
        <f t="shared" si="615"/>
        <v>1786998.7800000131</v>
      </c>
      <c r="AA120" s="142">
        <f t="shared" ref="AA120:AB120" si="616">SUM(AA115:AA119)</f>
        <v>377547.62000001373</v>
      </c>
      <c r="AB120" s="142">
        <f t="shared" si="616"/>
        <v>-702996.06999998749</v>
      </c>
      <c r="AC120" s="142">
        <f t="shared" ref="AC120:AD120" si="617">SUM(AC115:AC119)</f>
        <v>1053063.7200000121</v>
      </c>
      <c r="AD120" s="142">
        <f t="shared" si="617"/>
        <v>1020167.8300000143</v>
      </c>
      <c r="AE120" s="142">
        <f t="shared" ref="AE120" si="618">SUM(AE115:AE119)</f>
        <v>902577.32000001369</v>
      </c>
      <c r="AF120" s="142">
        <f t="shared" ref="AF120:AG120" si="619">SUM(AF115:AF119)</f>
        <v>450380.80000001285</v>
      </c>
      <c r="AG120" s="142">
        <f t="shared" si="619"/>
        <v>-132518.12999998621</v>
      </c>
      <c r="AH120" s="142">
        <f t="shared" ref="AH120:AO120" si="620">SUM(AH115:AH119)</f>
        <v>-610510.97999999044</v>
      </c>
      <c r="AI120" s="142">
        <f t="shared" ref="AI120" si="621">SUM(AI115:AI119)</f>
        <v>-58814.159999984753</v>
      </c>
      <c r="AJ120" s="156">
        <f t="shared" si="620"/>
        <v>1245448.950000002</v>
      </c>
      <c r="AK120" s="328">
        <f t="shared" si="620"/>
        <v>2368110.0600000117</v>
      </c>
      <c r="AL120" s="328">
        <f t="shared" si="620"/>
        <v>1146016.7800000105</v>
      </c>
      <c r="AM120" s="328">
        <f t="shared" si="620"/>
        <v>-246782.35999998532</v>
      </c>
      <c r="AN120" s="76">
        <f t="shared" si="620"/>
        <v>-435524.64999998431</v>
      </c>
      <c r="AO120" s="76">
        <f t="shared" si="620"/>
        <v>227745.99000001335</v>
      </c>
      <c r="AP120" s="76">
        <f t="shared" ref="AP120:BT120" si="622">SUM(AP115:AP119)</f>
        <v>0</v>
      </c>
      <c r="AQ120" s="76">
        <f t="shared" si="622"/>
        <v>0</v>
      </c>
      <c r="AR120" s="76">
        <f t="shared" si="622"/>
        <v>0</v>
      </c>
      <c r="AS120" s="76">
        <f t="shared" si="622"/>
        <v>0</v>
      </c>
      <c r="AT120" s="76">
        <f t="shared" si="622"/>
        <v>0</v>
      </c>
      <c r="AU120" s="76">
        <f t="shared" si="622"/>
        <v>0</v>
      </c>
      <c r="AV120" s="76">
        <f t="shared" si="622"/>
        <v>0</v>
      </c>
      <c r="AW120" s="76">
        <f t="shared" si="622"/>
        <v>0</v>
      </c>
      <c r="AX120" s="76">
        <f t="shared" si="622"/>
        <v>0</v>
      </c>
      <c r="AY120" s="76">
        <f t="shared" si="622"/>
        <v>-508549.73999998858</v>
      </c>
      <c r="AZ120" s="76">
        <f t="shared" si="622"/>
        <v>-562832.96000000322</v>
      </c>
      <c r="BA120" s="76">
        <f t="shared" si="622"/>
        <v>-452670.81128026656</v>
      </c>
      <c r="BB120" s="76">
        <f t="shared" si="622"/>
        <v>-1144214.2287197392</v>
      </c>
      <c r="BC120" s="76">
        <f t="shared" si="622"/>
        <v>-142831.44000001409</v>
      </c>
      <c r="BD120" s="76">
        <f t="shared" si="622"/>
        <v>-555254.58000001323</v>
      </c>
      <c r="BE120" s="76">
        <f t="shared" si="622"/>
        <v>-977699.31000001042</v>
      </c>
      <c r="BF120" s="76">
        <f t="shared" si="622"/>
        <v>411164.42219998466</v>
      </c>
      <c r="BG120" s="76">
        <f t="shared" si="622"/>
        <v>-524555.14000001841</v>
      </c>
      <c r="BH120" s="76">
        <f t="shared" si="622"/>
        <v>-779913.0200000084</v>
      </c>
      <c r="BI120" s="76">
        <f t="shared" si="622"/>
        <v>23875.549999987648</v>
      </c>
      <c r="BJ120" s="76">
        <f t="shared" si="622"/>
        <v>-942827.20000001148</v>
      </c>
      <c r="BK120" s="76">
        <f t="shared" si="622"/>
        <v>123957.39999997598</v>
      </c>
      <c r="BL120" s="76">
        <f t="shared" si="622"/>
        <v>675108.35999998928</v>
      </c>
      <c r="BM120" s="76">
        <f t="shared" si="622"/>
        <v>-781377.210000013</v>
      </c>
      <c r="BN120" s="76">
        <f t="shared" si="622"/>
        <v>-41329.41000000207</v>
      </c>
      <c r="BO120" s="76">
        <f t="shared" si="622"/>
        <v>564148.33999999927</v>
      </c>
      <c r="BP120" s="76">
        <f t="shared" si="622"/>
        <v>924360.97999999986</v>
      </c>
      <c r="BQ120" s="76">
        <f t="shared" si="622"/>
        <v>70319.9999999992</v>
      </c>
      <c r="BR120" s="76">
        <f t="shared" si="622"/>
        <v>20029.790000005858</v>
      </c>
      <c r="BS120" s="76">
        <f t="shared" si="622"/>
        <v>823751.84000000381</v>
      </c>
      <c r="BT120" s="328">
        <f t="shared" si="622"/>
        <v>421961.68000001356</v>
      </c>
      <c r="BU120" s="295">
        <f t="shared" ref="BU120:BV120" si="623">SUM(BU115:BU119)</f>
        <v>-1072990.1499999999</v>
      </c>
      <c r="BV120" s="314">
        <f t="shared" si="623"/>
        <v>640982.00000000256</v>
      </c>
      <c r="BW120" s="314">
        <f t="shared" ref="BW120:BY120" si="624">SUM(BW115:BW119)</f>
        <v>624329.97999999905</v>
      </c>
      <c r="BX120" s="314">
        <f t="shared" si="624"/>
        <v>-267471.42000000319</v>
      </c>
      <c r="BY120" s="296">
        <f t="shared" si="624"/>
        <v>825317.72999999882</v>
      </c>
    </row>
    <row r="121" spans="1:77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04"/>
    </row>
    <row r="122" spans="1:77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625">IF(Q122=0,0,E122-Q122)</f>
        <v>0</v>
      </c>
      <c r="BB122" s="57">
        <f t="shared" si="625"/>
        <v>0</v>
      </c>
      <c r="BC122" s="57">
        <f t="shared" si="625"/>
        <v>0</v>
      </c>
      <c r="BD122" s="67">
        <f t="shared" si="625"/>
        <v>0</v>
      </c>
      <c r="BE122" s="67">
        <f t="shared" si="625"/>
        <v>0</v>
      </c>
      <c r="BF122" s="201">
        <f t="shared" si="625"/>
        <v>0</v>
      </c>
      <c r="BG122" s="201">
        <f t="shared" si="625"/>
        <v>0</v>
      </c>
      <c r="BH122" s="201">
        <f t="shared" si="625"/>
        <v>0</v>
      </c>
      <c r="BI122" s="284">
        <f t="shared" ref="BI122:BI123" si="626">IF(Y122=0,0,M122-Y122)</f>
        <v>0</v>
      </c>
      <c r="BJ122" s="221">
        <f t="shared" ref="BJ122:BL123" si="627">IF(Z122=0,0,N122-Z122)</f>
        <v>0</v>
      </c>
      <c r="BK122" s="221">
        <f t="shared" si="627"/>
        <v>0</v>
      </c>
      <c r="BL122" s="221">
        <f t="shared" si="627"/>
        <v>0</v>
      </c>
      <c r="BM122" s="221">
        <f t="shared" ref="BM122:BM123" si="628">IF(AC122=0,0,Q122-AC122)</f>
        <v>0</v>
      </c>
      <c r="BN122" s="221">
        <f t="shared" ref="BN122:BN123" si="629">IF(AD122=0,0,R122-AD122)</f>
        <v>0</v>
      </c>
      <c r="BO122" s="221">
        <f t="shared" ref="BO122:BO123" si="630">IF(AE122=0,0,S122-AE122)</f>
        <v>0</v>
      </c>
      <c r="BP122" s="221">
        <f t="shared" ref="BP122:BP123" si="631">IF(AF122=0,0,T122-AF122)</f>
        <v>0</v>
      </c>
      <c r="BQ122" s="221">
        <f t="shared" ref="BQ122:BQ123" si="632">IF(AG122=0,0,U122-AG122)</f>
        <v>0</v>
      </c>
      <c r="BR122" s="221">
        <f t="shared" ref="BR122:BR123" si="633">IF(AH122=0,0,V122-AH122)</f>
        <v>0</v>
      </c>
      <c r="BS122" s="221">
        <f t="shared" ref="BS122:BS123" si="634">IF(AI122=0,0,W122-AI122)</f>
        <v>0</v>
      </c>
      <c r="BT122" s="221">
        <f t="shared" ref="BT122:BT123" si="635">IF(AJ122=0,0,X122-AJ122)</f>
        <v>0</v>
      </c>
      <c r="BU122" s="284">
        <f t="shared" ref="BU122:BW123" si="636">IF(AK122=0,0,Y122-AK122)</f>
        <v>0</v>
      </c>
      <c r="BV122" s="221">
        <f t="shared" si="636"/>
        <v>0</v>
      </c>
      <c r="BW122" s="221">
        <f t="shared" si="636"/>
        <v>0</v>
      </c>
      <c r="BX122" s="221">
        <f t="shared" ref="BX122:BY123" si="637">IF(AN122=0,0,AB122-AN122)</f>
        <v>0</v>
      </c>
      <c r="BY122" s="285">
        <f t="shared" si="637"/>
        <v>0</v>
      </c>
    </row>
    <row r="123" spans="1:77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/>
      <c r="AQ123" s="219"/>
      <c r="AR123" s="219"/>
      <c r="AS123" s="219"/>
      <c r="AT123" s="219"/>
      <c r="AU123" s="219"/>
      <c r="AV123" s="188"/>
      <c r="AW123" s="219"/>
      <c r="AX123" s="188"/>
      <c r="AY123" s="57">
        <f>C123-O123</f>
        <v>99</v>
      </c>
      <c r="AZ123" s="57">
        <f>D123-P123</f>
        <v>192</v>
      </c>
      <c r="BA123" s="57">
        <f t="shared" si="625"/>
        <v>293</v>
      </c>
      <c r="BB123" s="57">
        <f t="shared" si="625"/>
        <v>297</v>
      </c>
      <c r="BC123" s="57">
        <f t="shared" si="625"/>
        <v>262</v>
      </c>
      <c r="BD123" s="55">
        <f t="shared" si="625"/>
        <v>186</v>
      </c>
      <c r="BE123" s="55">
        <f t="shared" si="625"/>
        <v>151</v>
      </c>
      <c r="BF123" s="219">
        <f t="shared" si="625"/>
        <v>144</v>
      </c>
      <c r="BG123" s="219">
        <f t="shared" si="625"/>
        <v>138</v>
      </c>
      <c r="BH123" s="219">
        <f t="shared" si="625"/>
        <v>118</v>
      </c>
      <c r="BI123" s="284">
        <f t="shared" si="626"/>
        <v>69</v>
      </c>
      <c r="BJ123" s="221">
        <f t="shared" si="627"/>
        <v>16</v>
      </c>
      <c r="BK123" s="221">
        <f t="shared" si="627"/>
        <v>-40</v>
      </c>
      <c r="BL123" s="221">
        <f t="shared" si="627"/>
        <v>-215</v>
      </c>
      <c r="BM123" s="221">
        <f t="shared" si="628"/>
        <v>-337</v>
      </c>
      <c r="BN123" s="221">
        <f t="shared" si="629"/>
        <v>-377</v>
      </c>
      <c r="BO123" s="221">
        <f t="shared" si="630"/>
        <v>-475</v>
      </c>
      <c r="BP123" s="221">
        <f t="shared" si="631"/>
        <v>-897</v>
      </c>
      <c r="BQ123" s="221">
        <f t="shared" si="632"/>
        <v>-995</v>
      </c>
      <c r="BR123" s="221">
        <f t="shared" si="633"/>
        <v>-1066</v>
      </c>
      <c r="BS123" s="221">
        <f t="shared" si="634"/>
        <v>-945</v>
      </c>
      <c r="BT123" s="221">
        <f t="shared" si="635"/>
        <v>-649</v>
      </c>
      <c r="BU123" s="284">
        <f t="shared" si="636"/>
        <v>-585</v>
      </c>
      <c r="BV123" s="221">
        <f t="shared" si="636"/>
        <v>-560</v>
      </c>
      <c r="BW123" s="221">
        <f t="shared" si="636"/>
        <v>-518</v>
      </c>
      <c r="BX123" s="221">
        <f t="shared" si="637"/>
        <v>-524</v>
      </c>
      <c r="BY123" s="285">
        <f t="shared" si="637"/>
        <v>-618</v>
      </c>
    </row>
    <row r="124" spans="1:77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219"/>
      <c r="AQ124" s="219"/>
      <c r="AR124" s="219"/>
      <c r="AS124" s="219"/>
      <c r="AT124" s="219"/>
      <c r="AU124" s="219"/>
      <c r="AV124" s="188"/>
      <c r="AW124" s="219"/>
      <c r="AX124" s="188"/>
      <c r="AY124" s="57">
        <f t="shared" ref="AY124:AZ126" si="638">C124-O124</f>
        <v>0</v>
      </c>
      <c r="AZ124" s="57">
        <f t="shared" si="638"/>
        <v>0</v>
      </c>
      <c r="BA124" s="57">
        <f t="shared" ref="BA124:BH126" si="639">IF(Q124=0,0,E124-Q124)</f>
        <v>0</v>
      </c>
      <c r="BB124" s="57">
        <f t="shared" si="639"/>
        <v>0</v>
      </c>
      <c r="BC124" s="57">
        <f t="shared" si="639"/>
        <v>0</v>
      </c>
      <c r="BD124" s="55">
        <f t="shared" si="639"/>
        <v>0</v>
      </c>
      <c r="BE124" s="55">
        <f t="shared" si="639"/>
        <v>0</v>
      </c>
      <c r="BF124" s="219">
        <f t="shared" si="639"/>
        <v>-15</v>
      </c>
      <c r="BG124" s="219">
        <f t="shared" si="639"/>
        <v>-14</v>
      </c>
      <c r="BH124" s="219">
        <f t="shared" si="639"/>
        <v>-18</v>
      </c>
      <c r="BI124" s="284">
        <f t="shared" ref="BI124:BI126" si="640">IF(Y124=0,0,M124-Y124)</f>
        <v>-13</v>
      </c>
      <c r="BJ124" s="221">
        <f t="shared" ref="BJ124:BL126" si="641">IF(Z124=0,0,N124-Z124)</f>
        <v>-8</v>
      </c>
      <c r="BK124" s="221">
        <f t="shared" si="641"/>
        <v>-10</v>
      </c>
      <c r="BL124" s="221">
        <f t="shared" si="641"/>
        <v>-11</v>
      </c>
      <c r="BM124" s="221">
        <f t="shared" ref="BM124:BM126" si="642">IF(AC124=0,0,Q124-AC124)</f>
        <v>-7</v>
      </c>
      <c r="BN124" s="221">
        <f t="shared" ref="BN124:BN126" si="643">IF(AD124=0,0,R124-AD124)</f>
        <v>-10</v>
      </c>
      <c r="BO124" s="221">
        <f t="shared" ref="BO124:BO126" si="644">IF(AE124=0,0,S124-AE124)</f>
        <v>-5</v>
      </c>
      <c r="BP124" s="221">
        <f t="shared" ref="BP124:BP126" si="645">IF(AF124=0,0,T124-AF124)</f>
        <v>-2</v>
      </c>
      <c r="BQ124" s="221">
        <f t="shared" ref="BQ124:BQ126" si="646">IF(AG124=0,0,U124-AG124)</f>
        <v>-2</v>
      </c>
      <c r="BR124" s="221">
        <f t="shared" ref="BR124:BR126" si="647">IF(AH124=0,0,V124-AH124)</f>
        <v>0</v>
      </c>
      <c r="BS124" s="221">
        <f t="shared" ref="BS124:BS126" si="648">IF(AI124=0,0,W124-AI124)</f>
        <v>12</v>
      </c>
      <c r="BT124" s="221">
        <f t="shared" ref="BT124:BT126" si="649">IF(AJ124=0,0,X124-AJ124)</f>
        <v>17</v>
      </c>
      <c r="BU124" s="284">
        <f t="shared" ref="BU124:BW126" si="650">IF(AK124=0,0,Y124-AK124)</f>
        <v>12</v>
      </c>
      <c r="BV124" s="221">
        <f t="shared" si="650"/>
        <v>7</v>
      </c>
      <c r="BW124" s="221">
        <f t="shared" si="650"/>
        <v>0</v>
      </c>
      <c r="BX124" s="221">
        <f t="shared" ref="BX124:BY126" si="651">IF(AN124=0,0,AB124-AN124)</f>
        <v>0</v>
      </c>
      <c r="BY124" s="285">
        <f t="shared" si="651"/>
        <v>0</v>
      </c>
    </row>
    <row r="125" spans="1:77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219"/>
      <c r="AQ125" s="219"/>
      <c r="AR125" s="219"/>
      <c r="AS125" s="219"/>
      <c r="AT125" s="219"/>
      <c r="AU125" s="219"/>
      <c r="AV125" s="188"/>
      <c r="AW125" s="219"/>
      <c r="AX125" s="188"/>
      <c r="AY125" s="57">
        <f t="shared" si="638"/>
        <v>0</v>
      </c>
      <c r="AZ125" s="57">
        <f t="shared" si="638"/>
        <v>0</v>
      </c>
      <c r="BA125" s="57">
        <f t="shared" si="639"/>
        <v>0</v>
      </c>
      <c r="BB125" s="57">
        <f t="shared" si="639"/>
        <v>0</v>
      </c>
      <c r="BC125" s="57">
        <f t="shared" si="639"/>
        <v>0</v>
      </c>
      <c r="BD125" s="55">
        <f t="shared" si="639"/>
        <v>0</v>
      </c>
      <c r="BE125" s="55">
        <f t="shared" si="639"/>
        <v>0</v>
      </c>
      <c r="BF125" s="219">
        <f t="shared" si="639"/>
        <v>0</v>
      </c>
      <c r="BG125" s="219">
        <f t="shared" si="639"/>
        <v>0</v>
      </c>
      <c r="BH125" s="219">
        <f t="shared" si="639"/>
        <v>0</v>
      </c>
      <c r="BI125" s="284">
        <f t="shared" si="640"/>
        <v>0</v>
      </c>
      <c r="BJ125" s="221">
        <f t="shared" si="641"/>
        <v>0</v>
      </c>
      <c r="BK125" s="221">
        <f t="shared" si="641"/>
        <v>0</v>
      </c>
      <c r="BL125" s="221">
        <f t="shared" si="641"/>
        <v>0</v>
      </c>
      <c r="BM125" s="221">
        <f t="shared" si="642"/>
        <v>0</v>
      </c>
      <c r="BN125" s="221">
        <f t="shared" si="643"/>
        <v>0</v>
      </c>
      <c r="BO125" s="221">
        <f t="shared" si="644"/>
        <v>0</v>
      </c>
      <c r="BP125" s="221">
        <f t="shared" si="645"/>
        <v>0</v>
      </c>
      <c r="BQ125" s="221">
        <f t="shared" si="646"/>
        <v>0</v>
      </c>
      <c r="BR125" s="221">
        <f t="shared" si="647"/>
        <v>0</v>
      </c>
      <c r="BS125" s="221">
        <f t="shared" si="648"/>
        <v>0</v>
      </c>
      <c r="BT125" s="221">
        <f t="shared" si="649"/>
        <v>0</v>
      </c>
      <c r="BU125" s="284">
        <f t="shared" si="650"/>
        <v>0</v>
      </c>
      <c r="BV125" s="221">
        <f t="shared" si="650"/>
        <v>0</v>
      </c>
      <c r="BW125" s="221">
        <f t="shared" si="650"/>
        <v>0</v>
      </c>
      <c r="BX125" s="221">
        <f t="shared" si="651"/>
        <v>0</v>
      </c>
      <c r="BY125" s="285">
        <f t="shared" si="651"/>
        <v>0</v>
      </c>
    </row>
    <row r="126" spans="1:77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219"/>
      <c r="AQ126" s="219"/>
      <c r="AR126" s="219"/>
      <c r="AS126" s="219"/>
      <c r="AT126" s="219"/>
      <c r="AU126" s="219"/>
      <c r="AV126" s="188"/>
      <c r="AW126" s="219"/>
      <c r="AX126" s="188"/>
      <c r="AY126" s="57">
        <f t="shared" si="638"/>
        <v>0</v>
      </c>
      <c r="AZ126" s="57">
        <f t="shared" si="638"/>
        <v>0</v>
      </c>
      <c r="BA126" s="57">
        <f t="shared" si="639"/>
        <v>0</v>
      </c>
      <c r="BB126" s="57">
        <f t="shared" si="639"/>
        <v>0</v>
      </c>
      <c r="BC126" s="57">
        <f t="shared" si="639"/>
        <v>0</v>
      </c>
      <c r="BD126" s="55">
        <f t="shared" si="639"/>
        <v>0</v>
      </c>
      <c r="BE126" s="55">
        <f t="shared" si="639"/>
        <v>0</v>
      </c>
      <c r="BF126" s="219">
        <f t="shared" si="639"/>
        <v>0</v>
      </c>
      <c r="BG126" s="219">
        <f t="shared" si="639"/>
        <v>0</v>
      </c>
      <c r="BH126" s="219">
        <f t="shared" si="639"/>
        <v>0</v>
      </c>
      <c r="BI126" s="284">
        <f t="shared" si="640"/>
        <v>0</v>
      </c>
      <c r="BJ126" s="221">
        <f t="shared" si="641"/>
        <v>0</v>
      </c>
      <c r="BK126" s="221">
        <f t="shared" si="641"/>
        <v>0</v>
      </c>
      <c r="BL126" s="221">
        <f t="shared" si="641"/>
        <v>0</v>
      </c>
      <c r="BM126" s="221">
        <f t="shared" si="642"/>
        <v>0</v>
      </c>
      <c r="BN126" s="221">
        <f t="shared" si="643"/>
        <v>0</v>
      </c>
      <c r="BO126" s="221">
        <f t="shared" si="644"/>
        <v>0</v>
      </c>
      <c r="BP126" s="221">
        <f t="shared" si="645"/>
        <v>0</v>
      </c>
      <c r="BQ126" s="221">
        <f t="shared" si="646"/>
        <v>0</v>
      </c>
      <c r="BR126" s="221">
        <f t="shared" si="647"/>
        <v>0</v>
      </c>
      <c r="BS126" s="221">
        <f t="shared" si="648"/>
        <v>0</v>
      </c>
      <c r="BT126" s="221">
        <f t="shared" si="649"/>
        <v>0</v>
      </c>
      <c r="BU126" s="284">
        <f t="shared" si="650"/>
        <v>0</v>
      </c>
      <c r="BV126" s="221">
        <f t="shared" si="650"/>
        <v>0</v>
      </c>
      <c r="BW126" s="221">
        <f t="shared" si="650"/>
        <v>0</v>
      </c>
      <c r="BX126" s="221">
        <f t="shared" si="651"/>
        <v>0</v>
      </c>
      <c r="BY126" s="285">
        <f t="shared" si="651"/>
        <v>0</v>
      </c>
    </row>
    <row r="127" spans="1:77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/>
      <c r="AQ127" s="57">
        <f>+AQ123+AQ124+AQ125+AQ126</f>
        <v>0</v>
      </c>
      <c r="AR127" s="57">
        <f>+AR123+AR124+AR125+AR126</f>
        <v>0</v>
      </c>
      <c r="AS127" s="57">
        <f>+AS123+AS124+AS125+AS126</f>
        <v>0</v>
      </c>
      <c r="AT127" s="57">
        <f>+AT123+AT124+AT125+AT126</f>
        <v>0</v>
      </c>
      <c r="AU127" s="57">
        <f>+AU123+AU124+AU125+AU126</f>
        <v>0</v>
      </c>
      <c r="AV127" s="57">
        <f>+AV123+AV124+AV125+AV126</f>
        <v>0</v>
      </c>
      <c r="AW127" s="57">
        <f>+AW123+AW124+AW125+AW126</f>
        <v>0</v>
      </c>
      <c r="AX127" s="57">
        <f>+AX123+AX124+AX125+AX126</f>
        <v>0</v>
      </c>
      <c r="AY127" s="57">
        <f>+AY123+AY124+AY125+AY126</f>
        <v>99</v>
      </c>
      <c r="AZ127" s="57">
        <f>+AZ123+AZ124+AZ125+AZ126</f>
        <v>192</v>
      </c>
      <c r="BA127" s="57">
        <f>+BA123+BA124+BA125+BA126</f>
        <v>293</v>
      </c>
      <c r="BB127" s="57">
        <f>+BB123+BB124+BB125+BB126</f>
        <v>297</v>
      </c>
      <c r="BC127" s="57">
        <f>+BC123+BC124+BC125+BC126</f>
        <v>262</v>
      </c>
      <c r="BD127" s="57">
        <f>+BD123+BD124+BD125+BD126</f>
        <v>186</v>
      </c>
      <c r="BE127" s="57">
        <f>+BE123+BE124+BE125+BE126</f>
        <v>151</v>
      </c>
      <c r="BF127" s="57">
        <f>+BF123+BF124+BF125+BF126</f>
        <v>129</v>
      </c>
      <c r="BG127" s="57">
        <f>+BG123+BG124+BG125+BG126</f>
        <v>124</v>
      </c>
      <c r="BH127" s="57">
        <f>+BH123+BH124+BH125+BH126</f>
        <v>100</v>
      </c>
      <c r="BI127" s="57">
        <f>+BI123+BI124+BI125+BI126</f>
        <v>56</v>
      </c>
      <c r="BJ127" s="57">
        <f>+BJ123+BJ124+BJ125+BJ126</f>
        <v>8</v>
      </c>
      <c r="BK127" s="57">
        <f>+BK123+BK124+BK125+BK126</f>
        <v>-50</v>
      </c>
      <c r="BL127" s="57">
        <f>+BL123+BL124+BL125+BL126</f>
        <v>-226</v>
      </c>
      <c r="BM127" s="57">
        <f>+BM123+BM124+BM125+BM126</f>
        <v>-344</v>
      </c>
      <c r="BN127" s="57">
        <f>+BN123+BN124+BN125+BN126</f>
        <v>-387</v>
      </c>
      <c r="BO127" s="57">
        <f>+BO123+BO124+BO125+BO126</f>
        <v>-480</v>
      </c>
      <c r="BP127" s="57">
        <f>+BP123+BP124+BP125+BP126</f>
        <v>-899</v>
      </c>
      <c r="BQ127" s="57">
        <f>+BQ123+BQ124+BQ125+BQ126</f>
        <v>-997</v>
      </c>
      <c r="BR127" s="57">
        <f>+BR123+BR124+BR125+BR126</f>
        <v>-1066</v>
      </c>
      <c r="BS127" s="57">
        <f>+BS123+BS124+BS125+BS126</f>
        <v>-933</v>
      </c>
      <c r="BT127" s="219">
        <f>+BT123+BT124+BT125+BT126</f>
        <v>-632</v>
      </c>
      <c r="BU127" s="284">
        <f>SUM(BU122:BU126)</f>
        <v>-573</v>
      </c>
      <c r="BV127" s="221">
        <f>SUM(BV122:BV126)</f>
        <v>-553</v>
      </c>
      <c r="BW127" s="221">
        <f>SUM(BW122:BW126)</f>
        <v>-518</v>
      </c>
      <c r="BX127" s="221">
        <f>SUM(BX122:BX126)</f>
        <v>-524</v>
      </c>
      <c r="BY127" s="285">
        <f>SUM(BY122:BY126)</f>
        <v>-618</v>
      </c>
    </row>
    <row r="128" spans="1:77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04"/>
    </row>
    <row r="129" spans="1:77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/>
      <c r="AQ129" s="330"/>
      <c r="AR129" s="330"/>
      <c r="AS129" s="330"/>
      <c r="AT129" s="330"/>
      <c r="AU129" s="330"/>
      <c r="AV129" s="203"/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652">IF(Q129=0,0,E129-Q129)</f>
        <v>0</v>
      </c>
      <c r="BB129" s="57">
        <f t="shared" si="652"/>
        <v>0</v>
      </c>
      <c r="BC129" s="57">
        <f t="shared" si="652"/>
        <v>0</v>
      </c>
      <c r="BD129" s="55">
        <f t="shared" si="652"/>
        <v>0</v>
      </c>
      <c r="BE129" s="55">
        <f t="shared" si="652"/>
        <v>0</v>
      </c>
      <c r="BF129" s="219">
        <f t="shared" si="652"/>
        <v>0</v>
      </c>
      <c r="BG129" s="219">
        <f t="shared" si="652"/>
        <v>0</v>
      </c>
      <c r="BH129" s="219">
        <f t="shared" si="652"/>
        <v>0</v>
      </c>
      <c r="BI129" s="284">
        <f t="shared" ref="BI129" si="653">IF(Y129=0,0,M129-Y129)</f>
        <v>0</v>
      </c>
      <c r="BJ129" s="221">
        <f>IF(Z129=0,0,N129-Z129)</f>
        <v>0</v>
      </c>
      <c r="BK129" s="221">
        <f>IF(AA129=0,0,O129-AA129)</f>
        <v>0</v>
      </c>
      <c r="BL129" s="221">
        <f>IF(AB129=0,0,P129-AB129)</f>
        <v>0</v>
      </c>
      <c r="BM129" s="221">
        <f t="shared" ref="BM129" si="654">IF(AC129=0,0,Q129-AC129)</f>
        <v>0</v>
      </c>
      <c r="BN129" s="221">
        <f t="shared" ref="BN129" si="655">IF(AD129=0,0,R129-AD129)</f>
        <v>0</v>
      </c>
      <c r="BO129" s="221">
        <f t="shared" ref="BO129" si="656">IF(AE129=0,0,S129-AE129)</f>
        <v>-295</v>
      </c>
      <c r="BP129" s="221">
        <f t="shared" ref="BP129" si="657">IF(AF129=0,0,T129-AF129)</f>
        <v>-201</v>
      </c>
      <c r="BQ129" s="221">
        <f t="shared" ref="BQ129" si="658">IF(AG129=0,0,U129-AG129)</f>
        <v>-227</v>
      </c>
      <c r="BR129" s="221">
        <f t="shared" ref="BR129" si="659">IF(AH129=0,0,V129-AH129)</f>
        <v>-179</v>
      </c>
      <c r="BS129" s="221">
        <f t="shared" ref="BS129" si="660">IF(AI129=0,0,W129-AI129)</f>
        <v>-137</v>
      </c>
      <c r="BT129" s="221">
        <f t="shared" ref="BT129" si="661">IF(AJ129=0,0,X129-AJ129)</f>
        <v>-96</v>
      </c>
      <c r="BU129" s="284">
        <f>IF(AK129=0,0,Y129-AK129)</f>
        <v>-36</v>
      </c>
      <c r="BV129" s="221">
        <f>IF(AL129=0,0,Z129-AL129)</f>
        <v>-148</v>
      </c>
      <c r="BW129" s="221">
        <f>IF(AM129=0,0,AA129-AM129)</f>
        <v>-72</v>
      </c>
      <c r="BX129" s="221">
        <f t="shared" ref="BX129:BY129" si="662">IF(AN129=0,0,AB129-AN129)</f>
        <v>-152</v>
      </c>
      <c r="BY129" s="285">
        <f t="shared" si="662"/>
        <v>-200</v>
      </c>
    </row>
    <row r="130" spans="1:77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/>
      <c r="AQ130" s="330"/>
      <c r="AR130" s="330"/>
      <c r="AS130" s="330"/>
      <c r="AT130" s="330"/>
      <c r="AU130" s="330"/>
      <c r="AV130" s="203"/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663">IF(Q130=0,0,E130-Q130)</f>
        <v>0</v>
      </c>
      <c r="BB130" s="57">
        <f t="shared" si="663"/>
        <v>0</v>
      </c>
      <c r="BC130" s="57">
        <f t="shared" si="663"/>
        <v>0</v>
      </c>
      <c r="BD130" s="55">
        <f t="shared" si="663"/>
        <v>0</v>
      </c>
      <c r="BE130" s="55">
        <f t="shared" si="663"/>
        <v>0</v>
      </c>
      <c r="BF130" s="219">
        <f t="shared" si="663"/>
        <v>0</v>
      </c>
      <c r="BG130" s="219">
        <f t="shared" si="663"/>
        <v>0</v>
      </c>
      <c r="BH130" s="219">
        <f t="shared" si="663"/>
        <v>0</v>
      </c>
      <c r="BI130" s="284">
        <f t="shared" ref="BI130" si="664">IF(Y130=0,0,M130-Y130)</f>
        <v>0</v>
      </c>
      <c r="BJ130" s="221">
        <f>IF(Z130=0,0,N130-Z130)</f>
        <v>0</v>
      </c>
      <c r="BK130" s="221">
        <f>IF(AA130=0,0,O130-AA130)</f>
        <v>0</v>
      </c>
      <c r="BL130" s="221">
        <f>IF(AB130=0,0,P130-AB130)</f>
        <v>0</v>
      </c>
      <c r="BM130" s="221">
        <f t="shared" ref="BM130" si="665">IF(AC130=0,0,Q130-AC130)</f>
        <v>0</v>
      </c>
      <c r="BN130" s="221">
        <f t="shared" ref="BN130" si="666">IF(AD130=0,0,R130-AD130)</f>
        <v>0</v>
      </c>
      <c r="BO130" s="221">
        <f t="shared" ref="BO130" si="667">IF(AE130=0,0,S130-AE130)</f>
        <v>0</v>
      </c>
      <c r="BP130" s="221">
        <f t="shared" ref="BP130" si="668">IF(AF130=0,0,T130-AF130)</f>
        <v>-125</v>
      </c>
      <c r="BQ130" s="221">
        <f t="shared" ref="BQ130" si="669">IF(AG130=0,0,U130-AG130)</f>
        <v>-49</v>
      </c>
      <c r="BR130" s="221">
        <f t="shared" ref="BR130" si="670">IF(AH130=0,0,V130-AH130)</f>
        <v>-24</v>
      </c>
      <c r="BS130" s="221">
        <f t="shared" ref="BS130" si="671">IF(AI130=0,0,W130-AI130)</f>
        <v>-4</v>
      </c>
      <c r="BT130" s="221">
        <f t="shared" ref="BT130" si="672">IF(AJ130=0,0,X130-AJ130)</f>
        <v>-8</v>
      </c>
      <c r="BU130" s="284">
        <f>IF(AK130=0,0,Y130-AK130)</f>
        <v>-1</v>
      </c>
      <c r="BV130" s="221">
        <f>IF(AL130=0,0,Z130-AL130)</f>
        <v>-3</v>
      </c>
      <c r="BW130" s="221">
        <f>IF(AM130=0,0,AA130-AM130)</f>
        <v>-11</v>
      </c>
      <c r="BX130" s="221">
        <f t="shared" ref="BX130:BY130" si="673">IF(AN130=0,0,AB130-AN130)</f>
        <v>-19</v>
      </c>
      <c r="BY130" s="285">
        <f t="shared" si="673"/>
        <v>-7</v>
      </c>
    </row>
    <row r="131" spans="1:77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/>
      <c r="AQ131" s="330"/>
      <c r="AR131" s="330"/>
      <c r="AS131" s="330"/>
      <c r="AT131" s="330"/>
      <c r="AU131" s="330"/>
      <c r="AV131" s="203"/>
      <c r="AW131" s="190"/>
      <c r="AX131" s="203"/>
      <c r="AY131" s="120">
        <f t="shared" ref="AY131:AZ133" si="674">C131-O131</f>
        <v>-1</v>
      </c>
      <c r="AZ131" s="120">
        <f t="shared" si="674"/>
        <v>4</v>
      </c>
      <c r="BA131" s="57">
        <f t="shared" ref="BA131:BH133" si="675">IF(Q131=0,0,E131-Q131)</f>
        <v>0</v>
      </c>
      <c r="BB131" s="57">
        <f t="shared" si="675"/>
        <v>0</v>
      </c>
      <c r="BC131" s="57">
        <f t="shared" si="675"/>
        <v>0</v>
      </c>
      <c r="BD131" s="55">
        <f t="shared" si="675"/>
        <v>0</v>
      </c>
      <c r="BE131" s="55">
        <f t="shared" si="675"/>
        <v>0</v>
      </c>
      <c r="BF131" s="219">
        <f t="shared" si="675"/>
        <v>7</v>
      </c>
      <c r="BG131" s="219">
        <f t="shared" si="675"/>
        <v>0</v>
      </c>
      <c r="BH131" s="219">
        <f t="shared" si="675"/>
        <v>2</v>
      </c>
      <c r="BI131" s="284">
        <f t="shared" ref="BI131:BI133" si="676">IF(Y131=0,0,M131-Y131)</f>
        <v>-1</v>
      </c>
      <c r="BJ131" s="221">
        <f t="shared" ref="BJ131:BL133" si="677">IF(Z131=0,0,N131-Z131)</f>
        <v>2</v>
      </c>
      <c r="BK131" s="221">
        <f t="shared" si="677"/>
        <v>-5</v>
      </c>
      <c r="BL131" s="221">
        <f t="shared" si="677"/>
        <v>0</v>
      </c>
      <c r="BM131" s="221">
        <f t="shared" ref="BM131:BM133" si="678">IF(AC131=0,0,Q131-AC131)</f>
        <v>-10</v>
      </c>
      <c r="BN131" s="221">
        <f t="shared" ref="BN131:BN133" si="679">IF(AD131=0,0,R131-AD131)</f>
        <v>0</v>
      </c>
      <c r="BO131" s="221">
        <f t="shared" ref="BO131:BO133" si="680">IF(AE131=0,0,S131-AE131)</f>
        <v>0</v>
      </c>
      <c r="BP131" s="221">
        <f t="shared" ref="BP131:BP133" si="681">IF(AF131=0,0,T131-AF131)</f>
        <v>-5</v>
      </c>
      <c r="BQ131" s="221">
        <f t="shared" ref="BQ131:BQ133" si="682">IF(AG131=0,0,U131-AG131)</f>
        <v>-10</v>
      </c>
      <c r="BR131" s="221">
        <f t="shared" ref="BR131:BR133" si="683">IF(AH131=0,0,V131-AH131)</f>
        <v>-5</v>
      </c>
      <c r="BS131" s="221">
        <f t="shared" ref="BS131:BS133" si="684">IF(AI131=0,0,W131-AI131)</f>
        <v>-4</v>
      </c>
      <c r="BT131" s="221">
        <f t="shared" ref="BT131:BT133" si="685">IF(AJ131=0,0,X131-AJ131)</f>
        <v>-3</v>
      </c>
      <c r="BU131" s="284">
        <f t="shared" ref="BU131:BW133" si="686">IF(AK131=0,0,Y131-AK131)</f>
        <v>0</v>
      </c>
      <c r="BV131" s="221">
        <f t="shared" si="686"/>
        <v>-13</v>
      </c>
      <c r="BW131" s="221">
        <f t="shared" si="686"/>
        <v>5</v>
      </c>
      <c r="BX131" s="221">
        <f t="shared" ref="BX131:BY133" si="687">IF(AN131=0,0,AB131-AN131)</f>
        <v>0</v>
      </c>
      <c r="BY131" s="285">
        <f t="shared" si="687"/>
        <v>6</v>
      </c>
    </row>
    <row r="132" spans="1:77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/>
      <c r="AQ132" s="330"/>
      <c r="AR132" s="330"/>
      <c r="AS132" s="330"/>
      <c r="AT132" s="330"/>
      <c r="AU132" s="330"/>
      <c r="AV132" s="203"/>
      <c r="AW132" s="190"/>
      <c r="AX132" s="203"/>
      <c r="AY132" s="120">
        <f t="shared" si="674"/>
        <v>-1</v>
      </c>
      <c r="AZ132" s="120">
        <f t="shared" si="674"/>
        <v>4</v>
      </c>
      <c r="BA132" s="57">
        <f t="shared" si="675"/>
        <v>0</v>
      </c>
      <c r="BB132" s="57">
        <f t="shared" si="675"/>
        <v>0</v>
      </c>
      <c r="BC132" s="57">
        <f t="shared" si="675"/>
        <v>0</v>
      </c>
      <c r="BD132" s="55">
        <f t="shared" si="675"/>
        <v>0</v>
      </c>
      <c r="BE132" s="55">
        <f t="shared" si="675"/>
        <v>0</v>
      </c>
      <c r="BF132" s="219">
        <f t="shared" si="675"/>
        <v>11</v>
      </c>
      <c r="BG132" s="219">
        <f t="shared" si="675"/>
        <v>-1</v>
      </c>
      <c r="BH132" s="219">
        <f t="shared" si="675"/>
        <v>2</v>
      </c>
      <c r="BI132" s="284">
        <f t="shared" si="676"/>
        <v>0</v>
      </c>
      <c r="BJ132" s="221">
        <f t="shared" si="677"/>
        <v>3</v>
      </c>
      <c r="BK132" s="221">
        <f t="shared" si="677"/>
        <v>-1</v>
      </c>
      <c r="BL132" s="221">
        <f t="shared" si="677"/>
        <v>-1</v>
      </c>
      <c r="BM132" s="221">
        <f t="shared" si="678"/>
        <v>-4</v>
      </c>
      <c r="BN132" s="221">
        <f t="shared" si="679"/>
        <v>-3</v>
      </c>
      <c r="BO132" s="221">
        <f t="shared" si="680"/>
        <v>-3</v>
      </c>
      <c r="BP132" s="221">
        <f t="shared" si="681"/>
        <v>-6</v>
      </c>
      <c r="BQ132" s="221">
        <f t="shared" si="682"/>
        <v>-6</v>
      </c>
      <c r="BR132" s="221">
        <f t="shared" si="683"/>
        <v>-9</v>
      </c>
      <c r="BS132" s="221">
        <f t="shared" si="684"/>
        <v>0</v>
      </c>
      <c r="BT132" s="221">
        <f t="shared" si="685"/>
        <v>-3</v>
      </c>
      <c r="BU132" s="284">
        <f t="shared" si="686"/>
        <v>-3</v>
      </c>
      <c r="BV132" s="221">
        <f t="shared" si="686"/>
        <v>-5</v>
      </c>
      <c r="BW132" s="221">
        <f t="shared" si="686"/>
        <v>-1</v>
      </c>
      <c r="BX132" s="221">
        <f t="shared" si="687"/>
        <v>0</v>
      </c>
      <c r="BY132" s="285">
        <f t="shared" si="687"/>
        <v>-7</v>
      </c>
    </row>
    <row r="133" spans="1:77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/>
      <c r="AQ133" s="330"/>
      <c r="AR133" s="330"/>
      <c r="AS133" s="330"/>
      <c r="AT133" s="330"/>
      <c r="AU133" s="330"/>
      <c r="AV133" s="203"/>
      <c r="AW133" s="190"/>
      <c r="AX133" s="203"/>
      <c r="AY133" s="120">
        <f t="shared" si="674"/>
        <v>0</v>
      </c>
      <c r="AZ133" s="120">
        <f t="shared" si="674"/>
        <v>0</v>
      </c>
      <c r="BA133" s="57">
        <f t="shared" si="675"/>
        <v>0</v>
      </c>
      <c r="BB133" s="57">
        <f t="shared" si="675"/>
        <v>0</v>
      </c>
      <c r="BC133" s="57">
        <f t="shared" si="675"/>
        <v>0</v>
      </c>
      <c r="BD133" s="55">
        <f t="shared" si="675"/>
        <v>0</v>
      </c>
      <c r="BE133" s="55">
        <f t="shared" si="675"/>
        <v>0</v>
      </c>
      <c r="BF133" s="219">
        <f t="shared" si="675"/>
        <v>0</v>
      </c>
      <c r="BG133" s="219">
        <f t="shared" si="675"/>
        <v>0</v>
      </c>
      <c r="BH133" s="219">
        <f t="shared" si="675"/>
        <v>0</v>
      </c>
      <c r="BI133" s="284">
        <f t="shared" si="676"/>
        <v>0</v>
      </c>
      <c r="BJ133" s="221">
        <f t="shared" si="677"/>
        <v>0</v>
      </c>
      <c r="BK133" s="221">
        <f t="shared" si="677"/>
        <v>0</v>
      </c>
      <c r="BL133" s="221">
        <f t="shared" si="677"/>
        <v>0</v>
      </c>
      <c r="BM133" s="221">
        <f t="shared" si="678"/>
        <v>0</v>
      </c>
      <c r="BN133" s="221">
        <f t="shared" si="679"/>
        <v>0</v>
      </c>
      <c r="BO133" s="221">
        <f t="shared" si="680"/>
        <v>0</v>
      </c>
      <c r="BP133" s="221">
        <f t="shared" si="681"/>
        <v>0</v>
      </c>
      <c r="BQ133" s="221">
        <f t="shared" si="682"/>
        <v>0</v>
      </c>
      <c r="BR133" s="221">
        <f t="shared" si="683"/>
        <v>0</v>
      </c>
      <c r="BS133" s="221">
        <f t="shared" si="684"/>
        <v>0</v>
      </c>
      <c r="BT133" s="221">
        <f t="shared" si="685"/>
        <v>0</v>
      </c>
      <c r="BU133" s="284">
        <f t="shared" si="686"/>
        <v>0</v>
      </c>
      <c r="BV133" s="221">
        <f t="shared" si="686"/>
        <v>0</v>
      </c>
      <c r="BW133" s="221">
        <f t="shared" si="686"/>
        <v>0</v>
      </c>
      <c r="BX133" s="221">
        <f t="shared" si="687"/>
        <v>0</v>
      </c>
      <c r="BY133" s="285">
        <f t="shared" si="687"/>
        <v>0</v>
      </c>
    </row>
    <row r="134" spans="1:77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30">
        <f>SUM(AK129:AK133)</f>
        <v>42</v>
      </c>
      <c r="AL134" s="330">
        <f>SUM(AL129:AL133)</f>
        <v>171</v>
      </c>
      <c r="AM134" s="330">
        <f>SUM(AM129:AM133)</f>
        <v>87</v>
      </c>
      <c r="AN134" s="124">
        <f>SUM(AN129:AN133)</f>
        <v>171</v>
      </c>
      <c r="AO134" s="124">
        <f>SUM(AO129:AO133)</f>
        <v>222</v>
      </c>
      <c r="AP134" s="124"/>
      <c r="AQ134" s="124">
        <f>SUM(AQ129:AQ133)</f>
        <v>0</v>
      </c>
      <c r="AR134" s="124">
        <f>SUM(AR129:AR133)</f>
        <v>0</v>
      </c>
      <c r="AS134" s="124">
        <f>SUM(AS129:AS133)</f>
        <v>0</v>
      </c>
      <c r="AT134" s="124">
        <f>SUM(AT129:AT133)</f>
        <v>0</v>
      </c>
      <c r="AU134" s="124">
        <f>SUM(AU129:AU133)</f>
        <v>0</v>
      </c>
      <c r="AV134" s="124">
        <f>SUM(AV129:AV133)</f>
        <v>0</v>
      </c>
      <c r="AW134" s="124">
        <f>SUM(AW129:AW133)</f>
        <v>0</v>
      </c>
      <c r="AX134" s="124">
        <f>SUM(AX129:AX133)</f>
        <v>0</v>
      </c>
      <c r="AY134" s="124">
        <f>SUM(AY129:AY133)</f>
        <v>49</v>
      </c>
      <c r="AZ134" s="124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4">
        <f>SUM(BD129:BD133)</f>
        <v>0</v>
      </c>
      <c r="BE134" s="124">
        <f>SUM(BE129:BE133)</f>
        <v>0</v>
      </c>
      <c r="BF134" s="124">
        <f>SUM(BF129:BF133)</f>
        <v>18</v>
      </c>
      <c r="BG134" s="124">
        <f>SUM(BG129:BG133)</f>
        <v>-1</v>
      </c>
      <c r="BH134" s="124">
        <f>SUM(BH129:BH133)</f>
        <v>4</v>
      </c>
      <c r="BI134" s="124">
        <f>SUM(BI129:BI133)</f>
        <v>-1</v>
      </c>
      <c r="BJ134" s="124">
        <f>SUM(BJ129:BJ133)</f>
        <v>5</v>
      </c>
      <c r="BK134" s="124">
        <f>SUM(BK129:BK133)</f>
        <v>-6</v>
      </c>
      <c r="BL134" s="124">
        <f>SUM(BL129:BL133)</f>
        <v>-1</v>
      </c>
      <c r="BM134" s="124">
        <f>SUM(BM129:BM133)</f>
        <v>-14</v>
      </c>
      <c r="BN134" s="124">
        <f>SUM(BN129:BN133)</f>
        <v>-3</v>
      </c>
      <c r="BO134" s="124">
        <f>SUM(BO129:BO133)</f>
        <v>-298</v>
      </c>
      <c r="BP134" s="124">
        <f>SUM(BP129:BP133)</f>
        <v>-337</v>
      </c>
      <c r="BQ134" s="124">
        <f>SUM(BQ129:BQ133)</f>
        <v>-292</v>
      </c>
      <c r="BR134" s="124">
        <f>SUM(BR129:BR133)</f>
        <v>-217</v>
      </c>
      <c r="BS134" s="124">
        <f>SUM(BS129:BS133)</f>
        <v>-145</v>
      </c>
      <c r="BT134" s="330">
        <f>SUM(BT129:BT133)</f>
        <v>-110</v>
      </c>
      <c r="BU134" s="291">
        <f>SUM(BU129:BU133)</f>
        <v>-40</v>
      </c>
      <c r="BV134" s="330">
        <f>SUM(BV129:BV133)</f>
        <v>-169</v>
      </c>
      <c r="BW134" s="330">
        <f>SUM(BW129:BW133)</f>
        <v>-79</v>
      </c>
      <c r="BX134" s="330">
        <f>SUM(BX129:BX133)</f>
        <v>-171</v>
      </c>
      <c r="BY134" s="203">
        <f>SUM(BY129:BY133)</f>
        <v>-208</v>
      </c>
    </row>
    <row r="135" spans="1:77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04"/>
    </row>
    <row r="136" spans="1:77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/>
      <c r="AQ136" s="191"/>
      <c r="AR136" s="191"/>
      <c r="AS136" s="191"/>
      <c r="AT136" s="191"/>
      <c r="AU136" s="191"/>
      <c r="AV136" s="205"/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688">IF(Q136=0,0,E136-Q136)</f>
        <v>711</v>
      </c>
      <c r="BB136" s="57">
        <f t="shared" si="688"/>
        <v>755</v>
      </c>
      <c r="BC136" s="57">
        <f t="shared" si="688"/>
        <v>806</v>
      </c>
      <c r="BD136" s="55">
        <f t="shared" si="688"/>
        <v>722</v>
      </c>
      <c r="BE136" s="55">
        <f t="shared" si="688"/>
        <v>609</v>
      </c>
      <c r="BF136" s="219">
        <f t="shared" si="688"/>
        <v>606</v>
      </c>
      <c r="BG136" s="219">
        <f t="shared" si="688"/>
        <v>351</v>
      </c>
      <c r="BH136" s="219">
        <f t="shared" si="688"/>
        <v>273</v>
      </c>
      <c r="BI136" s="284">
        <f t="shared" ref="BI136" si="689">IF(Y136=0,0,M136-Y136)</f>
        <v>387</v>
      </c>
      <c r="BJ136" s="221">
        <f>IF(Z136=0,0,N136-Z136)</f>
        <v>471</v>
      </c>
      <c r="BK136" s="221">
        <f>IF(AA136=0,0,O136-AA136)</f>
        <v>314</v>
      </c>
      <c r="BL136" s="221">
        <f>IF(AB136=0,0,P136-AB136)</f>
        <v>48</v>
      </c>
      <c r="BM136" s="221">
        <f t="shared" ref="BM136" si="690">IF(AC136=0,0,Q136-AC136)</f>
        <v>-64</v>
      </c>
      <c r="BN136" s="221">
        <f t="shared" ref="BN136" si="691">IF(AD136=0,0,R136-AD136)</f>
        <v>-214</v>
      </c>
      <c r="BO136" s="221">
        <f t="shared" ref="BO136" si="692">IF(AE136=0,0,S136-AE136)</f>
        <v>-805</v>
      </c>
      <c r="BP136" s="221">
        <f t="shared" ref="BP136" si="693">IF(AF136=0,0,T136-AF136)</f>
        <v>-768</v>
      </c>
      <c r="BQ136" s="221">
        <f t="shared" ref="BQ136" si="694">IF(AG136=0,0,U136-AG136)</f>
        <v>-559</v>
      </c>
      <c r="BR136" s="221">
        <f t="shared" ref="BR136" si="695">IF(AH136=0,0,V136-AH136)</f>
        <v>-533</v>
      </c>
      <c r="BS136" s="221">
        <f t="shared" ref="BS136" si="696">IF(AI136=0,0,W136-AI136)</f>
        <v>-319</v>
      </c>
      <c r="BT136" s="221">
        <f t="shared" ref="BT136" si="697">IF(AJ136=0,0,X136-AJ136)</f>
        <v>-224</v>
      </c>
      <c r="BU136" s="284">
        <f>IF(AK136=0,0,Y136-AK136)</f>
        <v>-324</v>
      </c>
      <c r="BV136" s="221">
        <f>IF(AL136=0,0,Z136-AL136)</f>
        <v>-428</v>
      </c>
      <c r="BW136" s="221">
        <f>IF(AM136=0,0,AA136-AM136)</f>
        <v>-405</v>
      </c>
      <c r="BX136" s="221">
        <f t="shared" ref="BX136:BY136" si="698">IF(AN136=0,0,AB136-AN136)</f>
        <v>-568</v>
      </c>
      <c r="BY136" s="285">
        <f t="shared" si="698"/>
        <v>-520</v>
      </c>
    </row>
    <row r="137" spans="1:77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/>
      <c r="AQ137" s="191"/>
      <c r="AR137" s="191"/>
      <c r="AS137" s="191"/>
      <c r="AT137" s="191"/>
      <c r="AU137" s="191"/>
      <c r="AV137" s="205"/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699">IF(Q137=0,0,E137-Q137)</f>
        <v>248</v>
      </c>
      <c r="BB137" s="57">
        <f t="shared" si="699"/>
        <v>254</v>
      </c>
      <c r="BC137" s="57">
        <f t="shared" si="699"/>
        <v>270</v>
      </c>
      <c r="BD137" s="55">
        <f t="shared" si="699"/>
        <v>311</v>
      </c>
      <c r="BE137" s="55">
        <f t="shared" si="699"/>
        <v>354</v>
      </c>
      <c r="BF137" s="219">
        <f t="shared" si="699"/>
        <v>305</v>
      </c>
      <c r="BG137" s="219">
        <f t="shared" si="699"/>
        <v>238</v>
      </c>
      <c r="BH137" s="219">
        <f t="shared" si="699"/>
        <v>165</v>
      </c>
      <c r="BI137" s="284">
        <f t="shared" ref="BI137" si="700">IF(Y137=0,0,M137-Y137)</f>
        <v>94</v>
      </c>
      <c r="BJ137" s="221">
        <f>IF(Z137=0,0,N137-Z137)</f>
        <v>98</v>
      </c>
      <c r="BK137" s="221">
        <f>IF(AA137=0,0,O137-AA137)</f>
        <v>111</v>
      </c>
      <c r="BL137" s="221">
        <f>IF(AB137=0,0,P137-AB137)</f>
        <v>51</v>
      </c>
      <c r="BM137" s="221">
        <f>IF(AC139=0,0,Q137-AC139)</f>
        <v>179</v>
      </c>
      <c r="BN137" s="221">
        <f t="shared" ref="BN137" si="701">IF(AD137=0,0,R137-AD137)</f>
        <v>-23</v>
      </c>
      <c r="BO137" s="221">
        <f t="shared" ref="BO137" si="702">IF(AE137=0,0,S137-AE137)</f>
        <v>-67</v>
      </c>
      <c r="BP137" s="221">
        <f t="shared" ref="BP137" si="703">IF(AF137=0,0,T137-AF137)</f>
        <v>-151</v>
      </c>
      <c r="BQ137" s="221">
        <f t="shared" ref="BQ137" si="704">IF(AG137=0,0,U137-AG137)</f>
        <v>-128</v>
      </c>
      <c r="BR137" s="221">
        <f t="shared" ref="BR137" si="705">IF(AH137=0,0,V137-AH137)</f>
        <v>-71</v>
      </c>
      <c r="BS137" s="221">
        <f t="shared" ref="BS137" si="706">IF(AI137=0,0,W137-AI137)</f>
        <v>-45</v>
      </c>
      <c r="BT137" s="221">
        <f t="shared" ref="BT137" si="707">IF(AJ137=0,0,X137-AJ137)</f>
        <v>-23</v>
      </c>
      <c r="BU137" s="284">
        <f>IF(AK137=0,0,Y137-AK137)</f>
        <v>42</v>
      </c>
      <c r="BV137" s="221">
        <f>IF(AL137=0,0,Z137-AL137)</f>
        <v>11</v>
      </c>
      <c r="BW137" s="221">
        <f>IF(AM137=0,0,AA137-AM137)</f>
        <v>-16</v>
      </c>
      <c r="BX137" s="221">
        <f t="shared" ref="BX137:BY137" si="708">IF(AN137=0,0,AB137-AN137)</f>
        <v>-4</v>
      </c>
      <c r="BY137" s="285">
        <f t="shared" si="708"/>
        <v>-65</v>
      </c>
    </row>
    <row r="138" spans="1:77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/>
      <c r="AQ138" s="191"/>
      <c r="AR138" s="191"/>
      <c r="AS138" s="191"/>
      <c r="AT138" s="191"/>
      <c r="AU138" s="191"/>
      <c r="AV138" s="205"/>
      <c r="AW138" s="191"/>
      <c r="AX138" s="205"/>
      <c r="AY138" s="120">
        <f t="shared" ref="AY138:AZ139" si="709">C138-O138</f>
        <v>-1</v>
      </c>
      <c r="AZ138" s="120">
        <f t="shared" si="709"/>
        <v>2</v>
      </c>
      <c r="BA138" s="57">
        <f t="shared" ref="BA138:BH139" si="710">IF(Q138=0,0,E138-Q138)</f>
        <v>0</v>
      </c>
      <c r="BB138" s="57">
        <f t="shared" si="710"/>
        <v>2</v>
      </c>
      <c r="BC138" s="57">
        <f t="shared" si="710"/>
        <v>-4</v>
      </c>
      <c r="BD138" s="55">
        <f t="shared" si="710"/>
        <v>-4</v>
      </c>
      <c r="BE138" s="55">
        <f t="shared" si="710"/>
        <v>-2</v>
      </c>
      <c r="BF138" s="219">
        <f t="shared" si="710"/>
        <v>8</v>
      </c>
      <c r="BG138" s="219">
        <f t="shared" si="710"/>
        <v>1</v>
      </c>
      <c r="BH138" s="219">
        <f t="shared" si="710"/>
        <v>-1</v>
      </c>
      <c r="BI138" s="284">
        <f t="shared" ref="BI138:BI139" si="711">IF(Y138=0,0,M138-Y138)</f>
        <v>-6</v>
      </c>
      <c r="BJ138" s="221">
        <f t="shared" ref="BJ138:BM139" si="712">IF(Z138=0,0,N138-Z138)</f>
        <v>-8</v>
      </c>
      <c r="BK138" s="221">
        <f t="shared" si="712"/>
        <v>-7</v>
      </c>
      <c r="BL138" s="221">
        <f t="shared" si="712"/>
        <v>-17</v>
      </c>
      <c r="BM138" s="221">
        <f t="shared" si="712"/>
        <v>-18</v>
      </c>
      <c r="BN138" s="221">
        <f t="shared" ref="BN138:BN139" si="713">IF(AD138=0,0,R138-AD138)</f>
        <v>-15</v>
      </c>
      <c r="BO138" s="221">
        <f t="shared" ref="BO138:BO139" si="714">IF(AE138=0,0,S138-AE138)</f>
        <v>-3</v>
      </c>
      <c r="BP138" s="221">
        <f t="shared" ref="BP138:BP139" si="715">IF(AF138=0,0,T138-AF138)</f>
        <v>-10</v>
      </c>
      <c r="BQ138" s="221">
        <f t="shared" ref="BQ138:BQ139" si="716">IF(AG138=0,0,U138-AG138)</f>
        <v>-11</v>
      </c>
      <c r="BR138" s="221">
        <f t="shared" ref="BR138:BR139" si="717">IF(AH138=0,0,V138-AH138)</f>
        <v>-13</v>
      </c>
      <c r="BS138" s="221">
        <f t="shared" ref="BS138:BS139" si="718">IF(AI138=0,0,W138-AI138)</f>
        <v>-10</v>
      </c>
      <c r="BT138" s="221">
        <f t="shared" ref="BT138:BT139" si="719">IF(AJ138=0,0,X138-AJ138)</f>
        <v>-3</v>
      </c>
      <c r="BU138" s="284">
        <f t="shared" ref="BU138:BW140" si="720">IF(AK138=0,0,Y138-AK138)</f>
        <v>-3</v>
      </c>
      <c r="BV138" s="221">
        <f t="shared" si="720"/>
        <v>-6</v>
      </c>
      <c r="BW138" s="221">
        <f t="shared" si="720"/>
        <v>-2</v>
      </c>
      <c r="BX138" s="221">
        <f t="shared" ref="BX138:BY140" si="721">IF(AN138=0,0,AB138-AN138)</f>
        <v>-1</v>
      </c>
      <c r="BY138" s="285">
        <f t="shared" si="721"/>
        <v>-6</v>
      </c>
    </row>
    <row r="139" spans="1:77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/>
      <c r="AQ139" s="191"/>
      <c r="AR139" s="191"/>
      <c r="AS139" s="191"/>
      <c r="AT139" s="191"/>
      <c r="AU139" s="191"/>
      <c r="AV139" s="205"/>
      <c r="AW139" s="191"/>
      <c r="AX139" s="205"/>
      <c r="AY139" s="120">
        <f t="shared" si="709"/>
        <v>-2</v>
      </c>
      <c r="AZ139" s="120">
        <f t="shared" si="709"/>
        <v>1</v>
      </c>
      <c r="BA139" s="57">
        <f t="shared" si="710"/>
        <v>4</v>
      </c>
      <c r="BB139" s="57">
        <f t="shared" si="710"/>
        <v>-4</v>
      </c>
      <c r="BC139" s="57">
        <f t="shared" si="710"/>
        <v>-4</v>
      </c>
      <c r="BD139" s="55">
        <f t="shared" si="710"/>
        <v>-12</v>
      </c>
      <c r="BE139" s="55">
        <f t="shared" si="710"/>
        <v>-4</v>
      </c>
      <c r="BF139" s="219">
        <f t="shared" si="710"/>
        <v>-36</v>
      </c>
      <c r="BG139" s="219">
        <f t="shared" si="710"/>
        <v>-38</v>
      </c>
      <c r="BH139" s="219">
        <f t="shared" si="710"/>
        <v>-26</v>
      </c>
      <c r="BI139" s="284">
        <f t="shared" si="711"/>
        <v>-29</v>
      </c>
      <c r="BJ139" s="221">
        <f t="shared" si="712"/>
        <v>-22</v>
      </c>
      <c r="BK139" s="221">
        <f t="shared" si="712"/>
        <v>-25</v>
      </c>
      <c r="BL139" s="221">
        <f t="shared" si="712"/>
        <v>-29</v>
      </c>
      <c r="BM139" s="221">
        <f t="shared" si="712"/>
        <v>-25</v>
      </c>
      <c r="BN139" s="221">
        <f t="shared" si="713"/>
        <v>-27</v>
      </c>
      <c r="BO139" s="221">
        <f t="shared" si="714"/>
        <v>-25</v>
      </c>
      <c r="BP139" s="221">
        <f t="shared" si="715"/>
        <v>-13</v>
      </c>
      <c r="BQ139" s="221">
        <f t="shared" si="716"/>
        <v>-17</v>
      </c>
      <c r="BR139" s="221">
        <f t="shared" si="717"/>
        <v>18</v>
      </c>
      <c r="BS139" s="221">
        <f t="shared" si="718"/>
        <v>14</v>
      </c>
      <c r="BT139" s="221">
        <f t="shared" si="719"/>
        <v>2</v>
      </c>
      <c r="BU139" s="284">
        <f t="shared" si="720"/>
        <v>7</v>
      </c>
      <c r="BV139" s="221">
        <f t="shared" si="720"/>
        <v>6</v>
      </c>
      <c r="BW139" s="221">
        <f t="shared" si="720"/>
        <v>3</v>
      </c>
      <c r="BX139" s="221">
        <f t="shared" si="721"/>
        <v>9</v>
      </c>
      <c r="BY139" s="285">
        <f t="shared" si="721"/>
        <v>6</v>
      </c>
    </row>
    <row r="140" spans="1:77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/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720"/>
        <v>0</v>
      </c>
      <c r="BV140" s="221">
        <f t="shared" si="720"/>
        <v>0</v>
      </c>
      <c r="BW140" s="221">
        <f t="shared" si="720"/>
        <v>0</v>
      </c>
      <c r="BX140" s="221">
        <f t="shared" si="721"/>
        <v>0</v>
      </c>
      <c r="BY140" s="285">
        <f t="shared" si="721"/>
        <v>0</v>
      </c>
    </row>
    <row r="141" spans="1:77" x14ac:dyDescent="0.25">
      <c r="A141" s="4"/>
      <c r="B141" s="324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32">
        <f>AN136+AN137+AN138+AN139+AN140</f>
        <v>1201</v>
      </c>
      <c r="AO141" s="132">
        <f>SUM(AO136:AO140)</f>
        <v>1264</v>
      </c>
      <c r="AP141" s="191"/>
      <c r="AQ141" s="191">
        <f>AQ136+AQ137+AQ138+AQ139+AQ140</f>
        <v>0</v>
      </c>
      <c r="AR141" s="191">
        <f>AR136+AR137+AR138+AR139+AR140</f>
        <v>0</v>
      </c>
      <c r="AS141" s="191">
        <f>AS136+AS137+AS138+AS139+AS140</f>
        <v>0</v>
      </c>
      <c r="AT141" s="191">
        <f>AT136+AT137+AT138+AT139+AT140</f>
        <v>0</v>
      </c>
      <c r="AU141" s="191">
        <f>AU136+AU137+AU138+AU139+AU140</f>
        <v>0</v>
      </c>
      <c r="AV141" s="205">
        <f>AV136+AV137+AV138+AV139+AV140</f>
        <v>0</v>
      </c>
      <c r="AW141" s="191">
        <f>AW136+AW137+AW138+AW139+AW140</f>
        <v>0</v>
      </c>
      <c r="AX141" s="205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19">
        <f>BF136+BF137+BF138+BF139+BF140</f>
        <v>883</v>
      </c>
      <c r="BG141" s="219">
        <f>BG136+BG137+BG138+BG139+BG140</f>
        <v>552</v>
      </c>
      <c r="BH141" s="219">
        <f>BH136+BH137+BH138+BH139+BH140</f>
        <v>411</v>
      </c>
      <c r="BI141" s="284">
        <f>BI136+BI137+BI138+BI139+BI140</f>
        <v>446</v>
      </c>
      <c r="BJ141" s="221">
        <f>BJ136+BJ137+BJ138+BJ139+BJ140</f>
        <v>539</v>
      </c>
      <c r="BK141" s="221">
        <f>BK136+BK137+BK138+BK139+BK140</f>
        <v>393</v>
      </c>
      <c r="BL141" s="221">
        <f>BL136+BL137+BL138+BL139+BL140</f>
        <v>53</v>
      </c>
      <c r="BM141" s="221">
        <f>BM136+BM137+BM138+BM139+BM140</f>
        <v>72</v>
      </c>
      <c r="BN141" s="221">
        <f>BN136+BN137+BN138+BN139+BN140</f>
        <v>-279</v>
      </c>
      <c r="BO141" s="221">
        <f>BO136+BO137+BO138+BO139+BO140</f>
        <v>-900</v>
      </c>
      <c r="BP141" s="221">
        <f>BP136+BP137+BP138+BP139+BP140</f>
        <v>-942</v>
      </c>
      <c r="BQ141" s="221">
        <f>BQ136+BQ137+BQ138+BQ139+BQ140</f>
        <v>-715</v>
      </c>
      <c r="BR141" s="221">
        <f>BR136+BR137+BR138+BR139+BR140</f>
        <v>-599</v>
      </c>
      <c r="BS141" s="221"/>
      <c r="BT141" s="221"/>
      <c r="BU141" s="284"/>
      <c r="BV141" s="221"/>
      <c r="BW141" s="221"/>
      <c r="BX141" s="221"/>
      <c r="BY141" s="285"/>
    </row>
    <row r="142" spans="1:77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85"/>
    </row>
    <row r="143" spans="1:77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/>
      <c r="AQ143" s="191"/>
      <c r="AR143" s="191"/>
      <c r="AS143" s="191"/>
      <c r="AT143" s="191"/>
      <c r="AU143" s="191"/>
      <c r="AV143" s="205"/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722">IF(AE143=0,0,S143-AE143)</f>
        <v>-215</v>
      </c>
      <c r="BP143" s="221">
        <f t="shared" si="722"/>
        <v>-145</v>
      </c>
      <c r="BQ143" s="221">
        <f t="shared" ref="BQ143:BQ147" si="723">IF(AG143=0,0,U143-AG143)</f>
        <v>-178</v>
      </c>
      <c r="BR143" s="221">
        <f t="shared" ref="BR143:BS147" si="724">IF(AH143=0,0,V143-AH143)</f>
        <v>-171</v>
      </c>
      <c r="BS143" s="221">
        <f t="shared" si="724"/>
        <v>-118</v>
      </c>
      <c r="BT143" s="221">
        <f t="shared" ref="BT143:BT147" si="725">IF(AJ143=0,0,X143-AJ143)</f>
        <v>-91</v>
      </c>
      <c r="BU143" s="284">
        <f t="shared" ref="BU143:BW147" si="726">IF(AK143=0,0,Y143-AK143)</f>
        <v>-36</v>
      </c>
      <c r="BV143" s="221">
        <f t="shared" si="726"/>
        <v>-114</v>
      </c>
      <c r="BW143" s="221">
        <f t="shared" si="726"/>
        <v>-64</v>
      </c>
      <c r="BX143" s="221">
        <f t="shared" ref="BX143:BY147" si="727">IF(AN143=0,0,AB143-AN143)</f>
        <v>-139</v>
      </c>
      <c r="BY143" s="285">
        <f t="shared" si="727"/>
        <v>-163</v>
      </c>
    </row>
    <row r="144" spans="1:77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/>
      <c r="AQ144" s="191"/>
      <c r="AR144" s="191"/>
      <c r="AS144" s="191"/>
      <c r="AT144" s="191"/>
      <c r="AU144" s="191"/>
      <c r="AV144" s="205"/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722"/>
        <v>-3</v>
      </c>
      <c r="BP144" s="221">
        <f t="shared" si="722"/>
        <v>-94</v>
      </c>
      <c r="BQ144" s="221">
        <f t="shared" si="723"/>
        <v>-42</v>
      </c>
      <c r="BR144" s="221">
        <f t="shared" si="724"/>
        <v>-24</v>
      </c>
      <c r="BS144" s="221">
        <f t="shared" si="724"/>
        <v>-2</v>
      </c>
      <c r="BT144" s="221">
        <f t="shared" si="725"/>
        <v>-8</v>
      </c>
      <c r="BU144" s="284">
        <f t="shared" si="726"/>
        <v>0</v>
      </c>
      <c r="BV144" s="221">
        <f t="shared" si="726"/>
        <v>-3</v>
      </c>
      <c r="BW144" s="221">
        <f t="shared" si="726"/>
        <v>-11</v>
      </c>
      <c r="BX144" s="221">
        <f t="shared" si="727"/>
        <v>-26</v>
      </c>
      <c r="BY144" s="285">
        <f t="shared" si="727"/>
        <v>-7</v>
      </c>
    </row>
    <row r="145" spans="1:77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/>
      <c r="AQ145" s="191"/>
      <c r="AR145" s="191"/>
      <c r="AS145" s="191"/>
      <c r="AT145" s="191"/>
      <c r="AU145" s="191"/>
      <c r="AV145" s="205"/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722"/>
        <v>-1</v>
      </c>
      <c r="BP145" s="221">
        <f t="shared" si="722"/>
        <v>-1</v>
      </c>
      <c r="BQ145" s="221">
        <f t="shared" si="723"/>
        <v>-6</v>
      </c>
      <c r="BR145" s="221">
        <f t="shared" si="724"/>
        <v>-6</v>
      </c>
      <c r="BS145" s="221">
        <f t="shared" si="724"/>
        <v>-3</v>
      </c>
      <c r="BT145" s="221">
        <f t="shared" si="725"/>
        <v>-4</v>
      </c>
      <c r="BU145" s="284">
        <f t="shared" si="726"/>
        <v>-2</v>
      </c>
      <c r="BV145" s="221">
        <f t="shared" si="726"/>
        <v>-13</v>
      </c>
      <c r="BW145" s="221">
        <f t="shared" si="726"/>
        <v>-1</v>
      </c>
      <c r="BX145" s="221">
        <f t="shared" si="727"/>
        <v>-1</v>
      </c>
      <c r="BY145" s="285">
        <f t="shared" si="727"/>
        <v>-2</v>
      </c>
    </row>
    <row r="146" spans="1:77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/>
      <c r="AQ146" s="191"/>
      <c r="AR146" s="191"/>
      <c r="AS146" s="191"/>
      <c r="AT146" s="191"/>
      <c r="AU146" s="191"/>
      <c r="AV146" s="205"/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722"/>
        <v>-1</v>
      </c>
      <c r="BP146" s="221">
        <f t="shared" si="722"/>
        <v>-4</v>
      </c>
      <c r="BQ146" s="221">
        <f t="shared" si="723"/>
        <v>-3</v>
      </c>
      <c r="BR146" s="221">
        <f t="shared" si="724"/>
        <v>-6</v>
      </c>
      <c r="BS146" s="221">
        <f t="shared" si="724"/>
        <v>-1</v>
      </c>
      <c r="BT146" s="221">
        <f t="shared" si="725"/>
        <v>-5</v>
      </c>
      <c r="BU146" s="284">
        <f t="shared" si="726"/>
        <v>-2</v>
      </c>
      <c r="BV146" s="221">
        <f t="shared" si="726"/>
        <v>-6</v>
      </c>
      <c r="BW146" s="221">
        <f t="shared" si="726"/>
        <v>-1</v>
      </c>
      <c r="BX146" s="221">
        <f t="shared" si="727"/>
        <v>-1</v>
      </c>
      <c r="BY146" s="285">
        <f t="shared" si="727"/>
        <v>-11</v>
      </c>
    </row>
    <row r="147" spans="1:77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/>
      <c r="AQ147" s="191"/>
      <c r="AR147" s="191"/>
      <c r="AS147" s="191"/>
      <c r="AT147" s="191"/>
      <c r="AU147" s="191"/>
      <c r="AV147" s="205"/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722"/>
        <v>0</v>
      </c>
      <c r="BP147" s="221">
        <f t="shared" si="722"/>
        <v>0</v>
      </c>
      <c r="BQ147" s="221">
        <f t="shared" si="723"/>
        <v>0</v>
      </c>
      <c r="BR147" s="221">
        <f t="shared" si="724"/>
        <v>0</v>
      </c>
      <c r="BS147" s="221">
        <f t="shared" si="724"/>
        <v>0</v>
      </c>
      <c r="BT147" s="221">
        <f t="shared" si="725"/>
        <v>0</v>
      </c>
      <c r="BU147" s="284">
        <f t="shared" si="726"/>
        <v>0</v>
      </c>
      <c r="BV147" s="221">
        <f t="shared" si="726"/>
        <v>0</v>
      </c>
      <c r="BW147" s="221">
        <f t="shared" si="726"/>
        <v>0</v>
      </c>
      <c r="BX147" s="221">
        <f t="shared" si="727"/>
        <v>0</v>
      </c>
      <c r="BY147" s="285">
        <f t="shared" si="727"/>
        <v>0</v>
      </c>
    </row>
    <row r="148" spans="1:77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5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28">SUM(AE143:AE147)</f>
        <v>220</v>
      </c>
      <c r="AF148" s="191">
        <f t="shared" si="728"/>
        <v>244</v>
      </c>
      <c r="AG148" s="191">
        <f t="shared" si="728"/>
        <v>229</v>
      </c>
      <c r="AH148" s="191">
        <f t="shared" si="728"/>
        <v>207</v>
      </c>
      <c r="AI148" s="191">
        <f t="shared" si="728"/>
        <v>124</v>
      </c>
      <c r="AJ148" s="205">
        <f t="shared" si="728"/>
        <v>108</v>
      </c>
      <c r="AK148" s="191">
        <f>SUM(AK143:AK147)</f>
        <v>40</v>
      </c>
      <c r="AL148" s="191">
        <f t="shared" ref="AL148:AN148" si="729">SUM(AL143:AL147)</f>
        <v>136</v>
      </c>
      <c r="AM148" s="191">
        <f t="shared" si="729"/>
        <v>77</v>
      </c>
      <c r="AN148" s="132">
        <f t="shared" si="729"/>
        <v>167</v>
      </c>
      <c r="AO148" s="132">
        <f>SUM(AO143:AO147)</f>
        <v>183</v>
      </c>
      <c r="AP148" s="191"/>
      <c r="AQ148" s="191">
        <f t="shared" ref="AQ148:AV148" si="730">SUM(AQ143:AQ147)</f>
        <v>0</v>
      </c>
      <c r="AR148" s="191">
        <f t="shared" si="730"/>
        <v>0</v>
      </c>
      <c r="AS148" s="191">
        <f t="shared" si="730"/>
        <v>0</v>
      </c>
      <c r="AT148" s="191">
        <f t="shared" si="730"/>
        <v>0</v>
      </c>
      <c r="AU148" s="191">
        <f t="shared" si="730"/>
        <v>0</v>
      </c>
      <c r="AV148" s="205">
        <f t="shared" si="730"/>
        <v>0</v>
      </c>
      <c r="AW148" s="191"/>
      <c r="AX148" s="205"/>
      <c r="AY148" s="336">
        <v>0</v>
      </c>
      <c r="AZ148" s="336">
        <v>0</v>
      </c>
      <c r="BA148" s="337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8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731">SUM(BQ143:BQ147)</f>
        <v>-229</v>
      </c>
      <c r="BR148" s="330">
        <f t="shared" si="731"/>
        <v>-207</v>
      </c>
      <c r="BS148" s="330">
        <f t="shared" ref="BS148" si="732">SUM(BS143:BS147)</f>
        <v>-124</v>
      </c>
      <c r="BT148" s="330">
        <f>SUM(BT136:BT140)</f>
        <v>-248</v>
      </c>
      <c r="BU148" s="291">
        <f>SUM(BU136:BU140)</f>
        <v>-278</v>
      </c>
      <c r="BV148" s="330">
        <f>SUM(BV136:BV140)</f>
        <v>-417</v>
      </c>
      <c r="BW148" s="330">
        <f>SUM(BW136:BW140)</f>
        <v>-420</v>
      </c>
      <c r="BX148" s="330">
        <f>SUM(BX136:BX140)</f>
        <v>-564</v>
      </c>
      <c r="BY148" s="203">
        <f>SUM(BY136:BY140)</f>
        <v>-585</v>
      </c>
    </row>
    <row r="149" spans="1:77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85"/>
    </row>
    <row r="150" spans="1:77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/>
      <c r="AQ150" s="191"/>
      <c r="AR150" s="191"/>
      <c r="AS150" s="191"/>
      <c r="AT150" s="191"/>
      <c r="AU150" s="191"/>
      <c r="AV150" s="205"/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733">IF(AE150=0,0,S150-AE150)</f>
        <v>0</v>
      </c>
      <c r="BP150" s="221">
        <f t="shared" ref="BP150:BP154" si="734">IF(AF150=0,0,T150-AF150)</f>
        <v>0</v>
      </c>
      <c r="BQ150" s="221">
        <f t="shared" ref="BQ150:BQ154" si="735">IF(AG150=0,0,U150-AG150)</f>
        <v>0</v>
      </c>
      <c r="BR150" s="221">
        <f t="shared" ref="BR150:BR154" si="736">IF(AH150=0,0,V150-AH150)</f>
        <v>0</v>
      </c>
      <c r="BS150" s="221">
        <f t="shared" ref="BS150:BS154" si="737">IF(AI150=0,0,W150-AI150)</f>
        <v>0</v>
      </c>
      <c r="BT150" s="221">
        <f t="shared" ref="BT150:BT154" si="738">IF(AJ150=0,0,X150-AJ150)</f>
        <v>0</v>
      </c>
      <c r="BU150" s="284">
        <f t="shared" ref="BU150:BW154" si="739">IF(AK150=0,0,Y150-AK150)</f>
        <v>-642</v>
      </c>
      <c r="BV150" s="221">
        <f t="shared" si="739"/>
        <v>-1209</v>
      </c>
      <c r="BW150" s="221">
        <f t="shared" si="739"/>
        <v>-489</v>
      </c>
      <c r="BX150" s="221">
        <f t="shared" ref="BX150:BY154" si="740">IF(AN150=0,0,AB150-AN150)</f>
        <v>-1588</v>
      </c>
      <c r="BY150" s="285">
        <f t="shared" si="740"/>
        <v>-1738</v>
      </c>
    </row>
    <row r="151" spans="1:77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/>
      <c r="AQ151" s="191"/>
      <c r="AR151" s="191"/>
      <c r="AS151" s="191"/>
      <c r="AT151" s="191"/>
      <c r="AU151" s="191"/>
      <c r="AV151" s="205"/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733"/>
        <v>0</v>
      </c>
      <c r="BP151" s="221">
        <f t="shared" si="734"/>
        <v>0</v>
      </c>
      <c r="BQ151" s="221">
        <f t="shared" si="735"/>
        <v>0</v>
      </c>
      <c r="BR151" s="221">
        <f t="shared" si="736"/>
        <v>0</v>
      </c>
      <c r="BS151" s="221">
        <f t="shared" si="737"/>
        <v>0</v>
      </c>
      <c r="BT151" s="221">
        <f t="shared" si="738"/>
        <v>0</v>
      </c>
      <c r="BU151" s="284">
        <f t="shared" si="739"/>
        <v>0</v>
      </c>
      <c r="BV151" s="221">
        <f t="shared" si="739"/>
        <v>-7</v>
      </c>
      <c r="BW151" s="221">
        <f t="shared" si="739"/>
        <v>-7</v>
      </c>
      <c r="BX151" s="221">
        <f t="shared" si="740"/>
        <v>-212</v>
      </c>
      <c r="BY151" s="285">
        <f t="shared" si="740"/>
        <v>-947</v>
      </c>
    </row>
    <row r="152" spans="1:77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/>
      <c r="AQ152" s="191"/>
      <c r="AR152" s="191"/>
      <c r="AS152" s="191"/>
      <c r="AT152" s="191"/>
      <c r="AU152" s="191"/>
      <c r="AV152" s="205"/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733"/>
        <v>0</v>
      </c>
      <c r="BP152" s="221">
        <f t="shared" si="734"/>
        <v>0</v>
      </c>
      <c r="BQ152" s="221">
        <f t="shared" si="735"/>
        <v>0</v>
      </c>
      <c r="BR152" s="221">
        <f t="shared" si="736"/>
        <v>0</v>
      </c>
      <c r="BS152" s="221">
        <f t="shared" si="737"/>
        <v>0</v>
      </c>
      <c r="BT152" s="221">
        <f t="shared" si="738"/>
        <v>0</v>
      </c>
      <c r="BU152" s="284">
        <f t="shared" si="739"/>
        <v>-27</v>
      </c>
      <c r="BV152" s="221">
        <f t="shared" si="739"/>
        <v>-60</v>
      </c>
      <c r="BW152" s="221">
        <f t="shared" si="739"/>
        <v>-16</v>
      </c>
      <c r="BX152" s="221">
        <f t="shared" si="740"/>
        <v>-84</v>
      </c>
      <c r="BY152" s="285">
        <f t="shared" si="740"/>
        <v>-64</v>
      </c>
    </row>
    <row r="153" spans="1:77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/>
      <c r="AQ153" s="191"/>
      <c r="AR153" s="191"/>
      <c r="AS153" s="191"/>
      <c r="AT153" s="191"/>
      <c r="AU153" s="191"/>
      <c r="AV153" s="205"/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733"/>
        <v>0</v>
      </c>
      <c r="BP153" s="221">
        <f t="shared" si="734"/>
        <v>0</v>
      </c>
      <c r="BQ153" s="221">
        <f t="shared" si="735"/>
        <v>0</v>
      </c>
      <c r="BR153" s="221">
        <f t="shared" si="736"/>
        <v>0</v>
      </c>
      <c r="BS153" s="221">
        <f t="shared" si="737"/>
        <v>0</v>
      </c>
      <c r="BT153" s="221">
        <f t="shared" si="738"/>
        <v>0</v>
      </c>
      <c r="BU153" s="284">
        <f t="shared" si="739"/>
        <v>-47</v>
      </c>
      <c r="BV153" s="221">
        <f t="shared" si="739"/>
        <v>-57</v>
      </c>
      <c r="BW153" s="221">
        <f t="shared" si="739"/>
        <v>-20</v>
      </c>
      <c r="BX153" s="221">
        <f t="shared" si="740"/>
        <v>-61</v>
      </c>
      <c r="BY153" s="285">
        <f t="shared" si="740"/>
        <v>-62</v>
      </c>
    </row>
    <row r="154" spans="1:77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/>
      <c r="AQ154" s="191"/>
      <c r="AR154" s="191"/>
      <c r="AS154" s="191"/>
      <c r="AT154" s="191"/>
      <c r="AU154" s="191"/>
      <c r="AV154" s="205"/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733"/>
        <v>0</v>
      </c>
      <c r="BP154" s="221">
        <f t="shared" si="734"/>
        <v>0</v>
      </c>
      <c r="BQ154" s="221">
        <f t="shared" si="735"/>
        <v>0</v>
      </c>
      <c r="BR154" s="221">
        <f t="shared" si="736"/>
        <v>0</v>
      </c>
      <c r="BS154" s="221">
        <f t="shared" si="737"/>
        <v>0</v>
      </c>
      <c r="BT154" s="221">
        <f t="shared" si="738"/>
        <v>0</v>
      </c>
      <c r="BU154" s="284">
        <f t="shared" si="739"/>
        <v>-1</v>
      </c>
      <c r="BV154" s="221">
        <f t="shared" si="739"/>
        <v>0</v>
      </c>
      <c r="BW154" s="221">
        <f t="shared" si="739"/>
        <v>-1</v>
      </c>
      <c r="BX154" s="221">
        <f t="shared" si="740"/>
        <v>0</v>
      </c>
      <c r="BY154" s="285">
        <f t="shared" si="740"/>
        <v>0</v>
      </c>
    </row>
    <row r="155" spans="1:77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41">SUM(AE150:AE154)</f>
        <v>0</v>
      </c>
      <c r="AF155" s="223">
        <f t="shared" si="741"/>
        <v>0</v>
      </c>
      <c r="AG155" s="223">
        <f t="shared" si="741"/>
        <v>0</v>
      </c>
      <c r="AH155" s="223">
        <f t="shared" si="741"/>
        <v>0</v>
      </c>
      <c r="AI155" s="223">
        <f t="shared" si="741"/>
        <v>0</v>
      </c>
      <c r="AJ155" s="269">
        <f t="shared" si="741"/>
        <v>0</v>
      </c>
      <c r="AK155" s="223">
        <f>SUM(AK150:AK154)</f>
        <v>717</v>
      </c>
      <c r="AL155" s="223">
        <f t="shared" ref="AL155:BT155" si="742">SUM(AL150:AL154)</f>
        <v>1333</v>
      </c>
      <c r="AM155" s="223">
        <f t="shared" si="742"/>
        <v>533</v>
      </c>
      <c r="AN155" s="223">
        <f t="shared" si="742"/>
        <v>1945</v>
      </c>
      <c r="AO155" s="223">
        <f t="shared" ref="AO155" si="743">SUM(AO150:AO154)</f>
        <v>2811</v>
      </c>
      <c r="AP155" s="223"/>
      <c r="AQ155" s="223">
        <f t="shared" si="742"/>
        <v>0</v>
      </c>
      <c r="AR155" s="223">
        <f t="shared" si="742"/>
        <v>0</v>
      </c>
      <c r="AS155" s="223">
        <f t="shared" si="742"/>
        <v>0</v>
      </c>
      <c r="AT155" s="223">
        <f t="shared" si="742"/>
        <v>0</v>
      </c>
      <c r="AU155" s="223">
        <f t="shared" si="742"/>
        <v>0</v>
      </c>
      <c r="AV155" s="223">
        <f t="shared" si="742"/>
        <v>0</v>
      </c>
      <c r="AW155" s="223">
        <f t="shared" si="742"/>
        <v>0</v>
      </c>
      <c r="AX155" s="223">
        <f t="shared" si="742"/>
        <v>0</v>
      </c>
      <c r="AY155" s="223">
        <f t="shared" si="742"/>
        <v>0</v>
      </c>
      <c r="AZ155" s="223">
        <f t="shared" si="742"/>
        <v>0</v>
      </c>
      <c r="BA155" s="223">
        <f t="shared" si="742"/>
        <v>0</v>
      </c>
      <c r="BB155" s="223">
        <f t="shared" si="742"/>
        <v>0</v>
      </c>
      <c r="BC155" s="223">
        <f t="shared" si="742"/>
        <v>0</v>
      </c>
      <c r="BD155" s="223">
        <f t="shared" si="742"/>
        <v>0</v>
      </c>
      <c r="BE155" s="223">
        <f t="shared" si="742"/>
        <v>0</v>
      </c>
      <c r="BF155" s="223">
        <f t="shared" si="742"/>
        <v>0</v>
      </c>
      <c r="BG155" s="223">
        <f t="shared" si="742"/>
        <v>0</v>
      </c>
      <c r="BH155" s="223">
        <f t="shared" si="742"/>
        <v>0</v>
      </c>
      <c r="BI155" s="223">
        <f t="shared" si="742"/>
        <v>0</v>
      </c>
      <c r="BJ155" s="223">
        <f t="shared" si="742"/>
        <v>0</v>
      </c>
      <c r="BK155" s="223">
        <f t="shared" si="742"/>
        <v>0</v>
      </c>
      <c r="BL155" s="223">
        <f t="shared" si="742"/>
        <v>0</v>
      </c>
      <c r="BM155" s="223">
        <f t="shared" si="742"/>
        <v>0</v>
      </c>
      <c r="BN155" s="223">
        <f t="shared" si="742"/>
        <v>0</v>
      </c>
      <c r="BO155" s="223">
        <f t="shared" si="742"/>
        <v>0</v>
      </c>
      <c r="BP155" s="223">
        <f t="shared" si="742"/>
        <v>0</v>
      </c>
      <c r="BQ155" s="223">
        <f t="shared" si="742"/>
        <v>0</v>
      </c>
      <c r="BR155" s="223">
        <f t="shared" si="742"/>
        <v>0</v>
      </c>
      <c r="BS155" s="223">
        <f t="shared" si="742"/>
        <v>0</v>
      </c>
      <c r="BT155" s="223">
        <f t="shared" si="742"/>
        <v>0</v>
      </c>
      <c r="BU155" s="350">
        <f t="shared" ref="BU155" si="744">SUM(BU139:BU147)</f>
        <v>-33</v>
      </c>
      <c r="BV155" s="322">
        <f t="shared" ref="BV155:BW155" si="745">SUM(BV139:BV147)</f>
        <v>-130</v>
      </c>
      <c r="BW155" s="322">
        <f t="shared" si="745"/>
        <v>-74</v>
      </c>
      <c r="BX155" s="322">
        <f t="shared" ref="BX155:BY155" si="746">SUM(BX139:BX147)</f>
        <v>-158</v>
      </c>
      <c r="BY155" s="323">
        <f t="shared" si="746"/>
        <v>-177</v>
      </c>
    </row>
    <row r="156" spans="1:77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77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77" x14ac:dyDescent="0.25">
      <c r="A158" s="4"/>
    </row>
    <row r="159" spans="1:77" x14ac:dyDescent="0.25">
      <c r="B159" s="1" t="s">
        <v>27</v>
      </c>
    </row>
    <row r="160" spans="1:77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BY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68"/>
  <sheetViews>
    <sheetView zoomScale="90" zoomScaleNormal="9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O15" sqref="AO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42" width="13.85546875" style="2" customWidth="1"/>
    <col min="43" max="48" width="13.85546875" style="2" hidden="1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140625" style="2" bestFit="1" customWidth="1"/>
    <col min="76" max="16384" width="9.140625" style="2"/>
  </cols>
  <sheetData>
    <row r="1" spans="1:75" ht="16.5" thickTop="1" thickBot="1" x14ac:dyDescent="0.3">
      <c r="B1" s="354" t="s">
        <v>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8"/>
      <c r="AZ1" s="38"/>
      <c r="BA1" s="38"/>
      <c r="BB1" s="38"/>
      <c r="BC1" s="38"/>
      <c r="BD1" s="38"/>
      <c r="BE1" s="38"/>
      <c r="BF1" s="39"/>
    </row>
    <row r="2" spans="1:75" ht="27.6" customHeight="1" thickTop="1" thickBot="1" x14ac:dyDescent="0.3">
      <c r="B2" s="5" t="s">
        <v>0</v>
      </c>
      <c r="C2" s="356" t="s">
        <v>50</v>
      </c>
      <c r="D2" s="357"/>
      <c r="E2" s="357"/>
      <c r="F2" s="357"/>
      <c r="G2" s="357"/>
      <c r="H2" s="357"/>
      <c r="I2" s="35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5" ht="27.6" customHeight="1" thickTop="1" thickBot="1" x14ac:dyDescent="0.3">
      <c r="B3" s="5" t="s">
        <v>1</v>
      </c>
      <c r="C3" s="356"/>
      <c r="D3" s="357"/>
      <c r="E3" s="357"/>
      <c r="F3" s="357"/>
      <c r="G3" s="357"/>
      <c r="H3" s="357"/>
      <c r="I3" s="35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5" ht="27.6" customHeight="1" thickTop="1" thickBot="1" x14ac:dyDescent="0.3">
      <c r="B4" s="5" t="s">
        <v>2</v>
      </c>
      <c r="C4" s="358" t="s">
        <v>53</v>
      </c>
      <c r="D4" s="359"/>
      <c r="E4" s="359"/>
      <c r="F4" s="359"/>
      <c r="G4" s="359"/>
      <c r="H4" s="359"/>
      <c r="I4" s="35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1">
        <v>2020</v>
      </c>
      <c r="P7" s="352"/>
      <c r="Q7" s="352"/>
      <c r="R7" s="352"/>
      <c r="S7" s="352"/>
      <c r="T7" s="352"/>
      <c r="U7" s="352"/>
      <c r="V7" s="352"/>
      <c r="W7" s="352"/>
      <c r="X7" s="352"/>
      <c r="Y7" s="363">
        <v>2021</v>
      </c>
      <c r="Z7" s="364"/>
      <c r="AA7" s="364"/>
      <c r="AB7" s="364"/>
      <c r="AC7" s="364"/>
      <c r="AD7" s="352"/>
      <c r="AE7" s="352"/>
      <c r="AF7" s="352"/>
      <c r="AG7" s="352"/>
      <c r="AH7" s="352"/>
      <c r="AI7" s="352"/>
      <c r="AJ7" s="353"/>
      <c r="AK7" s="363">
        <v>2022</v>
      </c>
      <c r="AL7" s="364"/>
      <c r="AM7" s="364"/>
      <c r="AN7" s="364"/>
      <c r="AO7" s="364"/>
      <c r="AP7" s="352"/>
      <c r="AQ7" s="352"/>
      <c r="AR7" s="352"/>
      <c r="AS7" s="352"/>
      <c r="AT7" s="352"/>
      <c r="AU7" s="352"/>
      <c r="AV7" s="353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1" t="s">
        <v>51</v>
      </c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60" t="s">
        <v>54</v>
      </c>
      <c r="BT7" s="361"/>
      <c r="BU7" s="361"/>
      <c r="BV7" s="361"/>
      <c r="BW7" s="362"/>
    </row>
    <row r="8" spans="1:75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39" t="s">
        <v>7</v>
      </c>
      <c r="BT8" s="247" t="s">
        <v>8</v>
      </c>
      <c r="BU8" s="247" t="s">
        <v>9</v>
      </c>
      <c r="BV8" s="247" t="s">
        <v>10</v>
      </c>
      <c r="BW8" s="327" t="s">
        <v>16</v>
      </c>
    </row>
    <row r="9" spans="1:75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125"/>
    </row>
    <row r="10" spans="1:75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/>
      <c r="AQ10" s="219"/>
      <c r="AR10" s="219"/>
      <c r="AS10" s="219"/>
      <c r="AT10" s="219"/>
      <c r="AU10" s="219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210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40">
        <f t="shared" ref="BS10:BW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302">
        <f t="shared" si="13"/>
        <v>388</v>
      </c>
    </row>
    <row r="11" spans="1:75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/>
      <c r="AQ11" s="219"/>
      <c r="AR11" s="219"/>
      <c r="AS11" s="219"/>
      <c r="AT11" s="219"/>
      <c r="AU11" s="219"/>
      <c r="AV11" s="188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210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40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302">
        <f t="shared" si="13"/>
        <v>-380</v>
      </c>
    </row>
    <row r="12" spans="1:75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/>
      <c r="AQ12" s="219"/>
      <c r="AR12" s="219"/>
      <c r="AS12" s="219"/>
      <c r="AT12" s="219"/>
      <c r="AU12" s="219"/>
      <c r="AV12" s="188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210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40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302">
        <f t="shared" si="13"/>
        <v>-34</v>
      </c>
    </row>
    <row r="13" spans="1:75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/>
      <c r="AQ13" s="219"/>
      <c r="AR13" s="219"/>
      <c r="AS13" s="219"/>
      <c r="AT13" s="219"/>
      <c r="AU13" s="219"/>
      <c r="AV13" s="188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210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40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302">
        <f t="shared" si="13"/>
        <v>11</v>
      </c>
    </row>
    <row r="14" spans="1:75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/>
      <c r="AQ14" s="219"/>
      <c r="AR14" s="219"/>
      <c r="AS14" s="219"/>
      <c r="AT14" s="219"/>
      <c r="AU14" s="219"/>
      <c r="AV14" s="188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210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40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302">
        <f t="shared" si="13"/>
        <v>1</v>
      </c>
    </row>
    <row r="15" spans="1:75" ht="15.75" thickBot="1" x14ac:dyDescent="0.3">
      <c r="A15" s="4"/>
      <c r="B15" s="37" t="s">
        <v>46</v>
      </c>
      <c r="C15" s="110">
        <f t="shared" ref="C15:V15" si="14">SUM(C10:C14)</f>
        <v>16073</v>
      </c>
      <c r="D15" s="59">
        <f t="shared" si="14"/>
        <v>16053</v>
      </c>
      <c r="E15" s="59">
        <f t="shared" si="14"/>
        <v>16019</v>
      </c>
      <c r="F15" s="59">
        <f t="shared" si="14"/>
        <v>16009</v>
      </c>
      <c r="G15" s="59">
        <f t="shared" si="14"/>
        <v>15998</v>
      </c>
      <c r="H15" s="59">
        <f t="shared" si="14"/>
        <v>15966</v>
      </c>
      <c r="I15" s="59">
        <f t="shared" si="14"/>
        <v>15979</v>
      </c>
      <c r="J15" s="59">
        <f t="shared" si="14"/>
        <v>16037</v>
      </c>
      <c r="K15" s="59">
        <f t="shared" si="14"/>
        <v>16120</v>
      </c>
      <c r="L15" s="59">
        <f t="shared" si="14"/>
        <v>16172</v>
      </c>
      <c r="M15" s="59">
        <f t="shared" si="14"/>
        <v>16169</v>
      </c>
      <c r="N15" s="168">
        <f t="shared" si="14"/>
        <v>16180</v>
      </c>
      <c r="O15" s="59">
        <f t="shared" si="14"/>
        <v>16188</v>
      </c>
      <c r="P15" s="59">
        <f t="shared" si="14"/>
        <v>16184</v>
      </c>
      <c r="Q15" s="59">
        <f t="shared" si="14"/>
        <v>16164</v>
      </c>
      <c r="R15" s="59">
        <f t="shared" si="14"/>
        <v>16139</v>
      </c>
      <c r="S15" s="59">
        <f t="shared" si="14"/>
        <v>16156</v>
      </c>
      <c r="T15" s="59">
        <f t="shared" si="14"/>
        <v>16164</v>
      </c>
      <c r="U15" s="59">
        <f t="shared" si="14"/>
        <v>16183</v>
      </c>
      <c r="V15" s="208">
        <f t="shared" si="14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/>
      <c r="AQ15" s="329"/>
      <c r="AR15" s="329"/>
      <c r="AS15" s="329"/>
      <c r="AT15" s="329"/>
      <c r="AU15" s="329"/>
      <c r="AV15" s="153"/>
      <c r="AW15" s="59">
        <f>SUM(AW10:AW14)</f>
        <v>-115</v>
      </c>
      <c r="AX15" s="59">
        <f>SUM(AX10:AX14)</f>
        <v>-131</v>
      </c>
      <c r="AY15" s="59">
        <f t="shared" ref="AY15:BB15" si="15">SUM(AY10:AY14)</f>
        <v>-145</v>
      </c>
      <c r="AZ15" s="59">
        <f t="shared" si="15"/>
        <v>-130</v>
      </c>
      <c r="BA15" s="59">
        <f t="shared" si="15"/>
        <v>-158</v>
      </c>
      <c r="BB15" s="59">
        <f t="shared" si="15"/>
        <v>-198</v>
      </c>
      <c r="BC15" s="59">
        <f>SUM(BC10:BC14)</f>
        <v>-204</v>
      </c>
      <c r="BD15" s="208">
        <f t="shared" ref="BD15:BF15" si="16">SUM(BD10:BD14)</f>
        <v>-185</v>
      </c>
      <c r="BE15" s="208">
        <f t="shared" si="16"/>
        <v>-150</v>
      </c>
      <c r="BF15" s="228">
        <f t="shared" si="16"/>
        <v>-113</v>
      </c>
      <c r="BG15" s="251">
        <f t="shared" ref="BG15:BH15" si="17">SUM(BG10:BG14)</f>
        <v>-114</v>
      </c>
      <c r="BH15" s="228">
        <f t="shared" si="17"/>
        <v>-103</v>
      </c>
      <c r="BI15" s="228">
        <f t="shared" ref="BI15:BR15" si="18">SUM(BI10:BI14)</f>
        <v>-94</v>
      </c>
      <c r="BJ15" s="228">
        <f t="shared" si="18"/>
        <v>-89</v>
      </c>
      <c r="BK15" s="228">
        <f t="shared" si="18"/>
        <v>-84</v>
      </c>
      <c r="BL15" s="228">
        <f t="shared" si="18"/>
        <v>-75</v>
      </c>
      <c r="BM15" s="228">
        <f t="shared" si="18"/>
        <v>-72</v>
      </c>
      <c r="BN15" s="228">
        <f t="shared" si="18"/>
        <v>-49</v>
      </c>
      <c r="BO15" s="228">
        <f t="shared" si="18"/>
        <v>-13</v>
      </c>
      <c r="BP15" s="208">
        <f t="shared" si="18"/>
        <v>4</v>
      </c>
      <c r="BQ15" s="329">
        <f t="shared" si="18"/>
        <v>-8</v>
      </c>
      <c r="BR15" s="146">
        <f t="shared" si="18"/>
        <v>-25</v>
      </c>
      <c r="BS15" s="110">
        <f t="shared" ref="BS15:BT15" si="19">SUM(BS10:BS14)</f>
        <v>-60</v>
      </c>
      <c r="BT15" s="329">
        <f t="shared" si="19"/>
        <v>-71</v>
      </c>
      <c r="BU15" s="329">
        <f t="shared" ref="BU15:BW15" si="20">SUM(BU10:BU14)</f>
        <v>-56</v>
      </c>
      <c r="BV15" s="329">
        <f t="shared" si="20"/>
        <v>-33</v>
      </c>
      <c r="BW15" s="146">
        <f t="shared" si="20"/>
        <v>-14</v>
      </c>
    </row>
    <row r="16" spans="1:75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226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41"/>
      <c r="BT16" s="222"/>
      <c r="BU16" s="222"/>
      <c r="BV16" s="222"/>
      <c r="BW16" s="128"/>
    </row>
    <row r="17" spans="1:75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/>
      <c r="AQ17" s="201"/>
      <c r="AR17" s="201"/>
      <c r="AS17" s="201"/>
      <c r="AT17" s="201"/>
      <c r="AU17" s="201"/>
      <c r="AV17" s="152"/>
      <c r="AW17" s="69" t="str">
        <f t="shared" ref="AW17:BF21" si="21">IF(C17=0,"0",C17-O17)</f>
        <v>0</v>
      </c>
      <c r="AX17" s="69" t="str">
        <f t="shared" si="21"/>
        <v>0</v>
      </c>
      <c r="AY17" s="69" t="str">
        <f t="shared" si="21"/>
        <v>0</v>
      </c>
      <c r="AZ17" s="69" t="str">
        <f t="shared" si="21"/>
        <v>0</v>
      </c>
      <c r="BA17" s="67" t="str">
        <f t="shared" si="21"/>
        <v>0</v>
      </c>
      <c r="BB17" s="69" t="str">
        <f t="shared" si="21"/>
        <v>0</v>
      </c>
      <c r="BC17" s="69" t="str">
        <f t="shared" si="21"/>
        <v>0</v>
      </c>
      <c r="BD17" s="201" t="str">
        <f t="shared" si="21"/>
        <v>0</v>
      </c>
      <c r="BE17" s="201" t="str">
        <f t="shared" si="21"/>
        <v>0</v>
      </c>
      <c r="BF17" s="201" t="str">
        <f t="shared" si="21"/>
        <v>0</v>
      </c>
      <c r="BG17" s="284" t="str">
        <f t="shared" ref="BG17:BG21" si="22">IF(M17=0,"0",M17-Y17)</f>
        <v>0</v>
      </c>
      <c r="BH17" s="221" t="str">
        <f t="shared" ref="BH17:BI21" si="23">IF(N17=0,"0",N17-Z17)</f>
        <v>0</v>
      </c>
      <c r="BI17" s="221">
        <f t="shared" si="23"/>
        <v>455</v>
      </c>
      <c r="BJ17" s="221">
        <f t="shared" ref="BJ17:BJ21" si="24">IF(P17=0,"0",P17-AB17)</f>
        <v>224</v>
      </c>
      <c r="BK17" s="221">
        <f t="shared" ref="BK17:BK21" si="25">IF(Q17=0,"0",Q17-AC17)</f>
        <v>173</v>
      </c>
      <c r="BL17" s="221">
        <f t="shared" ref="BL17:BL21" si="26">IF(R17=0,"0",R17-AD17)</f>
        <v>-93</v>
      </c>
      <c r="BM17" s="221">
        <f t="shared" ref="BM17:BM21" si="27">IF(S17=0,"0",S17-AE17)</f>
        <v>291</v>
      </c>
      <c r="BN17" s="221">
        <f t="shared" ref="BN17:BN21" si="28">IF(T17=0,"0",T17-AF17)</f>
        <v>317</v>
      </c>
      <c r="BO17" s="221">
        <f t="shared" ref="BO17:BO21" si="29">IF(U17=0,"0",U17-AG17)</f>
        <v>255</v>
      </c>
      <c r="BP17" s="221">
        <f t="shared" ref="BP17:BP21" si="30">IF(V17=0,"0",V17-AH17)</f>
        <v>198</v>
      </c>
      <c r="BQ17" s="221">
        <f t="shared" ref="BQ17:BQ21" si="31">IF(W17=0,"0",W17-AI17)</f>
        <v>280</v>
      </c>
      <c r="BR17" s="302">
        <f t="shared" ref="BR17:BR21" si="32">IF(X17=0,"0",X17-AJ17)</f>
        <v>316</v>
      </c>
      <c r="BS17" s="340">
        <f t="shared" ref="BS17:BW21" si="33">IF(AK17=0,"0",Y17-AK17)</f>
        <v>218</v>
      </c>
      <c r="BT17" s="221">
        <f t="shared" si="33"/>
        <v>297</v>
      </c>
      <c r="BU17" s="221">
        <f t="shared" si="33"/>
        <v>200</v>
      </c>
      <c r="BV17" s="221">
        <f t="shared" si="33"/>
        <v>393</v>
      </c>
      <c r="BW17" s="302">
        <f t="shared" si="33"/>
        <v>514</v>
      </c>
    </row>
    <row r="18" spans="1:75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/>
      <c r="AQ18" s="201"/>
      <c r="AR18" s="201"/>
      <c r="AS18" s="201"/>
      <c r="AT18" s="201"/>
      <c r="AU18" s="201"/>
      <c r="AV18" s="152"/>
      <c r="AW18" s="69" t="str">
        <f t="shared" si="21"/>
        <v>0</v>
      </c>
      <c r="AX18" s="69" t="str">
        <f t="shared" si="21"/>
        <v>0</v>
      </c>
      <c r="AY18" s="69" t="str">
        <f t="shared" si="21"/>
        <v>0</v>
      </c>
      <c r="AZ18" s="69" t="str">
        <f t="shared" si="21"/>
        <v>0</v>
      </c>
      <c r="BA18" s="67" t="str">
        <f t="shared" si="21"/>
        <v>0</v>
      </c>
      <c r="BB18" s="69" t="str">
        <f t="shared" si="21"/>
        <v>0</v>
      </c>
      <c r="BC18" s="69" t="str">
        <f t="shared" si="21"/>
        <v>0</v>
      </c>
      <c r="BD18" s="201" t="str">
        <f t="shared" si="21"/>
        <v>0</v>
      </c>
      <c r="BE18" s="201" t="str">
        <f t="shared" si="21"/>
        <v>0</v>
      </c>
      <c r="BF18" s="201" t="str">
        <f t="shared" si="21"/>
        <v>0</v>
      </c>
      <c r="BG18" s="284" t="str">
        <f t="shared" si="22"/>
        <v>0</v>
      </c>
      <c r="BH18" s="221" t="str">
        <f t="shared" si="23"/>
        <v>0</v>
      </c>
      <c r="BI18" s="221">
        <f t="shared" si="23"/>
        <v>-85</v>
      </c>
      <c r="BJ18" s="221">
        <f t="shared" si="24"/>
        <v>-201</v>
      </c>
      <c r="BK18" s="221">
        <f t="shared" si="25"/>
        <v>-230</v>
      </c>
      <c r="BL18" s="221">
        <f t="shared" si="26"/>
        <v>-29</v>
      </c>
      <c r="BM18" s="221">
        <f t="shared" si="27"/>
        <v>-648</v>
      </c>
      <c r="BN18" s="221">
        <f t="shared" si="28"/>
        <v>-536</v>
      </c>
      <c r="BO18" s="221">
        <f t="shared" si="29"/>
        <v>-427</v>
      </c>
      <c r="BP18" s="221">
        <f t="shared" si="30"/>
        <v>-114</v>
      </c>
      <c r="BQ18" s="221">
        <f t="shared" si="31"/>
        <v>-155</v>
      </c>
      <c r="BR18" s="302">
        <f t="shared" si="32"/>
        <v>237</v>
      </c>
      <c r="BS18" s="340">
        <f t="shared" si="33"/>
        <v>0</v>
      </c>
      <c r="BT18" s="221">
        <f t="shared" si="33"/>
        <v>-43</v>
      </c>
      <c r="BU18" s="221">
        <f t="shared" si="33"/>
        <v>-135</v>
      </c>
      <c r="BV18" s="221">
        <f t="shared" si="33"/>
        <v>-115</v>
      </c>
      <c r="BW18" s="302">
        <f t="shared" si="33"/>
        <v>-255</v>
      </c>
    </row>
    <row r="19" spans="1:75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/>
      <c r="AQ19" s="201"/>
      <c r="AR19" s="201"/>
      <c r="AS19" s="201"/>
      <c r="AT19" s="201"/>
      <c r="AU19" s="201"/>
      <c r="AV19" s="152"/>
      <c r="AW19" s="69" t="str">
        <f t="shared" si="21"/>
        <v>0</v>
      </c>
      <c r="AX19" s="69" t="str">
        <f t="shared" si="21"/>
        <v>0</v>
      </c>
      <c r="AY19" s="69" t="str">
        <f t="shared" si="21"/>
        <v>0</v>
      </c>
      <c r="AZ19" s="69" t="str">
        <f t="shared" si="21"/>
        <v>0</v>
      </c>
      <c r="BA19" s="67" t="str">
        <f t="shared" si="21"/>
        <v>0</v>
      </c>
      <c r="BB19" s="69" t="str">
        <f t="shared" si="21"/>
        <v>0</v>
      </c>
      <c r="BC19" s="69" t="str">
        <f t="shared" si="21"/>
        <v>0</v>
      </c>
      <c r="BD19" s="201" t="str">
        <f t="shared" si="21"/>
        <v>0</v>
      </c>
      <c r="BE19" s="201" t="str">
        <f t="shared" si="21"/>
        <v>0</v>
      </c>
      <c r="BF19" s="201" t="str">
        <f t="shared" si="21"/>
        <v>0</v>
      </c>
      <c r="BG19" s="284" t="str">
        <f t="shared" si="22"/>
        <v>0</v>
      </c>
      <c r="BH19" s="221" t="str">
        <f t="shared" si="23"/>
        <v>0</v>
      </c>
      <c r="BI19" s="221">
        <f t="shared" si="23"/>
        <v>55</v>
      </c>
      <c r="BJ19" s="221">
        <f t="shared" si="24"/>
        <v>115</v>
      </c>
      <c r="BK19" s="221">
        <f t="shared" si="25"/>
        <v>85</v>
      </c>
      <c r="BL19" s="221">
        <f t="shared" si="26"/>
        <v>45</v>
      </c>
      <c r="BM19" s="221">
        <f t="shared" si="27"/>
        <v>40</v>
      </c>
      <c r="BN19" s="221">
        <f t="shared" si="28"/>
        <v>48</v>
      </c>
      <c r="BO19" s="221">
        <f t="shared" si="29"/>
        <v>44</v>
      </c>
      <c r="BP19" s="221">
        <f t="shared" si="30"/>
        <v>11</v>
      </c>
      <c r="BQ19" s="221">
        <f t="shared" si="31"/>
        <v>12</v>
      </c>
      <c r="BR19" s="302">
        <f t="shared" si="32"/>
        <v>15</v>
      </c>
      <c r="BS19" s="340">
        <f t="shared" si="33"/>
        <v>-37</v>
      </c>
      <c r="BT19" s="221">
        <f t="shared" si="33"/>
        <v>-48</v>
      </c>
      <c r="BU19" s="221">
        <f t="shared" si="33"/>
        <v>-55</v>
      </c>
      <c r="BV19" s="221">
        <f t="shared" si="33"/>
        <v>11</v>
      </c>
      <c r="BW19" s="302">
        <f t="shared" si="33"/>
        <v>-29</v>
      </c>
    </row>
    <row r="20" spans="1:75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/>
      <c r="AQ20" s="201"/>
      <c r="AR20" s="201"/>
      <c r="AS20" s="201"/>
      <c r="AT20" s="201"/>
      <c r="AU20" s="201"/>
      <c r="AV20" s="152"/>
      <c r="AW20" s="69" t="str">
        <f t="shared" si="21"/>
        <v>0</v>
      </c>
      <c r="AX20" s="69" t="str">
        <f t="shared" si="21"/>
        <v>0</v>
      </c>
      <c r="AY20" s="69" t="str">
        <f t="shared" si="21"/>
        <v>0</v>
      </c>
      <c r="AZ20" s="69" t="str">
        <f t="shared" si="21"/>
        <v>0</v>
      </c>
      <c r="BA20" s="67" t="str">
        <f t="shared" si="21"/>
        <v>0</v>
      </c>
      <c r="BB20" s="69" t="str">
        <f t="shared" si="21"/>
        <v>0</v>
      </c>
      <c r="BC20" s="69" t="str">
        <f t="shared" si="21"/>
        <v>0</v>
      </c>
      <c r="BD20" s="201" t="str">
        <f t="shared" si="21"/>
        <v>0</v>
      </c>
      <c r="BE20" s="201" t="str">
        <f t="shared" si="21"/>
        <v>0</v>
      </c>
      <c r="BF20" s="201" t="str">
        <f t="shared" si="21"/>
        <v>0</v>
      </c>
      <c r="BG20" s="284" t="str">
        <f t="shared" si="22"/>
        <v>0</v>
      </c>
      <c r="BH20" s="221" t="str">
        <f t="shared" si="23"/>
        <v>0</v>
      </c>
      <c r="BI20" s="221">
        <f t="shared" si="23"/>
        <v>18</v>
      </c>
      <c r="BJ20" s="221">
        <f t="shared" si="24"/>
        <v>25</v>
      </c>
      <c r="BK20" s="221">
        <f t="shared" si="25"/>
        <v>7</v>
      </c>
      <c r="BL20" s="221">
        <f t="shared" si="26"/>
        <v>22</v>
      </c>
      <c r="BM20" s="221">
        <f t="shared" si="27"/>
        <v>0</v>
      </c>
      <c r="BN20" s="221">
        <f t="shared" si="28"/>
        <v>8</v>
      </c>
      <c r="BO20" s="221">
        <f t="shared" si="29"/>
        <v>9</v>
      </c>
      <c r="BP20" s="221">
        <f t="shared" si="30"/>
        <v>-7</v>
      </c>
      <c r="BQ20" s="221">
        <f t="shared" si="31"/>
        <v>3</v>
      </c>
      <c r="BR20" s="302">
        <f t="shared" si="32"/>
        <v>-6</v>
      </c>
      <c r="BS20" s="340">
        <f t="shared" si="33"/>
        <v>-12</v>
      </c>
      <c r="BT20" s="221">
        <f t="shared" si="33"/>
        <v>-14</v>
      </c>
      <c r="BU20" s="221">
        <f t="shared" si="33"/>
        <v>-14</v>
      </c>
      <c r="BV20" s="221">
        <f t="shared" si="33"/>
        <v>0</v>
      </c>
      <c r="BW20" s="302">
        <f t="shared" si="33"/>
        <v>11</v>
      </c>
    </row>
    <row r="21" spans="1:75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/>
      <c r="AQ21" s="201"/>
      <c r="AR21" s="201"/>
      <c r="AS21" s="201"/>
      <c r="AT21" s="201"/>
      <c r="AU21" s="201"/>
      <c r="AV21" s="152"/>
      <c r="AW21" s="69" t="str">
        <f t="shared" si="21"/>
        <v>0</v>
      </c>
      <c r="AX21" s="69" t="str">
        <f t="shared" si="21"/>
        <v>0</v>
      </c>
      <c r="AY21" s="69" t="str">
        <f t="shared" si="21"/>
        <v>0</v>
      </c>
      <c r="AZ21" s="69" t="str">
        <f t="shared" si="21"/>
        <v>0</v>
      </c>
      <c r="BA21" s="67" t="str">
        <f t="shared" si="21"/>
        <v>0</v>
      </c>
      <c r="BB21" s="69" t="str">
        <f t="shared" si="21"/>
        <v>0</v>
      </c>
      <c r="BC21" s="69" t="str">
        <f t="shared" si="21"/>
        <v>0</v>
      </c>
      <c r="BD21" s="201" t="str">
        <f t="shared" si="21"/>
        <v>0</v>
      </c>
      <c r="BE21" s="201" t="str">
        <f t="shared" si="21"/>
        <v>0</v>
      </c>
      <c r="BF21" s="201" t="str">
        <f t="shared" si="21"/>
        <v>0</v>
      </c>
      <c r="BG21" s="284" t="str">
        <f t="shared" si="22"/>
        <v>0</v>
      </c>
      <c r="BH21" s="221" t="str">
        <f t="shared" si="23"/>
        <v>0</v>
      </c>
      <c r="BI21" s="221">
        <f t="shared" si="23"/>
        <v>4</v>
      </c>
      <c r="BJ21" s="221">
        <f t="shared" si="24"/>
        <v>2</v>
      </c>
      <c r="BK21" s="221">
        <f t="shared" si="25"/>
        <v>-7</v>
      </c>
      <c r="BL21" s="221">
        <f t="shared" si="26"/>
        <v>-1</v>
      </c>
      <c r="BM21" s="221">
        <f t="shared" si="27"/>
        <v>-3</v>
      </c>
      <c r="BN21" s="221">
        <f t="shared" si="28"/>
        <v>-6</v>
      </c>
      <c r="BO21" s="221">
        <f t="shared" si="29"/>
        <v>-4</v>
      </c>
      <c r="BP21" s="221">
        <f t="shared" si="30"/>
        <v>-4</v>
      </c>
      <c r="BQ21" s="221">
        <f t="shared" si="31"/>
        <v>-3</v>
      </c>
      <c r="BR21" s="302">
        <f t="shared" si="32"/>
        <v>-6</v>
      </c>
      <c r="BS21" s="340">
        <f t="shared" si="33"/>
        <v>-2</v>
      </c>
      <c r="BT21" s="221">
        <f t="shared" si="33"/>
        <v>-2</v>
      </c>
      <c r="BU21" s="221">
        <f t="shared" si="33"/>
        <v>-2</v>
      </c>
      <c r="BV21" s="221">
        <f t="shared" si="33"/>
        <v>1</v>
      </c>
      <c r="BW21" s="302">
        <f t="shared" si="33"/>
        <v>5</v>
      </c>
    </row>
    <row r="22" spans="1:75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4">SUM(O17:O21)</f>
        <v>7075</v>
      </c>
      <c r="P22" s="69">
        <f t="shared" si="34"/>
        <v>7324</v>
      </c>
      <c r="Q22" s="69">
        <f t="shared" si="34"/>
        <v>7101</v>
      </c>
      <c r="R22" s="69">
        <f t="shared" si="34"/>
        <v>6547</v>
      </c>
      <c r="S22" s="69">
        <f t="shared" si="34"/>
        <v>5999</v>
      </c>
      <c r="T22" s="69">
        <f t="shared" si="34"/>
        <v>5998</v>
      </c>
      <c r="U22" s="69">
        <f t="shared" si="34"/>
        <v>5953</v>
      </c>
      <c r="V22" s="201">
        <f t="shared" si="34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/>
      <c r="AQ22" s="201"/>
      <c r="AR22" s="201"/>
      <c r="AS22" s="201"/>
      <c r="AT22" s="201"/>
      <c r="AU22" s="201"/>
      <c r="AV22" s="152"/>
      <c r="AW22" s="69">
        <f t="shared" ref="AW22:BE22" si="35">IF(C22=0,"0",C22-O22)</f>
        <v>-211</v>
      </c>
      <c r="AX22" s="69">
        <f t="shared" si="35"/>
        <v>-183</v>
      </c>
      <c r="AY22" s="69">
        <f t="shared" si="35"/>
        <v>-51</v>
      </c>
      <c r="AZ22" s="69">
        <f t="shared" si="35"/>
        <v>381</v>
      </c>
      <c r="BA22" s="67">
        <f t="shared" si="35"/>
        <v>392</v>
      </c>
      <c r="BB22" s="69">
        <f t="shared" si="35"/>
        <v>286</v>
      </c>
      <c r="BC22" s="69">
        <f t="shared" si="35"/>
        <v>-6</v>
      </c>
      <c r="BD22" s="201">
        <f t="shared" si="35"/>
        <v>-403</v>
      </c>
      <c r="BE22" s="201">
        <f t="shared" si="35"/>
        <v>111</v>
      </c>
      <c r="BF22" s="201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36">SUM(BJ17:BJ21)</f>
        <v>165</v>
      </c>
      <c r="BK22" s="221">
        <f t="shared" si="36"/>
        <v>28</v>
      </c>
      <c r="BL22" s="221">
        <f t="shared" si="36"/>
        <v>-56</v>
      </c>
      <c r="BM22" s="221">
        <f t="shared" si="36"/>
        <v>-320</v>
      </c>
      <c r="BN22" s="221">
        <f t="shared" si="36"/>
        <v>-169</v>
      </c>
      <c r="BO22" s="221">
        <f t="shared" si="36"/>
        <v>-123</v>
      </c>
      <c r="BP22" s="221">
        <f t="shared" si="36"/>
        <v>84</v>
      </c>
      <c r="BQ22" s="221">
        <f t="shared" si="36"/>
        <v>137</v>
      </c>
      <c r="BR22" s="302">
        <f t="shared" si="36"/>
        <v>556</v>
      </c>
      <c r="BS22" s="340">
        <f t="shared" ref="BS22:BT22" si="37">SUM(BS17:BS21)</f>
        <v>167</v>
      </c>
      <c r="BT22" s="221">
        <f t="shared" si="37"/>
        <v>190</v>
      </c>
      <c r="BU22" s="221">
        <f t="shared" ref="BU22:BW22" si="38">SUM(BU17:BU21)</f>
        <v>-6</v>
      </c>
      <c r="BV22" s="221">
        <f t="shared" si="38"/>
        <v>290</v>
      </c>
      <c r="BW22" s="302">
        <f t="shared" si="38"/>
        <v>246</v>
      </c>
    </row>
    <row r="23" spans="1:75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236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125"/>
    </row>
    <row r="24" spans="1:75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/>
      <c r="AQ24" s="201"/>
      <c r="AR24" s="201"/>
      <c r="AS24" s="201"/>
      <c r="AT24" s="201"/>
      <c r="AU24" s="201"/>
      <c r="AV24" s="152"/>
      <c r="AW24" s="69" t="str">
        <f t="shared" ref="AW24:BF28" si="39">IF(C24=0,"0",C24-O24)</f>
        <v>0</v>
      </c>
      <c r="AX24" s="69" t="str">
        <f t="shared" si="39"/>
        <v>0</v>
      </c>
      <c r="AY24" s="69" t="str">
        <f t="shared" si="39"/>
        <v>0</v>
      </c>
      <c r="AZ24" s="69" t="str">
        <f t="shared" si="39"/>
        <v>0</v>
      </c>
      <c r="BA24" s="67" t="str">
        <f t="shared" si="39"/>
        <v>0</v>
      </c>
      <c r="BB24" s="69" t="str">
        <f t="shared" si="39"/>
        <v>0</v>
      </c>
      <c r="BC24" s="69" t="str">
        <f t="shared" si="39"/>
        <v>0</v>
      </c>
      <c r="BD24" s="201" t="str">
        <f t="shared" si="39"/>
        <v>0</v>
      </c>
      <c r="BE24" s="201" t="str">
        <f t="shared" si="39"/>
        <v>0</v>
      </c>
      <c r="BF24" s="201" t="str">
        <f t="shared" si="39"/>
        <v>0</v>
      </c>
      <c r="BG24" s="284" t="str">
        <f t="shared" ref="BG24:BG28" si="40">IF(M24=0,"0",M24-Y24)</f>
        <v>0</v>
      </c>
      <c r="BH24" s="221" t="str">
        <f t="shared" ref="BH24:BI28" si="41">IF(N24=0,"0",N24-Z24)</f>
        <v>0</v>
      </c>
      <c r="BI24" s="221">
        <f t="shared" si="41"/>
        <v>548</v>
      </c>
      <c r="BJ24" s="221">
        <f t="shared" ref="BJ24:BJ28" si="42">IF(P24=0,"0",P24-AB24)</f>
        <v>235</v>
      </c>
      <c r="BK24" s="221">
        <f t="shared" ref="BK24:BK28" si="43">IF(Q24=0,"0",Q24-AC24)</f>
        <v>223</v>
      </c>
      <c r="BL24" s="221">
        <f t="shared" ref="BL24:BL28" si="44">IF(R24=0,"0",R24-AD24)</f>
        <v>96</v>
      </c>
      <c r="BM24" s="221">
        <f t="shared" ref="BM24:BM28" si="45">IF(S24=0,"0",S24-AE24)</f>
        <v>-5</v>
      </c>
      <c r="BN24" s="221">
        <f t="shared" ref="BN24:BN28" si="46">IF(T24=0,"0",T24-AF24)</f>
        <v>-29</v>
      </c>
      <c r="BO24" s="221">
        <f t="shared" ref="BO24:BO28" si="47">IF(U24=0,"0",U24-AG24)</f>
        <v>-160</v>
      </c>
      <c r="BP24" s="221">
        <f t="shared" ref="BP24:BP28" si="48">IF(V24=0,"0",V24-AH24)</f>
        <v>-216</v>
      </c>
      <c r="BQ24" s="221">
        <f t="shared" ref="BQ24:BQ28" si="49">IF(W24=0,"0",W24-AI24)</f>
        <v>-138</v>
      </c>
      <c r="BR24" s="302">
        <f t="shared" ref="BR24:BR28" si="50">IF(X24=0,"0",X24-AJ24)</f>
        <v>-239</v>
      </c>
      <c r="BS24" s="340">
        <f t="shared" ref="BS24:BW28" si="51">IF(AK24=0,"0",Y24-AK24)</f>
        <v>-350</v>
      </c>
      <c r="BT24" s="221">
        <f t="shared" si="51"/>
        <v>-370</v>
      </c>
      <c r="BU24" s="221">
        <f t="shared" si="51"/>
        <v>-221</v>
      </c>
      <c r="BV24" s="221">
        <f t="shared" si="51"/>
        <v>-283</v>
      </c>
      <c r="BW24" s="302">
        <f t="shared" si="51"/>
        <v>-415</v>
      </c>
    </row>
    <row r="25" spans="1:75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/>
      <c r="AQ25" s="201"/>
      <c r="AR25" s="201"/>
      <c r="AS25" s="201"/>
      <c r="AT25" s="201"/>
      <c r="AU25" s="201"/>
      <c r="AV25" s="152"/>
      <c r="AW25" s="69" t="str">
        <f t="shared" si="39"/>
        <v>0</v>
      </c>
      <c r="AX25" s="69" t="str">
        <f t="shared" si="39"/>
        <v>0</v>
      </c>
      <c r="AY25" s="69" t="str">
        <f t="shared" si="39"/>
        <v>0</v>
      </c>
      <c r="AZ25" s="69" t="str">
        <f t="shared" si="39"/>
        <v>0</v>
      </c>
      <c r="BA25" s="67" t="str">
        <f t="shared" si="39"/>
        <v>0</v>
      </c>
      <c r="BB25" s="69" t="str">
        <f t="shared" si="39"/>
        <v>0</v>
      </c>
      <c r="BC25" s="69" t="str">
        <f t="shared" si="39"/>
        <v>0</v>
      </c>
      <c r="BD25" s="201" t="str">
        <f t="shared" si="39"/>
        <v>0</v>
      </c>
      <c r="BE25" s="201" t="str">
        <f t="shared" si="39"/>
        <v>0</v>
      </c>
      <c r="BF25" s="201" t="str">
        <f t="shared" si="39"/>
        <v>0</v>
      </c>
      <c r="BG25" s="284" t="str">
        <f t="shared" si="40"/>
        <v>0</v>
      </c>
      <c r="BH25" s="221" t="str">
        <f t="shared" si="41"/>
        <v>0</v>
      </c>
      <c r="BI25" s="221">
        <f t="shared" si="41"/>
        <v>-34</v>
      </c>
      <c r="BJ25" s="221">
        <f t="shared" si="42"/>
        <v>-109</v>
      </c>
      <c r="BK25" s="221">
        <f t="shared" si="43"/>
        <v>-89</v>
      </c>
      <c r="BL25" s="221">
        <f t="shared" si="44"/>
        <v>-27</v>
      </c>
      <c r="BM25" s="221">
        <f t="shared" si="45"/>
        <v>-98</v>
      </c>
      <c r="BN25" s="221">
        <f t="shared" si="46"/>
        <v>-110</v>
      </c>
      <c r="BO25" s="221">
        <f t="shared" si="47"/>
        <v>26</v>
      </c>
      <c r="BP25" s="221">
        <f t="shared" si="48"/>
        <v>-50</v>
      </c>
      <c r="BQ25" s="221">
        <f t="shared" si="49"/>
        <v>-96</v>
      </c>
      <c r="BR25" s="302">
        <f t="shared" si="50"/>
        <v>58</v>
      </c>
      <c r="BS25" s="340">
        <f t="shared" si="51"/>
        <v>-169</v>
      </c>
      <c r="BT25" s="221">
        <f t="shared" si="51"/>
        <v>-48</v>
      </c>
      <c r="BU25" s="221">
        <f t="shared" si="51"/>
        <v>-113</v>
      </c>
      <c r="BV25" s="221">
        <f t="shared" si="51"/>
        <v>-3</v>
      </c>
      <c r="BW25" s="302">
        <f t="shared" si="51"/>
        <v>-143</v>
      </c>
    </row>
    <row r="26" spans="1:75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/>
      <c r="AQ26" s="201"/>
      <c r="AR26" s="201"/>
      <c r="AS26" s="201"/>
      <c r="AT26" s="201"/>
      <c r="AU26" s="201"/>
      <c r="AV26" s="152"/>
      <c r="AW26" s="69" t="str">
        <f t="shared" si="39"/>
        <v>0</v>
      </c>
      <c r="AX26" s="69" t="str">
        <f t="shared" si="39"/>
        <v>0</v>
      </c>
      <c r="AY26" s="69" t="str">
        <f t="shared" si="39"/>
        <v>0</v>
      </c>
      <c r="AZ26" s="69" t="str">
        <f t="shared" si="39"/>
        <v>0</v>
      </c>
      <c r="BA26" s="67" t="str">
        <f t="shared" si="39"/>
        <v>0</v>
      </c>
      <c r="BB26" s="69" t="str">
        <f t="shared" si="39"/>
        <v>0</v>
      </c>
      <c r="BC26" s="69" t="str">
        <f t="shared" si="39"/>
        <v>0</v>
      </c>
      <c r="BD26" s="201" t="str">
        <f t="shared" si="39"/>
        <v>0</v>
      </c>
      <c r="BE26" s="201" t="str">
        <f t="shared" si="39"/>
        <v>0</v>
      </c>
      <c r="BF26" s="201" t="str">
        <f t="shared" si="39"/>
        <v>0</v>
      </c>
      <c r="BG26" s="284" t="str">
        <f t="shared" si="40"/>
        <v>0</v>
      </c>
      <c r="BH26" s="221" t="str">
        <f t="shared" si="41"/>
        <v>0</v>
      </c>
      <c r="BI26" s="221">
        <f t="shared" si="41"/>
        <v>60</v>
      </c>
      <c r="BJ26" s="221">
        <f t="shared" si="42"/>
        <v>43</v>
      </c>
      <c r="BK26" s="221">
        <f t="shared" si="43"/>
        <v>8</v>
      </c>
      <c r="BL26" s="221">
        <f t="shared" si="44"/>
        <v>-6</v>
      </c>
      <c r="BM26" s="221">
        <f t="shared" si="45"/>
        <v>5</v>
      </c>
      <c r="BN26" s="221">
        <f t="shared" si="46"/>
        <v>-4</v>
      </c>
      <c r="BO26" s="221">
        <f t="shared" si="47"/>
        <v>-23</v>
      </c>
      <c r="BP26" s="221">
        <f t="shared" si="48"/>
        <v>-11</v>
      </c>
      <c r="BQ26" s="221">
        <f t="shared" si="49"/>
        <v>-9</v>
      </c>
      <c r="BR26" s="302">
        <f t="shared" si="50"/>
        <v>-26</v>
      </c>
      <c r="BS26" s="340">
        <f t="shared" si="51"/>
        <v>-58</v>
      </c>
      <c r="BT26" s="221">
        <f t="shared" si="51"/>
        <v>-66</v>
      </c>
      <c r="BU26" s="221">
        <f t="shared" si="51"/>
        <v>-41</v>
      </c>
      <c r="BV26" s="221">
        <f t="shared" si="51"/>
        <v>22</v>
      </c>
      <c r="BW26" s="302">
        <f t="shared" si="51"/>
        <v>-38</v>
      </c>
    </row>
    <row r="27" spans="1:75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/>
      <c r="AQ27" s="201"/>
      <c r="AR27" s="201"/>
      <c r="AS27" s="201"/>
      <c r="AT27" s="201"/>
      <c r="AU27" s="201"/>
      <c r="AV27" s="152"/>
      <c r="AW27" s="69" t="str">
        <f t="shared" si="39"/>
        <v>0</v>
      </c>
      <c r="AX27" s="69" t="str">
        <f t="shared" si="39"/>
        <v>0</v>
      </c>
      <c r="AY27" s="69" t="str">
        <f t="shared" si="39"/>
        <v>0</v>
      </c>
      <c r="AZ27" s="69" t="str">
        <f t="shared" si="39"/>
        <v>0</v>
      </c>
      <c r="BA27" s="67" t="str">
        <f t="shared" si="39"/>
        <v>0</v>
      </c>
      <c r="BB27" s="69" t="str">
        <f t="shared" si="39"/>
        <v>0</v>
      </c>
      <c r="BC27" s="69" t="str">
        <f t="shared" si="39"/>
        <v>0</v>
      </c>
      <c r="BD27" s="201" t="str">
        <f t="shared" si="39"/>
        <v>0</v>
      </c>
      <c r="BE27" s="201" t="str">
        <f t="shared" si="39"/>
        <v>0</v>
      </c>
      <c r="BF27" s="201" t="str">
        <f t="shared" si="39"/>
        <v>0</v>
      </c>
      <c r="BG27" s="284" t="str">
        <f t="shared" si="40"/>
        <v>0</v>
      </c>
      <c r="BH27" s="221" t="str">
        <f t="shared" si="41"/>
        <v>0</v>
      </c>
      <c r="BI27" s="221">
        <f t="shared" si="41"/>
        <v>18</v>
      </c>
      <c r="BJ27" s="221">
        <f t="shared" si="42"/>
        <v>9</v>
      </c>
      <c r="BK27" s="221">
        <f t="shared" si="43"/>
        <v>2</v>
      </c>
      <c r="BL27" s="221">
        <f t="shared" si="44"/>
        <v>11</v>
      </c>
      <c r="BM27" s="221">
        <f t="shared" si="45"/>
        <v>1</v>
      </c>
      <c r="BN27" s="221">
        <f t="shared" si="46"/>
        <v>1</v>
      </c>
      <c r="BO27" s="221">
        <f t="shared" si="47"/>
        <v>2</v>
      </c>
      <c r="BP27" s="221">
        <f t="shared" si="48"/>
        <v>-1</v>
      </c>
      <c r="BQ27" s="221">
        <f t="shared" si="49"/>
        <v>5</v>
      </c>
      <c r="BR27" s="302">
        <f t="shared" si="50"/>
        <v>0</v>
      </c>
      <c r="BS27" s="340">
        <f t="shared" si="51"/>
        <v>-8</v>
      </c>
      <c r="BT27" s="221">
        <f t="shared" si="51"/>
        <v>-12</v>
      </c>
      <c r="BU27" s="221">
        <f t="shared" si="51"/>
        <v>-13</v>
      </c>
      <c r="BV27" s="221">
        <f t="shared" si="51"/>
        <v>1</v>
      </c>
      <c r="BW27" s="302">
        <f t="shared" si="51"/>
        <v>1</v>
      </c>
    </row>
    <row r="28" spans="1:75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/>
      <c r="AQ28" s="201"/>
      <c r="AR28" s="201"/>
      <c r="AS28" s="201"/>
      <c r="AT28" s="201"/>
      <c r="AU28" s="201"/>
      <c r="AV28" s="152"/>
      <c r="AW28" s="69" t="str">
        <f t="shared" si="39"/>
        <v>0</v>
      </c>
      <c r="AX28" s="69" t="str">
        <f t="shared" si="39"/>
        <v>0</v>
      </c>
      <c r="AY28" s="69" t="str">
        <f t="shared" si="39"/>
        <v>0</v>
      </c>
      <c r="AZ28" s="69" t="str">
        <f t="shared" si="39"/>
        <v>0</v>
      </c>
      <c r="BA28" s="67" t="str">
        <f t="shared" si="39"/>
        <v>0</v>
      </c>
      <c r="BB28" s="69" t="str">
        <f t="shared" si="39"/>
        <v>0</v>
      </c>
      <c r="BC28" s="69" t="str">
        <f t="shared" si="39"/>
        <v>0</v>
      </c>
      <c r="BD28" s="201" t="str">
        <f t="shared" si="39"/>
        <v>0</v>
      </c>
      <c r="BE28" s="201" t="str">
        <f t="shared" si="39"/>
        <v>0</v>
      </c>
      <c r="BF28" s="201" t="str">
        <f t="shared" si="39"/>
        <v>0</v>
      </c>
      <c r="BG28" s="284" t="str">
        <f t="shared" si="40"/>
        <v>0</v>
      </c>
      <c r="BH28" s="221" t="str">
        <f t="shared" si="41"/>
        <v>0</v>
      </c>
      <c r="BI28" s="221">
        <f t="shared" si="41"/>
        <v>-1</v>
      </c>
      <c r="BJ28" s="221">
        <f t="shared" si="42"/>
        <v>0</v>
      </c>
      <c r="BK28" s="221">
        <f t="shared" si="43"/>
        <v>-5</v>
      </c>
      <c r="BL28" s="221">
        <f t="shared" si="44"/>
        <v>2</v>
      </c>
      <c r="BM28" s="221">
        <f t="shared" si="45"/>
        <v>0</v>
      </c>
      <c r="BN28" s="221">
        <f t="shared" si="46"/>
        <v>-3</v>
      </c>
      <c r="BO28" s="221">
        <f t="shared" si="47"/>
        <v>0</v>
      </c>
      <c r="BP28" s="221">
        <f t="shared" si="48"/>
        <v>0</v>
      </c>
      <c r="BQ28" s="221">
        <f t="shared" si="49"/>
        <v>-1</v>
      </c>
      <c r="BR28" s="302">
        <f t="shared" si="50"/>
        <v>-3</v>
      </c>
      <c r="BS28" s="340">
        <f t="shared" si="51"/>
        <v>0</v>
      </c>
      <c r="BT28" s="221">
        <f t="shared" si="51"/>
        <v>0</v>
      </c>
      <c r="BU28" s="221">
        <f t="shared" si="51"/>
        <v>0</v>
      </c>
      <c r="BV28" s="221">
        <f t="shared" si="51"/>
        <v>4</v>
      </c>
      <c r="BW28" s="302">
        <f t="shared" si="51"/>
        <v>4</v>
      </c>
    </row>
    <row r="29" spans="1:75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52">SUM(O24:O28)</f>
        <v>2623</v>
      </c>
      <c r="P29" s="69">
        <f t="shared" si="52"/>
        <v>2202</v>
      </c>
      <c r="Q29" s="69">
        <f t="shared" si="52"/>
        <v>1655</v>
      </c>
      <c r="R29" s="69">
        <f t="shared" si="52"/>
        <v>1434</v>
      </c>
      <c r="S29" s="69">
        <f t="shared" si="52"/>
        <v>1375</v>
      </c>
      <c r="T29" s="69">
        <f t="shared" si="52"/>
        <v>1470</v>
      </c>
      <c r="U29" s="69">
        <f t="shared" si="52"/>
        <v>1531</v>
      </c>
      <c r="V29" s="201">
        <f t="shared" si="52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/>
      <c r="AQ29" s="201"/>
      <c r="AR29" s="201"/>
      <c r="AS29" s="201"/>
      <c r="AT29" s="201"/>
      <c r="AU29" s="201"/>
      <c r="AV29" s="152"/>
      <c r="AW29" s="69">
        <f t="shared" ref="AW29:BE29" si="53">IF(C29=0,"0",C29-O29)</f>
        <v>-134</v>
      </c>
      <c r="AX29" s="69">
        <f t="shared" si="53"/>
        <v>309</v>
      </c>
      <c r="AY29" s="69">
        <f t="shared" si="53"/>
        <v>593</v>
      </c>
      <c r="AZ29" s="69">
        <f t="shared" si="53"/>
        <v>604</v>
      </c>
      <c r="BA29" s="67">
        <f t="shared" si="53"/>
        <v>296</v>
      </c>
      <c r="BB29" s="69">
        <f t="shared" si="53"/>
        <v>321</v>
      </c>
      <c r="BC29" s="69">
        <f t="shared" si="53"/>
        <v>262</v>
      </c>
      <c r="BD29" s="201">
        <f t="shared" si="53"/>
        <v>204</v>
      </c>
      <c r="BE29" s="201">
        <f t="shared" si="53"/>
        <v>684</v>
      </c>
      <c r="BF29" s="201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54">SUM(BJ24:BJ28)</f>
        <v>178</v>
      </c>
      <c r="BK29" s="221">
        <f t="shared" si="54"/>
        <v>139</v>
      </c>
      <c r="BL29" s="221">
        <f t="shared" si="54"/>
        <v>76</v>
      </c>
      <c r="BM29" s="221">
        <f t="shared" si="54"/>
        <v>-97</v>
      </c>
      <c r="BN29" s="221">
        <f t="shared" si="54"/>
        <v>-145</v>
      </c>
      <c r="BO29" s="221">
        <f t="shared" si="54"/>
        <v>-155</v>
      </c>
      <c r="BP29" s="221">
        <f t="shared" si="54"/>
        <v>-278</v>
      </c>
      <c r="BQ29" s="221">
        <f t="shared" si="54"/>
        <v>-239</v>
      </c>
      <c r="BR29" s="302">
        <f t="shared" si="54"/>
        <v>-210</v>
      </c>
      <c r="BS29" s="340">
        <f t="shared" ref="BS29:BT29" si="55">SUM(BS24:BS28)</f>
        <v>-585</v>
      </c>
      <c r="BT29" s="221">
        <f t="shared" si="55"/>
        <v>-496</v>
      </c>
      <c r="BU29" s="221">
        <f t="shared" ref="BU29:BW29" si="56">SUM(BU24:BU28)</f>
        <v>-388</v>
      </c>
      <c r="BV29" s="221">
        <f t="shared" si="56"/>
        <v>-259</v>
      </c>
      <c r="BW29" s="302">
        <f t="shared" si="56"/>
        <v>-591</v>
      </c>
    </row>
    <row r="30" spans="1:75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201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40"/>
      <c r="BT30" s="221"/>
      <c r="BU30" s="221"/>
      <c r="BV30" s="221"/>
      <c r="BW30" s="302"/>
    </row>
    <row r="31" spans="1:75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/>
      <c r="AQ31" s="201"/>
      <c r="AR31" s="201"/>
      <c r="AS31" s="201"/>
      <c r="AT31" s="201"/>
      <c r="AU31" s="201"/>
      <c r="AV31" s="152"/>
      <c r="AW31" s="69" t="str">
        <f t="shared" ref="AW31:BF35" si="57">IF(C31=0,"0",C31-O31)</f>
        <v>0</v>
      </c>
      <c r="AX31" s="69" t="str">
        <f t="shared" si="57"/>
        <v>0</v>
      </c>
      <c r="AY31" s="69" t="str">
        <f t="shared" si="57"/>
        <v>0</v>
      </c>
      <c r="AZ31" s="69" t="str">
        <f t="shared" si="57"/>
        <v>0</v>
      </c>
      <c r="BA31" s="67" t="str">
        <f t="shared" si="57"/>
        <v>0</v>
      </c>
      <c r="BB31" s="69" t="str">
        <f t="shared" si="57"/>
        <v>0</v>
      </c>
      <c r="BC31" s="69" t="str">
        <f t="shared" si="57"/>
        <v>0</v>
      </c>
      <c r="BD31" s="201" t="str">
        <f t="shared" si="57"/>
        <v>0</v>
      </c>
      <c r="BE31" s="201" t="str">
        <f t="shared" si="57"/>
        <v>0</v>
      </c>
      <c r="BF31" s="201" t="str">
        <f t="shared" si="57"/>
        <v>0</v>
      </c>
      <c r="BG31" s="284" t="str">
        <f t="shared" ref="BG31:BG35" si="58">IF(M31=0,"0",M31-Y31)</f>
        <v>0</v>
      </c>
      <c r="BH31" s="221" t="str">
        <f t="shared" ref="BH31:BI35" si="59">IF(N31=0,"0",N31-Z31)</f>
        <v>0</v>
      </c>
      <c r="BI31" s="221">
        <f t="shared" si="59"/>
        <v>311</v>
      </c>
      <c r="BJ31" s="221">
        <f t="shared" ref="BJ31:BJ35" si="60">IF(P31=0,"0",P31-AB31)</f>
        <v>130</v>
      </c>
      <c r="BK31" s="221">
        <f t="shared" ref="BK31:BK35" si="61">IF(Q31=0,"0",Q31-AC31)</f>
        <v>41</v>
      </c>
      <c r="BL31" s="221">
        <f t="shared" ref="BL31:BL35" si="62">IF(R31=0,"0",R31-AD31)</f>
        <v>82</v>
      </c>
      <c r="BM31" s="221">
        <f t="shared" ref="BM31:BM35" si="63">IF(S31=0,"0",S31-AE31)</f>
        <v>154</v>
      </c>
      <c r="BN31" s="221">
        <f t="shared" ref="BN31:BN35" si="64">IF(T31=0,"0",T31-AF31)</f>
        <v>89</v>
      </c>
      <c r="BO31" s="221">
        <f t="shared" ref="BO31:BO35" si="65">IF(U31=0,"0",U31-AG31)</f>
        <v>103</v>
      </c>
      <c r="BP31" s="221">
        <f t="shared" ref="BP31:BP35" si="66">IF(V31=0,"0",V31-AH31)</f>
        <v>40</v>
      </c>
      <c r="BQ31" s="221">
        <f t="shared" ref="BQ31:BQ35" si="67">IF(W31=0,"0",W31-AI31)</f>
        <v>-20</v>
      </c>
      <c r="BR31" s="302">
        <f t="shared" ref="BR31:BR35" si="68">IF(X31=0,"0",X31-AJ31)</f>
        <v>-1</v>
      </c>
      <c r="BS31" s="340">
        <f t="shared" ref="BS31:BW35" si="69">IF(AK31=0,"0",Y31-AK31)</f>
        <v>-17</v>
      </c>
      <c r="BT31" s="221">
        <f t="shared" si="69"/>
        <v>-77</v>
      </c>
      <c r="BU31" s="221">
        <f t="shared" si="69"/>
        <v>-185</v>
      </c>
      <c r="BV31" s="221">
        <f t="shared" si="69"/>
        <v>70</v>
      </c>
      <c r="BW31" s="302">
        <f t="shared" si="69"/>
        <v>200</v>
      </c>
    </row>
    <row r="32" spans="1:75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/>
      <c r="AQ32" s="201"/>
      <c r="AR32" s="201"/>
      <c r="AS32" s="201"/>
      <c r="AT32" s="201"/>
      <c r="AU32" s="201"/>
      <c r="AV32" s="152"/>
      <c r="AW32" s="69" t="str">
        <f t="shared" si="57"/>
        <v>0</v>
      </c>
      <c r="AX32" s="69" t="str">
        <f t="shared" si="57"/>
        <v>0</v>
      </c>
      <c r="AY32" s="69" t="str">
        <f t="shared" si="57"/>
        <v>0</v>
      </c>
      <c r="AZ32" s="69" t="str">
        <f t="shared" si="57"/>
        <v>0</v>
      </c>
      <c r="BA32" s="67" t="str">
        <f t="shared" si="57"/>
        <v>0</v>
      </c>
      <c r="BB32" s="69" t="str">
        <f t="shared" si="57"/>
        <v>0</v>
      </c>
      <c r="BC32" s="69" t="str">
        <f t="shared" si="57"/>
        <v>0</v>
      </c>
      <c r="BD32" s="201" t="str">
        <f t="shared" si="57"/>
        <v>0</v>
      </c>
      <c r="BE32" s="201" t="str">
        <f t="shared" si="57"/>
        <v>0</v>
      </c>
      <c r="BF32" s="201" t="str">
        <f t="shared" si="57"/>
        <v>0</v>
      </c>
      <c r="BG32" s="284" t="str">
        <f t="shared" si="58"/>
        <v>0</v>
      </c>
      <c r="BH32" s="221" t="str">
        <f t="shared" si="59"/>
        <v>0</v>
      </c>
      <c r="BI32" s="221">
        <f t="shared" si="59"/>
        <v>44</v>
      </c>
      <c r="BJ32" s="221">
        <f t="shared" si="60"/>
        <v>-5</v>
      </c>
      <c r="BK32" s="221">
        <f t="shared" si="61"/>
        <v>-51</v>
      </c>
      <c r="BL32" s="221">
        <f t="shared" si="62"/>
        <v>34</v>
      </c>
      <c r="BM32" s="221">
        <f t="shared" si="63"/>
        <v>-18</v>
      </c>
      <c r="BN32" s="221">
        <f t="shared" si="64"/>
        <v>-42</v>
      </c>
      <c r="BO32" s="221">
        <f t="shared" si="65"/>
        <v>-69</v>
      </c>
      <c r="BP32" s="221">
        <f t="shared" si="66"/>
        <v>44</v>
      </c>
      <c r="BQ32" s="221">
        <f t="shared" si="67"/>
        <v>-63</v>
      </c>
      <c r="BR32" s="302">
        <f t="shared" si="68"/>
        <v>-38</v>
      </c>
      <c r="BS32" s="340">
        <f t="shared" si="69"/>
        <v>9</v>
      </c>
      <c r="BT32" s="221">
        <f t="shared" si="69"/>
        <v>-175</v>
      </c>
      <c r="BU32" s="221">
        <f t="shared" si="69"/>
        <v>-91</v>
      </c>
      <c r="BV32" s="221">
        <f t="shared" si="69"/>
        <v>-160</v>
      </c>
      <c r="BW32" s="302">
        <f t="shared" si="69"/>
        <v>-40</v>
      </c>
    </row>
    <row r="33" spans="1:75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/>
      <c r="AQ33" s="201"/>
      <c r="AR33" s="201"/>
      <c r="AS33" s="201"/>
      <c r="AT33" s="201"/>
      <c r="AU33" s="201"/>
      <c r="AV33" s="152"/>
      <c r="AW33" s="69" t="str">
        <f t="shared" si="57"/>
        <v>0</v>
      </c>
      <c r="AX33" s="69" t="str">
        <f t="shared" si="57"/>
        <v>0</v>
      </c>
      <c r="AY33" s="69" t="str">
        <f t="shared" si="57"/>
        <v>0</v>
      </c>
      <c r="AZ33" s="69" t="str">
        <f t="shared" si="57"/>
        <v>0</v>
      </c>
      <c r="BA33" s="67" t="str">
        <f t="shared" si="57"/>
        <v>0</v>
      </c>
      <c r="BB33" s="69" t="str">
        <f t="shared" si="57"/>
        <v>0</v>
      </c>
      <c r="BC33" s="69" t="str">
        <f t="shared" si="57"/>
        <v>0</v>
      </c>
      <c r="BD33" s="201" t="str">
        <f t="shared" si="57"/>
        <v>0</v>
      </c>
      <c r="BE33" s="201" t="str">
        <f t="shared" si="57"/>
        <v>0</v>
      </c>
      <c r="BF33" s="201" t="str">
        <f t="shared" si="57"/>
        <v>0</v>
      </c>
      <c r="BG33" s="284" t="str">
        <f t="shared" si="58"/>
        <v>0</v>
      </c>
      <c r="BH33" s="221" t="str">
        <f t="shared" si="59"/>
        <v>0</v>
      </c>
      <c r="BI33" s="221">
        <f t="shared" si="59"/>
        <v>20</v>
      </c>
      <c r="BJ33" s="221">
        <f t="shared" si="60"/>
        <v>65</v>
      </c>
      <c r="BK33" s="221">
        <f t="shared" si="61"/>
        <v>43</v>
      </c>
      <c r="BL33" s="221">
        <f t="shared" si="62"/>
        <v>9</v>
      </c>
      <c r="BM33" s="221">
        <f t="shared" si="63"/>
        <v>4</v>
      </c>
      <c r="BN33" s="221">
        <f t="shared" si="64"/>
        <v>16</v>
      </c>
      <c r="BO33" s="221">
        <f t="shared" si="65"/>
        <v>22</v>
      </c>
      <c r="BP33" s="221">
        <f t="shared" si="66"/>
        <v>-8</v>
      </c>
      <c r="BQ33" s="221">
        <f t="shared" si="67"/>
        <v>2</v>
      </c>
      <c r="BR33" s="302">
        <f t="shared" si="68"/>
        <v>11</v>
      </c>
      <c r="BS33" s="340">
        <f t="shared" si="69"/>
        <v>-5</v>
      </c>
      <c r="BT33" s="221">
        <f t="shared" si="69"/>
        <v>-9</v>
      </c>
      <c r="BU33" s="221">
        <f t="shared" si="69"/>
        <v>-26</v>
      </c>
      <c r="BV33" s="221">
        <f t="shared" si="69"/>
        <v>-18</v>
      </c>
      <c r="BW33" s="302">
        <f t="shared" si="69"/>
        <v>-16</v>
      </c>
    </row>
    <row r="34" spans="1:75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/>
      <c r="AQ34" s="201"/>
      <c r="AR34" s="201"/>
      <c r="AS34" s="201"/>
      <c r="AT34" s="201"/>
      <c r="AU34" s="201"/>
      <c r="AV34" s="152"/>
      <c r="AW34" s="69" t="str">
        <f t="shared" si="57"/>
        <v>0</v>
      </c>
      <c r="AX34" s="69" t="str">
        <f t="shared" si="57"/>
        <v>0</v>
      </c>
      <c r="AY34" s="69" t="str">
        <f t="shared" si="57"/>
        <v>0</v>
      </c>
      <c r="AZ34" s="69" t="str">
        <f t="shared" si="57"/>
        <v>0</v>
      </c>
      <c r="BA34" s="67" t="str">
        <f t="shared" si="57"/>
        <v>0</v>
      </c>
      <c r="BB34" s="69" t="str">
        <f t="shared" si="57"/>
        <v>0</v>
      </c>
      <c r="BC34" s="69" t="str">
        <f t="shared" si="57"/>
        <v>0</v>
      </c>
      <c r="BD34" s="201" t="str">
        <f t="shared" si="57"/>
        <v>0</v>
      </c>
      <c r="BE34" s="201" t="str">
        <f t="shared" si="57"/>
        <v>0</v>
      </c>
      <c r="BF34" s="201" t="str">
        <f t="shared" si="57"/>
        <v>0</v>
      </c>
      <c r="BG34" s="284" t="str">
        <f t="shared" si="58"/>
        <v>0</v>
      </c>
      <c r="BH34" s="221" t="str">
        <f t="shared" si="59"/>
        <v>0</v>
      </c>
      <c r="BI34" s="221">
        <f t="shared" si="59"/>
        <v>-2</v>
      </c>
      <c r="BJ34" s="221">
        <f t="shared" si="60"/>
        <v>16</v>
      </c>
      <c r="BK34" s="221">
        <f t="shared" si="61"/>
        <v>-1</v>
      </c>
      <c r="BL34" s="221">
        <f t="shared" si="62"/>
        <v>6</v>
      </c>
      <c r="BM34" s="221">
        <f t="shared" si="63"/>
        <v>-2</v>
      </c>
      <c r="BN34" s="221">
        <f t="shared" si="64"/>
        <v>1</v>
      </c>
      <c r="BO34" s="221">
        <f t="shared" si="65"/>
        <v>5</v>
      </c>
      <c r="BP34" s="221" t="str">
        <f t="shared" si="66"/>
        <v>0</v>
      </c>
      <c r="BQ34" s="221">
        <f t="shared" si="67"/>
        <v>-2</v>
      </c>
      <c r="BR34" s="302">
        <f t="shared" si="68"/>
        <v>-8</v>
      </c>
      <c r="BS34" s="340">
        <f t="shared" si="69"/>
        <v>-4</v>
      </c>
      <c r="BT34" s="221">
        <f t="shared" si="69"/>
        <v>-1</v>
      </c>
      <c r="BU34" s="221">
        <f t="shared" si="69"/>
        <v>-1</v>
      </c>
      <c r="BV34" s="221">
        <f t="shared" si="69"/>
        <v>-1</v>
      </c>
      <c r="BW34" s="302">
        <f t="shared" si="69"/>
        <v>7</v>
      </c>
    </row>
    <row r="35" spans="1:75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/>
      <c r="AQ35" s="201"/>
      <c r="AR35" s="201"/>
      <c r="AS35" s="201"/>
      <c r="AT35" s="201"/>
      <c r="AU35" s="201"/>
      <c r="AV35" s="152"/>
      <c r="AW35" s="69" t="str">
        <f t="shared" si="57"/>
        <v>0</v>
      </c>
      <c r="AX35" s="69" t="str">
        <f t="shared" si="57"/>
        <v>0</v>
      </c>
      <c r="AY35" s="69" t="str">
        <f t="shared" si="57"/>
        <v>0</v>
      </c>
      <c r="AZ35" s="69" t="str">
        <f t="shared" si="57"/>
        <v>0</v>
      </c>
      <c r="BA35" s="67" t="str">
        <f t="shared" si="57"/>
        <v>0</v>
      </c>
      <c r="BB35" s="69" t="str">
        <f t="shared" si="57"/>
        <v>0</v>
      </c>
      <c r="BC35" s="69" t="str">
        <f t="shared" si="57"/>
        <v>0</v>
      </c>
      <c r="BD35" s="201" t="str">
        <f t="shared" si="57"/>
        <v>0</v>
      </c>
      <c r="BE35" s="201" t="str">
        <f t="shared" si="57"/>
        <v>0</v>
      </c>
      <c r="BF35" s="201" t="str">
        <f t="shared" si="57"/>
        <v>0</v>
      </c>
      <c r="BG35" s="284" t="str">
        <f t="shared" si="58"/>
        <v>0</v>
      </c>
      <c r="BH35" s="221" t="str">
        <f t="shared" si="59"/>
        <v>0</v>
      </c>
      <c r="BI35" s="221">
        <f t="shared" si="59"/>
        <v>4</v>
      </c>
      <c r="BJ35" s="221">
        <f t="shared" si="60"/>
        <v>2</v>
      </c>
      <c r="BK35" s="221">
        <f t="shared" si="61"/>
        <v>-1</v>
      </c>
      <c r="BL35" s="221" t="str">
        <f t="shared" si="62"/>
        <v>0</v>
      </c>
      <c r="BM35" s="221" t="str">
        <f t="shared" si="63"/>
        <v>0</v>
      </c>
      <c r="BN35" s="221" t="str">
        <f t="shared" si="64"/>
        <v>0</v>
      </c>
      <c r="BO35" s="221" t="str">
        <f t="shared" si="65"/>
        <v>0</v>
      </c>
      <c r="BP35" s="221" t="str">
        <f t="shared" si="66"/>
        <v>0</v>
      </c>
      <c r="BQ35" s="221">
        <f t="shared" si="67"/>
        <v>0</v>
      </c>
      <c r="BR35" s="302" t="str">
        <f t="shared" si="68"/>
        <v>0</v>
      </c>
      <c r="BS35" s="340">
        <f t="shared" si="69"/>
        <v>-1</v>
      </c>
      <c r="BT35" s="221">
        <f t="shared" si="69"/>
        <v>-2</v>
      </c>
      <c r="BU35" s="221">
        <f t="shared" si="69"/>
        <v>-2</v>
      </c>
      <c r="BV35" s="221">
        <f t="shared" si="69"/>
        <v>-3</v>
      </c>
      <c r="BW35" s="302">
        <f t="shared" si="69"/>
        <v>1</v>
      </c>
    </row>
    <row r="36" spans="1:75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70">SUM(O31:O35)</f>
        <v>1489</v>
      </c>
      <c r="P36" s="69">
        <f t="shared" si="70"/>
        <v>1573</v>
      </c>
      <c r="Q36" s="69">
        <f t="shared" si="70"/>
        <v>1397</v>
      </c>
      <c r="R36" s="69">
        <f t="shared" si="70"/>
        <v>1006</v>
      </c>
      <c r="S36" s="69">
        <f t="shared" si="70"/>
        <v>846</v>
      </c>
      <c r="T36" s="69">
        <f t="shared" si="70"/>
        <v>689</v>
      </c>
      <c r="U36" s="69">
        <f t="shared" si="70"/>
        <v>727</v>
      </c>
      <c r="V36" s="201">
        <f t="shared" si="70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/>
      <c r="AQ36" s="201"/>
      <c r="AR36" s="201"/>
      <c r="AS36" s="201"/>
      <c r="AT36" s="201"/>
      <c r="AU36" s="201"/>
      <c r="AV36" s="152"/>
      <c r="AW36" s="69">
        <f t="shared" ref="AW36:BE36" si="71">IF(C36=0,"0",C36-O36)</f>
        <v>-105</v>
      </c>
      <c r="AX36" s="69">
        <f t="shared" si="71"/>
        <v>-129</v>
      </c>
      <c r="AY36" s="69">
        <f t="shared" si="71"/>
        <v>72</v>
      </c>
      <c r="AZ36" s="69">
        <f t="shared" si="71"/>
        <v>229</v>
      </c>
      <c r="BA36" s="67">
        <f t="shared" si="71"/>
        <v>218</v>
      </c>
      <c r="BB36" s="69">
        <f t="shared" si="71"/>
        <v>118</v>
      </c>
      <c r="BC36" s="69">
        <f t="shared" si="71"/>
        <v>74</v>
      </c>
      <c r="BD36" s="201">
        <f t="shared" si="71"/>
        <v>90</v>
      </c>
      <c r="BE36" s="201">
        <f t="shared" si="71"/>
        <v>109</v>
      </c>
      <c r="BF36" s="201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72">SUM(BJ31:BJ35)</f>
        <v>208</v>
      </c>
      <c r="BK36" s="221">
        <f t="shared" si="72"/>
        <v>31</v>
      </c>
      <c r="BL36" s="221">
        <f t="shared" si="72"/>
        <v>131</v>
      </c>
      <c r="BM36" s="221">
        <f t="shared" si="72"/>
        <v>138</v>
      </c>
      <c r="BN36" s="221">
        <f t="shared" si="72"/>
        <v>64</v>
      </c>
      <c r="BO36" s="221">
        <f t="shared" si="72"/>
        <v>61</v>
      </c>
      <c r="BP36" s="221">
        <f t="shared" si="72"/>
        <v>76</v>
      </c>
      <c r="BQ36" s="221">
        <f t="shared" si="72"/>
        <v>-83</v>
      </c>
      <c r="BR36" s="302">
        <f t="shared" si="72"/>
        <v>-36</v>
      </c>
      <c r="BS36" s="340">
        <f t="shared" ref="BS36:BT36" si="73">SUM(BS31:BS35)</f>
        <v>-18</v>
      </c>
      <c r="BT36" s="221">
        <f t="shared" si="73"/>
        <v>-264</v>
      </c>
      <c r="BU36" s="221">
        <f t="shared" ref="BU36:BW36" si="74">SUM(BU31:BU35)</f>
        <v>-305</v>
      </c>
      <c r="BV36" s="221">
        <f t="shared" si="74"/>
        <v>-112</v>
      </c>
      <c r="BW36" s="302">
        <f t="shared" si="74"/>
        <v>152</v>
      </c>
    </row>
    <row r="37" spans="1:75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201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40"/>
      <c r="BT37" s="221"/>
      <c r="BU37" s="221"/>
      <c r="BV37" s="221"/>
      <c r="BW37" s="302"/>
    </row>
    <row r="38" spans="1:75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/>
      <c r="AQ38" s="201"/>
      <c r="AR38" s="201"/>
      <c r="AS38" s="201"/>
      <c r="AT38" s="201"/>
      <c r="AU38" s="201"/>
      <c r="AV38" s="152"/>
      <c r="AW38" s="69" t="str">
        <f t="shared" ref="AW38:BF42" si="75">IF(C38=0,"0",C38-O38)</f>
        <v>0</v>
      </c>
      <c r="AX38" s="69" t="str">
        <f t="shared" si="75"/>
        <v>0</v>
      </c>
      <c r="AY38" s="69" t="str">
        <f t="shared" si="75"/>
        <v>0</v>
      </c>
      <c r="AZ38" s="69" t="str">
        <f t="shared" si="75"/>
        <v>0</v>
      </c>
      <c r="BA38" s="67" t="str">
        <f t="shared" si="75"/>
        <v>0</v>
      </c>
      <c r="BB38" s="69" t="str">
        <f t="shared" si="75"/>
        <v>0</v>
      </c>
      <c r="BC38" s="69" t="str">
        <f t="shared" si="75"/>
        <v>0</v>
      </c>
      <c r="BD38" s="201" t="str">
        <f t="shared" si="75"/>
        <v>0</v>
      </c>
      <c r="BE38" s="201" t="str">
        <f t="shared" si="75"/>
        <v>0</v>
      </c>
      <c r="BF38" s="201" t="str">
        <f t="shared" si="75"/>
        <v>0</v>
      </c>
      <c r="BG38" s="284" t="str">
        <f t="shared" ref="BG38:BG42" si="76">IF(M38=0,"0",M38-Y38)</f>
        <v>0</v>
      </c>
      <c r="BH38" s="221" t="str">
        <f t="shared" ref="BH38:BI42" si="77">IF(N38=0,"0",N38-Z38)</f>
        <v>0</v>
      </c>
      <c r="BI38" s="221">
        <f t="shared" si="77"/>
        <v>-404</v>
      </c>
      <c r="BJ38" s="221">
        <f t="shared" ref="BJ38:BJ42" si="78">IF(P38=0,"0",P38-AB38)</f>
        <v>-141</v>
      </c>
      <c r="BK38" s="221">
        <f t="shared" ref="BK38:BK42" si="79">IF(Q38=0,"0",Q38-AC38)</f>
        <v>-91</v>
      </c>
      <c r="BL38" s="221">
        <f t="shared" ref="BL38:BL42" si="80">IF(R38=0,"0",R38-AD38)</f>
        <v>-271</v>
      </c>
      <c r="BM38" s="221">
        <f t="shared" ref="BM38:BM42" si="81">IF(S38=0,"0",S38-AE38)</f>
        <v>142</v>
      </c>
      <c r="BN38" s="221">
        <f t="shared" ref="BN38:BN42" si="82">IF(T38=0,"0",T38-AF38)</f>
        <v>257</v>
      </c>
      <c r="BO38" s="221">
        <f t="shared" ref="BO38:BO42" si="83">IF(U38=0,"0",U38-AG38)</f>
        <v>312</v>
      </c>
      <c r="BP38" s="221">
        <f t="shared" ref="BP38:BP42" si="84">IF(V38=0,"0",V38-AH38)</f>
        <v>546</v>
      </c>
      <c r="BQ38" s="221">
        <f t="shared" ref="BQ38:BQ42" si="85">IF(W38=0,"0",W38-AI38)</f>
        <v>438</v>
      </c>
      <c r="BR38" s="302">
        <f t="shared" ref="BR38:BR42" si="86">IF(X38=0,"0",X38-AJ38)</f>
        <v>556</v>
      </c>
      <c r="BS38" s="340">
        <f t="shared" ref="BS38:BW42" si="87">IF(AK38=0,"0",Y38-AK38)</f>
        <v>585</v>
      </c>
      <c r="BT38" s="221">
        <f t="shared" si="87"/>
        <v>744</v>
      </c>
      <c r="BU38" s="221">
        <f t="shared" si="87"/>
        <v>606</v>
      </c>
      <c r="BV38" s="221">
        <f t="shared" si="87"/>
        <v>606</v>
      </c>
      <c r="BW38" s="302">
        <f t="shared" si="87"/>
        <v>729</v>
      </c>
    </row>
    <row r="39" spans="1:75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/>
      <c r="AQ39" s="201"/>
      <c r="AR39" s="201"/>
      <c r="AS39" s="201"/>
      <c r="AT39" s="201"/>
      <c r="AU39" s="201"/>
      <c r="AV39" s="152"/>
      <c r="AW39" s="69" t="str">
        <f t="shared" si="75"/>
        <v>0</v>
      </c>
      <c r="AX39" s="69" t="str">
        <f t="shared" si="75"/>
        <v>0</v>
      </c>
      <c r="AY39" s="69" t="str">
        <f t="shared" si="75"/>
        <v>0</v>
      </c>
      <c r="AZ39" s="69" t="str">
        <f t="shared" si="75"/>
        <v>0</v>
      </c>
      <c r="BA39" s="67" t="str">
        <f t="shared" si="75"/>
        <v>0</v>
      </c>
      <c r="BB39" s="69" t="str">
        <f t="shared" si="75"/>
        <v>0</v>
      </c>
      <c r="BC39" s="69" t="str">
        <f t="shared" si="75"/>
        <v>0</v>
      </c>
      <c r="BD39" s="201" t="str">
        <f t="shared" si="75"/>
        <v>0</v>
      </c>
      <c r="BE39" s="201" t="str">
        <f t="shared" si="75"/>
        <v>0</v>
      </c>
      <c r="BF39" s="201" t="str">
        <f t="shared" si="75"/>
        <v>0</v>
      </c>
      <c r="BG39" s="284" t="str">
        <f t="shared" si="76"/>
        <v>0</v>
      </c>
      <c r="BH39" s="221" t="str">
        <f t="shared" si="77"/>
        <v>0</v>
      </c>
      <c r="BI39" s="221">
        <f t="shared" si="77"/>
        <v>-95</v>
      </c>
      <c r="BJ39" s="221">
        <f t="shared" si="78"/>
        <v>-87</v>
      </c>
      <c r="BK39" s="221">
        <f t="shared" si="79"/>
        <v>-90</v>
      </c>
      <c r="BL39" s="221">
        <f t="shared" si="80"/>
        <v>-36</v>
      </c>
      <c r="BM39" s="221">
        <f t="shared" si="81"/>
        <v>-532</v>
      </c>
      <c r="BN39" s="221">
        <f t="shared" si="82"/>
        <v>-384</v>
      </c>
      <c r="BO39" s="221">
        <f t="shared" si="83"/>
        <v>-384</v>
      </c>
      <c r="BP39" s="221">
        <f t="shared" si="84"/>
        <v>-190</v>
      </c>
      <c r="BQ39" s="221">
        <f t="shared" si="85"/>
        <v>4</v>
      </c>
      <c r="BR39" s="302">
        <f t="shared" si="86"/>
        <v>217</v>
      </c>
      <c r="BS39" s="340">
        <f t="shared" si="87"/>
        <v>160</v>
      </c>
      <c r="BT39" s="221">
        <f t="shared" si="87"/>
        <v>180</v>
      </c>
      <c r="BU39" s="221">
        <f t="shared" si="87"/>
        <v>69</v>
      </c>
      <c r="BV39" s="221">
        <f t="shared" si="87"/>
        <v>48</v>
      </c>
      <c r="BW39" s="302">
        <f t="shared" si="87"/>
        <v>-72</v>
      </c>
    </row>
    <row r="40" spans="1:75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/>
      <c r="AQ40" s="201"/>
      <c r="AR40" s="201"/>
      <c r="AS40" s="201"/>
      <c r="AT40" s="201"/>
      <c r="AU40" s="201"/>
      <c r="AV40" s="152"/>
      <c r="AW40" s="69" t="str">
        <f t="shared" si="75"/>
        <v>0</v>
      </c>
      <c r="AX40" s="69" t="str">
        <f t="shared" si="75"/>
        <v>0</v>
      </c>
      <c r="AY40" s="69" t="str">
        <f t="shared" si="75"/>
        <v>0</v>
      </c>
      <c r="AZ40" s="69" t="str">
        <f t="shared" si="75"/>
        <v>0</v>
      </c>
      <c r="BA40" s="67" t="str">
        <f t="shared" si="75"/>
        <v>0</v>
      </c>
      <c r="BB40" s="69" t="str">
        <f t="shared" si="75"/>
        <v>0</v>
      </c>
      <c r="BC40" s="69" t="str">
        <f t="shared" si="75"/>
        <v>0</v>
      </c>
      <c r="BD40" s="201" t="str">
        <f t="shared" si="75"/>
        <v>0</v>
      </c>
      <c r="BE40" s="201" t="str">
        <f t="shared" si="75"/>
        <v>0</v>
      </c>
      <c r="BF40" s="201" t="str">
        <f t="shared" si="75"/>
        <v>0</v>
      </c>
      <c r="BG40" s="284" t="str">
        <f t="shared" si="76"/>
        <v>0</v>
      </c>
      <c r="BH40" s="221" t="str">
        <f t="shared" si="77"/>
        <v>0</v>
      </c>
      <c r="BI40" s="221">
        <f t="shared" si="77"/>
        <v>-25</v>
      </c>
      <c r="BJ40" s="221">
        <f t="shared" si="78"/>
        <v>7</v>
      </c>
      <c r="BK40" s="221">
        <f t="shared" si="79"/>
        <v>34</v>
      </c>
      <c r="BL40" s="221">
        <f t="shared" si="80"/>
        <v>42</v>
      </c>
      <c r="BM40" s="221">
        <f t="shared" si="81"/>
        <v>31</v>
      </c>
      <c r="BN40" s="221">
        <f t="shared" si="82"/>
        <v>36</v>
      </c>
      <c r="BO40" s="221">
        <f t="shared" si="83"/>
        <v>45</v>
      </c>
      <c r="BP40" s="221">
        <f t="shared" si="84"/>
        <v>42</v>
      </c>
      <c r="BQ40" s="221">
        <f t="shared" si="85"/>
        <v>19</v>
      </c>
      <c r="BR40" s="302">
        <f t="shared" si="86"/>
        <v>30</v>
      </c>
      <c r="BS40" s="340">
        <f t="shared" si="87"/>
        <v>26</v>
      </c>
      <c r="BT40" s="221">
        <f t="shared" si="87"/>
        <v>27</v>
      </c>
      <c r="BU40" s="221">
        <f t="shared" si="87"/>
        <v>12</v>
      </c>
      <c r="BV40" s="221">
        <f t="shared" si="87"/>
        <v>7</v>
      </c>
      <c r="BW40" s="302">
        <f t="shared" si="87"/>
        <v>25</v>
      </c>
    </row>
    <row r="41" spans="1:75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/>
      <c r="AQ41" s="201"/>
      <c r="AR41" s="201"/>
      <c r="AS41" s="201"/>
      <c r="AT41" s="201"/>
      <c r="AU41" s="201"/>
      <c r="AV41" s="152"/>
      <c r="AW41" s="69" t="str">
        <f t="shared" si="75"/>
        <v>0</v>
      </c>
      <c r="AX41" s="69" t="str">
        <f t="shared" si="75"/>
        <v>0</v>
      </c>
      <c r="AY41" s="69" t="str">
        <f t="shared" si="75"/>
        <v>0</v>
      </c>
      <c r="AZ41" s="69" t="str">
        <f t="shared" si="75"/>
        <v>0</v>
      </c>
      <c r="BA41" s="67" t="str">
        <f t="shared" si="75"/>
        <v>0</v>
      </c>
      <c r="BB41" s="69" t="str">
        <f t="shared" si="75"/>
        <v>0</v>
      </c>
      <c r="BC41" s="69" t="str">
        <f t="shared" si="75"/>
        <v>0</v>
      </c>
      <c r="BD41" s="201" t="str">
        <f t="shared" si="75"/>
        <v>0</v>
      </c>
      <c r="BE41" s="201" t="str">
        <f t="shared" si="75"/>
        <v>0</v>
      </c>
      <c r="BF41" s="201" t="str">
        <f t="shared" si="75"/>
        <v>0</v>
      </c>
      <c r="BG41" s="284" t="str">
        <f t="shared" si="76"/>
        <v>0</v>
      </c>
      <c r="BH41" s="221" t="str">
        <f t="shared" si="77"/>
        <v>0</v>
      </c>
      <c r="BI41" s="221">
        <f t="shared" si="77"/>
        <v>2</v>
      </c>
      <c r="BJ41" s="221">
        <f t="shared" si="78"/>
        <v>0</v>
      </c>
      <c r="BK41" s="221">
        <f t="shared" si="79"/>
        <v>6</v>
      </c>
      <c r="BL41" s="221">
        <f t="shared" si="80"/>
        <v>5</v>
      </c>
      <c r="BM41" s="221">
        <f t="shared" si="81"/>
        <v>1</v>
      </c>
      <c r="BN41" s="221">
        <f t="shared" si="82"/>
        <v>6</v>
      </c>
      <c r="BO41" s="221">
        <f t="shared" si="83"/>
        <v>2</v>
      </c>
      <c r="BP41" s="221">
        <f t="shared" si="84"/>
        <v>0</v>
      </c>
      <c r="BQ41" s="221">
        <f t="shared" si="85"/>
        <v>0</v>
      </c>
      <c r="BR41" s="302">
        <f t="shared" si="86"/>
        <v>2</v>
      </c>
      <c r="BS41" s="340">
        <f t="shared" si="87"/>
        <v>0</v>
      </c>
      <c r="BT41" s="221">
        <f t="shared" si="87"/>
        <v>-1</v>
      </c>
      <c r="BU41" s="221">
        <f t="shared" si="87"/>
        <v>0</v>
      </c>
      <c r="BV41" s="221">
        <f t="shared" si="87"/>
        <v>0</v>
      </c>
      <c r="BW41" s="302">
        <f t="shared" si="87"/>
        <v>3</v>
      </c>
    </row>
    <row r="42" spans="1:75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/>
      <c r="AQ42" s="201"/>
      <c r="AR42" s="201"/>
      <c r="AS42" s="201"/>
      <c r="AT42" s="201"/>
      <c r="AU42" s="201"/>
      <c r="AV42" s="152"/>
      <c r="AW42" s="69" t="str">
        <f t="shared" si="75"/>
        <v>0</v>
      </c>
      <c r="AX42" s="69" t="str">
        <f t="shared" si="75"/>
        <v>0</v>
      </c>
      <c r="AY42" s="69" t="str">
        <f t="shared" si="75"/>
        <v>0</v>
      </c>
      <c r="AZ42" s="69" t="str">
        <f t="shared" si="75"/>
        <v>0</v>
      </c>
      <c r="BA42" s="67" t="str">
        <f t="shared" si="75"/>
        <v>0</v>
      </c>
      <c r="BB42" s="69" t="str">
        <f t="shared" si="75"/>
        <v>0</v>
      </c>
      <c r="BC42" s="69" t="str">
        <f t="shared" si="75"/>
        <v>0</v>
      </c>
      <c r="BD42" s="201" t="str">
        <f t="shared" si="75"/>
        <v>0</v>
      </c>
      <c r="BE42" s="201" t="str">
        <f t="shared" si="75"/>
        <v>0</v>
      </c>
      <c r="BF42" s="201" t="str">
        <f t="shared" si="75"/>
        <v>0</v>
      </c>
      <c r="BG42" s="284" t="str">
        <f t="shared" si="76"/>
        <v>0</v>
      </c>
      <c r="BH42" s="221" t="str">
        <f t="shared" si="77"/>
        <v>0</v>
      </c>
      <c r="BI42" s="221">
        <f t="shared" si="77"/>
        <v>1</v>
      </c>
      <c r="BJ42" s="221" t="str">
        <f t="shared" si="78"/>
        <v>0</v>
      </c>
      <c r="BK42" s="221" t="str">
        <f t="shared" si="79"/>
        <v>0</v>
      </c>
      <c r="BL42" s="221" t="str">
        <f t="shared" si="80"/>
        <v>0</v>
      </c>
      <c r="BM42" s="221" t="str">
        <f t="shared" si="81"/>
        <v>0</v>
      </c>
      <c r="BN42" s="221" t="str">
        <f t="shared" si="82"/>
        <v>0</v>
      </c>
      <c r="BO42" s="221" t="str">
        <f t="shared" si="83"/>
        <v>0</v>
      </c>
      <c r="BP42" s="221" t="str">
        <f t="shared" si="84"/>
        <v>0</v>
      </c>
      <c r="BQ42" s="221" t="str">
        <f t="shared" si="85"/>
        <v>0</v>
      </c>
      <c r="BR42" s="302" t="str">
        <f t="shared" si="86"/>
        <v>0</v>
      </c>
      <c r="BS42" s="340">
        <f t="shared" si="87"/>
        <v>-1</v>
      </c>
      <c r="BT42" s="221" t="str">
        <f t="shared" si="87"/>
        <v>0</v>
      </c>
      <c r="BU42" s="221" t="str">
        <f t="shared" si="87"/>
        <v>0</v>
      </c>
      <c r="BV42" s="221" t="str">
        <f t="shared" si="87"/>
        <v>0</v>
      </c>
      <c r="BW42" s="302">
        <f t="shared" si="87"/>
        <v>0</v>
      </c>
    </row>
    <row r="43" spans="1:75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88">SUM(O38:O42)</f>
        <v>2963</v>
      </c>
      <c r="P43" s="59">
        <f t="shared" si="88"/>
        <v>3549</v>
      </c>
      <c r="Q43" s="59">
        <f t="shared" si="88"/>
        <v>4049</v>
      </c>
      <c r="R43" s="59">
        <f t="shared" si="88"/>
        <v>4107</v>
      </c>
      <c r="S43" s="59">
        <f t="shared" si="88"/>
        <v>3778</v>
      </c>
      <c r="T43" s="59">
        <f t="shared" si="88"/>
        <v>3839</v>
      </c>
      <c r="U43" s="59">
        <f t="shared" si="88"/>
        <v>3695</v>
      </c>
      <c r="V43" s="208">
        <f t="shared" si="88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/>
      <c r="AQ43" s="329"/>
      <c r="AR43" s="329"/>
      <c r="AS43" s="329"/>
      <c r="AT43" s="329"/>
      <c r="AU43" s="329"/>
      <c r="AV43" s="153"/>
      <c r="AW43" s="59">
        <f t="shared" ref="AW43:BE43" si="89">IF(C43=0,"0",C43-O43)</f>
        <v>28</v>
      </c>
      <c r="AX43" s="178">
        <f t="shared" si="89"/>
        <v>-363</v>
      </c>
      <c r="AY43" s="178">
        <f t="shared" si="89"/>
        <v>-716</v>
      </c>
      <c r="AZ43" s="178">
        <f t="shared" si="89"/>
        <v>-452</v>
      </c>
      <c r="BA43" s="178">
        <f t="shared" si="89"/>
        <v>-122</v>
      </c>
      <c r="BB43" s="178">
        <f t="shared" si="89"/>
        <v>-153</v>
      </c>
      <c r="BC43" s="178">
        <f t="shared" si="89"/>
        <v>-342</v>
      </c>
      <c r="BD43" s="228">
        <f t="shared" si="89"/>
        <v>-799</v>
      </c>
      <c r="BE43" s="228">
        <f t="shared" si="89"/>
        <v>-682</v>
      </c>
      <c r="BF43" s="228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90">SUM(BJ38:BJ42)</f>
        <v>-221</v>
      </c>
      <c r="BK43" s="228">
        <f t="shared" si="90"/>
        <v>-141</v>
      </c>
      <c r="BL43" s="228">
        <f t="shared" si="90"/>
        <v>-260</v>
      </c>
      <c r="BM43" s="228">
        <f t="shared" si="90"/>
        <v>-358</v>
      </c>
      <c r="BN43" s="228">
        <f t="shared" si="90"/>
        <v>-85</v>
      </c>
      <c r="BO43" s="228">
        <f t="shared" si="90"/>
        <v>-25</v>
      </c>
      <c r="BP43" s="208">
        <f t="shared" si="90"/>
        <v>398</v>
      </c>
      <c r="BQ43" s="329">
        <f t="shared" si="90"/>
        <v>461</v>
      </c>
      <c r="BR43" s="146">
        <f t="shared" si="90"/>
        <v>805</v>
      </c>
      <c r="BS43" s="110">
        <f t="shared" ref="BS43:BT43" si="91">SUM(BS38:BS42)</f>
        <v>770</v>
      </c>
      <c r="BT43" s="329">
        <f t="shared" si="91"/>
        <v>950</v>
      </c>
      <c r="BU43" s="329">
        <f t="shared" ref="BU43:BW43" si="92">SUM(BU38:BU42)</f>
        <v>687</v>
      </c>
      <c r="BV43" s="329">
        <f t="shared" si="92"/>
        <v>661</v>
      </c>
      <c r="BW43" s="146">
        <f t="shared" si="92"/>
        <v>685</v>
      </c>
    </row>
    <row r="44" spans="1:75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279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2"/>
      <c r="BT44" s="270"/>
      <c r="BU44" s="270"/>
      <c r="BV44" s="270"/>
      <c r="BW44" s="303"/>
    </row>
    <row r="45" spans="1:75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/>
      <c r="AQ45" s="98"/>
      <c r="AR45" s="98"/>
      <c r="AS45" s="98"/>
      <c r="AT45" s="98"/>
      <c r="AU45" s="98"/>
      <c r="AV45" s="155"/>
      <c r="AW45" s="74">
        <f t="shared" ref="AW45:BF49" si="93">IF(C45=0,0,C45-O45)</f>
        <v>0</v>
      </c>
      <c r="AX45" s="74">
        <f t="shared" si="93"/>
        <v>0</v>
      </c>
      <c r="AY45" s="74">
        <f t="shared" si="93"/>
        <v>0</v>
      </c>
      <c r="AZ45" s="74">
        <f t="shared" si="93"/>
        <v>0</v>
      </c>
      <c r="BA45" s="73">
        <f t="shared" si="93"/>
        <v>0</v>
      </c>
      <c r="BB45" s="74">
        <f t="shared" si="93"/>
        <v>0</v>
      </c>
      <c r="BC45" s="74">
        <f t="shared" si="93"/>
        <v>0</v>
      </c>
      <c r="BD45" s="98">
        <f t="shared" si="93"/>
        <v>0</v>
      </c>
      <c r="BE45" s="98">
        <f t="shared" si="93"/>
        <v>0</v>
      </c>
      <c r="BF45" s="98">
        <f t="shared" si="93"/>
        <v>0</v>
      </c>
      <c r="BG45" s="272">
        <f t="shared" ref="BG45:BG49" si="94">IF(M45=0,0,M45-Y45)</f>
        <v>0</v>
      </c>
      <c r="BH45" s="270">
        <f t="shared" ref="BH45:BI49" si="95">IF(N45=0,0,N45-Z45)</f>
        <v>0</v>
      </c>
      <c r="BI45" s="270">
        <f t="shared" si="95"/>
        <v>-196541.19000000029</v>
      </c>
      <c r="BJ45" s="270">
        <f t="shared" ref="BJ45:BJ49" si="96">IF(P45=0,0,P45-AB45)</f>
        <v>-306228.70000000135</v>
      </c>
      <c r="BK45" s="270">
        <f t="shared" ref="BK45:BK49" si="97">IF(Q45=0,0,Q45-AC45)</f>
        <v>-53816.799999997835</v>
      </c>
      <c r="BL45" s="270">
        <f t="shared" ref="BL45:BL49" si="98">IF(R45=0,0,R45-AD45)</f>
        <v>-31223.230000000796</v>
      </c>
      <c r="BM45" s="270">
        <f t="shared" ref="BM45:BM49" si="99">IF(S45=0,0,S45-AE45)</f>
        <v>4130.8199999993376</v>
      </c>
      <c r="BN45" s="270">
        <f t="shared" ref="BN45:BN49" si="100">IF(T45=0,0,T45-AF45)</f>
        <v>-15523.370000001029</v>
      </c>
      <c r="BO45" s="270">
        <f t="shared" ref="BO45:BO49" si="101">IF(U45=0,0,U45-AG45)</f>
        <v>-4984.000000000291</v>
      </c>
      <c r="BP45" s="270">
        <f t="shared" ref="BP45:BP49" si="102">IF(V45=0,0,V45-AH45)</f>
        <v>-2842.4800000003888</v>
      </c>
      <c r="BQ45" s="270">
        <f t="shared" ref="BQ45:BQ49" si="103">IF(W45=0,0,W45-AI45)</f>
        <v>12142.27999999949</v>
      </c>
      <c r="BR45" s="303">
        <f t="shared" ref="BR45:BR49" si="104">IF(X45=0,0,X45-AJ45)</f>
        <v>7608.2499999992433</v>
      </c>
      <c r="BS45" s="342">
        <f t="shared" ref="BS45:BW49" si="105">IF(AK45=0,0,Y45-AK45)</f>
        <v>-20214.609999999055</v>
      </c>
      <c r="BT45" s="270">
        <f t="shared" si="105"/>
        <v>-32253.43000000203</v>
      </c>
      <c r="BU45" s="270">
        <f t="shared" si="105"/>
        <v>-62664.229999999632</v>
      </c>
      <c r="BV45" s="270">
        <f t="shared" si="105"/>
        <v>21260.709999998217</v>
      </c>
      <c r="BW45" s="303">
        <f t="shared" si="105"/>
        <v>-66463.129999999772</v>
      </c>
    </row>
    <row r="46" spans="1:75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/>
      <c r="AQ46" s="98"/>
      <c r="AR46" s="98"/>
      <c r="AS46" s="98"/>
      <c r="AT46" s="98"/>
      <c r="AU46" s="98"/>
      <c r="AV46" s="155"/>
      <c r="AW46" s="74">
        <f t="shared" si="93"/>
        <v>0</v>
      </c>
      <c r="AX46" s="74">
        <f t="shared" si="93"/>
        <v>0</v>
      </c>
      <c r="AY46" s="74">
        <f t="shared" si="93"/>
        <v>0</v>
      </c>
      <c r="AZ46" s="74">
        <f t="shared" si="93"/>
        <v>0</v>
      </c>
      <c r="BA46" s="73">
        <f t="shared" si="93"/>
        <v>0</v>
      </c>
      <c r="BB46" s="74">
        <f t="shared" si="93"/>
        <v>0</v>
      </c>
      <c r="BC46" s="74">
        <f t="shared" si="93"/>
        <v>0</v>
      </c>
      <c r="BD46" s="98">
        <f t="shared" si="93"/>
        <v>0</v>
      </c>
      <c r="BE46" s="98">
        <f t="shared" si="93"/>
        <v>0</v>
      </c>
      <c r="BF46" s="98">
        <f t="shared" si="93"/>
        <v>0</v>
      </c>
      <c r="BG46" s="272">
        <f t="shared" si="94"/>
        <v>0</v>
      </c>
      <c r="BH46" s="270">
        <f t="shared" si="95"/>
        <v>0</v>
      </c>
      <c r="BI46" s="270">
        <f t="shared" si="95"/>
        <v>-119753.66999999946</v>
      </c>
      <c r="BJ46" s="270">
        <f t="shared" si="96"/>
        <v>-196844.53000000055</v>
      </c>
      <c r="BK46" s="270">
        <f t="shared" si="97"/>
        <v>-55252.420000000624</v>
      </c>
      <c r="BL46" s="270">
        <f t="shared" si="98"/>
        <v>1673.1799999997893</v>
      </c>
      <c r="BM46" s="270">
        <f t="shared" si="99"/>
        <v>-35652.820000000502</v>
      </c>
      <c r="BN46" s="270">
        <f t="shared" si="100"/>
        <v>-84225.709999999701</v>
      </c>
      <c r="BO46" s="270">
        <f t="shared" si="101"/>
        <v>-47910.619999999828</v>
      </c>
      <c r="BP46" s="270">
        <f t="shared" si="102"/>
        <v>-18360.680000000022</v>
      </c>
      <c r="BQ46" s="270">
        <f t="shared" si="103"/>
        <v>-28425.350000000297</v>
      </c>
      <c r="BR46" s="303">
        <f t="shared" si="104"/>
        <v>1500.9299999997311</v>
      </c>
      <c r="BS46" s="342">
        <f t="shared" si="105"/>
        <v>-79462.629999999306</v>
      </c>
      <c r="BT46" s="270">
        <f t="shared" si="105"/>
        <v>-99575.430000000109</v>
      </c>
      <c r="BU46" s="270">
        <f t="shared" si="105"/>
        <v>-146650.95000000187</v>
      </c>
      <c r="BV46" s="270">
        <f t="shared" si="105"/>
        <v>-73278.529999997932</v>
      </c>
      <c r="BW46" s="303">
        <f t="shared" si="105"/>
        <v>-134096.39999999793</v>
      </c>
    </row>
    <row r="47" spans="1:75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/>
      <c r="AQ47" s="98"/>
      <c r="AR47" s="98"/>
      <c r="AS47" s="98"/>
      <c r="AT47" s="98"/>
      <c r="AU47" s="98"/>
      <c r="AV47" s="155"/>
      <c r="AW47" s="74">
        <f t="shared" si="93"/>
        <v>0</v>
      </c>
      <c r="AX47" s="74">
        <f t="shared" si="93"/>
        <v>0</v>
      </c>
      <c r="AY47" s="74">
        <f t="shared" si="93"/>
        <v>0</v>
      </c>
      <c r="AZ47" s="74">
        <f t="shared" si="93"/>
        <v>0</v>
      </c>
      <c r="BA47" s="73">
        <f t="shared" si="93"/>
        <v>0</v>
      </c>
      <c r="BB47" s="74">
        <f t="shared" si="93"/>
        <v>0</v>
      </c>
      <c r="BC47" s="74">
        <f t="shared" si="93"/>
        <v>0</v>
      </c>
      <c r="BD47" s="98">
        <f t="shared" si="93"/>
        <v>0</v>
      </c>
      <c r="BE47" s="98">
        <f t="shared" si="93"/>
        <v>0</v>
      </c>
      <c r="BF47" s="98">
        <f t="shared" si="93"/>
        <v>0</v>
      </c>
      <c r="BG47" s="272">
        <f t="shared" si="94"/>
        <v>0</v>
      </c>
      <c r="BH47" s="270">
        <f t="shared" si="95"/>
        <v>0</v>
      </c>
      <c r="BI47" s="270">
        <f t="shared" si="95"/>
        <v>14819.540000000037</v>
      </c>
      <c r="BJ47" s="270">
        <f t="shared" si="96"/>
        <v>10062.819999999934</v>
      </c>
      <c r="BK47" s="270">
        <f t="shared" si="97"/>
        <v>18376.019999999975</v>
      </c>
      <c r="BL47" s="270">
        <f t="shared" si="98"/>
        <v>4228.0899999999965</v>
      </c>
      <c r="BM47" s="270">
        <f t="shared" si="99"/>
        <v>1132.130000000001</v>
      </c>
      <c r="BN47" s="270">
        <f t="shared" si="100"/>
        <v>2239.1199999999935</v>
      </c>
      <c r="BO47" s="270">
        <f t="shared" si="101"/>
        <v>-1771.5999999999967</v>
      </c>
      <c r="BP47" s="270">
        <f t="shared" si="102"/>
        <v>-985.64000000000487</v>
      </c>
      <c r="BQ47" s="270">
        <f t="shared" si="103"/>
        <v>-2779.8300000000163</v>
      </c>
      <c r="BR47" s="303">
        <f t="shared" si="104"/>
        <v>-7537.8999999999833</v>
      </c>
      <c r="BS47" s="342">
        <f t="shared" si="105"/>
        <v>-36994.199999999997</v>
      </c>
      <c r="BT47" s="270">
        <f t="shared" si="105"/>
        <v>-52561.840000000069</v>
      </c>
      <c r="BU47" s="270">
        <f t="shared" si="105"/>
        <v>-24548.85000000002</v>
      </c>
      <c r="BV47" s="270">
        <f t="shared" si="105"/>
        <v>1515.440000000046</v>
      </c>
      <c r="BW47" s="303">
        <f t="shared" si="105"/>
        <v>-18410.489999999947</v>
      </c>
    </row>
    <row r="48" spans="1:75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/>
      <c r="AQ48" s="98"/>
      <c r="AR48" s="98"/>
      <c r="AS48" s="98"/>
      <c r="AT48" s="98"/>
      <c r="AU48" s="98"/>
      <c r="AV48" s="155"/>
      <c r="AW48" s="74">
        <f t="shared" si="93"/>
        <v>0</v>
      </c>
      <c r="AX48" s="74">
        <f t="shared" si="93"/>
        <v>0</v>
      </c>
      <c r="AY48" s="74">
        <f t="shared" si="93"/>
        <v>0</v>
      </c>
      <c r="AZ48" s="74">
        <f t="shared" si="93"/>
        <v>0</v>
      </c>
      <c r="BA48" s="73">
        <f t="shared" si="93"/>
        <v>0</v>
      </c>
      <c r="BB48" s="74">
        <f t="shared" si="93"/>
        <v>0</v>
      </c>
      <c r="BC48" s="74">
        <f t="shared" si="93"/>
        <v>0</v>
      </c>
      <c r="BD48" s="98">
        <f t="shared" si="93"/>
        <v>0</v>
      </c>
      <c r="BE48" s="98">
        <f t="shared" si="93"/>
        <v>0</v>
      </c>
      <c r="BF48" s="98">
        <f t="shared" si="93"/>
        <v>0</v>
      </c>
      <c r="BG48" s="272">
        <f t="shared" si="94"/>
        <v>0</v>
      </c>
      <c r="BH48" s="270">
        <f t="shared" si="95"/>
        <v>0</v>
      </c>
      <c r="BI48" s="270">
        <f t="shared" si="95"/>
        <v>5054.489999999947</v>
      </c>
      <c r="BJ48" s="270">
        <f t="shared" si="96"/>
        <v>12816.679999999964</v>
      </c>
      <c r="BK48" s="270">
        <f t="shared" si="97"/>
        <v>-14354.050000000017</v>
      </c>
      <c r="BL48" s="270">
        <f t="shared" si="98"/>
        <v>8213.7700000000041</v>
      </c>
      <c r="BM48" s="270">
        <f t="shared" si="99"/>
        <v>-7147.5999999999985</v>
      </c>
      <c r="BN48" s="270">
        <f t="shared" si="100"/>
        <v>-5944.3600000000042</v>
      </c>
      <c r="BO48" s="270">
        <f t="shared" si="101"/>
        <v>-5466.9199999999928</v>
      </c>
      <c r="BP48" s="270">
        <f t="shared" si="102"/>
        <v>-73271.960000000006</v>
      </c>
      <c r="BQ48" s="270">
        <f t="shared" si="103"/>
        <v>2325.4499999999971</v>
      </c>
      <c r="BR48" s="303">
        <f t="shared" si="104"/>
        <v>-27790.569999999985</v>
      </c>
      <c r="BS48" s="342">
        <f t="shared" si="105"/>
        <v>-49455.41</v>
      </c>
      <c r="BT48" s="270">
        <f t="shared" si="105"/>
        <v>-42228.929999999993</v>
      </c>
      <c r="BU48" s="270">
        <f t="shared" si="105"/>
        <v>-44406.710000000036</v>
      </c>
      <c r="BV48" s="270">
        <f t="shared" si="105"/>
        <v>-5922.6300000000047</v>
      </c>
      <c r="BW48" s="303">
        <f t="shared" si="105"/>
        <v>9182.9200000000128</v>
      </c>
    </row>
    <row r="49" spans="1:75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/>
      <c r="AQ49" s="98"/>
      <c r="AR49" s="98"/>
      <c r="AS49" s="98"/>
      <c r="AT49" s="98"/>
      <c r="AU49" s="98"/>
      <c r="AV49" s="155"/>
      <c r="AW49" s="74">
        <f t="shared" si="93"/>
        <v>0</v>
      </c>
      <c r="AX49" s="74">
        <f t="shared" si="93"/>
        <v>0</v>
      </c>
      <c r="AY49" s="74">
        <f t="shared" si="93"/>
        <v>0</v>
      </c>
      <c r="AZ49" s="74">
        <f t="shared" si="93"/>
        <v>0</v>
      </c>
      <c r="BA49" s="73">
        <f t="shared" si="93"/>
        <v>0</v>
      </c>
      <c r="BB49" s="74">
        <f t="shared" si="93"/>
        <v>0</v>
      </c>
      <c r="BC49" s="74">
        <f t="shared" si="93"/>
        <v>0</v>
      </c>
      <c r="BD49" s="98">
        <f t="shared" si="93"/>
        <v>0</v>
      </c>
      <c r="BE49" s="98">
        <f t="shared" si="93"/>
        <v>0</v>
      </c>
      <c r="BF49" s="98">
        <f t="shared" si="93"/>
        <v>0</v>
      </c>
      <c r="BG49" s="272">
        <f t="shared" si="94"/>
        <v>0</v>
      </c>
      <c r="BH49" s="270">
        <f t="shared" si="95"/>
        <v>0</v>
      </c>
      <c r="BI49" s="270">
        <f t="shared" si="95"/>
        <v>65081.299999999988</v>
      </c>
      <c r="BJ49" s="270">
        <f t="shared" si="96"/>
        <v>-47142.560000000012</v>
      </c>
      <c r="BK49" s="270">
        <f t="shared" si="97"/>
        <v>-111596.38</v>
      </c>
      <c r="BL49" s="270">
        <f t="shared" si="98"/>
        <v>-18748.01999999999</v>
      </c>
      <c r="BM49" s="270">
        <f t="shared" si="99"/>
        <v>-35017.709999999992</v>
      </c>
      <c r="BN49" s="270">
        <f t="shared" si="100"/>
        <v>-26091.849999999991</v>
      </c>
      <c r="BO49" s="270">
        <f t="shared" si="101"/>
        <v>-399.47999999999956</v>
      </c>
      <c r="BP49" s="270">
        <f t="shared" si="102"/>
        <v>-22198.020000000004</v>
      </c>
      <c r="BQ49" s="270">
        <f t="shared" si="103"/>
        <v>-8097.6100000000006</v>
      </c>
      <c r="BR49" s="303">
        <f t="shared" si="104"/>
        <v>-112848.10000000002</v>
      </c>
      <c r="BS49" s="342">
        <f t="shared" si="105"/>
        <v>-18270.040000000023</v>
      </c>
      <c r="BT49" s="270">
        <f t="shared" si="105"/>
        <v>-63918.990000000005</v>
      </c>
      <c r="BU49" s="270">
        <f t="shared" si="105"/>
        <v>7719.5500000000175</v>
      </c>
      <c r="BV49" s="270">
        <f t="shared" si="105"/>
        <v>18042.920000000027</v>
      </c>
      <c r="BW49" s="303">
        <f t="shared" si="105"/>
        <v>71364.100000000006</v>
      </c>
    </row>
    <row r="50" spans="1:75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06">SUM(O45:O49)</f>
        <v>1594233.0899999996</v>
      </c>
      <c r="P50" s="74">
        <f t="shared" si="106"/>
        <v>1479918.8299999991</v>
      </c>
      <c r="Q50" s="74">
        <f t="shared" si="106"/>
        <v>1003653.07</v>
      </c>
      <c r="R50" s="74">
        <f t="shared" si="106"/>
        <v>725561.95999999973</v>
      </c>
      <c r="S50" s="74">
        <f t="shared" si="106"/>
        <v>327820.3899999999</v>
      </c>
      <c r="T50" s="74">
        <f t="shared" si="106"/>
        <v>238237.98999999903</v>
      </c>
      <c r="U50" s="74">
        <f t="shared" si="106"/>
        <v>209203.21000000002</v>
      </c>
      <c r="V50" s="98">
        <f t="shared" si="106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/>
      <c r="AQ50" s="98"/>
      <c r="AR50" s="98"/>
      <c r="AS50" s="98"/>
      <c r="AT50" s="98"/>
      <c r="AU50" s="98"/>
      <c r="AV50" s="155"/>
      <c r="AW50" s="74">
        <f t="shared" ref="AW50:BE50" si="107">IF(C50=0,0,C50-O50)</f>
        <v>61813.910000000382</v>
      </c>
      <c r="AX50" s="74">
        <f t="shared" si="107"/>
        <v>128913.28000000096</v>
      </c>
      <c r="AY50" s="74">
        <f t="shared" si="107"/>
        <v>77828.939999997267</v>
      </c>
      <c r="AZ50" s="74">
        <f t="shared" si="107"/>
        <v>-17394.180000000051</v>
      </c>
      <c r="BA50" s="73">
        <f t="shared" si="107"/>
        <v>80756.029999996012</v>
      </c>
      <c r="BB50" s="74">
        <f t="shared" si="107"/>
        <v>12171.499999999854</v>
      </c>
      <c r="BC50" s="74">
        <f t="shared" si="107"/>
        <v>7.849999999802094</v>
      </c>
      <c r="BD50" s="98">
        <f t="shared" si="107"/>
        <v>-20506.080000002403</v>
      </c>
      <c r="BE50" s="98">
        <f t="shared" si="107"/>
        <v>-33897.390000000421</v>
      </c>
      <c r="BF50" s="98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08">SUM(BJ45:BJ49)</f>
        <v>-527336.29000000202</v>
      </c>
      <c r="BK50" s="270">
        <f t="shared" si="108"/>
        <v>-216643.62999999849</v>
      </c>
      <c r="BL50" s="270">
        <f t="shared" si="108"/>
        <v>-35856.210000000996</v>
      </c>
      <c r="BM50" s="270">
        <f t="shared" si="108"/>
        <v>-72555.180000001157</v>
      </c>
      <c r="BN50" s="270">
        <f t="shared" si="108"/>
        <v>-129546.17000000073</v>
      </c>
      <c r="BO50" s="270">
        <f t="shared" si="108"/>
        <v>-60532.620000000112</v>
      </c>
      <c r="BP50" s="270">
        <f t="shared" si="108"/>
        <v>-117658.78000000042</v>
      </c>
      <c r="BQ50" s="270">
        <f t="shared" si="108"/>
        <v>-24835.060000000827</v>
      </c>
      <c r="BR50" s="303">
        <f t="shared" si="108"/>
        <v>-139067.390000001</v>
      </c>
      <c r="BS50" s="342">
        <f t="shared" ref="BS50:BT50" si="109">SUM(BS45:BS49)</f>
        <v>-204396.88999999838</v>
      </c>
      <c r="BT50" s="270">
        <f t="shared" si="109"/>
        <v>-290538.62000000221</v>
      </c>
      <c r="BU50" s="270">
        <f t="shared" ref="BU50:BW50" si="110">SUM(BU45:BU49)</f>
        <v>-270551.19000000157</v>
      </c>
      <c r="BV50" s="270">
        <f t="shared" si="110"/>
        <v>-38382.089999999647</v>
      </c>
      <c r="BW50" s="303">
        <f t="shared" si="110"/>
        <v>-138422.99999999761</v>
      </c>
    </row>
    <row r="51" spans="1:75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2"/>
      <c r="BT51" s="270"/>
      <c r="BU51" s="270"/>
      <c r="BV51" s="270"/>
      <c r="BW51" s="303"/>
    </row>
    <row r="52" spans="1:75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/>
      <c r="AQ52" s="98"/>
      <c r="AR52" s="98"/>
      <c r="AS52" s="98"/>
      <c r="AT52" s="98"/>
      <c r="AU52" s="98"/>
      <c r="AV52" s="155"/>
      <c r="AW52" s="74">
        <f t="shared" ref="AW52:BF56" si="111">IF(C52=0,0,C52-O52)</f>
        <v>0</v>
      </c>
      <c r="AX52" s="74">
        <f t="shared" si="111"/>
        <v>0</v>
      </c>
      <c r="AY52" s="74">
        <f t="shared" si="111"/>
        <v>0</v>
      </c>
      <c r="AZ52" s="74">
        <f t="shared" si="111"/>
        <v>0</v>
      </c>
      <c r="BA52" s="73">
        <f t="shared" si="111"/>
        <v>0</v>
      </c>
      <c r="BB52" s="74">
        <f t="shared" si="111"/>
        <v>0</v>
      </c>
      <c r="BC52" s="74">
        <f t="shared" si="111"/>
        <v>0</v>
      </c>
      <c r="BD52" s="98">
        <f t="shared" si="111"/>
        <v>0</v>
      </c>
      <c r="BE52" s="98">
        <f t="shared" si="111"/>
        <v>0</v>
      </c>
      <c r="BF52" s="98">
        <f t="shared" si="111"/>
        <v>0</v>
      </c>
      <c r="BG52" s="272">
        <f t="shared" ref="BG52:BG56" si="112">IF(M52=0,0,M52-Y52)</f>
        <v>0</v>
      </c>
      <c r="BH52" s="270">
        <f t="shared" ref="BH52:BI56" si="113">IF(N52=0,0,N52-Z52)</f>
        <v>0</v>
      </c>
      <c r="BI52" s="270">
        <f t="shared" si="113"/>
        <v>-138161.69999999815</v>
      </c>
      <c r="BJ52" s="270">
        <f t="shared" ref="BJ52:BJ56" si="114">IF(P52=0,0,P52-AB52)</f>
        <v>-175747.15999999992</v>
      </c>
      <c r="BK52" s="270">
        <f t="shared" ref="BK52:BK56" si="115">IF(Q52=0,0,Q52-AC52)</f>
        <v>-264498.44000000239</v>
      </c>
      <c r="BL52" s="270">
        <f t="shared" ref="BL52:BL56" si="116">IF(R52=0,0,R52-AD52)</f>
        <v>-82578.149999999325</v>
      </c>
      <c r="BM52" s="270">
        <f t="shared" ref="BM52:BM56" si="117">IF(S52=0,0,S52-AE52)</f>
        <v>16708.90999999881</v>
      </c>
      <c r="BN52" s="270">
        <f t="shared" ref="BN52:BN56" si="118">IF(T52=0,0,T52-AF52)</f>
        <v>13477.0700000004</v>
      </c>
      <c r="BO52" s="270">
        <f t="shared" ref="BO52:BO56" si="119">IF(U52=0,0,U52-AG52)</f>
        <v>-3382.5500000007451</v>
      </c>
      <c r="BP52" s="270">
        <f t="shared" ref="BP52:BP56" si="120">IF(V52=0,0,V52-AH52)</f>
        <v>8417.7499999999272</v>
      </c>
      <c r="BQ52" s="270">
        <f t="shared" ref="BQ52:BQ56" si="121">IF(W52=0,0,W52-AI52)</f>
        <v>8868.3499999997002</v>
      </c>
      <c r="BR52" s="303">
        <f t="shared" ref="BR52:BR56" si="122">IF(X52=0,0,X52-AJ52)</f>
        <v>21414.889999999868</v>
      </c>
      <c r="BS52" s="342">
        <f t="shared" ref="BS52:BW56" si="123">IF(AK52=0,0,Y52-AK52)</f>
        <v>43165.86999999985</v>
      </c>
      <c r="BT52" s="270">
        <f t="shared" si="123"/>
        <v>102610.16000000027</v>
      </c>
      <c r="BU52" s="270">
        <f t="shared" si="123"/>
        <v>83643.679999999469</v>
      </c>
      <c r="BV52" s="270">
        <f t="shared" si="123"/>
        <v>121676.72000000009</v>
      </c>
      <c r="BW52" s="303">
        <f t="shared" si="123"/>
        <v>200385.35000000102</v>
      </c>
    </row>
    <row r="53" spans="1:75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/>
      <c r="AQ53" s="98"/>
      <c r="AR53" s="98"/>
      <c r="AS53" s="98"/>
      <c r="AT53" s="98"/>
      <c r="AU53" s="98"/>
      <c r="AV53" s="155"/>
      <c r="AW53" s="74">
        <f t="shared" si="111"/>
        <v>0</v>
      </c>
      <c r="AX53" s="74">
        <f t="shared" si="111"/>
        <v>0</v>
      </c>
      <c r="AY53" s="74">
        <f t="shared" si="111"/>
        <v>0</v>
      </c>
      <c r="AZ53" s="74">
        <f t="shared" si="111"/>
        <v>0</v>
      </c>
      <c r="BA53" s="73">
        <f t="shared" si="111"/>
        <v>0</v>
      </c>
      <c r="BB53" s="74">
        <f t="shared" si="111"/>
        <v>0</v>
      </c>
      <c r="BC53" s="74">
        <f t="shared" si="111"/>
        <v>0</v>
      </c>
      <c r="BD53" s="98">
        <f t="shared" si="111"/>
        <v>0</v>
      </c>
      <c r="BE53" s="98">
        <f t="shared" si="111"/>
        <v>0</v>
      </c>
      <c r="BF53" s="98">
        <f t="shared" si="111"/>
        <v>0</v>
      </c>
      <c r="BG53" s="272">
        <f t="shared" si="112"/>
        <v>0</v>
      </c>
      <c r="BH53" s="270">
        <f t="shared" si="113"/>
        <v>0</v>
      </c>
      <c r="BI53" s="270">
        <f t="shared" si="113"/>
        <v>-62862.610000000102</v>
      </c>
      <c r="BJ53" s="270">
        <f t="shared" si="114"/>
        <v>-131589.99999999994</v>
      </c>
      <c r="BK53" s="270">
        <f t="shared" si="115"/>
        <v>-180376.30000000045</v>
      </c>
      <c r="BL53" s="270">
        <f t="shared" si="116"/>
        <v>-26290.150000000431</v>
      </c>
      <c r="BM53" s="270">
        <f t="shared" si="117"/>
        <v>-52739.200000000244</v>
      </c>
      <c r="BN53" s="270">
        <f t="shared" si="118"/>
        <v>-24336.610000000321</v>
      </c>
      <c r="BO53" s="270">
        <f t="shared" si="119"/>
        <v>-77452.999999999971</v>
      </c>
      <c r="BP53" s="270">
        <f t="shared" si="120"/>
        <v>-30985.619999999733</v>
      </c>
      <c r="BQ53" s="270">
        <f t="shared" si="121"/>
        <v>-15168.660000000076</v>
      </c>
      <c r="BR53" s="303">
        <f t="shared" si="122"/>
        <v>-19252.88000000015</v>
      </c>
      <c r="BS53" s="342">
        <f t="shared" si="123"/>
        <v>-2780.2500000001164</v>
      </c>
      <c r="BT53" s="270">
        <f t="shared" si="123"/>
        <v>-72295.430000000109</v>
      </c>
      <c r="BU53" s="270">
        <f t="shared" si="123"/>
        <v>-77684.250000000116</v>
      </c>
      <c r="BV53" s="270">
        <f t="shared" si="123"/>
        <v>-103740.88000000111</v>
      </c>
      <c r="BW53" s="303">
        <f t="shared" si="123"/>
        <v>-56086.869999999646</v>
      </c>
    </row>
    <row r="54" spans="1:75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/>
      <c r="AQ54" s="98"/>
      <c r="AR54" s="98"/>
      <c r="AS54" s="98"/>
      <c r="AT54" s="98"/>
      <c r="AU54" s="98"/>
      <c r="AV54" s="155"/>
      <c r="AW54" s="74">
        <f t="shared" si="111"/>
        <v>0</v>
      </c>
      <c r="AX54" s="74">
        <f t="shared" si="111"/>
        <v>0</v>
      </c>
      <c r="AY54" s="74">
        <f t="shared" si="111"/>
        <v>0</v>
      </c>
      <c r="AZ54" s="74">
        <f t="shared" si="111"/>
        <v>0</v>
      </c>
      <c r="BA54" s="73">
        <f t="shared" si="111"/>
        <v>0</v>
      </c>
      <c r="BB54" s="74">
        <f t="shared" si="111"/>
        <v>0</v>
      </c>
      <c r="BC54" s="74">
        <f t="shared" si="111"/>
        <v>0</v>
      </c>
      <c r="BD54" s="98">
        <f t="shared" si="111"/>
        <v>0</v>
      </c>
      <c r="BE54" s="98">
        <f t="shared" si="111"/>
        <v>0</v>
      </c>
      <c r="BF54" s="98">
        <f t="shared" si="111"/>
        <v>0</v>
      </c>
      <c r="BG54" s="272">
        <f t="shared" si="112"/>
        <v>0</v>
      </c>
      <c r="BH54" s="270">
        <f t="shared" si="113"/>
        <v>0</v>
      </c>
      <c r="BI54" s="270">
        <f t="shared" si="113"/>
        <v>-786.09000000000378</v>
      </c>
      <c r="BJ54" s="270">
        <f t="shared" si="114"/>
        <v>7443.880000000041</v>
      </c>
      <c r="BK54" s="270">
        <f t="shared" si="115"/>
        <v>8723.5299999999988</v>
      </c>
      <c r="BL54" s="270">
        <f t="shared" si="116"/>
        <v>3214.8699999999808</v>
      </c>
      <c r="BM54" s="270">
        <f t="shared" si="117"/>
        <v>1634.6600000000162</v>
      </c>
      <c r="BN54" s="270">
        <f t="shared" si="118"/>
        <v>3892.3599999999988</v>
      </c>
      <c r="BO54" s="270">
        <f t="shared" si="119"/>
        <v>4732.4500000000035</v>
      </c>
      <c r="BP54" s="270">
        <f t="shared" si="120"/>
        <v>-630.34000000000015</v>
      </c>
      <c r="BQ54" s="270">
        <f t="shared" si="121"/>
        <v>-193.12000000000353</v>
      </c>
      <c r="BR54" s="303">
        <f t="shared" si="122"/>
        <v>1358.83</v>
      </c>
      <c r="BS54" s="342">
        <f t="shared" si="123"/>
        <v>-2341.6800000000057</v>
      </c>
      <c r="BT54" s="270">
        <f t="shared" si="123"/>
        <v>2225.0999999999913</v>
      </c>
      <c r="BU54" s="270">
        <f t="shared" si="123"/>
        <v>-2864.7699999999932</v>
      </c>
      <c r="BV54" s="270">
        <f t="shared" si="123"/>
        <v>956.48999999996158</v>
      </c>
      <c r="BW54" s="303">
        <f t="shared" si="123"/>
        <v>6975.3600000000297</v>
      </c>
    </row>
    <row r="55" spans="1:75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/>
      <c r="AQ55" s="98"/>
      <c r="AR55" s="98"/>
      <c r="AS55" s="98"/>
      <c r="AT55" s="98"/>
      <c r="AU55" s="98"/>
      <c r="AV55" s="155"/>
      <c r="AW55" s="74">
        <f t="shared" si="111"/>
        <v>0</v>
      </c>
      <c r="AX55" s="74">
        <f t="shared" si="111"/>
        <v>0</v>
      </c>
      <c r="AY55" s="74">
        <f t="shared" si="111"/>
        <v>0</v>
      </c>
      <c r="AZ55" s="74">
        <f t="shared" si="111"/>
        <v>0</v>
      </c>
      <c r="BA55" s="73">
        <f t="shared" si="111"/>
        <v>0</v>
      </c>
      <c r="BB55" s="74">
        <f t="shared" si="111"/>
        <v>0</v>
      </c>
      <c r="BC55" s="74">
        <f t="shared" si="111"/>
        <v>0</v>
      </c>
      <c r="BD55" s="98">
        <f t="shared" si="111"/>
        <v>0</v>
      </c>
      <c r="BE55" s="98">
        <f t="shared" si="111"/>
        <v>0</v>
      </c>
      <c r="BF55" s="98">
        <f t="shared" si="111"/>
        <v>0</v>
      </c>
      <c r="BG55" s="272">
        <f t="shared" si="112"/>
        <v>0</v>
      </c>
      <c r="BH55" s="270">
        <f t="shared" si="113"/>
        <v>0</v>
      </c>
      <c r="BI55" s="270">
        <f t="shared" si="113"/>
        <v>-2414.83</v>
      </c>
      <c r="BJ55" s="270">
        <f t="shared" si="114"/>
        <v>20089.299999999996</v>
      </c>
      <c r="BK55" s="270">
        <f t="shared" si="115"/>
        <v>6953.9899999999907</v>
      </c>
      <c r="BL55" s="270">
        <f t="shared" si="116"/>
        <v>3359.4200000000019</v>
      </c>
      <c r="BM55" s="270">
        <f t="shared" si="117"/>
        <v>-3732.5</v>
      </c>
      <c r="BN55" s="270">
        <f t="shared" si="118"/>
        <v>1927.8799999999974</v>
      </c>
      <c r="BO55" s="270">
        <f t="shared" si="119"/>
        <v>4916.1499999999987</v>
      </c>
      <c r="BP55" s="270">
        <f t="shared" si="120"/>
        <v>363.25</v>
      </c>
      <c r="BQ55" s="270">
        <f t="shared" si="121"/>
        <v>2595.25</v>
      </c>
      <c r="BR55" s="303">
        <f t="shared" si="122"/>
        <v>-1514.5099999999998</v>
      </c>
      <c r="BS55" s="342">
        <f t="shared" si="123"/>
        <v>-8005.9999999999991</v>
      </c>
      <c r="BT55" s="270">
        <f t="shared" si="123"/>
        <v>-11269.240000000003</v>
      </c>
      <c r="BU55" s="270">
        <f t="shared" si="123"/>
        <v>-2543.6300000000047</v>
      </c>
      <c r="BV55" s="270">
        <f t="shared" si="123"/>
        <v>14782.170000000002</v>
      </c>
      <c r="BW55" s="303">
        <f t="shared" si="123"/>
        <v>14052.540000000005</v>
      </c>
    </row>
    <row r="56" spans="1:75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/>
      <c r="AQ56" s="98"/>
      <c r="AR56" s="98"/>
      <c r="AS56" s="98"/>
      <c r="AT56" s="98"/>
      <c r="AU56" s="98"/>
      <c r="AV56" s="155"/>
      <c r="AW56" s="74">
        <f t="shared" si="111"/>
        <v>0</v>
      </c>
      <c r="AX56" s="74">
        <f t="shared" si="111"/>
        <v>0</v>
      </c>
      <c r="AY56" s="74">
        <f t="shared" si="111"/>
        <v>0</v>
      </c>
      <c r="AZ56" s="74">
        <f t="shared" si="111"/>
        <v>0</v>
      </c>
      <c r="BA56" s="73">
        <f t="shared" si="111"/>
        <v>0</v>
      </c>
      <c r="BB56" s="74">
        <f t="shared" si="111"/>
        <v>0</v>
      </c>
      <c r="BC56" s="74">
        <f t="shared" si="111"/>
        <v>0</v>
      </c>
      <c r="BD56" s="98">
        <f t="shared" si="111"/>
        <v>0</v>
      </c>
      <c r="BE56" s="98">
        <f t="shared" si="111"/>
        <v>0</v>
      </c>
      <c r="BF56" s="98">
        <f t="shared" si="111"/>
        <v>0</v>
      </c>
      <c r="BG56" s="272">
        <f t="shared" si="112"/>
        <v>0</v>
      </c>
      <c r="BH56" s="270">
        <f t="shared" si="113"/>
        <v>0</v>
      </c>
      <c r="BI56" s="270">
        <f t="shared" si="113"/>
        <v>126222.92000000001</v>
      </c>
      <c r="BJ56" s="270">
        <f t="shared" si="114"/>
        <v>-5575.760000000002</v>
      </c>
      <c r="BK56" s="270">
        <f t="shared" si="115"/>
        <v>-66400.850000000006</v>
      </c>
      <c r="BL56" s="270">
        <f t="shared" si="116"/>
        <v>0</v>
      </c>
      <c r="BM56" s="270">
        <f t="shared" si="117"/>
        <v>0</v>
      </c>
      <c r="BN56" s="270">
        <f t="shared" si="118"/>
        <v>0</v>
      </c>
      <c r="BO56" s="270">
        <f t="shared" si="119"/>
        <v>0</v>
      </c>
      <c r="BP56" s="270">
        <f t="shared" si="120"/>
        <v>0</v>
      </c>
      <c r="BQ56" s="270">
        <f t="shared" si="121"/>
        <v>1833.79</v>
      </c>
      <c r="BR56" s="303">
        <f t="shared" si="122"/>
        <v>0</v>
      </c>
      <c r="BS56" s="342">
        <f t="shared" si="123"/>
        <v>-10</v>
      </c>
      <c r="BT56" s="270">
        <f t="shared" si="123"/>
        <v>-50665.62</v>
      </c>
      <c r="BU56" s="270">
        <f t="shared" si="123"/>
        <v>-42057.48</v>
      </c>
      <c r="BV56" s="270">
        <f t="shared" si="123"/>
        <v>-29021.919999999998</v>
      </c>
      <c r="BW56" s="303">
        <f t="shared" si="123"/>
        <v>42863.55</v>
      </c>
    </row>
    <row r="57" spans="1:75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24">SUM(O52:O56)</f>
        <v>903001.4800000008</v>
      </c>
      <c r="P57" s="74">
        <f t="shared" si="124"/>
        <v>967211.19</v>
      </c>
      <c r="Q57" s="74">
        <f t="shared" si="124"/>
        <v>936289.85999999824</v>
      </c>
      <c r="R57" s="74">
        <f t="shared" si="124"/>
        <v>641790.48999999953</v>
      </c>
      <c r="S57" s="74">
        <f t="shared" si="124"/>
        <v>466061.15999999922</v>
      </c>
      <c r="T57" s="74">
        <f t="shared" si="124"/>
        <v>231933.2500000002</v>
      </c>
      <c r="U57" s="74">
        <f t="shared" si="124"/>
        <v>155015.17999999938</v>
      </c>
      <c r="V57" s="98">
        <f t="shared" si="124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/>
      <c r="AQ57" s="98"/>
      <c r="AR57" s="98"/>
      <c r="AS57" s="98"/>
      <c r="AT57" s="98"/>
      <c r="AU57" s="98"/>
      <c r="AV57" s="155"/>
      <c r="AW57" s="74">
        <f t="shared" ref="AW57:BE57" si="125">IF(C57=0,0,C57-O57)</f>
        <v>-117355.4800000008</v>
      </c>
      <c r="AX57" s="74">
        <f t="shared" si="125"/>
        <v>-84611.019999999087</v>
      </c>
      <c r="AY57" s="74">
        <f t="shared" si="125"/>
        <v>-38478.489999997546</v>
      </c>
      <c r="AZ57" s="74">
        <f t="shared" si="125"/>
        <v>26914.180000001681</v>
      </c>
      <c r="BA57" s="73">
        <f t="shared" si="125"/>
        <v>-32101.010000000242</v>
      </c>
      <c r="BB57" s="74">
        <f t="shared" si="125"/>
        <v>-24702.709999999119</v>
      </c>
      <c r="BC57" s="74">
        <f t="shared" si="125"/>
        <v>-15102.639999999548</v>
      </c>
      <c r="BD57" s="98">
        <f t="shared" si="125"/>
        <v>-19633.399999999543</v>
      </c>
      <c r="BE57" s="98">
        <f t="shared" si="125"/>
        <v>-49439.730000000054</v>
      </c>
      <c r="BF57" s="98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26">SUM(BJ52:BJ56)</f>
        <v>-285379.73999999982</v>
      </c>
      <c r="BK57" s="270">
        <f t="shared" si="126"/>
        <v>-495598.07000000286</v>
      </c>
      <c r="BL57" s="270">
        <f t="shared" si="126"/>
        <v>-102294.00999999978</v>
      </c>
      <c r="BM57" s="270">
        <f t="shared" si="126"/>
        <v>-38128.130000001416</v>
      </c>
      <c r="BN57" s="270">
        <f t="shared" si="126"/>
        <v>-5039.2999999999247</v>
      </c>
      <c r="BO57" s="270">
        <f t="shared" si="126"/>
        <v>-71186.950000000725</v>
      </c>
      <c r="BP57" s="270">
        <f t="shared" si="126"/>
        <v>-22834.959999999806</v>
      </c>
      <c r="BQ57" s="270">
        <f t="shared" si="126"/>
        <v>-2064.3900000003796</v>
      </c>
      <c r="BR57" s="303">
        <f t="shared" si="126"/>
        <v>2006.3299999997184</v>
      </c>
      <c r="BS57" s="342">
        <f t="shared" ref="BS57:BT57" si="127">SUM(BS52:BS56)</f>
        <v>30027.939999999726</v>
      </c>
      <c r="BT57" s="270">
        <f t="shared" si="127"/>
        <v>-29395.029999999861</v>
      </c>
      <c r="BU57" s="270">
        <f t="shared" ref="BU57:BW57" si="128">SUM(BU52:BU56)</f>
        <v>-41506.450000000652</v>
      </c>
      <c r="BV57" s="270">
        <f t="shared" si="128"/>
        <v>4652.5799999989395</v>
      </c>
      <c r="BW57" s="303">
        <f t="shared" si="128"/>
        <v>208189.93000000145</v>
      </c>
    </row>
    <row r="58" spans="1:75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2"/>
      <c r="BT58" s="270"/>
      <c r="BU58" s="270"/>
      <c r="BV58" s="270"/>
      <c r="BW58" s="303"/>
    </row>
    <row r="59" spans="1:75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/>
      <c r="AQ59" s="98"/>
      <c r="AR59" s="98"/>
      <c r="AS59" s="98"/>
      <c r="AT59" s="98"/>
      <c r="AU59" s="98"/>
      <c r="AV59" s="155"/>
      <c r="AW59" s="74">
        <f t="shared" ref="AW59:BF63" si="129">IF(C59=0,0,C59-O59)</f>
        <v>0</v>
      </c>
      <c r="AX59" s="74">
        <f t="shared" si="129"/>
        <v>0</v>
      </c>
      <c r="AY59" s="74">
        <f t="shared" si="129"/>
        <v>0</v>
      </c>
      <c r="AZ59" s="74">
        <f t="shared" si="129"/>
        <v>0</v>
      </c>
      <c r="BA59" s="73">
        <f t="shared" si="129"/>
        <v>0</v>
      </c>
      <c r="BB59" s="74">
        <f t="shared" si="129"/>
        <v>0</v>
      </c>
      <c r="BC59" s="74">
        <f t="shared" si="129"/>
        <v>0</v>
      </c>
      <c r="BD59" s="98">
        <f t="shared" si="129"/>
        <v>0</v>
      </c>
      <c r="BE59" s="98">
        <f t="shared" si="129"/>
        <v>0</v>
      </c>
      <c r="BF59" s="98">
        <f t="shared" si="129"/>
        <v>0</v>
      </c>
      <c r="BG59" s="272">
        <f t="shared" ref="BG59:BG63" si="130">IF(M59=0,0,M59-Y59)</f>
        <v>0</v>
      </c>
      <c r="BH59" s="270">
        <f t="shared" ref="BH59:BR63" si="131">IF(N59=0,0,N59-Z59)</f>
        <v>0</v>
      </c>
      <c r="BI59" s="270">
        <f t="shared" si="131"/>
        <v>-691802.1899999989</v>
      </c>
      <c r="BJ59" s="270">
        <f t="shared" si="131"/>
        <v>-822968.16000000178</v>
      </c>
      <c r="BK59" s="270">
        <f t="shared" si="131"/>
        <v>-933364.39000000316</v>
      </c>
      <c r="BL59" s="270">
        <f t="shared" si="131"/>
        <v>-1223869.6200000071</v>
      </c>
      <c r="BM59" s="270">
        <f t="shared" si="131"/>
        <v>-556726.60000000452</v>
      </c>
      <c r="BN59" s="270">
        <f t="shared" si="131"/>
        <v>-427980.58999999519</v>
      </c>
      <c r="BO59" s="270">
        <f t="shared" si="131"/>
        <v>-309473.12999999989</v>
      </c>
      <c r="BP59" s="270">
        <f t="shared" si="131"/>
        <v>-279809.69999999995</v>
      </c>
      <c r="BQ59" s="270">
        <f t="shared" si="131"/>
        <v>-140864.70999999973</v>
      </c>
      <c r="BR59" s="303">
        <f t="shared" si="131"/>
        <v>112837.79999999702</v>
      </c>
      <c r="BS59" s="342">
        <f t="shared" ref="BS59:BW63" si="132">IF(AK59=0,0,Y59-AK59)</f>
        <v>195536.99999999953</v>
      </c>
      <c r="BT59" s="270">
        <f t="shared" si="132"/>
        <v>376633.48999999953</v>
      </c>
      <c r="BU59" s="270">
        <f t="shared" si="132"/>
        <v>467685.92999999993</v>
      </c>
      <c r="BV59" s="270">
        <f t="shared" si="132"/>
        <v>678877.40000000293</v>
      </c>
      <c r="BW59" s="303">
        <f t="shared" si="132"/>
        <v>902884.34000000264</v>
      </c>
    </row>
    <row r="60" spans="1:75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/>
      <c r="AQ60" s="98"/>
      <c r="AR60" s="98"/>
      <c r="AS60" s="98"/>
      <c r="AT60" s="98"/>
      <c r="AU60" s="98"/>
      <c r="AV60" s="155"/>
      <c r="AW60" s="74">
        <f t="shared" si="129"/>
        <v>0</v>
      </c>
      <c r="AX60" s="74">
        <f t="shared" si="129"/>
        <v>0</v>
      </c>
      <c r="AY60" s="74">
        <f t="shared" si="129"/>
        <v>0</v>
      </c>
      <c r="AZ60" s="74">
        <f t="shared" si="129"/>
        <v>0</v>
      </c>
      <c r="BA60" s="73">
        <f t="shared" si="129"/>
        <v>0</v>
      </c>
      <c r="BB60" s="74">
        <f t="shared" si="129"/>
        <v>0</v>
      </c>
      <c r="BC60" s="74">
        <f t="shared" si="129"/>
        <v>0</v>
      </c>
      <c r="BD60" s="98">
        <f t="shared" si="129"/>
        <v>0</v>
      </c>
      <c r="BE60" s="98">
        <f t="shared" si="129"/>
        <v>0</v>
      </c>
      <c r="BF60" s="98">
        <f t="shared" si="129"/>
        <v>0</v>
      </c>
      <c r="BG60" s="272">
        <f t="shared" si="130"/>
        <v>0</v>
      </c>
      <c r="BH60" s="270">
        <f t="shared" si="131"/>
        <v>0</v>
      </c>
      <c r="BI60" s="270">
        <f t="shared" si="131"/>
        <v>-581883.05999999354</v>
      </c>
      <c r="BJ60" s="270">
        <f t="shared" si="131"/>
        <v>-645002.93000000063</v>
      </c>
      <c r="BK60" s="270">
        <f t="shared" si="131"/>
        <v>-751014.06000000425</v>
      </c>
      <c r="BL60" s="270">
        <f t="shared" si="131"/>
        <v>-739293.19000000507</v>
      </c>
      <c r="BM60" s="270">
        <f t="shared" si="131"/>
        <v>-1264155.9399999974</v>
      </c>
      <c r="BN60" s="270">
        <f t="shared" si="131"/>
        <v>-1151276.9200000106</v>
      </c>
      <c r="BO60" s="270">
        <f t="shared" si="131"/>
        <v>-1018529.6100000031</v>
      </c>
      <c r="BP60" s="270">
        <f t="shared" si="131"/>
        <v>-626050.47999999207</v>
      </c>
      <c r="BQ60" s="270">
        <f t="shared" si="131"/>
        <v>-475065.69000000134</v>
      </c>
      <c r="BR60" s="303">
        <f t="shared" si="131"/>
        <v>-222586.61999999732</v>
      </c>
      <c r="BS60" s="342">
        <f t="shared" si="132"/>
        <v>-204981.06999999657</v>
      </c>
      <c r="BT60" s="270">
        <f t="shared" si="132"/>
        <v>-122638.06000000099</v>
      </c>
      <c r="BU60" s="270">
        <f t="shared" si="132"/>
        <v>-95400.580000002868</v>
      </c>
      <c r="BV60" s="270">
        <f t="shared" si="132"/>
        <v>-75890.750000006054</v>
      </c>
      <c r="BW60" s="303">
        <f t="shared" si="132"/>
        <v>-142541.15999999642</v>
      </c>
    </row>
    <row r="61" spans="1:75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/>
      <c r="AQ61" s="98"/>
      <c r="AR61" s="98"/>
      <c r="AS61" s="98"/>
      <c r="AT61" s="98"/>
      <c r="AU61" s="98"/>
      <c r="AV61" s="155"/>
      <c r="AW61" s="74">
        <f t="shared" si="129"/>
        <v>0</v>
      </c>
      <c r="AX61" s="74">
        <f t="shared" si="129"/>
        <v>0</v>
      </c>
      <c r="AY61" s="74">
        <f t="shared" si="129"/>
        <v>0</v>
      </c>
      <c r="AZ61" s="74">
        <f t="shared" si="129"/>
        <v>0</v>
      </c>
      <c r="BA61" s="73">
        <f t="shared" si="129"/>
        <v>0</v>
      </c>
      <c r="BB61" s="74">
        <f t="shared" si="129"/>
        <v>0</v>
      </c>
      <c r="BC61" s="74">
        <f t="shared" si="129"/>
        <v>0</v>
      </c>
      <c r="BD61" s="98">
        <f t="shared" si="129"/>
        <v>0</v>
      </c>
      <c r="BE61" s="98">
        <f t="shared" si="129"/>
        <v>0</v>
      </c>
      <c r="BF61" s="98">
        <f t="shared" si="129"/>
        <v>0</v>
      </c>
      <c r="BG61" s="272">
        <f t="shared" si="130"/>
        <v>0</v>
      </c>
      <c r="BH61" s="270">
        <f t="shared" si="131"/>
        <v>0</v>
      </c>
      <c r="BI61" s="270">
        <f t="shared" si="131"/>
        <v>-39420.829999999973</v>
      </c>
      <c r="BJ61" s="270">
        <f t="shared" si="131"/>
        <v>-24103.400000000067</v>
      </c>
      <c r="BK61" s="270">
        <f t="shared" si="131"/>
        <v>-27858.590000000011</v>
      </c>
      <c r="BL61" s="270">
        <f t="shared" si="131"/>
        <v>-3307.6599999999889</v>
      </c>
      <c r="BM61" s="270">
        <f t="shared" si="131"/>
        <v>1476.0500000000175</v>
      </c>
      <c r="BN61" s="270">
        <f t="shared" si="131"/>
        <v>1294.6500000000233</v>
      </c>
      <c r="BO61" s="270">
        <f t="shared" si="131"/>
        <v>9209.3800000000192</v>
      </c>
      <c r="BP61" s="270">
        <f t="shared" si="131"/>
        <v>5808.4400000000314</v>
      </c>
      <c r="BQ61" s="270">
        <f t="shared" si="131"/>
        <v>10380.789999999979</v>
      </c>
      <c r="BR61" s="303">
        <f t="shared" si="131"/>
        <v>14290.869999999995</v>
      </c>
      <c r="BS61" s="342">
        <f t="shared" si="132"/>
        <v>11672.979999999952</v>
      </c>
      <c r="BT61" s="270">
        <f t="shared" si="132"/>
        <v>17537.539999999994</v>
      </c>
      <c r="BU61" s="270">
        <f t="shared" si="132"/>
        <v>21408.40999999996</v>
      </c>
      <c r="BV61" s="270">
        <f t="shared" si="132"/>
        <v>26444.010000000075</v>
      </c>
      <c r="BW61" s="303">
        <f t="shared" si="132"/>
        <v>42102.23000000001</v>
      </c>
    </row>
    <row r="62" spans="1:75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/>
      <c r="AQ62" s="98"/>
      <c r="AR62" s="98"/>
      <c r="AS62" s="98"/>
      <c r="AT62" s="98"/>
      <c r="AU62" s="98"/>
      <c r="AV62" s="155"/>
      <c r="AW62" s="74">
        <f t="shared" si="129"/>
        <v>0</v>
      </c>
      <c r="AX62" s="74">
        <f t="shared" si="129"/>
        <v>0</v>
      </c>
      <c r="AY62" s="74">
        <f t="shared" si="129"/>
        <v>0</v>
      </c>
      <c r="AZ62" s="74">
        <f t="shared" si="129"/>
        <v>0</v>
      </c>
      <c r="BA62" s="73">
        <f t="shared" si="129"/>
        <v>0</v>
      </c>
      <c r="BB62" s="74">
        <f t="shared" si="129"/>
        <v>0</v>
      </c>
      <c r="BC62" s="74">
        <f t="shared" si="129"/>
        <v>0</v>
      </c>
      <c r="BD62" s="98">
        <f t="shared" si="129"/>
        <v>0</v>
      </c>
      <c r="BE62" s="98">
        <f t="shared" si="129"/>
        <v>0</v>
      </c>
      <c r="BF62" s="98">
        <f t="shared" si="129"/>
        <v>0</v>
      </c>
      <c r="BG62" s="272">
        <f t="shared" si="130"/>
        <v>0</v>
      </c>
      <c r="BH62" s="270">
        <f t="shared" si="131"/>
        <v>0</v>
      </c>
      <c r="BI62" s="270">
        <f t="shared" si="131"/>
        <v>11544.330000000002</v>
      </c>
      <c r="BJ62" s="270">
        <f t="shared" si="131"/>
        <v>-4534.32</v>
      </c>
      <c r="BK62" s="270">
        <f t="shared" si="131"/>
        <v>31031.420000000006</v>
      </c>
      <c r="BL62" s="270">
        <f t="shared" si="131"/>
        <v>12918.21</v>
      </c>
      <c r="BM62" s="270">
        <f t="shared" si="131"/>
        <v>-759.51000000000568</v>
      </c>
      <c r="BN62" s="270">
        <f t="shared" si="131"/>
        <v>12970.679999999995</v>
      </c>
      <c r="BO62" s="270">
        <f t="shared" si="131"/>
        <v>6252.65</v>
      </c>
      <c r="BP62" s="270">
        <f t="shared" si="131"/>
        <v>4932.9699999999993</v>
      </c>
      <c r="BQ62" s="270">
        <f t="shared" si="131"/>
        <v>3583.7999999999988</v>
      </c>
      <c r="BR62" s="303">
        <f t="shared" si="131"/>
        <v>6392.23</v>
      </c>
      <c r="BS62" s="342">
        <f t="shared" si="132"/>
        <v>1653.4699999999993</v>
      </c>
      <c r="BT62" s="270">
        <f t="shared" si="132"/>
        <v>-5472.4000000000015</v>
      </c>
      <c r="BU62" s="270">
        <f t="shared" si="132"/>
        <v>-13345.920000000002</v>
      </c>
      <c r="BV62" s="270">
        <f t="shared" si="132"/>
        <v>-1014.9400000000023</v>
      </c>
      <c r="BW62" s="303">
        <f t="shared" si="132"/>
        <v>-1315.4499999999989</v>
      </c>
    </row>
    <row r="63" spans="1:75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/>
      <c r="AQ63" s="98"/>
      <c r="AR63" s="98"/>
      <c r="AS63" s="98"/>
      <c r="AT63" s="98"/>
      <c r="AU63" s="98"/>
      <c r="AV63" s="155"/>
      <c r="AW63" s="74">
        <f t="shared" si="129"/>
        <v>0</v>
      </c>
      <c r="AX63" s="74">
        <f t="shared" si="129"/>
        <v>0</v>
      </c>
      <c r="AY63" s="74">
        <f t="shared" si="129"/>
        <v>0</v>
      </c>
      <c r="AZ63" s="74">
        <f t="shared" si="129"/>
        <v>0</v>
      </c>
      <c r="BA63" s="73">
        <f t="shared" si="129"/>
        <v>0</v>
      </c>
      <c r="BB63" s="74">
        <f t="shared" si="129"/>
        <v>0</v>
      </c>
      <c r="BC63" s="74">
        <f t="shared" si="129"/>
        <v>0</v>
      </c>
      <c r="BD63" s="98">
        <f t="shared" si="129"/>
        <v>0</v>
      </c>
      <c r="BE63" s="98">
        <f t="shared" si="129"/>
        <v>0</v>
      </c>
      <c r="BF63" s="98">
        <f t="shared" si="129"/>
        <v>0</v>
      </c>
      <c r="BG63" s="272">
        <f t="shared" si="130"/>
        <v>0</v>
      </c>
      <c r="BH63" s="270">
        <f t="shared" si="131"/>
        <v>0</v>
      </c>
      <c r="BI63" s="270">
        <f t="shared" si="131"/>
        <v>17900.32</v>
      </c>
      <c r="BJ63" s="270">
        <f t="shared" si="131"/>
        <v>0</v>
      </c>
      <c r="BK63" s="270">
        <f t="shared" si="131"/>
        <v>0</v>
      </c>
      <c r="BL63" s="270">
        <f t="shared" si="131"/>
        <v>0</v>
      </c>
      <c r="BM63" s="270">
        <f t="shared" si="131"/>
        <v>0</v>
      </c>
      <c r="BN63" s="270">
        <f t="shared" si="131"/>
        <v>0</v>
      </c>
      <c r="BO63" s="270">
        <f t="shared" si="131"/>
        <v>0</v>
      </c>
      <c r="BP63" s="270">
        <f t="shared" si="131"/>
        <v>0</v>
      </c>
      <c r="BQ63" s="270">
        <f t="shared" si="131"/>
        <v>0</v>
      </c>
      <c r="BR63" s="303">
        <f t="shared" si="131"/>
        <v>0</v>
      </c>
      <c r="BS63" s="342">
        <f t="shared" si="132"/>
        <v>-2281.91</v>
      </c>
      <c r="BT63" s="270">
        <f t="shared" si="132"/>
        <v>0</v>
      </c>
      <c r="BU63" s="270">
        <f t="shared" si="132"/>
        <v>0</v>
      </c>
      <c r="BV63" s="270">
        <f t="shared" si="132"/>
        <v>0</v>
      </c>
      <c r="BW63" s="303">
        <f t="shared" si="132"/>
        <v>25486.25</v>
      </c>
    </row>
    <row r="64" spans="1:75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33">SUM(O59:O63)</f>
        <v>2843978.750000007</v>
      </c>
      <c r="P64" s="74">
        <f t="shared" si="133"/>
        <v>3250965.3800000004</v>
      </c>
      <c r="Q64" s="74">
        <f t="shared" si="133"/>
        <v>3726159.1099999975</v>
      </c>
      <c r="R64" s="74">
        <f t="shared" si="133"/>
        <v>3984130.16</v>
      </c>
      <c r="S64" s="74">
        <f t="shared" si="133"/>
        <v>3957093.3099999959</v>
      </c>
      <c r="T64" s="74">
        <f t="shared" si="133"/>
        <v>4075498.4799999963</v>
      </c>
      <c r="U64" s="74">
        <f t="shared" si="133"/>
        <v>3989896.42</v>
      </c>
      <c r="V64" s="98">
        <f t="shared" si="133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/>
      <c r="AQ64" s="98"/>
      <c r="AR64" s="98"/>
      <c r="AS64" s="98"/>
      <c r="AT64" s="98"/>
      <c r="AU64" s="98"/>
      <c r="AV64" s="155"/>
      <c r="AW64" s="74">
        <f t="shared" ref="AW64:BE64" si="134">IF(C64=0,0,C64-O64)</f>
        <v>-48342.750000006985</v>
      </c>
      <c r="AX64" s="74">
        <f t="shared" si="134"/>
        <v>-130128.09999999683</v>
      </c>
      <c r="AY64" s="74">
        <f t="shared" si="134"/>
        <v>-313281.9500000081</v>
      </c>
      <c r="AZ64" s="74">
        <f t="shared" si="134"/>
        <v>-193099.60999999754</v>
      </c>
      <c r="BA64" s="73">
        <f t="shared" si="134"/>
        <v>-117151.61999999685</v>
      </c>
      <c r="BB64" s="74">
        <f t="shared" si="134"/>
        <v>-358614.55000000168</v>
      </c>
      <c r="BC64" s="74">
        <f t="shared" si="134"/>
        <v>-599620.62000000523</v>
      </c>
      <c r="BD64" s="98">
        <f t="shared" si="134"/>
        <v>-838010.7900000019</v>
      </c>
      <c r="BE64" s="98">
        <f t="shared" si="134"/>
        <v>-910515.93000000063</v>
      </c>
      <c r="BF64" s="98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35">SUM(BJ59:BJ63)</f>
        <v>-1496608.8100000026</v>
      </c>
      <c r="BK64" s="270">
        <f t="shared" si="135"/>
        <v>-1681205.6200000076</v>
      </c>
      <c r="BL64" s="270">
        <f t="shared" si="135"/>
        <v>-1953552.2600000121</v>
      </c>
      <c r="BM64" s="270">
        <f t="shared" si="135"/>
        <v>-1820166.0000000019</v>
      </c>
      <c r="BN64" s="270">
        <f t="shared" si="135"/>
        <v>-1564992.180000006</v>
      </c>
      <c r="BO64" s="270">
        <f t="shared" si="135"/>
        <v>-1312540.710000003</v>
      </c>
      <c r="BP64" s="270">
        <f t="shared" si="135"/>
        <v>-895118.76999999199</v>
      </c>
      <c r="BQ64" s="270">
        <f t="shared" si="135"/>
        <v>-601965.81000000099</v>
      </c>
      <c r="BR64" s="303">
        <f t="shared" si="135"/>
        <v>-89065.720000000307</v>
      </c>
      <c r="BS64" s="342">
        <f t="shared" ref="BS64:BT64" si="136">SUM(BS59:BS63)</f>
        <v>1600.4700000029134</v>
      </c>
      <c r="BT64" s="270">
        <f t="shared" si="136"/>
        <v>266060.56999999849</v>
      </c>
      <c r="BU64" s="270">
        <f t="shared" ref="BU64:BW64" si="137">SUM(BU59:BU63)</f>
        <v>380347.83999999706</v>
      </c>
      <c r="BV64" s="270">
        <f t="shared" si="137"/>
        <v>628415.71999999695</v>
      </c>
      <c r="BW64" s="303">
        <f t="shared" si="137"/>
        <v>826616.21000000625</v>
      </c>
    </row>
    <row r="65" spans="1:75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2"/>
      <c r="BT65" s="270"/>
      <c r="BU65" s="270"/>
      <c r="BV65" s="270"/>
      <c r="BW65" s="303"/>
    </row>
    <row r="66" spans="1:75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/>
      <c r="AQ66" s="98"/>
      <c r="AR66" s="98"/>
      <c r="AS66" s="98"/>
      <c r="AT66" s="98"/>
      <c r="AU66" s="98"/>
      <c r="AV66" s="155"/>
      <c r="AW66" s="74">
        <f t="shared" ref="AW66:BF70" si="138">IF(C66=0,0,C66-O66)</f>
        <v>0</v>
      </c>
      <c r="AX66" s="73">
        <f t="shared" si="138"/>
        <v>0</v>
      </c>
      <c r="AY66" s="73">
        <f t="shared" si="138"/>
        <v>0</v>
      </c>
      <c r="AZ66" s="73">
        <f t="shared" si="138"/>
        <v>0</v>
      </c>
      <c r="BA66" s="73">
        <f t="shared" si="138"/>
        <v>0</v>
      </c>
      <c r="BB66" s="73">
        <f t="shared" si="138"/>
        <v>0</v>
      </c>
      <c r="BC66" s="73">
        <f t="shared" si="138"/>
        <v>0</v>
      </c>
      <c r="BD66" s="229">
        <f t="shared" si="138"/>
        <v>0</v>
      </c>
      <c r="BE66" s="229">
        <f t="shared" si="138"/>
        <v>0</v>
      </c>
      <c r="BF66" s="229">
        <f t="shared" si="138"/>
        <v>0</v>
      </c>
      <c r="BG66" s="272">
        <f t="shared" ref="BG66:BG70" si="139">IF(M66=0,0,M66-Y66)</f>
        <v>0</v>
      </c>
      <c r="BH66" s="270">
        <f t="shared" ref="BH66:BI70" si="140">IF(N66=0,0,N66-Z66)</f>
        <v>0</v>
      </c>
      <c r="BI66" s="270">
        <f t="shared" si="140"/>
        <v>-1026505.0799999922</v>
      </c>
      <c r="BJ66" s="270">
        <f t="shared" ref="BJ66:BJ70" si="141">IF(P66=0,0,P66-AB66)</f>
        <v>-1304944.0200000028</v>
      </c>
      <c r="BK66" s="270">
        <f t="shared" ref="BK66:BK70" si="142">IF(Q66=0,0,Q66-AC66)</f>
        <v>-1251679.6299999952</v>
      </c>
      <c r="BL66" s="270">
        <f t="shared" ref="BL66:BL70" si="143">IF(R66=0,0,R66-AD66)</f>
        <v>-1337671.000000007</v>
      </c>
      <c r="BM66" s="270">
        <f t="shared" ref="BM66:BM70" si="144">IF(S66=0,0,S66-AE66)</f>
        <v>-535886.87000000663</v>
      </c>
      <c r="BN66" s="270">
        <f t="shared" ref="BN66:BN70" si="145">IF(T66=0,0,T66-AF66)</f>
        <v>-430026.88999999547</v>
      </c>
      <c r="BO66" s="270">
        <f t="shared" ref="BO66:BO70" si="146">IF(U66=0,0,U66-AG66)</f>
        <v>-317839.68000000087</v>
      </c>
      <c r="BP66" s="270">
        <f t="shared" ref="BP66:BP70" si="147">IF(V66=0,0,V66-AH66)</f>
        <v>-274234.4300000004</v>
      </c>
      <c r="BQ66" s="270">
        <f t="shared" ref="BQ66:BQ70" si="148">IF(W66=0,0,W66-AI66)</f>
        <v>-119854.08000000054</v>
      </c>
      <c r="BR66" s="303">
        <f t="shared" ref="BR66:BR70" si="149">IF(X66=0,0,X66-AJ66)</f>
        <v>141860.93999999622</v>
      </c>
      <c r="BS66" s="342">
        <f t="shared" ref="BS66:BW70" si="150">IF(AK66=0,0,Y66-AK66)</f>
        <v>218488.26000000024</v>
      </c>
      <c r="BT66" s="270">
        <f t="shared" si="150"/>
        <v>446990.21999999788</v>
      </c>
      <c r="BU66" s="270">
        <f t="shared" si="150"/>
        <v>488665.37999999989</v>
      </c>
      <c r="BV66" s="270">
        <f t="shared" si="150"/>
        <v>821814.83000000101</v>
      </c>
      <c r="BW66" s="303">
        <f t="shared" si="150"/>
        <v>1036806.5600000042</v>
      </c>
    </row>
    <row r="67" spans="1:75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/>
      <c r="AQ67" s="98"/>
      <c r="AR67" s="98"/>
      <c r="AS67" s="98"/>
      <c r="AT67" s="98"/>
      <c r="AU67" s="98"/>
      <c r="AV67" s="155"/>
      <c r="AW67" s="74">
        <f t="shared" si="138"/>
        <v>0</v>
      </c>
      <c r="AX67" s="73">
        <f t="shared" si="138"/>
        <v>0</v>
      </c>
      <c r="AY67" s="73">
        <f t="shared" si="138"/>
        <v>0</v>
      </c>
      <c r="AZ67" s="73">
        <f t="shared" si="138"/>
        <v>0</v>
      </c>
      <c r="BA67" s="73">
        <f t="shared" si="138"/>
        <v>0</v>
      </c>
      <c r="BB67" s="73">
        <f t="shared" si="138"/>
        <v>0</v>
      </c>
      <c r="BC67" s="73">
        <f t="shared" si="138"/>
        <v>0</v>
      </c>
      <c r="BD67" s="229">
        <f t="shared" si="138"/>
        <v>0</v>
      </c>
      <c r="BE67" s="229">
        <f t="shared" si="138"/>
        <v>0</v>
      </c>
      <c r="BF67" s="229">
        <f t="shared" si="138"/>
        <v>0</v>
      </c>
      <c r="BG67" s="272">
        <f t="shared" si="139"/>
        <v>0</v>
      </c>
      <c r="BH67" s="270">
        <f t="shared" si="140"/>
        <v>0</v>
      </c>
      <c r="BI67" s="270">
        <f t="shared" si="140"/>
        <v>-764499.34000000078</v>
      </c>
      <c r="BJ67" s="270">
        <f t="shared" si="141"/>
        <v>-973437.46000000136</v>
      </c>
      <c r="BK67" s="270">
        <f t="shared" si="142"/>
        <v>-986642.78000000026</v>
      </c>
      <c r="BL67" s="270">
        <f t="shared" si="143"/>
        <v>-763910.16000000574</v>
      </c>
      <c r="BM67" s="270">
        <f t="shared" si="144"/>
        <v>-1352547.9599999986</v>
      </c>
      <c r="BN67" s="270">
        <f t="shared" si="145"/>
        <v>-1259839.2400000105</v>
      </c>
      <c r="BO67" s="270">
        <f t="shared" si="146"/>
        <v>-1143893.2300000023</v>
      </c>
      <c r="BP67" s="270">
        <f t="shared" si="147"/>
        <v>-675396.77999999188</v>
      </c>
      <c r="BQ67" s="270">
        <f t="shared" si="148"/>
        <v>-518659.70000000158</v>
      </c>
      <c r="BR67" s="303">
        <f t="shared" si="149"/>
        <v>-240338.5699999975</v>
      </c>
      <c r="BS67" s="342">
        <f t="shared" si="150"/>
        <v>-287223.94999999646</v>
      </c>
      <c r="BT67" s="270">
        <f t="shared" si="150"/>
        <v>-294508.92000000132</v>
      </c>
      <c r="BU67" s="270">
        <f t="shared" si="150"/>
        <v>-319735.78000000492</v>
      </c>
      <c r="BV67" s="270">
        <f t="shared" si="150"/>
        <v>-252910.16000000481</v>
      </c>
      <c r="BW67" s="303">
        <f t="shared" si="150"/>
        <v>-332724.42999999365</v>
      </c>
    </row>
    <row r="68" spans="1:75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/>
      <c r="AQ68" s="98"/>
      <c r="AR68" s="98"/>
      <c r="AS68" s="98"/>
      <c r="AT68" s="98"/>
      <c r="AU68" s="98"/>
      <c r="AV68" s="155"/>
      <c r="AW68" s="74">
        <f t="shared" si="138"/>
        <v>0</v>
      </c>
      <c r="AX68" s="73">
        <f t="shared" si="138"/>
        <v>0</v>
      </c>
      <c r="AY68" s="73">
        <f t="shared" si="138"/>
        <v>0</v>
      </c>
      <c r="AZ68" s="73">
        <f t="shared" si="138"/>
        <v>0</v>
      </c>
      <c r="BA68" s="73">
        <f t="shared" si="138"/>
        <v>0</v>
      </c>
      <c r="BB68" s="73">
        <f t="shared" si="138"/>
        <v>0</v>
      </c>
      <c r="BC68" s="73">
        <f t="shared" si="138"/>
        <v>0</v>
      </c>
      <c r="BD68" s="229">
        <f t="shared" si="138"/>
        <v>0</v>
      </c>
      <c r="BE68" s="229">
        <f t="shared" si="138"/>
        <v>0</v>
      </c>
      <c r="BF68" s="229">
        <f t="shared" si="138"/>
        <v>0</v>
      </c>
      <c r="BG68" s="272">
        <f t="shared" si="139"/>
        <v>0</v>
      </c>
      <c r="BH68" s="270">
        <f t="shared" si="140"/>
        <v>0</v>
      </c>
      <c r="BI68" s="270">
        <f t="shared" si="140"/>
        <v>-25387.379999999976</v>
      </c>
      <c r="BJ68" s="270">
        <f t="shared" si="141"/>
        <v>-6596.700000000099</v>
      </c>
      <c r="BK68" s="270">
        <f t="shared" si="142"/>
        <v>-759.04000000000815</v>
      </c>
      <c r="BL68" s="270">
        <f t="shared" si="143"/>
        <v>4135.2999999999884</v>
      </c>
      <c r="BM68" s="270">
        <f t="shared" si="144"/>
        <v>4242.8400000000547</v>
      </c>
      <c r="BN68" s="270">
        <f t="shared" si="145"/>
        <v>7426.1300000000047</v>
      </c>
      <c r="BO68" s="270">
        <f t="shared" si="146"/>
        <v>12170.23000000001</v>
      </c>
      <c r="BP68" s="270">
        <f t="shared" si="147"/>
        <v>4192.460000000021</v>
      </c>
      <c r="BQ68" s="270">
        <f t="shared" si="148"/>
        <v>7407.8399999999529</v>
      </c>
      <c r="BR68" s="303">
        <f t="shared" si="149"/>
        <v>8111.8000000000175</v>
      </c>
      <c r="BS68" s="342">
        <f t="shared" si="150"/>
        <v>-27662.900000000052</v>
      </c>
      <c r="BT68" s="270">
        <f t="shared" si="150"/>
        <v>-32799.200000000099</v>
      </c>
      <c r="BU68" s="270">
        <f t="shared" si="150"/>
        <v>-6005.2100000000501</v>
      </c>
      <c r="BV68" s="270">
        <f t="shared" si="150"/>
        <v>28915.94000000009</v>
      </c>
      <c r="BW68" s="303">
        <f t="shared" si="150"/>
        <v>30667.100000000064</v>
      </c>
    </row>
    <row r="69" spans="1:75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/>
      <c r="AQ69" s="98"/>
      <c r="AR69" s="98"/>
      <c r="AS69" s="98"/>
      <c r="AT69" s="98"/>
      <c r="AU69" s="98"/>
      <c r="AV69" s="155"/>
      <c r="AW69" s="74">
        <f t="shared" si="138"/>
        <v>0</v>
      </c>
      <c r="AX69" s="73">
        <f t="shared" si="138"/>
        <v>0</v>
      </c>
      <c r="AY69" s="73">
        <f t="shared" si="138"/>
        <v>0</v>
      </c>
      <c r="AZ69" s="73">
        <f t="shared" si="138"/>
        <v>0</v>
      </c>
      <c r="BA69" s="73">
        <f t="shared" si="138"/>
        <v>0</v>
      </c>
      <c r="BB69" s="73">
        <f t="shared" si="138"/>
        <v>0</v>
      </c>
      <c r="BC69" s="73">
        <f t="shared" si="138"/>
        <v>0</v>
      </c>
      <c r="BD69" s="229">
        <f t="shared" si="138"/>
        <v>0</v>
      </c>
      <c r="BE69" s="229">
        <f t="shared" si="138"/>
        <v>0</v>
      </c>
      <c r="BF69" s="229">
        <f t="shared" si="138"/>
        <v>0</v>
      </c>
      <c r="BG69" s="272">
        <f t="shared" si="139"/>
        <v>0</v>
      </c>
      <c r="BH69" s="270">
        <f t="shared" si="140"/>
        <v>0</v>
      </c>
      <c r="BI69" s="270">
        <f t="shared" si="140"/>
        <v>14183.989999999962</v>
      </c>
      <c r="BJ69" s="270">
        <f t="shared" si="141"/>
        <v>28371.659999999974</v>
      </c>
      <c r="BK69" s="270">
        <f t="shared" si="142"/>
        <v>23631.359999999957</v>
      </c>
      <c r="BL69" s="270">
        <f t="shared" si="143"/>
        <v>24491.400000000009</v>
      </c>
      <c r="BM69" s="270">
        <f t="shared" si="144"/>
        <v>-11639.610000000008</v>
      </c>
      <c r="BN69" s="270">
        <f t="shared" si="145"/>
        <v>8954.1999999999825</v>
      </c>
      <c r="BO69" s="270">
        <f t="shared" si="146"/>
        <v>5701.8800000000047</v>
      </c>
      <c r="BP69" s="270">
        <f t="shared" si="147"/>
        <v>-67975.74000000002</v>
      </c>
      <c r="BQ69" s="270">
        <f t="shared" si="148"/>
        <v>8504.4999999999964</v>
      </c>
      <c r="BR69" s="303">
        <f t="shared" si="149"/>
        <v>-22912.849999999977</v>
      </c>
      <c r="BS69" s="342">
        <f t="shared" si="150"/>
        <v>-55807.940000000017</v>
      </c>
      <c r="BT69" s="270">
        <f t="shared" si="150"/>
        <v>-58970.570000000007</v>
      </c>
      <c r="BU69" s="270">
        <f t="shared" si="150"/>
        <v>-60296.260000000038</v>
      </c>
      <c r="BV69" s="270">
        <f t="shared" si="150"/>
        <v>7844.5999999999767</v>
      </c>
      <c r="BW69" s="303">
        <f t="shared" si="150"/>
        <v>21920.010000000009</v>
      </c>
    </row>
    <row r="70" spans="1:75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/>
      <c r="AQ70" s="98"/>
      <c r="AR70" s="98"/>
      <c r="AS70" s="98"/>
      <c r="AT70" s="98"/>
      <c r="AU70" s="98"/>
      <c r="AV70" s="155"/>
      <c r="AW70" s="74">
        <f t="shared" si="138"/>
        <v>0</v>
      </c>
      <c r="AX70" s="73">
        <f t="shared" si="138"/>
        <v>0</v>
      </c>
      <c r="AY70" s="73">
        <f t="shared" si="138"/>
        <v>0</v>
      </c>
      <c r="AZ70" s="73">
        <f t="shared" si="138"/>
        <v>0</v>
      </c>
      <c r="BA70" s="73">
        <f t="shared" si="138"/>
        <v>0</v>
      </c>
      <c r="BB70" s="73">
        <f t="shared" si="138"/>
        <v>0</v>
      </c>
      <c r="BC70" s="73">
        <f t="shared" si="138"/>
        <v>0</v>
      </c>
      <c r="BD70" s="229">
        <f t="shared" si="138"/>
        <v>0</v>
      </c>
      <c r="BE70" s="229">
        <f t="shared" si="138"/>
        <v>0</v>
      </c>
      <c r="BF70" s="229">
        <f t="shared" si="138"/>
        <v>0</v>
      </c>
      <c r="BG70" s="272">
        <f t="shared" si="139"/>
        <v>0</v>
      </c>
      <c r="BH70" s="270">
        <f t="shared" si="140"/>
        <v>0</v>
      </c>
      <c r="BI70" s="270">
        <f t="shared" si="140"/>
        <v>209204.54</v>
      </c>
      <c r="BJ70" s="270">
        <f t="shared" si="141"/>
        <v>-52718.320000000007</v>
      </c>
      <c r="BK70" s="270">
        <f t="shared" si="142"/>
        <v>-204097.2</v>
      </c>
      <c r="BL70" s="270">
        <f t="shared" si="143"/>
        <v>-64269.079999999987</v>
      </c>
      <c r="BM70" s="270">
        <f t="shared" si="144"/>
        <v>-78973.50999999998</v>
      </c>
      <c r="BN70" s="270">
        <f t="shared" si="145"/>
        <v>-31117.499999999993</v>
      </c>
      <c r="BO70" s="270">
        <f t="shared" si="146"/>
        <v>-6224.4199999999983</v>
      </c>
      <c r="BP70" s="270">
        <f t="shared" si="147"/>
        <v>-30344.570000000007</v>
      </c>
      <c r="BQ70" s="270">
        <f t="shared" si="148"/>
        <v>-10927.129999999997</v>
      </c>
      <c r="BR70" s="303">
        <f t="shared" si="149"/>
        <v>-123469.94000000002</v>
      </c>
      <c r="BS70" s="342">
        <f t="shared" si="150"/>
        <v>-20561.950000000026</v>
      </c>
      <c r="BT70" s="270">
        <f t="shared" si="150"/>
        <v>-114584.61</v>
      </c>
      <c r="BU70" s="270">
        <f t="shared" si="150"/>
        <v>-34337.929999999993</v>
      </c>
      <c r="BV70" s="270">
        <f t="shared" si="150"/>
        <v>-10978.999999999971</v>
      </c>
      <c r="BW70" s="303">
        <f t="shared" si="150"/>
        <v>139713.90000000002</v>
      </c>
    </row>
    <row r="71" spans="1:75" ht="15.75" thickBot="1" x14ac:dyDescent="0.3">
      <c r="A71" s="4"/>
      <c r="B71" s="37" t="s">
        <v>46</v>
      </c>
      <c r="C71" s="91">
        <f t="shared" ref="C71:N71" si="151">+C64+C57+C50</f>
        <v>5237329</v>
      </c>
      <c r="D71" s="76">
        <f t="shared" si="151"/>
        <v>5612269.5600000042</v>
      </c>
      <c r="E71" s="76">
        <f t="shared" si="151"/>
        <v>5392170.539999987</v>
      </c>
      <c r="F71" s="76">
        <f t="shared" si="151"/>
        <v>5167903.0000000028</v>
      </c>
      <c r="G71" s="76">
        <f t="shared" si="151"/>
        <v>4682478.2599999942</v>
      </c>
      <c r="H71" s="76">
        <f t="shared" si="151"/>
        <v>4174523.9599999944</v>
      </c>
      <c r="I71" s="76">
        <f t="shared" si="151"/>
        <v>3739399.3999999948</v>
      </c>
      <c r="J71" s="76">
        <f t="shared" si="151"/>
        <v>3364374.1199999964</v>
      </c>
      <c r="K71" s="76">
        <f t="shared" si="151"/>
        <v>3269001.2199999983</v>
      </c>
      <c r="L71" s="76">
        <f t="shared" si="151"/>
        <v>3415601.7400000067</v>
      </c>
      <c r="M71" s="76">
        <f t="shared" si="151"/>
        <v>3933804.4599999986</v>
      </c>
      <c r="N71" s="156">
        <f t="shared" si="151"/>
        <v>4599786.2999999989</v>
      </c>
      <c r="O71" s="76">
        <f t="shared" ref="O71:V71" si="152">SUM(O66:O70)</f>
        <v>5341213.320000005</v>
      </c>
      <c r="P71" s="76">
        <f t="shared" si="152"/>
        <v>5698095.3999999994</v>
      </c>
      <c r="Q71" s="76">
        <f t="shared" si="152"/>
        <v>5666102.0400000094</v>
      </c>
      <c r="R71" s="76">
        <f t="shared" si="152"/>
        <v>5351482.6099999994</v>
      </c>
      <c r="S71" s="76">
        <f t="shared" si="152"/>
        <v>4750974.8599999947</v>
      </c>
      <c r="T71" s="76">
        <f t="shared" si="152"/>
        <v>4545669.7199999942</v>
      </c>
      <c r="U71" s="76">
        <f t="shared" si="152"/>
        <v>4354114.8099999996</v>
      </c>
      <c r="V71" s="142">
        <f t="shared" si="152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/>
      <c r="AQ71" s="328"/>
      <c r="AR71" s="328"/>
      <c r="AS71" s="328"/>
      <c r="AT71" s="328"/>
      <c r="AU71" s="328"/>
      <c r="AV71" s="156"/>
      <c r="AW71" s="76">
        <f t="shared" ref="AW71:BE71" si="153">IF(C71=0,0,C71-O71)</f>
        <v>-103884.32000000495</v>
      </c>
      <c r="AX71" s="179">
        <f t="shared" si="153"/>
        <v>-85825.839999995194</v>
      </c>
      <c r="AY71" s="179">
        <f t="shared" si="153"/>
        <v>-273931.50000002235</v>
      </c>
      <c r="AZ71" s="179">
        <f t="shared" si="153"/>
        <v>-183579.60999999661</v>
      </c>
      <c r="BA71" s="179">
        <f t="shared" si="153"/>
        <v>-68496.600000000559</v>
      </c>
      <c r="BB71" s="179">
        <f t="shared" si="153"/>
        <v>-371145.75999999978</v>
      </c>
      <c r="BC71" s="179">
        <f t="shared" si="153"/>
        <v>-614715.41000000481</v>
      </c>
      <c r="BD71" s="230">
        <f t="shared" si="153"/>
        <v>-878150.27000000421</v>
      </c>
      <c r="BE71" s="230">
        <f t="shared" si="153"/>
        <v>-993853.05000000121</v>
      </c>
      <c r="BF71" s="230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54">SUM(BJ66:BJ70)</f>
        <v>-2309324.840000004</v>
      </c>
      <c r="BK71" s="230">
        <f t="shared" si="154"/>
        <v>-2419547.2899999958</v>
      </c>
      <c r="BL71" s="230">
        <f t="shared" si="154"/>
        <v>-2137223.5400000131</v>
      </c>
      <c r="BM71" s="230">
        <f t="shared" si="154"/>
        <v>-1974805.1100000052</v>
      </c>
      <c r="BN71" s="230">
        <f t="shared" si="154"/>
        <v>-1704603.3000000061</v>
      </c>
      <c r="BO71" s="230">
        <f t="shared" si="154"/>
        <v>-1450085.220000003</v>
      </c>
      <c r="BP71" s="142">
        <f t="shared" si="154"/>
        <v>-1043759.0599999924</v>
      </c>
      <c r="BQ71" s="328">
        <f t="shared" si="154"/>
        <v>-633528.57000000216</v>
      </c>
      <c r="BR71" s="143">
        <f t="shared" si="154"/>
        <v>-236748.62000000128</v>
      </c>
      <c r="BS71" s="91">
        <f t="shared" ref="BS71:BT71" si="155">SUM(BS66:BS70)</f>
        <v>-172768.47999999631</v>
      </c>
      <c r="BT71" s="328">
        <f t="shared" si="155"/>
        <v>-53873.080000003552</v>
      </c>
      <c r="BU71" s="328">
        <f t="shared" ref="BU71:BW71" si="156">SUM(BU66:BU70)</f>
        <v>68290.199999994889</v>
      </c>
      <c r="BV71" s="328">
        <f t="shared" si="156"/>
        <v>594686.20999999624</v>
      </c>
      <c r="BW71" s="143">
        <f t="shared" si="156"/>
        <v>896383.14000001072</v>
      </c>
    </row>
    <row r="72" spans="1:75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209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3"/>
      <c r="BT72" s="245"/>
      <c r="BU72" s="245"/>
      <c r="BV72" s="245"/>
      <c r="BW72" s="304"/>
    </row>
    <row r="73" spans="1:75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/>
      <c r="AQ73" s="183"/>
      <c r="AR73" s="183"/>
      <c r="AS73" s="183"/>
      <c r="AT73" s="183"/>
      <c r="AU73" s="183"/>
      <c r="AV73" s="158"/>
      <c r="AW73" s="77">
        <f t="shared" ref="AW73:AX77" si="157">C73-O73</f>
        <v>161203.53000000003</v>
      </c>
      <c r="AX73" s="77">
        <f t="shared" si="157"/>
        <v>94488.680000000051</v>
      </c>
      <c r="AY73" s="77">
        <f t="shared" ref="AY73:BF77" si="158">IF(Q73=0,0,E73-Q73)</f>
        <v>-128176.0799999999</v>
      </c>
      <c r="AZ73" s="77">
        <f t="shared" si="158"/>
        <v>-22021.5</v>
      </c>
      <c r="BA73" s="77">
        <f t="shared" si="158"/>
        <v>5704.8000000000175</v>
      </c>
      <c r="BB73" s="77">
        <f t="shared" si="158"/>
        <v>2916.0500000000175</v>
      </c>
      <c r="BC73" s="77">
        <f t="shared" si="158"/>
        <v>-27219.160000000033</v>
      </c>
      <c r="BD73" s="183">
        <f t="shared" si="158"/>
        <v>40583.250000000058</v>
      </c>
      <c r="BE73" s="183">
        <f t="shared" si="158"/>
        <v>74595.109999999986</v>
      </c>
      <c r="BF73" s="210">
        <f t="shared" si="158"/>
        <v>210647.35000000009</v>
      </c>
      <c r="BG73" s="284">
        <f t="shared" ref="BG73:BG77" si="159">IF(Y73=0,0,M73-Y73)</f>
        <v>50763.170000000158</v>
      </c>
      <c r="BH73" s="221">
        <f t="shared" ref="BH73:BI77" si="160">IF(Z73=0,0,N73-Z73)</f>
        <v>-115810.88999999966</v>
      </c>
      <c r="BI73" s="221">
        <f t="shared" si="160"/>
        <v>-217416.57000000007</v>
      </c>
      <c r="BJ73" s="221">
        <f t="shared" ref="BJ73:BJ77" si="161">IF(AB73=0,0,P73-AB73)</f>
        <v>149103.25</v>
      </c>
      <c r="BK73" s="221">
        <f t="shared" ref="BK73:BK77" si="162">IF(AC73=0,0,Q73-AC73)</f>
        <v>151782.40999999992</v>
      </c>
      <c r="BL73" s="221">
        <f t="shared" ref="BL73:BL77" si="163">IF(AD73=0,0,R73-AD73)</f>
        <v>21474.679999999993</v>
      </c>
      <c r="BM73" s="221">
        <f t="shared" ref="BM73:BM77" si="164">IF(AE73=0,0,S73-AE73)</f>
        <v>38648.299999999988</v>
      </c>
      <c r="BN73" s="221">
        <f t="shared" ref="BN73:BN77" si="165">IF(AF73=0,0,T73-AF73)</f>
        <v>3928.6899999999732</v>
      </c>
      <c r="BO73" s="221">
        <f t="shared" ref="BO73:BO77" si="166">IF(AG73=0,0,U73-AG73)</f>
        <v>35221.100000000006</v>
      </c>
      <c r="BP73" s="221">
        <f t="shared" ref="BP73:BP77" si="167">IF(AH73=0,0,V73-AH73)</f>
        <v>63624.729999999981</v>
      </c>
      <c r="BQ73" s="221">
        <f t="shared" ref="BQ73:BQ77" si="168">IF(AI73=0,0,W73-AI73)</f>
        <v>52112.20000000007</v>
      </c>
      <c r="BR73" s="302">
        <f t="shared" ref="BR73:BR77" si="169">IF(AJ73=0,0,X73-AJ73)</f>
        <v>-8874.2199999999721</v>
      </c>
      <c r="BS73" s="340">
        <f t="shared" ref="BS73:BW77" si="170">IF(AK73=0,0,Y73-AK73)</f>
        <v>-23034.949999999953</v>
      </c>
      <c r="BT73" s="221">
        <f t="shared" si="170"/>
        <v>5655.1699999996927</v>
      </c>
      <c r="BU73" s="221">
        <f t="shared" si="170"/>
        <v>199292.29000000004</v>
      </c>
      <c r="BV73" s="221">
        <f t="shared" si="170"/>
        <v>-67023.669999999925</v>
      </c>
      <c r="BW73" s="302">
        <f t="shared" si="170"/>
        <v>23590.520000000019</v>
      </c>
    </row>
    <row r="74" spans="1:75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/>
      <c r="AQ74" s="183"/>
      <c r="AR74" s="183"/>
      <c r="AS74" s="183"/>
      <c r="AT74" s="183"/>
      <c r="AU74" s="183"/>
      <c r="AV74" s="158"/>
      <c r="AW74" s="77">
        <f t="shared" si="157"/>
        <v>78266.700000000012</v>
      </c>
      <c r="AX74" s="77">
        <f t="shared" si="157"/>
        <v>34139.339999999997</v>
      </c>
      <c r="AY74" s="77">
        <f t="shared" si="158"/>
        <v>-11303.790000000008</v>
      </c>
      <c r="AZ74" s="77">
        <f t="shared" si="158"/>
        <v>13188.62999999999</v>
      </c>
      <c r="BA74" s="77">
        <f t="shared" si="158"/>
        <v>-912.72999999999593</v>
      </c>
      <c r="BB74" s="77">
        <f t="shared" si="158"/>
        <v>-275.81999999999971</v>
      </c>
      <c r="BC74" s="77">
        <f t="shared" si="158"/>
        <v>-6730.5899999999965</v>
      </c>
      <c r="BD74" s="183">
        <f t="shared" si="158"/>
        <v>1748.5399999999936</v>
      </c>
      <c r="BE74" s="183">
        <f t="shared" si="158"/>
        <v>-340.80999999998312</v>
      </c>
      <c r="BF74" s="210">
        <f t="shared" si="158"/>
        <v>21295.850000000006</v>
      </c>
      <c r="BG74" s="284">
        <f t="shared" si="159"/>
        <v>-5589.2399999999907</v>
      </c>
      <c r="BH74" s="221">
        <f t="shared" si="160"/>
        <v>-39390.010000000009</v>
      </c>
      <c r="BI74" s="221">
        <f t="shared" si="160"/>
        <v>-67376.419999999984</v>
      </c>
      <c r="BJ74" s="221">
        <f t="shared" si="161"/>
        <v>13739.410000000003</v>
      </c>
      <c r="BK74" s="221">
        <f t="shared" si="162"/>
        <v>15683.550000000017</v>
      </c>
      <c r="BL74" s="221">
        <f t="shared" si="163"/>
        <v>12831.760000000009</v>
      </c>
      <c r="BM74" s="221">
        <f t="shared" si="164"/>
        <v>-39532.31</v>
      </c>
      <c r="BN74" s="221">
        <f t="shared" si="165"/>
        <v>-21296.899999999994</v>
      </c>
      <c r="BO74" s="221">
        <f t="shared" si="166"/>
        <v>-5668.0500000000029</v>
      </c>
      <c r="BP74" s="221">
        <f t="shared" si="167"/>
        <v>-2713.929999999993</v>
      </c>
      <c r="BQ74" s="221">
        <f t="shared" si="168"/>
        <v>-13275.76999999999</v>
      </c>
      <c r="BR74" s="302">
        <f t="shared" si="169"/>
        <v>-49806.210000000021</v>
      </c>
      <c r="BS74" s="340">
        <f t="shared" si="170"/>
        <v>-76113.440000000002</v>
      </c>
      <c r="BT74" s="221">
        <f t="shared" si="170"/>
        <v>-91391.760000000009</v>
      </c>
      <c r="BU74" s="221">
        <f t="shared" si="170"/>
        <v>-18432.059999999998</v>
      </c>
      <c r="BV74" s="221">
        <f t="shared" si="170"/>
        <v>-43792.610000000015</v>
      </c>
      <c r="BW74" s="302">
        <f t="shared" si="170"/>
        <v>-31602.340000000026</v>
      </c>
    </row>
    <row r="75" spans="1:75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/>
      <c r="AQ75" s="183"/>
      <c r="AR75" s="183"/>
      <c r="AS75" s="183"/>
      <c r="AT75" s="183"/>
      <c r="AU75" s="183"/>
      <c r="AV75" s="158"/>
      <c r="AW75" s="77">
        <f t="shared" si="157"/>
        <v>102825.71000000002</v>
      </c>
      <c r="AX75" s="77">
        <f t="shared" si="157"/>
        <v>60631.869999999937</v>
      </c>
      <c r="AY75" s="77">
        <f t="shared" si="158"/>
        <v>7564.7200000000012</v>
      </c>
      <c r="AZ75" s="77">
        <f t="shared" si="158"/>
        <v>28423.749999999993</v>
      </c>
      <c r="BA75" s="77">
        <f t="shared" si="158"/>
        <v>15618.029999999999</v>
      </c>
      <c r="BB75" s="77">
        <f t="shared" si="158"/>
        <v>9457.3799999999974</v>
      </c>
      <c r="BC75" s="77">
        <f t="shared" si="158"/>
        <v>-3394.9099999999962</v>
      </c>
      <c r="BD75" s="183">
        <f t="shared" si="158"/>
        <v>16649.699999999997</v>
      </c>
      <c r="BE75" s="183">
        <f t="shared" si="158"/>
        <v>48186.349999999977</v>
      </c>
      <c r="BF75" s="210">
        <f t="shared" si="158"/>
        <v>60119.73000000004</v>
      </c>
      <c r="BG75" s="284">
        <f t="shared" si="159"/>
        <v>43683.5</v>
      </c>
      <c r="BH75" s="221">
        <f t="shared" si="160"/>
        <v>-37644.540000000037</v>
      </c>
      <c r="BI75" s="221">
        <f t="shared" si="160"/>
        <v>-77621.679999999993</v>
      </c>
      <c r="BJ75" s="221">
        <f t="shared" si="161"/>
        <v>39688.530000000028</v>
      </c>
      <c r="BK75" s="221">
        <f t="shared" si="162"/>
        <v>29100.320000000007</v>
      </c>
      <c r="BL75" s="221">
        <f t="shared" si="163"/>
        <v>-3535.0900000000038</v>
      </c>
      <c r="BM75" s="221">
        <f t="shared" si="164"/>
        <v>-6219.0400000000081</v>
      </c>
      <c r="BN75" s="221">
        <f t="shared" si="165"/>
        <v>-12704.44999999999</v>
      </c>
      <c r="BO75" s="221">
        <f t="shared" si="166"/>
        <v>-1308.4400000000023</v>
      </c>
      <c r="BP75" s="221">
        <f t="shared" si="167"/>
        <v>8127.9700000000012</v>
      </c>
      <c r="BQ75" s="221">
        <f t="shared" si="168"/>
        <v>-2241.8499999999767</v>
      </c>
      <c r="BR75" s="302">
        <f t="shared" si="169"/>
        <v>-3538.2600000000093</v>
      </c>
      <c r="BS75" s="340">
        <f t="shared" si="170"/>
        <v>-61609.440000000002</v>
      </c>
      <c r="BT75" s="221">
        <f t="shared" si="170"/>
        <v>-47935.319999999949</v>
      </c>
      <c r="BU75" s="221">
        <f t="shared" si="170"/>
        <v>27349.22000000003</v>
      </c>
      <c r="BV75" s="221">
        <f t="shared" si="170"/>
        <v>-61269.34</v>
      </c>
      <c r="BW75" s="302">
        <f t="shared" si="170"/>
        <v>-12531.859999999986</v>
      </c>
    </row>
    <row r="76" spans="1:75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/>
      <c r="AQ76" s="183"/>
      <c r="AR76" s="183"/>
      <c r="AS76" s="183"/>
      <c r="AT76" s="183"/>
      <c r="AU76" s="183"/>
      <c r="AV76" s="158"/>
      <c r="AW76" s="77">
        <f t="shared" si="157"/>
        <v>139293.75699999998</v>
      </c>
      <c r="AX76" s="77">
        <f t="shared" si="157"/>
        <v>115621.57</v>
      </c>
      <c r="AY76" s="77">
        <f t="shared" si="158"/>
        <v>7641.7829999999958</v>
      </c>
      <c r="AZ76" s="77">
        <f t="shared" si="158"/>
        <v>21301.594000000012</v>
      </c>
      <c r="BA76" s="77">
        <f t="shared" si="158"/>
        <v>14341.513999999996</v>
      </c>
      <c r="BB76" s="77">
        <f t="shared" si="158"/>
        <v>9928.1860000000015</v>
      </c>
      <c r="BC76" s="77">
        <f t="shared" si="158"/>
        <v>-22519.489000000001</v>
      </c>
      <c r="BD76" s="183">
        <f t="shared" si="158"/>
        <v>20369.138999999996</v>
      </c>
      <c r="BE76" s="183">
        <f t="shared" si="158"/>
        <v>75380.850999999966</v>
      </c>
      <c r="BF76" s="210">
        <f t="shared" si="158"/>
        <v>75198.280999999959</v>
      </c>
      <c r="BG76" s="284">
        <f t="shared" si="159"/>
        <v>37847.039999999804</v>
      </c>
      <c r="BH76" s="221">
        <f t="shared" si="160"/>
        <v>-76958.230000000098</v>
      </c>
      <c r="BI76" s="221">
        <f t="shared" si="160"/>
        <v>-123429.23499999999</v>
      </c>
      <c r="BJ76" s="221">
        <f t="shared" si="161"/>
        <v>22948.04800000001</v>
      </c>
      <c r="BK76" s="221">
        <f t="shared" si="162"/>
        <v>21290.293000000005</v>
      </c>
      <c r="BL76" s="221">
        <f t="shared" si="163"/>
        <v>-17261.76800000004</v>
      </c>
      <c r="BM76" s="221">
        <f t="shared" si="164"/>
        <v>-5489.6159999999945</v>
      </c>
      <c r="BN76" s="221">
        <f t="shared" si="165"/>
        <v>-9715.2480000000069</v>
      </c>
      <c r="BO76" s="221">
        <f t="shared" si="166"/>
        <v>-38833.023999999976</v>
      </c>
      <c r="BP76" s="221">
        <f t="shared" si="167"/>
        <v>29861.984000000026</v>
      </c>
      <c r="BQ76" s="221">
        <f t="shared" si="168"/>
        <v>-6900.359999999986</v>
      </c>
      <c r="BR76" s="302">
        <f t="shared" si="169"/>
        <v>2792.9680000001099</v>
      </c>
      <c r="BS76" s="340">
        <f t="shared" si="170"/>
        <v>-67354.120999999926</v>
      </c>
      <c r="BT76" s="221">
        <f t="shared" si="170"/>
        <v>8544.4890000000596</v>
      </c>
      <c r="BU76" s="221">
        <f t="shared" si="170"/>
        <v>62665.952000000048</v>
      </c>
      <c r="BV76" s="221">
        <f t="shared" si="170"/>
        <v>-57833.187000000034</v>
      </c>
      <c r="BW76" s="302">
        <f t="shared" si="170"/>
        <v>10881.03899999999</v>
      </c>
    </row>
    <row r="77" spans="1:75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/>
      <c r="AQ77" s="183"/>
      <c r="AR77" s="183"/>
      <c r="AS77" s="183"/>
      <c r="AT77" s="183"/>
      <c r="AU77" s="183"/>
      <c r="AV77" s="158"/>
      <c r="AW77" s="77">
        <f t="shared" si="157"/>
        <v>164133.64999999991</v>
      </c>
      <c r="AX77" s="77">
        <f t="shared" si="157"/>
        <v>-43030.160000000033</v>
      </c>
      <c r="AY77" s="77">
        <f t="shared" si="158"/>
        <v>-7737.7000000000698</v>
      </c>
      <c r="AZ77" s="77">
        <f t="shared" si="158"/>
        <v>488202.11000000004</v>
      </c>
      <c r="BA77" s="77">
        <f t="shared" si="158"/>
        <v>515157.87000000005</v>
      </c>
      <c r="BB77" s="77">
        <f t="shared" si="158"/>
        <v>478005.41000000003</v>
      </c>
      <c r="BC77" s="77">
        <f t="shared" si="158"/>
        <v>424376.48000000004</v>
      </c>
      <c r="BD77" s="183">
        <f t="shared" si="158"/>
        <v>566821.12999999989</v>
      </c>
      <c r="BE77" s="183">
        <f t="shared" si="158"/>
        <v>588152.25</v>
      </c>
      <c r="BF77" s="210">
        <f t="shared" si="158"/>
        <v>687217.75</v>
      </c>
      <c r="BG77" s="284">
        <f t="shared" si="159"/>
        <v>614612.72</v>
      </c>
      <c r="BH77" s="221">
        <f t="shared" si="160"/>
        <v>583738.84999999986</v>
      </c>
      <c r="BI77" s="221">
        <f t="shared" si="160"/>
        <v>517500.1100000001</v>
      </c>
      <c r="BJ77" s="221">
        <f t="shared" si="161"/>
        <v>105495.40000000002</v>
      </c>
      <c r="BK77" s="221">
        <f t="shared" si="162"/>
        <v>41544.040000000037</v>
      </c>
      <c r="BL77" s="221">
        <f t="shared" si="163"/>
        <v>-12402.489999999991</v>
      </c>
      <c r="BM77" s="221">
        <f t="shared" si="164"/>
        <v>-61462.650000000023</v>
      </c>
      <c r="BN77" s="221">
        <f t="shared" si="165"/>
        <v>-54968.850000000006</v>
      </c>
      <c r="BO77" s="221">
        <f t="shared" si="166"/>
        <v>-15676.659999999974</v>
      </c>
      <c r="BP77" s="221">
        <f t="shared" si="167"/>
        <v>-56390.509999999951</v>
      </c>
      <c r="BQ77" s="221">
        <f t="shared" si="168"/>
        <v>-29971.22000000003</v>
      </c>
      <c r="BR77" s="302">
        <f t="shared" si="169"/>
        <v>-40673.929999999935</v>
      </c>
      <c r="BS77" s="340">
        <f t="shared" si="170"/>
        <v>-185006.20999999996</v>
      </c>
      <c r="BT77" s="221">
        <f t="shared" si="170"/>
        <v>30388.290000000037</v>
      </c>
      <c r="BU77" s="221">
        <f t="shared" si="170"/>
        <v>-2589.4199999999255</v>
      </c>
      <c r="BV77" s="221">
        <f t="shared" si="170"/>
        <v>316956.1399999999</v>
      </c>
      <c r="BW77" s="302">
        <f t="shared" si="170"/>
        <v>447604.62</v>
      </c>
    </row>
    <row r="78" spans="1:75" x14ac:dyDescent="0.25">
      <c r="A78" s="4"/>
      <c r="B78" s="35" t="s">
        <v>46</v>
      </c>
      <c r="C78" s="118">
        <f t="shared" ref="C78:V78" si="171">SUM(C73:C77)</f>
        <v>4437631.0310000004</v>
      </c>
      <c r="D78" s="69">
        <f t="shared" si="171"/>
        <v>2981127.1710000001</v>
      </c>
      <c r="E78" s="69">
        <f t="shared" si="171"/>
        <v>2026320.0329999998</v>
      </c>
      <c r="F78" s="69">
        <f t="shared" si="171"/>
        <v>1324674.8149999999</v>
      </c>
      <c r="G78" s="69">
        <f t="shared" si="171"/>
        <v>1153940.0410000002</v>
      </c>
      <c r="H78" s="69">
        <f t="shared" si="171"/>
        <v>1043484.54</v>
      </c>
      <c r="I78" s="69">
        <f t="shared" si="171"/>
        <v>1046078.638</v>
      </c>
      <c r="J78" s="69">
        <f t="shared" si="171"/>
        <v>1532868.926</v>
      </c>
      <c r="K78" s="69">
        <f t="shared" si="171"/>
        <v>2560191.628</v>
      </c>
      <c r="L78" s="69">
        <f t="shared" si="171"/>
        <v>3989496.2139999997</v>
      </c>
      <c r="M78" s="69">
        <f t="shared" si="171"/>
        <v>4364497.9740000004</v>
      </c>
      <c r="N78" s="151">
        <f t="shared" si="171"/>
        <v>4458109.8499999996</v>
      </c>
      <c r="O78" s="201">
        <f t="shared" si="171"/>
        <v>3791907.6840000004</v>
      </c>
      <c r="P78" s="77">
        <f t="shared" si="171"/>
        <v>2719275.8709999998</v>
      </c>
      <c r="Q78" s="77">
        <f t="shared" si="171"/>
        <v>2158331.1</v>
      </c>
      <c r="R78" s="77">
        <f t="shared" si="171"/>
        <v>795580.23100000015</v>
      </c>
      <c r="S78" s="77">
        <f t="shared" si="171"/>
        <v>604030.55700000003</v>
      </c>
      <c r="T78" s="77">
        <f t="shared" si="171"/>
        <v>543453.33400000003</v>
      </c>
      <c r="U78" s="77">
        <f t="shared" si="171"/>
        <v>681566.30700000003</v>
      </c>
      <c r="V78" s="183">
        <f t="shared" si="171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72">SUM(AX73:AX77)</f>
        <v>261851.29999999993</v>
      </c>
      <c r="AY78" s="77">
        <f t="shared" si="172"/>
        <v>-132011.06699999998</v>
      </c>
      <c r="AZ78" s="77">
        <f t="shared" si="172"/>
        <v>529094.58400000003</v>
      </c>
      <c r="BA78" s="77">
        <f t="shared" si="172"/>
        <v>549909.48400000005</v>
      </c>
      <c r="BB78" s="77">
        <f t="shared" si="172"/>
        <v>500031.20600000006</v>
      </c>
      <c r="BC78" s="77">
        <f>SUM(BC73:BC77)</f>
        <v>364512.33100000001</v>
      </c>
      <c r="BD78" s="183">
        <f t="shared" ref="BD78:BF78" si="173">SUM(BD73:BD77)</f>
        <v>646171.75899999996</v>
      </c>
      <c r="BE78" s="183">
        <f t="shared" si="173"/>
        <v>785973.75099999993</v>
      </c>
      <c r="BF78" s="210">
        <f t="shared" si="173"/>
        <v>1054478.9610000001</v>
      </c>
      <c r="BG78" s="284">
        <f t="shared" ref="BG78:BH78" si="174">SUM(BG73:BG77)</f>
        <v>741317.19</v>
      </c>
      <c r="BH78" s="221">
        <f t="shared" si="174"/>
        <v>313935.18000000005</v>
      </c>
      <c r="BI78" s="221">
        <f t="shared" ref="BI78:BR78" si="175">SUM(BI73:BI77)</f>
        <v>31656.205000000075</v>
      </c>
      <c r="BJ78" s="221">
        <f t="shared" si="175"/>
        <v>330974.63800000004</v>
      </c>
      <c r="BK78" s="221">
        <f t="shared" si="175"/>
        <v>259400.61299999998</v>
      </c>
      <c r="BL78" s="221">
        <f t="shared" si="175"/>
        <v>1107.0919999999678</v>
      </c>
      <c r="BM78" s="221">
        <f t="shared" si="175"/>
        <v>-74055.316000000035</v>
      </c>
      <c r="BN78" s="221">
        <f t="shared" si="175"/>
        <v>-94756.758000000031</v>
      </c>
      <c r="BO78" s="221">
        <f t="shared" si="175"/>
        <v>-26265.07399999995</v>
      </c>
      <c r="BP78" s="221">
        <f t="shared" si="175"/>
        <v>42510.244000000064</v>
      </c>
      <c r="BQ78" s="221">
        <f t="shared" si="175"/>
        <v>-276.99999999991269</v>
      </c>
      <c r="BR78" s="302">
        <f t="shared" si="175"/>
        <v>-100099.65199999983</v>
      </c>
      <c r="BS78" s="340">
        <f t="shared" ref="BS78:BT78" si="176">SUM(BS73:BS77)</f>
        <v>-413118.16099999985</v>
      </c>
      <c r="BT78" s="221">
        <f t="shared" si="176"/>
        <v>-94739.131000000169</v>
      </c>
      <c r="BU78" s="221">
        <f t="shared" ref="BU78:BW78" si="177">SUM(BU73:BU77)</f>
        <v>268285.98200000019</v>
      </c>
      <c r="BV78" s="221">
        <f t="shared" si="177"/>
        <v>87037.332999999926</v>
      </c>
      <c r="BW78" s="302">
        <f t="shared" si="177"/>
        <v>437941.97899999999</v>
      </c>
    </row>
    <row r="79" spans="1:75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0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3"/>
      <c r="BT79" s="245"/>
      <c r="BU79" s="245"/>
      <c r="BV79" s="245"/>
      <c r="BW79" s="304"/>
    </row>
    <row r="80" spans="1:75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/>
      <c r="AQ80" s="89"/>
      <c r="AR80" s="89"/>
      <c r="AS80" s="89"/>
      <c r="AT80" s="89"/>
      <c r="AU80" s="89"/>
      <c r="AV80" s="331"/>
      <c r="AW80" s="74">
        <f t="shared" ref="AW80:AX84" si="178">C80-O80</f>
        <v>291821.6100000001</v>
      </c>
      <c r="AX80" s="74">
        <f t="shared" si="178"/>
        <v>167048.56000000029</v>
      </c>
      <c r="AY80" s="74">
        <f t="shared" ref="AY80:BF84" si="179">IF(Q80=0,0,E80-Q80)</f>
        <v>-228603.20999999973</v>
      </c>
      <c r="AZ80" s="74">
        <f t="shared" si="179"/>
        <v>-61766.124697960156</v>
      </c>
      <c r="BA80" s="74">
        <f t="shared" si="179"/>
        <v>1335.3499997527688</v>
      </c>
      <c r="BB80" s="74">
        <f t="shared" si="179"/>
        <v>1240.619999752671</v>
      </c>
      <c r="BC80" s="74">
        <f t="shared" si="179"/>
        <v>-44644.340000247292</v>
      </c>
      <c r="BD80" s="89">
        <f t="shared" si="179"/>
        <v>56456.179999752669</v>
      </c>
      <c r="BE80" s="89">
        <f t="shared" si="179"/>
        <v>50240.189999752212</v>
      </c>
      <c r="BF80" s="215">
        <f t="shared" si="179"/>
        <v>74627.219999752007</v>
      </c>
      <c r="BG80" s="272">
        <f t="shared" ref="BG80:BG84" si="180">IF(Y80=0,0,M80-Y80)</f>
        <v>-283642.99000024749</v>
      </c>
      <c r="BH80" s="270">
        <f t="shared" ref="BH80:BI84" si="181">IF(Z80=0,0,N80-Z80)</f>
        <v>-632764.02000024728</v>
      </c>
      <c r="BI80" s="270">
        <f t="shared" si="181"/>
        <v>-851109.52000024705</v>
      </c>
      <c r="BJ80" s="270">
        <f t="shared" ref="BJ80:BJ84" si="182">IF(AB80=0,0,P80-AB80)</f>
        <v>-80262.590000247583</v>
      </c>
      <c r="BK80" s="270">
        <f t="shared" ref="BK80:BK84" si="183">IF(AC80=0,0,Q80-AC80)</f>
        <v>39390.159999752184</v>
      </c>
      <c r="BL80" s="270">
        <f t="shared" ref="BL80:BL84" si="184">IF(AD80=0,0,R80-AD80)</f>
        <v>-44955.995302287163</v>
      </c>
      <c r="BM80" s="270">
        <f t="shared" ref="BM80:BM84" si="185">IF(AE80=0,0,S80-AE80)</f>
        <v>40255.279999999853</v>
      </c>
      <c r="BN80" s="270">
        <f t="shared" ref="BN80:BN84" si="186">IF(AF80=0,0,T80-AF80)</f>
        <v>-79751.260000000009</v>
      </c>
      <c r="BO80" s="270">
        <f t="shared" ref="BO80:BO84" si="187">IF(AG80=0,0,U80-AG80)</f>
        <v>-46361.619999999995</v>
      </c>
      <c r="BP80" s="270">
        <f t="shared" ref="BP80:BP84" si="188">IF(AH80=0,0,V80-AH80)</f>
        <v>-54764.760000000009</v>
      </c>
      <c r="BQ80" s="270">
        <f t="shared" ref="BQ80:BQ84" si="189">IF(AI80=0,0,W80-AI80)</f>
        <v>-259831.21999999951</v>
      </c>
      <c r="BR80" s="303">
        <f t="shared" ref="BR80:BR84" si="190">IF(AJ80=0,0,X80-AJ80)</f>
        <v>-497177.00999999931</v>
      </c>
      <c r="BS80" s="342">
        <f t="shared" ref="BS80:BW84" si="191">IF(AK80=0,0,Y80-AK80)</f>
        <v>-624319.61999999918</v>
      </c>
      <c r="BT80" s="270">
        <f t="shared" si="191"/>
        <v>-571625.38999999966</v>
      </c>
      <c r="BU80" s="270">
        <f t="shared" si="191"/>
        <v>-257313.26999999955</v>
      </c>
      <c r="BV80" s="270">
        <f t="shared" si="191"/>
        <v>-569848.49000000022</v>
      </c>
      <c r="BW80" s="303">
        <f t="shared" si="191"/>
        <v>-201050.60999999964</v>
      </c>
    </row>
    <row r="81" spans="1:75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/>
      <c r="AQ81" s="89"/>
      <c r="AR81" s="89"/>
      <c r="AS81" s="89"/>
      <c r="AT81" s="89"/>
      <c r="AU81" s="89"/>
      <c r="AV81" s="331"/>
      <c r="AW81" s="74">
        <f t="shared" si="178"/>
        <v>122535.96999999986</v>
      </c>
      <c r="AX81" s="74">
        <f t="shared" si="178"/>
        <v>47887.079999999958</v>
      </c>
      <c r="AY81" s="74">
        <f t="shared" si="179"/>
        <v>-24866.160000000091</v>
      </c>
      <c r="AZ81" s="74">
        <f t="shared" si="179"/>
        <v>16420.459999999992</v>
      </c>
      <c r="BA81" s="74">
        <f t="shared" si="179"/>
        <v>-4672.0599999999977</v>
      </c>
      <c r="BB81" s="74">
        <f t="shared" si="179"/>
        <v>-3885.1100000000151</v>
      </c>
      <c r="BC81" s="74">
        <f t="shared" si="179"/>
        <v>-13968.820000000007</v>
      </c>
      <c r="BD81" s="89">
        <f t="shared" si="179"/>
        <v>-2791.789999999979</v>
      </c>
      <c r="BE81" s="89">
        <f t="shared" si="179"/>
        <v>-23116.979999999923</v>
      </c>
      <c r="BF81" s="215">
        <f t="shared" si="179"/>
        <v>-35338.249999999942</v>
      </c>
      <c r="BG81" s="272">
        <f t="shared" si="180"/>
        <v>-99844.059999999765</v>
      </c>
      <c r="BH81" s="270">
        <f t="shared" si="181"/>
        <v>-173953.40999999992</v>
      </c>
      <c r="BI81" s="270">
        <f t="shared" si="181"/>
        <v>-239944.73999999987</v>
      </c>
      <c r="BJ81" s="270">
        <f t="shared" si="182"/>
        <v>-73922.639999999839</v>
      </c>
      <c r="BK81" s="270">
        <f t="shared" si="183"/>
        <v>-44449.549999999988</v>
      </c>
      <c r="BL81" s="270">
        <f t="shared" si="184"/>
        <v>1479.9000000000233</v>
      </c>
      <c r="BM81" s="270">
        <f t="shared" si="185"/>
        <v>-98922.830000000104</v>
      </c>
      <c r="BN81" s="270">
        <f t="shared" si="186"/>
        <v>-32133.839999999967</v>
      </c>
      <c r="BO81" s="270">
        <f t="shared" si="187"/>
        <v>-8615.4599999999919</v>
      </c>
      <c r="BP81" s="270">
        <f t="shared" si="188"/>
        <v>-9793.0600000000559</v>
      </c>
      <c r="BQ81" s="270">
        <f t="shared" si="189"/>
        <v>-30504.990000000107</v>
      </c>
      <c r="BR81" s="303">
        <f t="shared" si="190"/>
        <v>-61531.129999999772</v>
      </c>
      <c r="BS81" s="342">
        <f t="shared" si="191"/>
        <v>-92376.25</v>
      </c>
      <c r="BT81" s="270">
        <f t="shared" si="191"/>
        <v>-98591.279999999679</v>
      </c>
      <c r="BU81" s="270">
        <f t="shared" si="191"/>
        <v>-2773.0600000001723</v>
      </c>
      <c r="BV81" s="270">
        <f t="shared" si="191"/>
        <v>-70730.870000000228</v>
      </c>
      <c r="BW81" s="303">
        <f t="shared" si="191"/>
        <v>-41675.98000000004</v>
      </c>
    </row>
    <row r="82" spans="1:75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/>
      <c r="AQ82" s="89"/>
      <c r="AR82" s="89"/>
      <c r="AS82" s="89"/>
      <c r="AT82" s="89"/>
      <c r="AU82" s="89"/>
      <c r="AV82" s="331"/>
      <c r="AW82" s="74">
        <f t="shared" si="178"/>
        <v>146031.94999999972</v>
      </c>
      <c r="AX82" s="74">
        <f t="shared" si="178"/>
        <v>85435.440000000119</v>
      </c>
      <c r="AY82" s="74">
        <f t="shared" si="179"/>
        <v>146.29999999995925</v>
      </c>
      <c r="AZ82" s="74">
        <f t="shared" si="179"/>
        <v>30714.729999999996</v>
      </c>
      <c r="BA82" s="74">
        <f t="shared" si="179"/>
        <v>14739.959999999963</v>
      </c>
      <c r="BB82" s="74">
        <f t="shared" si="179"/>
        <v>10848.100000000035</v>
      </c>
      <c r="BC82" s="74">
        <f t="shared" si="179"/>
        <v>-3924.4400000000169</v>
      </c>
      <c r="BD82" s="98">
        <f t="shared" si="179"/>
        <v>19119.789999999979</v>
      </c>
      <c r="BE82" s="98">
        <f t="shared" si="179"/>
        <v>47511.479999999981</v>
      </c>
      <c r="BF82" s="229">
        <f t="shared" si="179"/>
        <v>17915.969999999739</v>
      </c>
      <c r="BG82" s="272">
        <f t="shared" si="180"/>
        <v>-25095.059999999939</v>
      </c>
      <c r="BH82" s="270">
        <f t="shared" si="181"/>
        <v>-168825.69999999995</v>
      </c>
      <c r="BI82" s="270">
        <f t="shared" si="181"/>
        <v>-242869.47999999975</v>
      </c>
      <c r="BJ82" s="270">
        <f t="shared" si="182"/>
        <v>-32699.62000000017</v>
      </c>
      <c r="BK82" s="270">
        <f t="shared" si="183"/>
        <v>-8375.8299999999872</v>
      </c>
      <c r="BL82" s="270">
        <f t="shared" si="184"/>
        <v>-22067.62000000001</v>
      </c>
      <c r="BM82" s="270">
        <f t="shared" si="185"/>
        <v>-23202.019999999975</v>
      </c>
      <c r="BN82" s="270">
        <f t="shared" si="186"/>
        <v>-36390.159999999989</v>
      </c>
      <c r="BO82" s="270">
        <f t="shared" si="187"/>
        <v>-25514.689999999973</v>
      </c>
      <c r="BP82" s="270">
        <f t="shared" si="188"/>
        <v>-24990.330000000016</v>
      </c>
      <c r="BQ82" s="270">
        <f t="shared" si="189"/>
        <v>-81923.260000000009</v>
      </c>
      <c r="BR82" s="303">
        <f t="shared" si="190"/>
        <v>-108612.18999999983</v>
      </c>
      <c r="BS82" s="342">
        <f t="shared" si="191"/>
        <v>-235741.66000000003</v>
      </c>
      <c r="BT82" s="270">
        <f t="shared" si="191"/>
        <v>-213942.8600000001</v>
      </c>
      <c r="BU82" s="270">
        <f t="shared" si="191"/>
        <v>-115599.68999999994</v>
      </c>
      <c r="BV82" s="270">
        <f t="shared" si="191"/>
        <v>-200993.55000000022</v>
      </c>
      <c r="BW82" s="303">
        <f t="shared" si="191"/>
        <v>-67369.150000000023</v>
      </c>
    </row>
    <row r="83" spans="1:75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/>
      <c r="AQ83" s="89"/>
      <c r="AR83" s="89"/>
      <c r="AS83" s="89"/>
      <c r="AT83" s="89"/>
      <c r="AU83" s="89"/>
      <c r="AV83" s="331"/>
      <c r="AW83" s="74">
        <f t="shared" si="178"/>
        <v>129603.16000000003</v>
      </c>
      <c r="AX83" s="74">
        <f t="shared" si="178"/>
        <v>107308.30999999994</v>
      </c>
      <c r="AY83" s="74">
        <f t="shared" si="179"/>
        <v>-2244.2698630908271</v>
      </c>
      <c r="AZ83" s="74">
        <f t="shared" si="179"/>
        <v>11882.735878657171</v>
      </c>
      <c r="BA83" s="74">
        <f t="shared" si="179"/>
        <v>9609.3099999999977</v>
      </c>
      <c r="BB83" s="74">
        <f t="shared" si="179"/>
        <v>4484.7999999999884</v>
      </c>
      <c r="BC83" s="74">
        <f t="shared" si="179"/>
        <v>-18774.119999999981</v>
      </c>
      <c r="BD83" s="89">
        <f t="shared" si="179"/>
        <v>9017.1900000000605</v>
      </c>
      <c r="BE83" s="89">
        <f t="shared" si="179"/>
        <v>25780.310000000056</v>
      </c>
      <c r="BF83" s="89">
        <f t="shared" si="179"/>
        <v>-18651.050000000047</v>
      </c>
      <c r="BG83" s="272">
        <f t="shared" si="180"/>
        <v>-76691.820000000182</v>
      </c>
      <c r="BH83" s="270">
        <f t="shared" si="181"/>
        <v>-216170.0700000003</v>
      </c>
      <c r="BI83" s="270">
        <f t="shared" si="181"/>
        <v>-268776.80000000016</v>
      </c>
      <c r="BJ83" s="270">
        <f t="shared" si="182"/>
        <v>-98746.049999999814</v>
      </c>
      <c r="BK83" s="270">
        <f t="shared" si="183"/>
        <v>-52482.090000000026</v>
      </c>
      <c r="BL83" s="270">
        <f t="shared" si="184"/>
        <v>-43105.359999999957</v>
      </c>
      <c r="BM83" s="270">
        <f t="shared" si="185"/>
        <v>-25748.620000000039</v>
      </c>
      <c r="BN83" s="270">
        <f t="shared" si="186"/>
        <v>-34106.479999999981</v>
      </c>
      <c r="BO83" s="270">
        <f t="shared" si="187"/>
        <v>-85962.48000000001</v>
      </c>
      <c r="BP83" s="270">
        <f t="shared" si="188"/>
        <v>-31955.21000000005</v>
      </c>
      <c r="BQ83" s="270">
        <f t="shared" si="189"/>
        <v>-109734.24999999988</v>
      </c>
      <c r="BR83" s="303">
        <f t="shared" si="190"/>
        <v>-123924.52000000002</v>
      </c>
      <c r="BS83" s="342">
        <f t="shared" si="191"/>
        <v>-209148.69999999984</v>
      </c>
      <c r="BT83" s="270">
        <f t="shared" si="191"/>
        <v>-130399.82999999984</v>
      </c>
      <c r="BU83" s="270">
        <f t="shared" si="191"/>
        <v>-112647.88999999978</v>
      </c>
      <c r="BV83" s="270">
        <f t="shared" si="191"/>
        <v>-159775.8400000002</v>
      </c>
      <c r="BW83" s="303">
        <f t="shared" si="191"/>
        <v>-41325.150000000081</v>
      </c>
    </row>
    <row r="84" spans="1:75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/>
      <c r="AQ84" s="89"/>
      <c r="AR84" s="89"/>
      <c r="AS84" s="89"/>
      <c r="AT84" s="89"/>
      <c r="AU84" s="89"/>
      <c r="AV84" s="331"/>
      <c r="AW84" s="74">
        <f t="shared" si="178"/>
        <v>18496.519999999902</v>
      </c>
      <c r="AX84" s="74">
        <f t="shared" si="178"/>
        <v>-29688.560000000056</v>
      </c>
      <c r="AY84" s="74">
        <f t="shared" si="179"/>
        <v>-9721.9299999999348</v>
      </c>
      <c r="AZ84" s="74">
        <f t="shared" si="179"/>
        <v>422.70999999999185</v>
      </c>
      <c r="BA84" s="74">
        <f t="shared" si="179"/>
        <v>8341.9800000000105</v>
      </c>
      <c r="BB84" s="74">
        <f t="shared" si="179"/>
        <v>24966.399999999994</v>
      </c>
      <c r="BC84" s="74">
        <f t="shared" si="179"/>
        <v>-13203.399999999994</v>
      </c>
      <c r="BD84" s="89">
        <f t="shared" si="179"/>
        <v>35792.770000000019</v>
      </c>
      <c r="BE84" s="89">
        <f t="shared" si="179"/>
        <v>10174.609999999928</v>
      </c>
      <c r="BF84" s="89">
        <f t="shared" si="179"/>
        <v>25020.400000000081</v>
      </c>
      <c r="BG84" s="272">
        <f t="shared" si="180"/>
        <v>-5154.3400000000256</v>
      </c>
      <c r="BH84" s="270">
        <f t="shared" si="181"/>
        <v>-70434.320000000182</v>
      </c>
      <c r="BI84" s="270">
        <f t="shared" si="181"/>
        <v>-87345.75</v>
      </c>
      <c r="BJ84" s="270">
        <f t="shared" si="182"/>
        <v>-14044.829999999958</v>
      </c>
      <c r="BK84" s="270">
        <f t="shared" si="183"/>
        <v>-19930.370000000054</v>
      </c>
      <c r="BL84" s="270">
        <f t="shared" si="184"/>
        <v>-27124.510000000038</v>
      </c>
      <c r="BM84" s="270">
        <f t="shared" si="185"/>
        <v>-70895.500000000058</v>
      </c>
      <c r="BN84" s="270">
        <f t="shared" si="186"/>
        <v>-59109.069999999978</v>
      </c>
      <c r="BO84" s="270">
        <f t="shared" si="187"/>
        <v>-44279.949999999983</v>
      </c>
      <c r="BP84" s="270">
        <f t="shared" si="188"/>
        <v>-100745.26999999996</v>
      </c>
      <c r="BQ84" s="270">
        <f t="shared" si="189"/>
        <v>-105427.91999999993</v>
      </c>
      <c r="BR84" s="303">
        <f t="shared" si="190"/>
        <v>-109898.57000000012</v>
      </c>
      <c r="BS84" s="342">
        <f t="shared" si="191"/>
        <v>-257651.06999999977</v>
      </c>
      <c r="BT84" s="270">
        <f t="shared" si="191"/>
        <v>-95257.439999999828</v>
      </c>
      <c r="BU84" s="270">
        <f t="shared" si="191"/>
        <v>-128295.73999999987</v>
      </c>
      <c r="BV84" s="270">
        <f t="shared" si="191"/>
        <v>-198225.17000000004</v>
      </c>
      <c r="BW84" s="303">
        <f t="shared" si="191"/>
        <v>-81154.300000000163</v>
      </c>
    </row>
    <row r="85" spans="1:75" x14ac:dyDescent="0.25">
      <c r="A85" s="4"/>
      <c r="B85" s="35" t="s">
        <v>46</v>
      </c>
      <c r="C85" s="88">
        <f t="shared" ref="C85:V85" si="192">SUM(C80:C84)</f>
        <v>4952031.7500000009</v>
      </c>
      <c r="D85" s="89">
        <f t="shared" si="192"/>
        <v>3389849.1199999996</v>
      </c>
      <c r="E85" s="89">
        <f t="shared" si="192"/>
        <v>2006628.0701369089</v>
      </c>
      <c r="F85" s="89">
        <f t="shared" si="192"/>
        <v>1176026.3258786572</v>
      </c>
      <c r="G85" s="89">
        <f t="shared" si="192"/>
        <v>935441</v>
      </c>
      <c r="H85" s="89">
        <f t="shared" si="192"/>
        <v>859395.35000000009</v>
      </c>
      <c r="I85" s="89">
        <f t="shared" si="192"/>
        <v>863121.55</v>
      </c>
      <c r="J85" s="89">
        <f t="shared" si="192"/>
        <v>1292087.3999999999</v>
      </c>
      <c r="K85" s="89">
        <f t="shared" si="192"/>
        <v>2496191.67</v>
      </c>
      <c r="L85" s="89">
        <f t="shared" si="192"/>
        <v>4476190.0299999993</v>
      </c>
      <c r="M85" s="89">
        <f t="shared" si="192"/>
        <v>5023296.3100000005</v>
      </c>
      <c r="N85" s="160">
        <f t="shared" si="192"/>
        <v>4967576.3999999994</v>
      </c>
      <c r="O85" s="89">
        <f t="shared" si="192"/>
        <v>4243542.54</v>
      </c>
      <c r="P85" s="89">
        <f t="shared" si="192"/>
        <v>3011858.2899999996</v>
      </c>
      <c r="Q85" s="82">
        <f t="shared" si="192"/>
        <v>2271917.3399999994</v>
      </c>
      <c r="R85" s="82">
        <f t="shared" si="192"/>
        <v>1178351.8146979602</v>
      </c>
      <c r="S85" s="82">
        <f t="shared" si="192"/>
        <v>906086.46000024723</v>
      </c>
      <c r="T85" s="82">
        <f t="shared" si="192"/>
        <v>821740.5400002473</v>
      </c>
      <c r="U85" s="82">
        <f t="shared" si="192"/>
        <v>957636.67000024731</v>
      </c>
      <c r="V85" s="89">
        <f t="shared" si="192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93">SUM(AX80:AX84)</f>
        <v>377990.83000000025</v>
      </c>
      <c r="AY85" s="82">
        <f t="shared" si="193"/>
        <v>-265289.26986309059</v>
      </c>
      <c r="AZ85" s="82">
        <f t="shared" si="193"/>
        <v>-2325.4888193030056</v>
      </c>
      <c r="BA85" s="82">
        <f t="shared" si="193"/>
        <v>29354.539999752742</v>
      </c>
      <c r="BB85" s="82">
        <f t="shared" si="193"/>
        <v>37654.809999752673</v>
      </c>
      <c r="BC85" s="82">
        <f>SUM(BC80:BC84)</f>
        <v>-94515.120000247291</v>
      </c>
      <c r="BD85" s="89">
        <f t="shared" ref="BD85:BF85" si="194">SUM(BD80:BD84)</f>
        <v>117594.13999975275</v>
      </c>
      <c r="BE85" s="89">
        <f t="shared" si="194"/>
        <v>110589.60999975225</v>
      </c>
      <c r="BF85" s="98">
        <f t="shared" si="194"/>
        <v>63574.28999975184</v>
      </c>
      <c r="BG85" s="272">
        <f t="shared" ref="BG85:BH85" si="195">SUM(BG80:BG84)</f>
        <v>-490428.2700002474</v>
      </c>
      <c r="BH85" s="270">
        <f t="shared" si="195"/>
        <v>-1262147.5200002478</v>
      </c>
      <c r="BI85" s="270">
        <f t="shared" ref="BI85:BR85" si="196">SUM(BI80:BI84)</f>
        <v>-1690046.2900002468</v>
      </c>
      <c r="BJ85" s="270">
        <f t="shared" si="196"/>
        <v>-299675.73000024736</v>
      </c>
      <c r="BK85" s="270">
        <f t="shared" si="196"/>
        <v>-85847.68000024787</v>
      </c>
      <c r="BL85" s="270">
        <f t="shared" si="196"/>
        <v>-135773.58530228713</v>
      </c>
      <c r="BM85" s="270">
        <f t="shared" si="196"/>
        <v>-178513.69000000032</v>
      </c>
      <c r="BN85" s="270">
        <f t="shared" si="196"/>
        <v>-241490.80999999991</v>
      </c>
      <c r="BO85" s="270">
        <f t="shared" si="196"/>
        <v>-210734.19999999995</v>
      </c>
      <c r="BP85" s="270">
        <f t="shared" si="196"/>
        <v>-222248.63000000009</v>
      </c>
      <c r="BQ85" s="270">
        <f t="shared" si="196"/>
        <v>-587421.63999999943</v>
      </c>
      <c r="BR85" s="303">
        <f t="shared" si="196"/>
        <v>-901143.41999999899</v>
      </c>
      <c r="BS85" s="342">
        <f t="shared" ref="BS85:BT85" si="197">SUM(BS80:BS84)</f>
        <v>-1419237.2999999989</v>
      </c>
      <c r="BT85" s="270">
        <f t="shared" si="197"/>
        <v>-1109816.7999999991</v>
      </c>
      <c r="BU85" s="270">
        <f t="shared" ref="BU85:BW85" si="198">SUM(BU80:BU84)</f>
        <v>-616629.64999999932</v>
      </c>
      <c r="BV85" s="270">
        <f t="shared" si="198"/>
        <v>-1199573.9200000009</v>
      </c>
      <c r="BW85" s="303">
        <f t="shared" si="198"/>
        <v>-432575.18999999994</v>
      </c>
    </row>
    <row r="86" spans="1:75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213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3"/>
      <c r="BT86" s="245"/>
      <c r="BU86" s="245"/>
      <c r="BV86" s="245"/>
      <c r="BW86" s="304"/>
    </row>
    <row r="87" spans="1:75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/>
      <c r="AQ87" s="231"/>
      <c r="AR87" s="231"/>
      <c r="AS87" s="231"/>
      <c r="AT87" s="231"/>
      <c r="AU87" s="231"/>
      <c r="AV87" s="173"/>
      <c r="AW87" s="77">
        <f t="shared" ref="AW87:AX91" si="199">C87-O87</f>
        <v>0</v>
      </c>
      <c r="AX87" s="77">
        <f t="shared" si="199"/>
        <v>0</v>
      </c>
      <c r="AY87" s="77">
        <f t="shared" ref="AY87:BF91" si="200">IF(Q87=0,0,E87-Q87)</f>
        <v>0</v>
      </c>
      <c r="AZ87" s="77">
        <f t="shared" si="200"/>
        <v>0</v>
      </c>
      <c r="BA87" s="77">
        <f t="shared" si="200"/>
        <v>0</v>
      </c>
      <c r="BB87" s="77">
        <f t="shared" si="200"/>
        <v>0</v>
      </c>
      <c r="BC87" s="77">
        <f t="shared" si="200"/>
        <v>0</v>
      </c>
      <c r="BD87" s="183">
        <f t="shared" si="200"/>
        <v>0</v>
      </c>
      <c r="BE87" s="183">
        <f t="shared" si="200"/>
        <v>0</v>
      </c>
      <c r="BF87" s="210">
        <f t="shared" si="200"/>
        <v>0</v>
      </c>
      <c r="BG87" s="284">
        <f t="shared" ref="BG87:BG91" si="201">IF(Y87=0,0,M87-Y87)</f>
        <v>0</v>
      </c>
      <c r="BH87" s="221">
        <f t="shared" ref="BH87:BI91" si="202">IF(Z87=0,0,N87-Z87)</f>
        <v>0</v>
      </c>
      <c r="BI87" s="221">
        <f t="shared" si="202"/>
        <v>0</v>
      </c>
      <c r="BJ87" s="221">
        <f t="shared" ref="BJ87:BJ91" si="203">IF(AB87=0,0,P87-AB87)</f>
        <v>0</v>
      </c>
      <c r="BK87" s="221">
        <f t="shared" ref="BK87:BK91" si="204">IF(AC87=0,0,Q87-AC87)</f>
        <v>0</v>
      </c>
      <c r="BL87" s="221">
        <f t="shared" ref="BL87:BL91" si="205">IF(AD87=0,0,R87-AD87)</f>
        <v>0</v>
      </c>
      <c r="BM87" s="221">
        <f t="shared" ref="BM87:BM91" si="206">IF(AE87=0,0,S87-AE87)</f>
        <v>0</v>
      </c>
      <c r="BN87" s="221">
        <f t="shared" ref="BN87:BN91" si="207">IF(AF87=0,0,T87-AF87)</f>
        <v>0</v>
      </c>
      <c r="BO87" s="221">
        <f t="shared" ref="BO87:BO91" si="208">IF(AG87=0,0,U87-AG87)</f>
        <v>0</v>
      </c>
      <c r="BP87" s="221">
        <f t="shared" ref="BP87:BP91" si="209">IF(AH87=0,0,V87-AH87)</f>
        <v>0</v>
      </c>
      <c r="BQ87" s="221">
        <f t="shared" ref="BQ87:BQ91" si="210">IF(AI87=0,0,W87-AI87)</f>
        <v>0</v>
      </c>
      <c r="BR87" s="302">
        <f t="shared" ref="BR87:BR91" si="211">IF(AJ87=0,0,X87-AJ87)</f>
        <v>0</v>
      </c>
      <c r="BS87" s="340">
        <f t="shared" ref="BS87:BW91" si="212">IF(AK87=0,0,Y87-AK87)</f>
        <v>0</v>
      </c>
      <c r="BT87" s="221">
        <f t="shared" si="212"/>
        <v>0</v>
      </c>
      <c r="BU87" s="221">
        <f t="shared" si="212"/>
        <v>0</v>
      </c>
      <c r="BV87" s="221">
        <f t="shared" si="212"/>
        <v>0</v>
      </c>
      <c r="BW87" s="302">
        <f t="shared" si="212"/>
        <v>0</v>
      </c>
    </row>
    <row r="88" spans="1:75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/>
      <c r="AQ88" s="231"/>
      <c r="AR88" s="231"/>
      <c r="AS88" s="231"/>
      <c r="AT88" s="231"/>
      <c r="AU88" s="231"/>
      <c r="AV88" s="173"/>
      <c r="AW88" s="77">
        <f t="shared" si="199"/>
        <v>0</v>
      </c>
      <c r="AX88" s="77">
        <f t="shared" si="199"/>
        <v>0</v>
      </c>
      <c r="AY88" s="77">
        <f t="shared" si="200"/>
        <v>0</v>
      </c>
      <c r="AZ88" s="77">
        <f t="shared" si="200"/>
        <v>0</v>
      </c>
      <c r="BA88" s="77">
        <f t="shared" si="200"/>
        <v>0</v>
      </c>
      <c r="BB88" s="77">
        <f t="shared" si="200"/>
        <v>0</v>
      </c>
      <c r="BC88" s="77">
        <f t="shared" si="200"/>
        <v>0</v>
      </c>
      <c r="BD88" s="183">
        <f t="shared" si="200"/>
        <v>0</v>
      </c>
      <c r="BE88" s="183">
        <f t="shared" si="200"/>
        <v>0</v>
      </c>
      <c r="BF88" s="210">
        <f t="shared" si="200"/>
        <v>0</v>
      </c>
      <c r="BG88" s="284">
        <f t="shared" si="201"/>
        <v>0</v>
      </c>
      <c r="BH88" s="221">
        <f t="shared" si="202"/>
        <v>0</v>
      </c>
      <c r="BI88" s="221">
        <f t="shared" si="202"/>
        <v>0</v>
      </c>
      <c r="BJ88" s="221">
        <f t="shared" si="203"/>
        <v>0</v>
      </c>
      <c r="BK88" s="221">
        <f t="shared" si="204"/>
        <v>0</v>
      </c>
      <c r="BL88" s="221">
        <f t="shared" si="205"/>
        <v>0</v>
      </c>
      <c r="BM88" s="221">
        <f t="shared" si="206"/>
        <v>0</v>
      </c>
      <c r="BN88" s="221">
        <f t="shared" si="207"/>
        <v>0</v>
      </c>
      <c r="BO88" s="221">
        <f t="shared" si="208"/>
        <v>0</v>
      </c>
      <c r="BP88" s="221">
        <f t="shared" si="209"/>
        <v>0</v>
      </c>
      <c r="BQ88" s="221">
        <f t="shared" si="210"/>
        <v>0</v>
      </c>
      <c r="BR88" s="302">
        <f t="shared" si="211"/>
        <v>0</v>
      </c>
      <c r="BS88" s="340">
        <f t="shared" si="212"/>
        <v>0</v>
      </c>
      <c r="BT88" s="221">
        <f t="shared" si="212"/>
        <v>0</v>
      </c>
      <c r="BU88" s="221">
        <f t="shared" si="212"/>
        <v>0</v>
      </c>
      <c r="BV88" s="221">
        <f t="shared" si="212"/>
        <v>0</v>
      </c>
      <c r="BW88" s="302">
        <f t="shared" si="212"/>
        <v>0</v>
      </c>
    </row>
    <row r="89" spans="1:75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/>
      <c r="AQ89" s="231"/>
      <c r="AR89" s="231"/>
      <c r="AS89" s="231"/>
      <c r="AT89" s="231"/>
      <c r="AU89" s="231"/>
      <c r="AV89" s="173"/>
      <c r="AW89" s="77">
        <f t="shared" si="199"/>
        <v>0</v>
      </c>
      <c r="AX89" s="77">
        <f t="shared" si="199"/>
        <v>0</v>
      </c>
      <c r="AY89" s="77">
        <f t="shared" si="200"/>
        <v>0</v>
      </c>
      <c r="AZ89" s="77">
        <f t="shared" si="200"/>
        <v>0</v>
      </c>
      <c r="BA89" s="77">
        <f t="shared" si="200"/>
        <v>0</v>
      </c>
      <c r="BB89" s="77">
        <f t="shared" si="200"/>
        <v>0</v>
      </c>
      <c r="BC89" s="77">
        <f t="shared" si="200"/>
        <v>0</v>
      </c>
      <c r="BD89" s="183">
        <f t="shared" si="200"/>
        <v>0</v>
      </c>
      <c r="BE89" s="183">
        <f t="shared" si="200"/>
        <v>0</v>
      </c>
      <c r="BF89" s="210">
        <f t="shared" si="200"/>
        <v>0</v>
      </c>
      <c r="BG89" s="284">
        <f t="shared" si="201"/>
        <v>0</v>
      </c>
      <c r="BH89" s="221">
        <f t="shared" si="202"/>
        <v>0</v>
      </c>
      <c r="BI89" s="221">
        <f t="shared" si="202"/>
        <v>0</v>
      </c>
      <c r="BJ89" s="221">
        <f t="shared" si="203"/>
        <v>0</v>
      </c>
      <c r="BK89" s="221">
        <f t="shared" si="204"/>
        <v>0</v>
      </c>
      <c r="BL89" s="221">
        <f t="shared" si="205"/>
        <v>0</v>
      </c>
      <c r="BM89" s="221">
        <f t="shared" si="206"/>
        <v>0</v>
      </c>
      <c r="BN89" s="221">
        <f t="shared" si="207"/>
        <v>0</v>
      </c>
      <c r="BO89" s="221">
        <f t="shared" si="208"/>
        <v>0</v>
      </c>
      <c r="BP89" s="221">
        <f t="shared" si="209"/>
        <v>0</v>
      </c>
      <c r="BQ89" s="221">
        <f t="shared" si="210"/>
        <v>0</v>
      </c>
      <c r="BR89" s="302">
        <f t="shared" si="211"/>
        <v>0</v>
      </c>
      <c r="BS89" s="340">
        <f t="shared" si="212"/>
        <v>0</v>
      </c>
      <c r="BT89" s="221">
        <f t="shared" si="212"/>
        <v>0</v>
      </c>
      <c r="BU89" s="221">
        <f t="shared" si="212"/>
        <v>0</v>
      </c>
      <c r="BV89" s="221">
        <f t="shared" si="212"/>
        <v>0</v>
      </c>
      <c r="BW89" s="302">
        <f t="shared" si="212"/>
        <v>0</v>
      </c>
    </row>
    <row r="90" spans="1:75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/>
      <c r="AQ90" s="231"/>
      <c r="AR90" s="231"/>
      <c r="AS90" s="231"/>
      <c r="AT90" s="231"/>
      <c r="AU90" s="231"/>
      <c r="AV90" s="173"/>
      <c r="AW90" s="77">
        <f t="shared" si="199"/>
        <v>0</v>
      </c>
      <c r="AX90" s="77">
        <f t="shared" si="199"/>
        <v>0</v>
      </c>
      <c r="AY90" s="77">
        <f t="shared" si="200"/>
        <v>0</v>
      </c>
      <c r="AZ90" s="77">
        <f t="shared" si="200"/>
        <v>0</v>
      </c>
      <c r="BA90" s="77">
        <f t="shared" si="200"/>
        <v>0</v>
      </c>
      <c r="BB90" s="77">
        <f t="shared" si="200"/>
        <v>0</v>
      </c>
      <c r="BC90" s="77">
        <f t="shared" si="200"/>
        <v>0</v>
      </c>
      <c r="BD90" s="183">
        <f t="shared" si="200"/>
        <v>0</v>
      </c>
      <c r="BE90" s="183">
        <f t="shared" si="200"/>
        <v>0</v>
      </c>
      <c r="BF90" s="210">
        <f t="shared" si="200"/>
        <v>0</v>
      </c>
      <c r="BG90" s="284">
        <f t="shared" si="201"/>
        <v>0</v>
      </c>
      <c r="BH90" s="221">
        <f t="shared" si="202"/>
        <v>0</v>
      </c>
      <c r="BI90" s="221">
        <f t="shared" si="202"/>
        <v>0</v>
      </c>
      <c r="BJ90" s="221">
        <f t="shared" si="203"/>
        <v>0</v>
      </c>
      <c r="BK90" s="221">
        <f t="shared" si="204"/>
        <v>0</v>
      </c>
      <c r="BL90" s="221">
        <f t="shared" si="205"/>
        <v>0</v>
      </c>
      <c r="BM90" s="221">
        <f t="shared" si="206"/>
        <v>0</v>
      </c>
      <c r="BN90" s="221">
        <f t="shared" si="207"/>
        <v>0</v>
      </c>
      <c r="BO90" s="221">
        <f t="shared" si="208"/>
        <v>0</v>
      </c>
      <c r="BP90" s="221">
        <f t="shared" si="209"/>
        <v>0</v>
      </c>
      <c r="BQ90" s="221">
        <f t="shared" si="210"/>
        <v>0</v>
      </c>
      <c r="BR90" s="302">
        <f t="shared" si="211"/>
        <v>0</v>
      </c>
      <c r="BS90" s="340">
        <f t="shared" si="212"/>
        <v>0</v>
      </c>
      <c r="BT90" s="221">
        <f t="shared" si="212"/>
        <v>0</v>
      </c>
      <c r="BU90" s="221">
        <f t="shared" si="212"/>
        <v>0</v>
      </c>
      <c r="BV90" s="221">
        <f t="shared" si="212"/>
        <v>0</v>
      </c>
      <c r="BW90" s="302">
        <f t="shared" si="212"/>
        <v>0</v>
      </c>
    </row>
    <row r="91" spans="1:75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/>
      <c r="AQ91" s="231"/>
      <c r="AR91" s="231"/>
      <c r="AS91" s="231"/>
      <c r="AT91" s="231"/>
      <c r="AU91" s="231"/>
      <c r="AV91" s="173"/>
      <c r="AW91" s="77">
        <f t="shared" si="199"/>
        <v>0</v>
      </c>
      <c r="AX91" s="77">
        <f t="shared" si="199"/>
        <v>0</v>
      </c>
      <c r="AY91" s="77">
        <f t="shared" si="200"/>
        <v>0</v>
      </c>
      <c r="AZ91" s="77">
        <f t="shared" si="200"/>
        <v>0</v>
      </c>
      <c r="BA91" s="77">
        <f t="shared" si="200"/>
        <v>0</v>
      </c>
      <c r="BB91" s="77">
        <f t="shared" si="200"/>
        <v>0</v>
      </c>
      <c r="BC91" s="77">
        <f t="shared" si="200"/>
        <v>0</v>
      </c>
      <c r="BD91" s="183">
        <f t="shared" si="200"/>
        <v>0</v>
      </c>
      <c r="BE91" s="183">
        <f t="shared" si="200"/>
        <v>0</v>
      </c>
      <c r="BF91" s="210">
        <f t="shared" si="200"/>
        <v>0</v>
      </c>
      <c r="BG91" s="284">
        <f t="shared" si="201"/>
        <v>0</v>
      </c>
      <c r="BH91" s="221">
        <f t="shared" si="202"/>
        <v>0</v>
      </c>
      <c r="BI91" s="221">
        <f t="shared" si="202"/>
        <v>0</v>
      </c>
      <c r="BJ91" s="221">
        <f t="shared" si="203"/>
        <v>0</v>
      </c>
      <c r="BK91" s="221">
        <f t="shared" si="204"/>
        <v>0</v>
      </c>
      <c r="BL91" s="221">
        <f t="shared" si="205"/>
        <v>0</v>
      </c>
      <c r="BM91" s="221">
        <f t="shared" si="206"/>
        <v>0</v>
      </c>
      <c r="BN91" s="221">
        <f t="shared" si="207"/>
        <v>0</v>
      </c>
      <c r="BO91" s="221">
        <f t="shared" si="208"/>
        <v>0</v>
      </c>
      <c r="BP91" s="221">
        <f t="shared" si="209"/>
        <v>0</v>
      </c>
      <c r="BQ91" s="221">
        <f t="shared" si="210"/>
        <v>0</v>
      </c>
      <c r="BR91" s="302">
        <f t="shared" si="211"/>
        <v>0</v>
      </c>
      <c r="BS91" s="340">
        <f t="shared" si="212"/>
        <v>0</v>
      </c>
      <c r="BT91" s="221">
        <f t="shared" si="212"/>
        <v>0</v>
      </c>
      <c r="BU91" s="221">
        <f t="shared" si="212"/>
        <v>0</v>
      </c>
      <c r="BV91" s="221">
        <f t="shared" si="212"/>
        <v>0</v>
      </c>
      <c r="BW91" s="302">
        <f t="shared" si="212"/>
        <v>0</v>
      </c>
    </row>
    <row r="92" spans="1:75" x14ac:dyDescent="0.25">
      <c r="A92" s="4"/>
      <c r="B92" s="35" t="s">
        <v>46</v>
      </c>
      <c r="C92" s="139">
        <f t="shared" ref="C92:V92" si="213">SUM(C87:C91)</f>
        <v>0</v>
      </c>
      <c r="D92" s="172">
        <f t="shared" si="213"/>
        <v>0</v>
      </c>
      <c r="E92" s="172">
        <f t="shared" si="213"/>
        <v>0</v>
      </c>
      <c r="F92" s="172">
        <f t="shared" si="213"/>
        <v>0</v>
      </c>
      <c r="G92" s="172">
        <f t="shared" si="213"/>
        <v>0</v>
      </c>
      <c r="H92" s="172">
        <f t="shared" si="213"/>
        <v>0</v>
      </c>
      <c r="I92" s="172">
        <f t="shared" si="213"/>
        <v>0</v>
      </c>
      <c r="J92" s="172">
        <f t="shared" si="213"/>
        <v>0</v>
      </c>
      <c r="K92" s="172">
        <f t="shared" si="213"/>
        <v>0</v>
      </c>
      <c r="L92" s="172">
        <f t="shared" si="213"/>
        <v>0</v>
      </c>
      <c r="M92" s="172">
        <f t="shared" si="213"/>
        <v>0</v>
      </c>
      <c r="N92" s="173">
        <f t="shared" si="213"/>
        <v>0</v>
      </c>
      <c r="O92" s="172">
        <f t="shared" si="213"/>
        <v>0</v>
      </c>
      <c r="P92" s="172">
        <f t="shared" si="213"/>
        <v>0</v>
      </c>
      <c r="Q92" s="172">
        <f t="shared" si="213"/>
        <v>0</v>
      </c>
      <c r="R92" s="172">
        <f t="shared" si="213"/>
        <v>0</v>
      </c>
      <c r="S92" s="172">
        <f t="shared" si="213"/>
        <v>0</v>
      </c>
      <c r="T92" s="172">
        <f t="shared" si="213"/>
        <v>0</v>
      </c>
      <c r="U92" s="172">
        <f t="shared" si="213"/>
        <v>0</v>
      </c>
      <c r="V92" s="231">
        <f t="shared" si="213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/>
      <c r="AQ92" s="231"/>
      <c r="AR92" s="231"/>
      <c r="AS92" s="231"/>
      <c r="AT92" s="231"/>
      <c r="AU92" s="231"/>
      <c r="AV92" s="173"/>
      <c r="AW92" s="172">
        <f t="shared" ref="AW92:BC92" si="214">SUM(AW87:AW91)</f>
        <v>0</v>
      </c>
      <c r="AX92" s="172">
        <f t="shared" si="214"/>
        <v>0</v>
      </c>
      <c r="AY92" s="172">
        <f t="shared" si="214"/>
        <v>0</v>
      </c>
      <c r="AZ92" s="172">
        <f t="shared" si="214"/>
        <v>0</v>
      </c>
      <c r="BA92" s="172">
        <f t="shared" si="214"/>
        <v>0</v>
      </c>
      <c r="BB92" s="172">
        <f t="shared" si="214"/>
        <v>0</v>
      </c>
      <c r="BC92" s="172">
        <f t="shared" si="214"/>
        <v>0</v>
      </c>
      <c r="BD92" s="231">
        <f t="shared" ref="BD92:BF92" si="215">SUM(BD87:BD91)</f>
        <v>0</v>
      </c>
      <c r="BE92" s="231">
        <f t="shared" si="215"/>
        <v>0</v>
      </c>
      <c r="BF92" s="210">
        <f t="shared" si="215"/>
        <v>0</v>
      </c>
      <c r="BG92" s="284">
        <f t="shared" ref="BG92:BH92" si="216">SUM(BG87:BG91)</f>
        <v>0</v>
      </c>
      <c r="BH92" s="221">
        <f t="shared" si="216"/>
        <v>0</v>
      </c>
      <c r="BI92" s="221">
        <f t="shared" ref="BI92:BR92" si="217">SUM(BI87:BI91)</f>
        <v>0</v>
      </c>
      <c r="BJ92" s="221">
        <f t="shared" si="217"/>
        <v>0</v>
      </c>
      <c r="BK92" s="221">
        <f t="shared" si="217"/>
        <v>0</v>
      </c>
      <c r="BL92" s="221">
        <f t="shared" si="217"/>
        <v>0</v>
      </c>
      <c r="BM92" s="221">
        <f t="shared" si="217"/>
        <v>0</v>
      </c>
      <c r="BN92" s="221">
        <f t="shared" si="217"/>
        <v>0</v>
      </c>
      <c r="BO92" s="221">
        <f t="shared" si="217"/>
        <v>0</v>
      </c>
      <c r="BP92" s="221">
        <f t="shared" si="217"/>
        <v>0</v>
      </c>
      <c r="BQ92" s="221">
        <f t="shared" si="217"/>
        <v>0</v>
      </c>
      <c r="BR92" s="302">
        <f t="shared" si="217"/>
        <v>0</v>
      </c>
      <c r="BS92" s="340">
        <f t="shared" ref="BS92:BT92" si="218">SUM(BS87:BS91)</f>
        <v>0</v>
      </c>
      <c r="BT92" s="221">
        <f t="shared" si="218"/>
        <v>0</v>
      </c>
      <c r="BU92" s="221">
        <f t="shared" ref="BU92:BW92" si="219">SUM(BU87:BU91)</f>
        <v>0</v>
      </c>
      <c r="BV92" s="221">
        <f t="shared" si="219"/>
        <v>0</v>
      </c>
      <c r="BW92" s="302">
        <f t="shared" si="219"/>
        <v>0</v>
      </c>
    </row>
    <row r="93" spans="1:75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232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41"/>
      <c r="BT93" s="222"/>
      <c r="BU93" s="222"/>
      <c r="BV93" s="222"/>
      <c r="BW93" s="128"/>
    </row>
    <row r="94" spans="1:75" x14ac:dyDescent="0.25">
      <c r="A94" s="4"/>
      <c r="B94" s="35" t="s">
        <v>41</v>
      </c>
      <c r="C94" s="88">
        <f t="shared" ref="C94:Q94" si="220">C80+C87</f>
        <v>2367565.7100000004</v>
      </c>
      <c r="D94" s="89">
        <f t="shared" si="220"/>
        <v>1651364.49</v>
      </c>
      <c r="E94" s="89">
        <f t="shared" si="220"/>
        <v>889563.09999999986</v>
      </c>
      <c r="F94" s="89">
        <f t="shared" si="220"/>
        <v>485314.14999999997</v>
      </c>
      <c r="G94" s="89">
        <f t="shared" si="220"/>
        <v>379992.28</v>
      </c>
      <c r="H94" s="89">
        <f t="shared" si="220"/>
        <v>348151.33999999997</v>
      </c>
      <c r="I94" s="89">
        <f t="shared" si="220"/>
        <v>357205.99</v>
      </c>
      <c r="J94" s="89">
        <f t="shared" si="220"/>
        <v>569196.15</v>
      </c>
      <c r="K94" s="89">
        <f t="shared" si="220"/>
        <v>1151428.0799999998</v>
      </c>
      <c r="L94" s="89">
        <f t="shared" si="220"/>
        <v>2231660.17</v>
      </c>
      <c r="M94" s="89">
        <f t="shared" si="220"/>
        <v>2491656.35</v>
      </c>
      <c r="N94" s="160">
        <f t="shared" si="220"/>
        <v>2427773.5</v>
      </c>
      <c r="O94" s="89">
        <f t="shared" si="220"/>
        <v>2075744.1000000003</v>
      </c>
      <c r="P94" s="89">
        <f t="shared" si="220"/>
        <v>1484315.9299999997</v>
      </c>
      <c r="Q94" s="89">
        <f t="shared" si="220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21">U80+U87</f>
        <v>401850.33000024728</v>
      </c>
      <c r="V94" s="89">
        <f t="shared" si="221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22">AB80+AB87</f>
        <v>1564578.5200002473</v>
      </c>
      <c r="AC94" s="89">
        <f t="shared" si="222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23">AM80+AM87</f>
        <v>3184166.8900002469</v>
      </c>
      <c r="AN94" s="89">
        <f t="shared" ref="AN94:AO94" si="224">AN80+AN87</f>
        <v>2134427.0100002475</v>
      </c>
      <c r="AO94" s="89">
        <f t="shared" si="224"/>
        <v>1279826.760000247</v>
      </c>
      <c r="AP94" s="89">
        <f t="shared" ref="AP94:BR94" si="225">AP80+AP87</f>
        <v>0</v>
      </c>
      <c r="AQ94" s="89">
        <f t="shared" si="225"/>
        <v>0</v>
      </c>
      <c r="AR94" s="89">
        <f t="shared" si="225"/>
        <v>0</v>
      </c>
      <c r="AS94" s="89">
        <f t="shared" si="225"/>
        <v>0</v>
      </c>
      <c r="AT94" s="89">
        <f t="shared" si="225"/>
        <v>0</v>
      </c>
      <c r="AU94" s="89">
        <f t="shared" si="225"/>
        <v>0</v>
      </c>
      <c r="AV94" s="89">
        <f t="shared" si="225"/>
        <v>0</v>
      </c>
      <c r="AW94" s="89">
        <f t="shared" si="225"/>
        <v>291821.6100000001</v>
      </c>
      <c r="AX94" s="89">
        <f t="shared" si="225"/>
        <v>167048.56000000029</v>
      </c>
      <c r="AY94" s="89">
        <f t="shared" si="225"/>
        <v>-228603.20999999973</v>
      </c>
      <c r="AZ94" s="89">
        <f t="shared" si="225"/>
        <v>-61766.124697960156</v>
      </c>
      <c r="BA94" s="89">
        <f t="shared" si="225"/>
        <v>1335.3499997527688</v>
      </c>
      <c r="BB94" s="89">
        <f t="shared" si="225"/>
        <v>1240.619999752671</v>
      </c>
      <c r="BC94" s="89">
        <f t="shared" si="225"/>
        <v>-44644.340000247292</v>
      </c>
      <c r="BD94" s="89">
        <f t="shared" si="225"/>
        <v>56456.179999752669</v>
      </c>
      <c r="BE94" s="89">
        <f t="shared" si="225"/>
        <v>50240.189999752212</v>
      </c>
      <c r="BF94" s="89">
        <f t="shared" si="225"/>
        <v>74627.219999752007</v>
      </c>
      <c r="BG94" s="89">
        <f t="shared" si="225"/>
        <v>-283642.99000024749</v>
      </c>
      <c r="BH94" s="89">
        <f t="shared" si="225"/>
        <v>-632764.02000024728</v>
      </c>
      <c r="BI94" s="89">
        <f t="shared" si="225"/>
        <v>-851109.52000024705</v>
      </c>
      <c r="BJ94" s="89">
        <f t="shared" si="225"/>
        <v>-80262.590000247583</v>
      </c>
      <c r="BK94" s="89">
        <f t="shared" si="225"/>
        <v>39390.159999752184</v>
      </c>
      <c r="BL94" s="89">
        <f t="shared" si="225"/>
        <v>-44955.995302287163</v>
      </c>
      <c r="BM94" s="89">
        <f t="shared" si="225"/>
        <v>40255.279999999853</v>
      </c>
      <c r="BN94" s="89">
        <f t="shared" si="225"/>
        <v>-79751.260000000009</v>
      </c>
      <c r="BO94" s="89">
        <f t="shared" si="225"/>
        <v>-46361.619999999995</v>
      </c>
      <c r="BP94" s="89">
        <f t="shared" si="225"/>
        <v>-54764.760000000009</v>
      </c>
      <c r="BQ94" s="89">
        <f t="shared" si="225"/>
        <v>-259831.21999999951</v>
      </c>
      <c r="BR94" s="89">
        <f t="shared" si="225"/>
        <v>-497177.00999999931</v>
      </c>
      <c r="BS94" s="342">
        <f t="shared" ref="BS94:BW98" si="226">IF(AK94=0,0,Y94-AK94)</f>
        <v>-624319.61999999918</v>
      </c>
      <c r="BT94" s="270">
        <f t="shared" si="226"/>
        <v>-571625.38999999966</v>
      </c>
      <c r="BU94" s="270">
        <f t="shared" si="226"/>
        <v>-257313.26999999955</v>
      </c>
      <c r="BV94" s="270">
        <f t="shared" si="226"/>
        <v>-569848.49000000022</v>
      </c>
      <c r="BW94" s="303">
        <f t="shared" si="226"/>
        <v>-201050.60999999964</v>
      </c>
    </row>
    <row r="95" spans="1:75" x14ac:dyDescent="0.25">
      <c r="A95" s="4"/>
      <c r="B95" s="35" t="s">
        <v>42</v>
      </c>
      <c r="C95" s="88">
        <f t="shared" ref="C95:Q95" si="227">C81+C88</f>
        <v>635533.52</v>
      </c>
      <c r="D95" s="89">
        <f t="shared" si="227"/>
        <v>432062.68</v>
      </c>
      <c r="E95" s="89">
        <f t="shared" si="227"/>
        <v>272954.15999999992</v>
      </c>
      <c r="F95" s="89">
        <f t="shared" si="227"/>
        <v>161595.31</v>
      </c>
      <c r="G95" s="89">
        <f t="shared" si="227"/>
        <v>98343.26999999999</v>
      </c>
      <c r="H95" s="89">
        <f t="shared" si="227"/>
        <v>77631.549999999988</v>
      </c>
      <c r="I95" s="89">
        <f t="shared" si="227"/>
        <v>78648.47</v>
      </c>
      <c r="J95" s="89">
        <f t="shared" si="227"/>
        <v>114946.90000000001</v>
      </c>
      <c r="K95" s="89">
        <f t="shared" si="227"/>
        <v>221547.46000000002</v>
      </c>
      <c r="L95" s="89">
        <f t="shared" si="227"/>
        <v>438648.32000000001</v>
      </c>
      <c r="M95" s="89">
        <f t="shared" si="227"/>
        <v>523397.0400000001</v>
      </c>
      <c r="N95" s="160">
        <f t="shared" si="227"/>
        <v>544564.84000000008</v>
      </c>
      <c r="O95" s="89">
        <f t="shared" si="227"/>
        <v>512997.55000000016</v>
      </c>
      <c r="P95" s="89">
        <f t="shared" si="227"/>
        <v>384175.60000000003</v>
      </c>
      <c r="Q95" s="89">
        <f t="shared" si="227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21"/>
        <v>92617.290000000008</v>
      </c>
      <c r="V95" s="89">
        <f t="shared" si="221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28">AB81+AB88</f>
        <v>458098.23999999987</v>
      </c>
      <c r="AC95" s="89">
        <f t="shared" si="228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29">AM81+AM88</f>
        <v>755715.35000000021</v>
      </c>
      <c r="AN95" s="89">
        <f t="shared" ref="AN95:AO95" si="230">AN81+AN88</f>
        <v>528829.1100000001</v>
      </c>
      <c r="AO95" s="89">
        <f t="shared" si="230"/>
        <v>383945.85000000003</v>
      </c>
      <c r="AP95" s="89">
        <f t="shared" ref="AP95:BR95" si="231">AP81+AP88</f>
        <v>0</v>
      </c>
      <c r="AQ95" s="89">
        <f t="shared" si="231"/>
        <v>0</v>
      </c>
      <c r="AR95" s="89">
        <f t="shared" si="231"/>
        <v>0</v>
      </c>
      <c r="AS95" s="89">
        <f t="shared" si="231"/>
        <v>0</v>
      </c>
      <c r="AT95" s="89">
        <f t="shared" si="231"/>
        <v>0</v>
      </c>
      <c r="AU95" s="89">
        <f t="shared" si="231"/>
        <v>0</v>
      </c>
      <c r="AV95" s="89">
        <f t="shared" si="231"/>
        <v>0</v>
      </c>
      <c r="AW95" s="89">
        <f t="shared" si="231"/>
        <v>122535.96999999986</v>
      </c>
      <c r="AX95" s="89">
        <f t="shared" si="231"/>
        <v>47887.079999999958</v>
      </c>
      <c r="AY95" s="89">
        <f t="shared" si="231"/>
        <v>-24866.160000000091</v>
      </c>
      <c r="AZ95" s="89">
        <f t="shared" si="231"/>
        <v>16420.459999999992</v>
      </c>
      <c r="BA95" s="89">
        <f t="shared" si="231"/>
        <v>-4672.0599999999977</v>
      </c>
      <c r="BB95" s="89">
        <f t="shared" si="231"/>
        <v>-3885.1100000000151</v>
      </c>
      <c r="BC95" s="89">
        <f t="shared" si="231"/>
        <v>-13968.820000000007</v>
      </c>
      <c r="BD95" s="89">
        <f t="shared" si="231"/>
        <v>-2791.789999999979</v>
      </c>
      <c r="BE95" s="89">
        <f t="shared" si="231"/>
        <v>-23116.979999999923</v>
      </c>
      <c r="BF95" s="89">
        <f t="shared" si="231"/>
        <v>-35338.249999999942</v>
      </c>
      <c r="BG95" s="89">
        <f t="shared" si="231"/>
        <v>-99844.059999999765</v>
      </c>
      <c r="BH95" s="89">
        <f t="shared" si="231"/>
        <v>-173953.40999999992</v>
      </c>
      <c r="BI95" s="89">
        <f t="shared" si="231"/>
        <v>-239944.73999999987</v>
      </c>
      <c r="BJ95" s="89">
        <f t="shared" si="231"/>
        <v>-73922.639999999839</v>
      </c>
      <c r="BK95" s="89">
        <f t="shared" si="231"/>
        <v>-44449.549999999988</v>
      </c>
      <c r="BL95" s="89">
        <f t="shared" si="231"/>
        <v>1479.9000000000233</v>
      </c>
      <c r="BM95" s="89">
        <f t="shared" si="231"/>
        <v>-98922.830000000104</v>
      </c>
      <c r="BN95" s="89">
        <f t="shared" si="231"/>
        <v>-32133.839999999967</v>
      </c>
      <c r="BO95" s="89">
        <f t="shared" si="231"/>
        <v>-8615.4599999999919</v>
      </c>
      <c r="BP95" s="89">
        <f t="shared" si="231"/>
        <v>-9793.0600000000559</v>
      </c>
      <c r="BQ95" s="89">
        <f t="shared" si="231"/>
        <v>-30504.990000000107</v>
      </c>
      <c r="BR95" s="89">
        <f t="shared" si="231"/>
        <v>-61531.129999999772</v>
      </c>
      <c r="BS95" s="342">
        <f t="shared" si="226"/>
        <v>-92376.25</v>
      </c>
      <c r="BT95" s="270">
        <f t="shared" si="226"/>
        <v>-98591.279999999679</v>
      </c>
      <c r="BU95" s="270">
        <f t="shared" si="226"/>
        <v>-2773.0600000001723</v>
      </c>
      <c r="BV95" s="270">
        <f t="shared" si="226"/>
        <v>-70730.870000000228</v>
      </c>
      <c r="BW95" s="303">
        <f t="shared" si="226"/>
        <v>-41675.98000000004</v>
      </c>
    </row>
    <row r="96" spans="1:75" x14ac:dyDescent="0.25">
      <c r="A96" s="4"/>
      <c r="B96" s="35" t="s">
        <v>43</v>
      </c>
      <c r="C96" s="88">
        <f t="shared" ref="C96:Q96" si="232">C82+C89</f>
        <v>712434.25999999989</v>
      </c>
      <c r="D96" s="89">
        <f t="shared" si="232"/>
        <v>444841.1999999999</v>
      </c>
      <c r="E96" s="89">
        <f t="shared" si="232"/>
        <v>250033.72999999998</v>
      </c>
      <c r="F96" s="89">
        <f t="shared" si="232"/>
        <v>142353.09999999998</v>
      </c>
      <c r="G96" s="89">
        <f t="shared" si="232"/>
        <v>103311.49999999999</v>
      </c>
      <c r="H96" s="89">
        <f t="shared" si="232"/>
        <v>94463.380000000034</v>
      </c>
      <c r="I96" s="89">
        <f t="shared" si="232"/>
        <v>92883.989999999976</v>
      </c>
      <c r="J96" s="89">
        <f t="shared" si="232"/>
        <v>140774.43999999997</v>
      </c>
      <c r="K96" s="89">
        <f t="shared" si="232"/>
        <v>322247.51999999996</v>
      </c>
      <c r="L96" s="89">
        <f t="shared" si="232"/>
        <v>592023.62999999989</v>
      </c>
      <c r="M96" s="89">
        <f t="shared" si="232"/>
        <v>714146.18</v>
      </c>
      <c r="N96" s="160">
        <f t="shared" si="232"/>
        <v>694789.77</v>
      </c>
      <c r="O96" s="89">
        <f t="shared" si="232"/>
        <v>566402.31000000017</v>
      </c>
      <c r="P96" s="89">
        <f t="shared" si="232"/>
        <v>359405.75999999978</v>
      </c>
      <c r="Q96" s="89">
        <f t="shared" si="232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21"/>
        <v>96808.43</v>
      </c>
      <c r="V96" s="89">
        <f t="shared" si="221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33">AB82+AB89</f>
        <v>392105.37999999995</v>
      </c>
      <c r="AC96" s="89">
        <f t="shared" si="233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34">AM82+AM89</f>
        <v>924871.47999999986</v>
      </c>
      <c r="AN96" s="89">
        <f t="shared" ref="AN96:AO96" si="235">AN82+AN89</f>
        <v>593098.93000000017</v>
      </c>
      <c r="AO96" s="89">
        <f t="shared" si="235"/>
        <v>325632.41000000003</v>
      </c>
      <c r="AP96" s="89">
        <f t="shared" ref="AP96:BR96" si="236">AP82+AP89</f>
        <v>0</v>
      </c>
      <c r="AQ96" s="89">
        <f t="shared" si="236"/>
        <v>0</v>
      </c>
      <c r="AR96" s="89">
        <f t="shared" si="236"/>
        <v>0</v>
      </c>
      <c r="AS96" s="89">
        <f t="shared" si="236"/>
        <v>0</v>
      </c>
      <c r="AT96" s="89">
        <f t="shared" si="236"/>
        <v>0</v>
      </c>
      <c r="AU96" s="89">
        <f t="shared" si="236"/>
        <v>0</v>
      </c>
      <c r="AV96" s="89">
        <f t="shared" si="236"/>
        <v>0</v>
      </c>
      <c r="AW96" s="89">
        <f t="shared" si="236"/>
        <v>146031.94999999972</v>
      </c>
      <c r="AX96" s="89">
        <f t="shared" si="236"/>
        <v>85435.440000000119</v>
      </c>
      <c r="AY96" s="89">
        <f t="shared" si="236"/>
        <v>146.29999999995925</v>
      </c>
      <c r="AZ96" s="89">
        <f t="shared" si="236"/>
        <v>30714.729999999996</v>
      </c>
      <c r="BA96" s="89">
        <f t="shared" si="236"/>
        <v>14739.959999999963</v>
      </c>
      <c r="BB96" s="89">
        <f t="shared" si="236"/>
        <v>10848.100000000035</v>
      </c>
      <c r="BC96" s="89">
        <f t="shared" si="236"/>
        <v>-3924.4400000000169</v>
      </c>
      <c r="BD96" s="89">
        <f t="shared" si="236"/>
        <v>19119.789999999979</v>
      </c>
      <c r="BE96" s="89">
        <f t="shared" si="236"/>
        <v>47511.479999999981</v>
      </c>
      <c r="BF96" s="89">
        <f t="shared" si="236"/>
        <v>17915.969999999739</v>
      </c>
      <c r="BG96" s="89">
        <f t="shared" si="236"/>
        <v>-25095.059999999939</v>
      </c>
      <c r="BH96" s="89">
        <f t="shared" si="236"/>
        <v>-168825.69999999995</v>
      </c>
      <c r="BI96" s="89">
        <f t="shared" si="236"/>
        <v>-242869.47999999975</v>
      </c>
      <c r="BJ96" s="89">
        <f t="shared" si="236"/>
        <v>-32699.62000000017</v>
      </c>
      <c r="BK96" s="89">
        <f t="shared" si="236"/>
        <v>-8375.8299999999872</v>
      </c>
      <c r="BL96" s="89">
        <f t="shared" si="236"/>
        <v>-22067.62000000001</v>
      </c>
      <c r="BM96" s="89">
        <f t="shared" si="236"/>
        <v>-23202.019999999975</v>
      </c>
      <c r="BN96" s="89">
        <f t="shared" si="236"/>
        <v>-36390.159999999989</v>
      </c>
      <c r="BO96" s="89">
        <f t="shared" si="236"/>
        <v>-25514.689999999973</v>
      </c>
      <c r="BP96" s="89">
        <f t="shared" si="236"/>
        <v>-24990.330000000016</v>
      </c>
      <c r="BQ96" s="89">
        <f t="shared" si="236"/>
        <v>-81923.260000000009</v>
      </c>
      <c r="BR96" s="89">
        <f t="shared" si="236"/>
        <v>-108612.18999999983</v>
      </c>
      <c r="BS96" s="342">
        <f t="shared" si="226"/>
        <v>-235741.66000000003</v>
      </c>
      <c r="BT96" s="270">
        <f t="shared" si="226"/>
        <v>-213942.8600000001</v>
      </c>
      <c r="BU96" s="270">
        <f t="shared" si="226"/>
        <v>-115599.68999999994</v>
      </c>
      <c r="BV96" s="270">
        <f t="shared" si="226"/>
        <v>-200993.55000000022</v>
      </c>
      <c r="BW96" s="303">
        <f t="shared" si="226"/>
        <v>-67369.150000000023</v>
      </c>
    </row>
    <row r="97" spans="1:75" x14ac:dyDescent="0.25">
      <c r="A97" s="4"/>
      <c r="B97" s="35" t="s">
        <v>44</v>
      </c>
      <c r="C97" s="88">
        <f t="shared" ref="C97:Q97" si="237">C83+C90</f>
        <v>786208.4</v>
      </c>
      <c r="D97" s="89">
        <f t="shared" si="237"/>
        <v>540445.92000000004</v>
      </c>
      <c r="E97" s="89">
        <f t="shared" si="237"/>
        <v>308455.7001369092</v>
      </c>
      <c r="F97" s="89">
        <f t="shared" si="237"/>
        <v>162667.03587865719</v>
      </c>
      <c r="G97" s="89">
        <f t="shared" si="237"/>
        <v>130511.87999999999</v>
      </c>
      <c r="H97" s="89">
        <f t="shared" si="237"/>
        <v>116719.9</v>
      </c>
      <c r="I97" s="89">
        <f t="shared" si="237"/>
        <v>122037.17</v>
      </c>
      <c r="J97" s="89">
        <f t="shared" si="237"/>
        <v>195281.24000000005</v>
      </c>
      <c r="K97" s="89">
        <f t="shared" si="237"/>
        <v>414458.65000000014</v>
      </c>
      <c r="L97" s="89">
        <f t="shared" si="237"/>
        <v>708660.29999999993</v>
      </c>
      <c r="M97" s="89">
        <f t="shared" si="237"/>
        <v>801800.95</v>
      </c>
      <c r="N97" s="160">
        <f t="shared" si="237"/>
        <v>793205.36999999988</v>
      </c>
      <c r="O97" s="89">
        <f t="shared" si="237"/>
        <v>656605.24</v>
      </c>
      <c r="P97" s="89">
        <f t="shared" si="237"/>
        <v>433137.6100000001</v>
      </c>
      <c r="Q97" s="89">
        <f t="shared" si="237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21"/>
        <v>140811.28999999998</v>
      </c>
      <c r="V97" s="89">
        <f t="shared" si="221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238">AB83+AB90</f>
        <v>531883.65999999992</v>
      </c>
      <c r="AC97" s="89">
        <f t="shared" si="238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39">AM83+AM90</f>
        <v>1038029.9299999999</v>
      </c>
      <c r="AN97" s="89">
        <f t="shared" ref="AN97:AO97" si="240">AN83+AN90</f>
        <v>691659.50000000012</v>
      </c>
      <c r="AO97" s="89">
        <f t="shared" si="240"/>
        <v>404507.21000000014</v>
      </c>
      <c r="AP97" s="89">
        <f t="shared" ref="AP97:BR97" si="241">AP83+AP90</f>
        <v>0</v>
      </c>
      <c r="AQ97" s="89">
        <f t="shared" si="241"/>
        <v>0</v>
      </c>
      <c r="AR97" s="89">
        <f t="shared" si="241"/>
        <v>0</v>
      </c>
      <c r="AS97" s="89">
        <f t="shared" si="241"/>
        <v>0</v>
      </c>
      <c r="AT97" s="89">
        <f t="shared" si="241"/>
        <v>0</v>
      </c>
      <c r="AU97" s="89">
        <f t="shared" si="241"/>
        <v>0</v>
      </c>
      <c r="AV97" s="89">
        <f t="shared" si="241"/>
        <v>0</v>
      </c>
      <c r="AW97" s="89">
        <f t="shared" si="241"/>
        <v>129603.16000000003</v>
      </c>
      <c r="AX97" s="89">
        <f t="shared" si="241"/>
        <v>107308.30999999994</v>
      </c>
      <c r="AY97" s="89">
        <f t="shared" si="241"/>
        <v>-2244.2698630908271</v>
      </c>
      <c r="AZ97" s="89">
        <f t="shared" si="241"/>
        <v>11882.735878657171</v>
      </c>
      <c r="BA97" s="89">
        <f t="shared" si="241"/>
        <v>9609.3099999999977</v>
      </c>
      <c r="BB97" s="89">
        <f t="shared" si="241"/>
        <v>4484.7999999999884</v>
      </c>
      <c r="BC97" s="89">
        <f t="shared" si="241"/>
        <v>-18774.119999999981</v>
      </c>
      <c r="BD97" s="89">
        <f t="shared" si="241"/>
        <v>9017.1900000000605</v>
      </c>
      <c r="BE97" s="89">
        <f t="shared" si="241"/>
        <v>25780.310000000056</v>
      </c>
      <c r="BF97" s="89">
        <f t="shared" si="241"/>
        <v>-18651.050000000047</v>
      </c>
      <c r="BG97" s="89">
        <f t="shared" si="241"/>
        <v>-76691.820000000182</v>
      </c>
      <c r="BH97" s="89">
        <f t="shared" si="241"/>
        <v>-216170.0700000003</v>
      </c>
      <c r="BI97" s="89">
        <f t="shared" si="241"/>
        <v>-268776.80000000016</v>
      </c>
      <c r="BJ97" s="89">
        <f t="shared" si="241"/>
        <v>-98746.049999999814</v>
      </c>
      <c r="BK97" s="89">
        <f t="shared" si="241"/>
        <v>-52482.090000000026</v>
      </c>
      <c r="BL97" s="89">
        <f t="shared" si="241"/>
        <v>-43105.359999999957</v>
      </c>
      <c r="BM97" s="89">
        <f t="shared" si="241"/>
        <v>-25748.620000000039</v>
      </c>
      <c r="BN97" s="89">
        <f t="shared" si="241"/>
        <v>-34106.479999999981</v>
      </c>
      <c r="BO97" s="89">
        <f t="shared" si="241"/>
        <v>-85962.48000000001</v>
      </c>
      <c r="BP97" s="89">
        <f t="shared" si="241"/>
        <v>-31955.21000000005</v>
      </c>
      <c r="BQ97" s="89">
        <f t="shared" si="241"/>
        <v>-109734.24999999988</v>
      </c>
      <c r="BR97" s="89">
        <f t="shared" si="241"/>
        <v>-123924.52000000002</v>
      </c>
      <c r="BS97" s="342">
        <f t="shared" si="226"/>
        <v>-209148.69999999984</v>
      </c>
      <c r="BT97" s="270">
        <f t="shared" si="226"/>
        <v>-130399.82999999984</v>
      </c>
      <c r="BU97" s="270">
        <f t="shared" si="226"/>
        <v>-112647.88999999978</v>
      </c>
      <c r="BV97" s="270">
        <f t="shared" si="226"/>
        <v>-159775.8400000002</v>
      </c>
      <c r="BW97" s="303">
        <f t="shared" si="226"/>
        <v>-41325.150000000081</v>
      </c>
    </row>
    <row r="98" spans="1:75" x14ac:dyDescent="0.25">
      <c r="A98" s="4"/>
      <c r="B98" s="35" t="s">
        <v>45</v>
      </c>
      <c r="C98" s="88">
        <f t="shared" ref="C98:Q98" si="242">C84+C91</f>
        <v>450289.86</v>
      </c>
      <c r="D98" s="89">
        <f t="shared" si="242"/>
        <v>321134.82999999996</v>
      </c>
      <c r="E98" s="89">
        <f t="shared" si="242"/>
        <v>285621.38</v>
      </c>
      <c r="F98" s="89">
        <f t="shared" si="242"/>
        <v>224096.72999999998</v>
      </c>
      <c r="G98" s="89">
        <f t="shared" si="242"/>
        <v>223282.06999999998</v>
      </c>
      <c r="H98" s="89">
        <f t="shared" si="242"/>
        <v>222429.18</v>
      </c>
      <c r="I98" s="89">
        <f t="shared" si="242"/>
        <v>212345.93</v>
      </c>
      <c r="J98" s="89">
        <f t="shared" si="242"/>
        <v>271888.67000000004</v>
      </c>
      <c r="K98" s="89">
        <f t="shared" si="242"/>
        <v>386509.95999999996</v>
      </c>
      <c r="L98" s="89">
        <f t="shared" si="242"/>
        <v>505197.61</v>
      </c>
      <c r="M98" s="89">
        <f t="shared" si="242"/>
        <v>492295.78999999992</v>
      </c>
      <c r="N98" s="160">
        <f t="shared" si="242"/>
        <v>507242.91999999993</v>
      </c>
      <c r="O98" s="89">
        <f t="shared" si="242"/>
        <v>431793.34000000008</v>
      </c>
      <c r="P98" s="89">
        <f t="shared" si="242"/>
        <v>350823.39</v>
      </c>
      <c r="Q98" s="89">
        <f t="shared" si="242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21"/>
        <v>225549.33</v>
      </c>
      <c r="V98" s="89">
        <f t="shared" si="221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243">AB84+AB91</f>
        <v>364868.22</v>
      </c>
      <c r="AC98" s="89">
        <f t="shared" si="243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44">AM84+AM91</f>
        <v>647434.82999999996</v>
      </c>
      <c r="AN98" s="89">
        <f t="shared" ref="AN98:AO98" si="245">AN84+AN91</f>
        <v>563093.39</v>
      </c>
      <c r="AO98" s="89">
        <f t="shared" si="245"/>
        <v>396427.98000000016</v>
      </c>
      <c r="AP98" s="89">
        <f t="shared" ref="AP98:BR98" si="246">AP84+AP91</f>
        <v>0</v>
      </c>
      <c r="AQ98" s="89">
        <f t="shared" si="246"/>
        <v>0</v>
      </c>
      <c r="AR98" s="89">
        <f t="shared" si="246"/>
        <v>0</v>
      </c>
      <c r="AS98" s="89">
        <f t="shared" si="246"/>
        <v>0</v>
      </c>
      <c r="AT98" s="89">
        <f t="shared" si="246"/>
        <v>0</v>
      </c>
      <c r="AU98" s="89">
        <f t="shared" si="246"/>
        <v>0</v>
      </c>
      <c r="AV98" s="89">
        <f t="shared" si="246"/>
        <v>0</v>
      </c>
      <c r="AW98" s="89">
        <f t="shared" si="246"/>
        <v>18496.519999999902</v>
      </c>
      <c r="AX98" s="89">
        <f t="shared" si="246"/>
        <v>-29688.560000000056</v>
      </c>
      <c r="AY98" s="89">
        <f t="shared" si="246"/>
        <v>-9721.9299999999348</v>
      </c>
      <c r="AZ98" s="89">
        <f t="shared" si="246"/>
        <v>422.70999999999185</v>
      </c>
      <c r="BA98" s="89">
        <f t="shared" si="246"/>
        <v>8341.9800000000105</v>
      </c>
      <c r="BB98" s="89">
        <f t="shared" si="246"/>
        <v>24966.399999999994</v>
      </c>
      <c r="BC98" s="89">
        <f t="shared" si="246"/>
        <v>-13203.399999999994</v>
      </c>
      <c r="BD98" s="89">
        <f t="shared" si="246"/>
        <v>35792.770000000019</v>
      </c>
      <c r="BE98" s="89">
        <f t="shared" si="246"/>
        <v>10174.609999999928</v>
      </c>
      <c r="BF98" s="89">
        <f t="shared" si="246"/>
        <v>25020.400000000081</v>
      </c>
      <c r="BG98" s="89">
        <f t="shared" si="246"/>
        <v>-5154.3400000000256</v>
      </c>
      <c r="BH98" s="89">
        <f t="shared" si="246"/>
        <v>-70434.320000000182</v>
      </c>
      <c r="BI98" s="89">
        <f t="shared" si="246"/>
        <v>-87345.75</v>
      </c>
      <c r="BJ98" s="89">
        <f t="shared" si="246"/>
        <v>-14044.829999999958</v>
      </c>
      <c r="BK98" s="89">
        <f t="shared" si="246"/>
        <v>-19930.370000000054</v>
      </c>
      <c r="BL98" s="89">
        <f t="shared" si="246"/>
        <v>-27124.510000000038</v>
      </c>
      <c r="BM98" s="89">
        <f t="shared" si="246"/>
        <v>-70895.500000000058</v>
      </c>
      <c r="BN98" s="89">
        <f t="shared" si="246"/>
        <v>-59109.069999999978</v>
      </c>
      <c r="BO98" s="89">
        <f t="shared" si="246"/>
        <v>-44279.949999999983</v>
      </c>
      <c r="BP98" s="89">
        <f t="shared" si="246"/>
        <v>-100745.26999999996</v>
      </c>
      <c r="BQ98" s="89">
        <f t="shared" si="246"/>
        <v>-105427.91999999993</v>
      </c>
      <c r="BR98" s="89">
        <f t="shared" si="246"/>
        <v>-109898.57000000012</v>
      </c>
      <c r="BS98" s="342">
        <f t="shared" si="226"/>
        <v>-257651.06999999977</v>
      </c>
      <c r="BT98" s="270">
        <f t="shared" si="226"/>
        <v>-95257.439999999828</v>
      </c>
      <c r="BU98" s="270">
        <f t="shared" si="226"/>
        <v>-128295.73999999987</v>
      </c>
      <c r="BV98" s="270">
        <f t="shared" si="226"/>
        <v>-198225.17000000004</v>
      </c>
      <c r="BW98" s="303">
        <f t="shared" si="226"/>
        <v>-81154.300000000163</v>
      </c>
    </row>
    <row r="99" spans="1:75" ht="15.75" thickBot="1" x14ac:dyDescent="0.3">
      <c r="A99" s="4"/>
      <c r="B99" s="37" t="s">
        <v>46</v>
      </c>
      <c r="C99" s="91">
        <f t="shared" ref="C99:V99" si="247">SUM(C94:C98)</f>
        <v>4952031.7500000009</v>
      </c>
      <c r="D99" s="142">
        <f t="shared" si="247"/>
        <v>3389849.1199999996</v>
      </c>
      <c r="E99" s="142">
        <f t="shared" si="247"/>
        <v>2006628.0701369089</v>
      </c>
      <c r="F99" s="142">
        <f t="shared" si="247"/>
        <v>1176026.3258786572</v>
      </c>
      <c r="G99" s="142">
        <f t="shared" si="247"/>
        <v>935441</v>
      </c>
      <c r="H99" s="142">
        <f t="shared" si="247"/>
        <v>859395.35000000009</v>
      </c>
      <c r="I99" s="142">
        <f t="shared" si="247"/>
        <v>863121.55</v>
      </c>
      <c r="J99" s="142">
        <f t="shared" si="247"/>
        <v>1292087.3999999999</v>
      </c>
      <c r="K99" s="142">
        <f t="shared" si="247"/>
        <v>2496191.67</v>
      </c>
      <c r="L99" s="142">
        <f t="shared" si="247"/>
        <v>4476190.0299999993</v>
      </c>
      <c r="M99" s="142">
        <f t="shared" si="247"/>
        <v>5023296.3100000005</v>
      </c>
      <c r="N99" s="156">
        <f t="shared" si="247"/>
        <v>4967576.3999999994</v>
      </c>
      <c r="O99" s="142">
        <f t="shared" si="247"/>
        <v>4243542.54</v>
      </c>
      <c r="P99" s="142">
        <f t="shared" si="247"/>
        <v>3011858.2899999996</v>
      </c>
      <c r="Q99" s="142">
        <f t="shared" si="247"/>
        <v>2271917.3399999994</v>
      </c>
      <c r="R99" s="142">
        <f t="shared" si="247"/>
        <v>1178351.8146979602</v>
      </c>
      <c r="S99" s="142">
        <f t="shared" si="247"/>
        <v>906086.46000024723</v>
      </c>
      <c r="T99" s="142">
        <f t="shared" si="247"/>
        <v>821740.5400002473</v>
      </c>
      <c r="U99" s="142">
        <f t="shared" si="247"/>
        <v>957636.67000024731</v>
      </c>
      <c r="V99" s="142">
        <f t="shared" si="247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248">SUM(AB94:AB98)</f>
        <v>3311534.0200002464</v>
      </c>
      <c r="AC99" s="142">
        <f t="shared" si="248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249">SUM(AM94:AM98)</f>
        <v>6550218.4800002463</v>
      </c>
      <c r="AN99" s="328">
        <f t="shared" ref="AN99:AO99" si="250">SUM(AN94:AN98)</f>
        <v>4511107.9400002481</v>
      </c>
      <c r="AO99" s="328">
        <f t="shared" si="250"/>
        <v>2790340.2100002472</v>
      </c>
      <c r="AP99" s="328">
        <f t="shared" ref="AP99:BR99" si="251">SUM(AP94:AP98)</f>
        <v>0</v>
      </c>
      <c r="AQ99" s="328">
        <f t="shared" si="251"/>
        <v>0</v>
      </c>
      <c r="AR99" s="328">
        <f t="shared" si="251"/>
        <v>0</v>
      </c>
      <c r="AS99" s="328">
        <f t="shared" si="251"/>
        <v>0</v>
      </c>
      <c r="AT99" s="328">
        <f t="shared" si="251"/>
        <v>0</v>
      </c>
      <c r="AU99" s="328">
        <f t="shared" si="251"/>
        <v>0</v>
      </c>
      <c r="AV99" s="328">
        <f t="shared" si="251"/>
        <v>0</v>
      </c>
      <c r="AW99" s="328">
        <f t="shared" si="251"/>
        <v>708489.20999999961</v>
      </c>
      <c r="AX99" s="328">
        <f t="shared" si="251"/>
        <v>377990.83000000025</v>
      </c>
      <c r="AY99" s="328">
        <f t="shared" si="251"/>
        <v>-265289.26986309059</v>
      </c>
      <c r="AZ99" s="328">
        <f t="shared" si="251"/>
        <v>-2325.4888193030056</v>
      </c>
      <c r="BA99" s="328">
        <f t="shared" si="251"/>
        <v>29354.539999752742</v>
      </c>
      <c r="BB99" s="328">
        <f t="shared" si="251"/>
        <v>37654.809999752673</v>
      </c>
      <c r="BC99" s="328">
        <f t="shared" si="251"/>
        <v>-94515.120000247291</v>
      </c>
      <c r="BD99" s="328">
        <f t="shared" si="251"/>
        <v>117594.13999975275</v>
      </c>
      <c r="BE99" s="328">
        <f t="shared" si="251"/>
        <v>110589.60999975225</v>
      </c>
      <c r="BF99" s="328">
        <f t="shared" si="251"/>
        <v>63574.28999975184</v>
      </c>
      <c r="BG99" s="328">
        <f t="shared" si="251"/>
        <v>-490428.2700002474</v>
      </c>
      <c r="BH99" s="328">
        <f t="shared" si="251"/>
        <v>-1262147.5200002478</v>
      </c>
      <c r="BI99" s="328">
        <f t="shared" si="251"/>
        <v>-1690046.2900002468</v>
      </c>
      <c r="BJ99" s="328">
        <f t="shared" si="251"/>
        <v>-299675.73000024736</v>
      </c>
      <c r="BK99" s="328">
        <f t="shared" si="251"/>
        <v>-85847.68000024787</v>
      </c>
      <c r="BL99" s="328">
        <f t="shared" si="251"/>
        <v>-135773.58530228713</v>
      </c>
      <c r="BM99" s="328">
        <f t="shared" si="251"/>
        <v>-178513.69000000032</v>
      </c>
      <c r="BN99" s="328">
        <f t="shared" si="251"/>
        <v>-241490.80999999991</v>
      </c>
      <c r="BO99" s="328">
        <f t="shared" si="251"/>
        <v>-210734.19999999995</v>
      </c>
      <c r="BP99" s="328">
        <f t="shared" si="251"/>
        <v>-222248.63000000009</v>
      </c>
      <c r="BQ99" s="328">
        <f t="shared" si="251"/>
        <v>-587421.63999999943</v>
      </c>
      <c r="BR99" s="328">
        <f t="shared" si="251"/>
        <v>-901143.41999999899</v>
      </c>
      <c r="BS99" s="91">
        <f t="shared" ref="BS99:BT99" si="252">SUM(BS94:BS98)</f>
        <v>-1419237.2999999989</v>
      </c>
      <c r="BT99" s="328">
        <f t="shared" si="252"/>
        <v>-1109816.7999999991</v>
      </c>
      <c r="BU99" s="328">
        <f t="shared" ref="BU99:BW99" si="253">SUM(BU94:BU98)</f>
        <v>-616629.64999999932</v>
      </c>
      <c r="BV99" s="328">
        <f t="shared" si="253"/>
        <v>-1199573.9200000009</v>
      </c>
      <c r="BW99" s="143">
        <f t="shared" si="253"/>
        <v>-432575.18999999994</v>
      </c>
    </row>
    <row r="100" spans="1:75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3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4"/>
      <c r="BT100" s="309"/>
      <c r="BU100" s="309"/>
      <c r="BV100" s="309"/>
      <c r="BW100" s="305"/>
    </row>
    <row r="101" spans="1:75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89">
        <v>2000762</v>
      </c>
      <c r="AP101" s="89"/>
      <c r="AQ101" s="89"/>
      <c r="AR101" s="89"/>
      <c r="AS101" s="89"/>
      <c r="AT101" s="89"/>
      <c r="AU101" s="89"/>
      <c r="AV101" s="160"/>
      <c r="AW101" s="82">
        <f t="shared" ref="AW101:AX105" si="254">C101-O101</f>
        <v>399871.29999999981</v>
      </c>
      <c r="AX101" s="82">
        <f t="shared" si="254"/>
        <v>336359.89999999013</v>
      </c>
      <c r="AY101" s="74">
        <f t="shared" ref="AY101:BF105" si="255">IF(Q101=0,0,E101-Q101)</f>
        <v>162248.65999999992</v>
      </c>
      <c r="AZ101" s="74">
        <f t="shared" si="255"/>
        <v>-111651.2300000072</v>
      </c>
      <c r="BA101" s="74">
        <f t="shared" si="255"/>
        <v>-16781.54000000353</v>
      </c>
      <c r="BB101" s="74">
        <f t="shared" si="255"/>
        <v>-14570.990000004938</v>
      </c>
      <c r="BC101" s="74">
        <f t="shared" si="255"/>
        <v>-46948.790000000386</v>
      </c>
      <c r="BD101" s="98">
        <f t="shared" si="255"/>
        <v>-28333.33000000834</v>
      </c>
      <c r="BE101" s="98">
        <f t="shared" si="255"/>
        <v>-84296.779999999097</v>
      </c>
      <c r="BF101" s="98">
        <f t="shared" si="255"/>
        <v>61876.330000001937</v>
      </c>
      <c r="BG101" s="272">
        <f t="shared" ref="BG101:BG105" si="256">IF(Y101=0,0,M101-Y101)</f>
        <v>-52876.390000000363</v>
      </c>
      <c r="BH101" s="270">
        <f t="shared" ref="BH101:BI105" si="257">IF(Z101=0,0,N101-Z101)</f>
        <v>-115121.63999999082</v>
      </c>
      <c r="BI101" s="270">
        <f t="shared" si="257"/>
        <v>-729544.37000000989</v>
      </c>
      <c r="BJ101" s="270">
        <f t="shared" ref="BJ101:BJ105" si="258">IF(AB101=0,0,P101-AB101)</f>
        <v>-521333.70999999996</v>
      </c>
      <c r="BK101" s="270">
        <f t="shared" ref="BK101:BK105" si="259">IF(AC101=0,0,Q101-AC101)</f>
        <v>-140798.13000000035</v>
      </c>
      <c r="BL101" s="270">
        <f t="shared" ref="BL101:BL105" si="260">IF(AD101=0,0,R101-AD101)</f>
        <v>-110848.02999999677</v>
      </c>
      <c r="BM101" s="270">
        <f t="shared" ref="BM101:BM105" si="261">IF(AE101=0,0,S101-AE101)</f>
        <v>-268048.63999999373</v>
      </c>
      <c r="BN101" s="270">
        <f t="shared" ref="BN101:BN105" si="262">IF(AF101=0,0,T101-AF101)</f>
        <v>-169048.23999999242</v>
      </c>
      <c r="BO101" s="270">
        <f t="shared" ref="BO101:BO105" si="263">IF(AG101=0,0,U101-AG101)</f>
        <v>-167798.16999999771</v>
      </c>
      <c r="BP101" s="270">
        <f t="shared" ref="BP101:BP105" si="264">IF(AH101=0,0,V101-AH101)</f>
        <v>-142254.8899999999</v>
      </c>
      <c r="BQ101" s="270">
        <f t="shared" ref="BQ101:BQ105" si="265">IF(AI101=0,0,W101-AI101)</f>
        <v>-189071.62000000081</v>
      </c>
      <c r="BR101" s="303">
        <f t="shared" ref="BR101:BR105" si="266">IF(AJ101=0,0,X101-AJ101)</f>
        <v>-283472.61000000173</v>
      </c>
      <c r="BS101" s="342">
        <f t="shared" ref="BS101:BW105" si="267">IF(AK101=0,0,Y101-AK101)</f>
        <v>-357203.40999999992</v>
      </c>
      <c r="BT101" s="270">
        <f t="shared" si="267"/>
        <v>-662353.74999999977</v>
      </c>
      <c r="BU101" s="270">
        <f t="shared" si="267"/>
        <v>-475456.09999999031</v>
      </c>
      <c r="BV101" s="270">
        <f t="shared" si="267"/>
        <v>-502540.79000000004</v>
      </c>
      <c r="BW101" s="303">
        <f t="shared" si="267"/>
        <v>-605132.9299999997</v>
      </c>
    </row>
    <row r="102" spans="1:75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89">
        <v>375310</v>
      </c>
      <c r="AP102" s="89"/>
      <c r="AQ102" s="89"/>
      <c r="AR102" s="89"/>
      <c r="AS102" s="89"/>
      <c r="AT102" s="89"/>
      <c r="AU102" s="89"/>
      <c r="AV102" s="160"/>
      <c r="AW102" s="82">
        <f t="shared" si="254"/>
        <v>148795.02000000002</v>
      </c>
      <c r="AX102" s="82">
        <f t="shared" si="254"/>
        <v>64963.510000000009</v>
      </c>
      <c r="AY102" s="74">
        <f t="shared" si="255"/>
        <v>185412.92</v>
      </c>
      <c r="AZ102" s="74">
        <f t="shared" si="255"/>
        <v>-249676.07000000097</v>
      </c>
      <c r="BA102" s="74">
        <f t="shared" si="255"/>
        <v>-446794.87000000005</v>
      </c>
      <c r="BB102" s="74">
        <f t="shared" si="255"/>
        <v>39718.909999999902</v>
      </c>
      <c r="BC102" s="74">
        <f t="shared" si="255"/>
        <v>217385.59000000003</v>
      </c>
      <c r="BD102" s="98">
        <f t="shared" si="255"/>
        <v>47497.020000000004</v>
      </c>
      <c r="BE102" s="98">
        <f t="shared" si="255"/>
        <v>4044.8899999999994</v>
      </c>
      <c r="BF102" s="98">
        <f t="shared" si="255"/>
        <v>11134.650000000111</v>
      </c>
      <c r="BG102" s="272">
        <f t="shared" si="256"/>
        <v>-110566.29000000001</v>
      </c>
      <c r="BH102" s="270">
        <f t="shared" si="257"/>
        <v>-35705.469999999972</v>
      </c>
      <c r="BI102" s="270">
        <f t="shared" si="257"/>
        <v>-160676.94</v>
      </c>
      <c r="BJ102" s="270">
        <f t="shared" si="258"/>
        <v>-123527.57999999996</v>
      </c>
      <c r="BK102" s="270">
        <f t="shared" si="259"/>
        <v>-36472.989999999991</v>
      </c>
      <c r="BL102" s="270">
        <f t="shared" si="260"/>
        <v>-99480.719999999041</v>
      </c>
      <c r="BM102" s="270">
        <f t="shared" si="261"/>
        <v>410111.96</v>
      </c>
      <c r="BN102" s="270">
        <f t="shared" si="262"/>
        <v>-110586.64999999991</v>
      </c>
      <c r="BO102" s="270">
        <f t="shared" si="263"/>
        <v>-6994.8300000000017</v>
      </c>
      <c r="BP102" s="270">
        <f t="shared" si="264"/>
        <v>-364056.64</v>
      </c>
      <c r="BQ102" s="270">
        <f t="shared" si="265"/>
        <v>-77962.22</v>
      </c>
      <c r="BR102" s="303">
        <f t="shared" si="266"/>
        <v>-676740.8</v>
      </c>
      <c r="BS102" s="342">
        <f t="shared" si="267"/>
        <v>42861.830000000016</v>
      </c>
      <c r="BT102" s="270">
        <f t="shared" si="267"/>
        <v>-55830.869999999995</v>
      </c>
      <c r="BU102" s="270">
        <f t="shared" si="267"/>
        <v>-24305.02999999997</v>
      </c>
      <c r="BV102" s="270">
        <f t="shared" si="267"/>
        <v>-33432.760000000068</v>
      </c>
      <c r="BW102" s="303">
        <f t="shared" si="267"/>
        <v>-164208.65</v>
      </c>
    </row>
    <row r="103" spans="1:75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89">
        <v>615991</v>
      </c>
      <c r="AP103" s="89"/>
      <c r="AQ103" s="89"/>
      <c r="AR103" s="89"/>
      <c r="AS103" s="89"/>
      <c r="AT103" s="89"/>
      <c r="AU103" s="89"/>
      <c r="AV103" s="160"/>
      <c r="AW103" s="82">
        <f t="shared" si="254"/>
        <v>130179.400000002</v>
      </c>
      <c r="AX103" s="82">
        <f t="shared" si="254"/>
        <v>136689.39000000106</v>
      </c>
      <c r="AY103" s="74">
        <f t="shared" si="255"/>
        <v>52933.359999999986</v>
      </c>
      <c r="AZ103" s="74">
        <f t="shared" si="255"/>
        <v>-21722.309999999998</v>
      </c>
      <c r="BA103" s="74">
        <f t="shared" si="255"/>
        <v>14083.609999999899</v>
      </c>
      <c r="BB103" s="74">
        <f t="shared" si="255"/>
        <v>18805.330000000002</v>
      </c>
      <c r="BC103" s="74">
        <f t="shared" si="255"/>
        <v>14141.839999999997</v>
      </c>
      <c r="BD103" s="98">
        <f t="shared" si="255"/>
        <v>-4712.4199999999983</v>
      </c>
      <c r="BE103" s="98">
        <f t="shared" si="255"/>
        <v>7503.799999999901</v>
      </c>
      <c r="BF103" s="98">
        <f t="shared" si="255"/>
        <v>83606.020000000019</v>
      </c>
      <c r="BG103" s="272">
        <f t="shared" si="256"/>
        <v>22337.400000000023</v>
      </c>
      <c r="BH103" s="270">
        <f t="shared" si="257"/>
        <v>-67102.099999999977</v>
      </c>
      <c r="BI103" s="270">
        <f t="shared" si="257"/>
        <v>-213289.86999999988</v>
      </c>
      <c r="BJ103" s="270">
        <f t="shared" si="258"/>
        <v>-261220.51</v>
      </c>
      <c r="BK103" s="270">
        <f t="shared" si="259"/>
        <v>-11180.800000000047</v>
      </c>
      <c r="BL103" s="270">
        <f t="shared" si="260"/>
        <v>-22367.090000000026</v>
      </c>
      <c r="BM103" s="270">
        <f t="shared" si="261"/>
        <v>-27798.040000000008</v>
      </c>
      <c r="BN103" s="270">
        <f t="shared" si="262"/>
        <v>-47983.75</v>
      </c>
      <c r="BO103" s="270">
        <f t="shared" si="263"/>
        <v>-44743.299999999916</v>
      </c>
      <c r="BP103" s="270">
        <f t="shared" si="264"/>
        <v>-7998.7800000000134</v>
      </c>
      <c r="BQ103" s="270">
        <f t="shared" si="265"/>
        <v>-37683.099999999977</v>
      </c>
      <c r="BR103" s="303">
        <f t="shared" si="266"/>
        <v>-88310.270000000019</v>
      </c>
      <c r="BS103" s="342">
        <f t="shared" si="267"/>
        <v>-67214.220000000088</v>
      </c>
      <c r="BT103" s="270">
        <f t="shared" si="267"/>
        <v>-248813.94000000018</v>
      </c>
      <c r="BU103" s="270">
        <f t="shared" si="267"/>
        <v>-263251.49999999907</v>
      </c>
      <c r="BV103" s="270">
        <f t="shared" si="267"/>
        <v>-118818.58000000101</v>
      </c>
      <c r="BW103" s="303">
        <f t="shared" si="267"/>
        <v>-217535.42999999993</v>
      </c>
    </row>
    <row r="104" spans="1:75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89">
        <v>724160</v>
      </c>
      <c r="AP104" s="89"/>
      <c r="AQ104" s="89"/>
      <c r="AR104" s="89"/>
      <c r="AS104" s="89"/>
      <c r="AT104" s="89"/>
      <c r="AU104" s="89"/>
      <c r="AV104" s="160"/>
      <c r="AW104" s="82">
        <f t="shared" si="254"/>
        <v>37987.669999999925</v>
      </c>
      <c r="AX104" s="82">
        <f t="shared" si="254"/>
        <v>264031.82000000007</v>
      </c>
      <c r="AY104" s="74">
        <f t="shared" si="255"/>
        <v>38713.709999999963</v>
      </c>
      <c r="AZ104" s="74">
        <f t="shared" si="255"/>
        <v>229.80999999999767</v>
      </c>
      <c r="BA104" s="74">
        <f t="shared" si="255"/>
        <v>-43397.500000000116</v>
      </c>
      <c r="BB104" s="74">
        <f t="shared" si="255"/>
        <v>15976.979999999996</v>
      </c>
      <c r="BC104" s="74">
        <f t="shared" si="255"/>
        <v>-3157.710000000021</v>
      </c>
      <c r="BD104" s="98">
        <f t="shared" si="255"/>
        <v>-18965.049999999988</v>
      </c>
      <c r="BE104" s="98">
        <f t="shared" si="255"/>
        <v>-14069.809999999998</v>
      </c>
      <c r="BF104" s="98">
        <f t="shared" si="255"/>
        <v>85376.75</v>
      </c>
      <c r="BG104" s="272">
        <f t="shared" si="256"/>
        <v>-8061.3299999999581</v>
      </c>
      <c r="BH104" s="270">
        <f t="shared" si="257"/>
        <v>-115778.46999999997</v>
      </c>
      <c r="BI104" s="270">
        <f t="shared" si="257"/>
        <v>-267739.21999999997</v>
      </c>
      <c r="BJ104" s="270">
        <f t="shared" si="258"/>
        <v>-243015.63</v>
      </c>
      <c r="BK104" s="270">
        <f t="shared" si="259"/>
        <v>-42258.390000000014</v>
      </c>
      <c r="BL104" s="270">
        <f t="shared" si="260"/>
        <v>-87394.169999999984</v>
      </c>
      <c r="BM104" s="270">
        <f t="shared" si="261"/>
        <v>31026.590000000142</v>
      </c>
      <c r="BN104" s="270">
        <f t="shared" si="262"/>
        <v>-52518.11</v>
      </c>
      <c r="BO104" s="270">
        <f t="shared" si="263"/>
        <v>-42364.040000000008</v>
      </c>
      <c r="BP104" s="270">
        <f t="shared" si="264"/>
        <v>-6797.2700000000186</v>
      </c>
      <c r="BQ104" s="270">
        <f t="shared" si="265"/>
        <v>-100308.51000000001</v>
      </c>
      <c r="BR104" s="303">
        <f t="shared" si="266"/>
        <v>-90170.120000000054</v>
      </c>
      <c r="BS104" s="342">
        <f t="shared" si="267"/>
        <v>-44640.900000000023</v>
      </c>
      <c r="BT104" s="270">
        <f t="shared" si="267"/>
        <v>-225706.15000000002</v>
      </c>
      <c r="BU104" s="270">
        <f t="shared" si="267"/>
        <v>-160431.3600000001</v>
      </c>
      <c r="BV104" s="270">
        <f t="shared" si="267"/>
        <v>-131786.43000000005</v>
      </c>
      <c r="BW104" s="303">
        <f t="shared" si="267"/>
        <v>-175430.13</v>
      </c>
    </row>
    <row r="105" spans="1:75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89">
        <v>685404</v>
      </c>
      <c r="AP105" s="89"/>
      <c r="AQ105" s="89"/>
      <c r="AR105" s="89"/>
      <c r="AS105" s="89"/>
      <c r="AT105" s="89"/>
      <c r="AU105" s="89"/>
      <c r="AV105" s="160"/>
      <c r="AW105" s="82">
        <f t="shared" si="254"/>
        <v>152674.45000000007</v>
      </c>
      <c r="AX105" s="82">
        <f t="shared" si="254"/>
        <v>-209555.29999999993</v>
      </c>
      <c r="AY105" s="74">
        <f t="shared" si="255"/>
        <v>33193.350000000035</v>
      </c>
      <c r="AZ105" s="74">
        <f t="shared" si="255"/>
        <v>-76882.540000000008</v>
      </c>
      <c r="BA105" s="74">
        <f t="shared" si="255"/>
        <v>2445.9500000000407</v>
      </c>
      <c r="BB105" s="74">
        <f t="shared" si="255"/>
        <v>105069.21000000002</v>
      </c>
      <c r="BC105" s="74">
        <f t="shared" si="255"/>
        <v>10743.150000000023</v>
      </c>
      <c r="BD105" s="98">
        <f t="shared" si="255"/>
        <v>-24535.02999999997</v>
      </c>
      <c r="BE105" s="98">
        <f t="shared" si="255"/>
        <v>110331.72999999998</v>
      </c>
      <c r="BF105" s="98">
        <f t="shared" si="255"/>
        <v>-35101.290000000095</v>
      </c>
      <c r="BG105" s="272">
        <f t="shared" si="256"/>
        <v>71010.239999999991</v>
      </c>
      <c r="BH105" s="270">
        <f t="shared" si="257"/>
        <v>-102566.20999999996</v>
      </c>
      <c r="BI105" s="270">
        <f t="shared" si="257"/>
        <v>-193957.71000000008</v>
      </c>
      <c r="BJ105" s="270">
        <f t="shared" si="258"/>
        <v>147660.03000000003</v>
      </c>
      <c r="BK105" s="270">
        <f t="shared" si="259"/>
        <v>183831.84999999998</v>
      </c>
      <c r="BL105" s="270">
        <f t="shared" si="260"/>
        <v>-175572.95</v>
      </c>
      <c r="BM105" s="270">
        <f t="shared" si="261"/>
        <v>-28947.120000000024</v>
      </c>
      <c r="BN105" s="270">
        <f t="shared" si="262"/>
        <v>-152290.84999999998</v>
      </c>
      <c r="BO105" s="270">
        <f t="shared" si="263"/>
        <v>-29918.660000000003</v>
      </c>
      <c r="BP105" s="270">
        <f t="shared" si="264"/>
        <v>-18076.690000000002</v>
      </c>
      <c r="BQ105" s="270">
        <f t="shared" si="265"/>
        <v>-141508.68</v>
      </c>
      <c r="BR105" s="303">
        <f t="shared" si="266"/>
        <v>37334.440000000061</v>
      </c>
      <c r="BS105" s="342">
        <f t="shared" si="267"/>
        <v>-243219.82999999996</v>
      </c>
      <c r="BT105" s="270">
        <f t="shared" si="267"/>
        <v>-165212.64000000007</v>
      </c>
      <c r="BU105" s="270">
        <f t="shared" si="267"/>
        <v>-154351.1399999999</v>
      </c>
      <c r="BV105" s="270">
        <f t="shared" si="267"/>
        <v>-137071.55000000016</v>
      </c>
      <c r="BW105" s="303">
        <f t="shared" si="267"/>
        <v>-454313.31</v>
      </c>
    </row>
    <row r="106" spans="1:75" x14ac:dyDescent="0.25">
      <c r="A106" s="4"/>
      <c r="B106" s="35" t="s">
        <v>46</v>
      </c>
      <c r="C106" s="97">
        <f t="shared" ref="C106:BB106" si="268">SUM(C101:C105)</f>
        <v>4669267.4700000016</v>
      </c>
      <c r="D106" s="74">
        <f t="shared" si="268"/>
        <v>4236161.0799999908</v>
      </c>
      <c r="E106" s="98">
        <f t="shared" si="268"/>
        <v>3210630.09</v>
      </c>
      <c r="F106" s="98">
        <f t="shared" si="268"/>
        <v>1952372.7199999962</v>
      </c>
      <c r="G106" s="74">
        <f t="shared" si="268"/>
        <v>1371681.1299999978</v>
      </c>
      <c r="H106" s="98">
        <f t="shared" si="268"/>
        <v>1187867.169999999</v>
      </c>
      <c r="I106" s="98">
        <f t="shared" si="268"/>
        <v>1231898.0399999998</v>
      </c>
      <c r="J106" s="98">
        <f t="shared" si="268"/>
        <v>1071023.2399999916</v>
      </c>
      <c r="K106" s="98">
        <f t="shared" si="268"/>
        <v>1271698.2300000009</v>
      </c>
      <c r="L106" s="74">
        <f t="shared" si="268"/>
        <v>2461460.11</v>
      </c>
      <c r="M106" s="74">
        <f t="shared" si="268"/>
        <v>3706383.0999999992</v>
      </c>
      <c r="N106" s="160">
        <f t="shared" si="268"/>
        <v>3811716.410000009</v>
      </c>
      <c r="O106" s="98">
        <f t="shared" si="268"/>
        <v>3799759.63</v>
      </c>
      <c r="P106" s="89">
        <f t="shared" si="268"/>
        <v>3643671.76</v>
      </c>
      <c r="Q106" s="98">
        <f t="shared" si="268"/>
        <v>2738128.09</v>
      </c>
      <c r="R106" s="89">
        <f t="shared" si="268"/>
        <v>2412075.0600000042</v>
      </c>
      <c r="S106" s="98">
        <f t="shared" si="268"/>
        <v>1862125.4800000018</v>
      </c>
      <c r="T106" s="74">
        <f t="shared" si="268"/>
        <v>1022867.7300000042</v>
      </c>
      <c r="U106" s="74">
        <f t="shared" si="268"/>
        <v>1039733.9600000004</v>
      </c>
      <c r="V106" s="89">
        <f t="shared" si="268"/>
        <v>1100072.0499999998</v>
      </c>
      <c r="W106" s="89">
        <f t="shared" si="268"/>
        <v>1248184.4000000001</v>
      </c>
      <c r="X106" s="160">
        <f t="shared" si="268"/>
        <v>2254567.649999998</v>
      </c>
      <c r="Y106" s="259">
        <f t="shared" si="268"/>
        <v>3784539.4699999997</v>
      </c>
      <c r="Z106" s="270">
        <f t="shared" si="268"/>
        <v>4247990.3000000007</v>
      </c>
      <c r="AA106" s="270">
        <f t="shared" si="268"/>
        <v>5364967.7400000086</v>
      </c>
      <c r="AB106" s="270">
        <f t="shared" si="268"/>
        <v>4645109.16</v>
      </c>
      <c r="AC106" s="270">
        <f t="shared" si="268"/>
        <v>2785006.5500000003</v>
      </c>
      <c r="AD106" s="270">
        <f t="shared" si="268"/>
        <v>2907738.02</v>
      </c>
      <c r="AE106" s="270">
        <f t="shared" si="268"/>
        <v>1745780.7299999951</v>
      </c>
      <c r="AF106" s="270">
        <f>SUM(AF101:AF105)</f>
        <v>1555295.3299999963</v>
      </c>
      <c r="AG106" s="270">
        <f t="shared" si="268"/>
        <v>1331552.9599999981</v>
      </c>
      <c r="AH106" s="270">
        <f t="shared" si="268"/>
        <v>1639256.32</v>
      </c>
      <c r="AI106" s="270">
        <f t="shared" si="268"/>
        <v>1794718.530000001</v>
      </c>
      <c r="AJ106" s="273">
        <f>SUM(AJ101:AJ105)</f>
        <v>3355927.0099999993</v>
      </c>
      <c r="AK106" s="259">
        <f t="shared" ref="AK106:AQ106" si="269">SUM(AK101:AK105)</f>
        <v>4453956</v>
      </c>
      <c r="AL106" s="89">
        <f t="shared" si="269"/>
        <v>5605907.6500000004</v>
      </c>
      <c r="AM106" s="270">
        <f t="shared" si="269"/>
        <v>6442762.8699999992</v>
      </c>
      <c r="AN106" s="270">
        <f t="shared" si="269"/>
        <v>5568759.2700000014</v>
      </c>
      <c r="AO106" s="270">
        <f>SUM(AO101:AO105)</f>
        <v>4401627</v>
      </c>
      <c r="AP106" s="270">
        <f t="shared" si="269"/>
        <v>0</v>
      </c>
      <c r="AQ106" s="270">
        <f t="shared" si="269"/>
        <v>0</v>
      </c>
      <c r="AR106" s="270">
        <f>SUM(AR101:AR105)</f>
        <v>0</v>
      </c>
      <c r="AS106" s="270">
        <f t="shared" ref="AS106:AU106" si="270">SUM(AS101:AS105)</f>
        <v>0</v>
      </c>
      <c r="AT106" s="270">
        <f t="shared" si="270"/>
        <v>0</v>
      </c>
      <c r="AU106" s="270">
        <f t="shared" si="270"/>
        <v>0</v>
      </c>
      <c r="AV106" s="273">
        <f>SUM(AV101:AV105)</f>
        <v>0</v>
      </c>
      <c r="AW106" s="98">
        <f t="shared" si="268"/>
        <v>869507.84000000183</v>
      </c>
      <c r="AX106" s="74">
        <f t="shared" si="268"/>
        <v>592489.31999999133</v>
      </c>
      <c r="AY106" s="73">
        <f t="shared" si="268"/>
        <v>472501.99999999994</v>
      </c>
      <c r="AZ106" s="73">
        <f t="shared" si="268"/>
        <v>-459702.34000000823</v>
      </c>
      <c r="BA106" s="73">
        <f t="shared" si="268"/>
        <v>-490444.3500000037</v>
      </c>
      <c r="BB106" s="98">
        <f t="shared" si="268"/>
        <v>164999.439999995</v>
      </c>
      <c r="BC106" s="98">
        <f t="shared" ref="BC106:BF106" si="271">SUM(BC101:BC105)</f>
        <v>192164.07999999964</v>
      </c>
      <c r="BD106" s="98">
        <f t="shared" si="271"/>
        <v>-29048.810000008292</v>
      </c>
      <c r="BE106" s="98">
        <f t="shared" si="271"/>
        <v>23513.830000000788</v>
      </c>
      <c r="BF106" s="98">
        <f t="shared" si="271"/>
        <v>206892.46000000197</v>
      </c>
      <c r="BG106" s="272">
        <f t="shared" ref="BG106:BH106" si="272">SUM(BG101:BG105)</f>
        <v>-78156.370000000315</v>
      </c>
      <c r="BH106" s="270">
        <f t="shared" si="272"/>
        <v>-436273.8899999907</v>
      </c>
      <c r="BI106" s="270">
        <f t="shared" ref="BI106:BR106" si="273">SUM(BI101:BI105)</f>
        <v>-1565208.1100000096</v>
      </c>
      <c r="BJ106" s="270">
        <f t="shared" si="273"/>
        <v>-1001437.3999999999</v>
      </c>
      <c r="BK106" s="270">
        <f t="shared" si="273"/>
        <v>-46878.460000000428</v>
      </c>
      <c r="BL106" s="270">
        <f t="shared" si="273"/>
        <v>-495662.95999999583</v>
      </c>
      <c r="BM106" s="270">
        <f t="shared" si="273"/>
        <v>116344.7500000064</v>
      </c>
      <c r="BN106" s="270">
        <f t="shared" si="273"/>
        <v>-532427.59999999229</v>
      </c>
      <c r="BO106" s="270">
        <f t="shared" si="273"/>
        <v>-291818.99999999767</v>
      </c>
      <c r="BP106" s="270">
        <f t="shared" si="273"/>
        <v>-539184.27</v>
      </c>
      <c r="BQ106" s="270">
        <f t="shared" si="273"/>
        <v>-546534.13000000082</v>
      </c>
      <c r="BR106" s="303">
        <f t="shared" si="273"/>
        <v>-1101359.3600000017</v>
      </c>
      <c r="BS106" s="342">
        <f t="shared" ref="BS106:BT106" si="274">SUM(BS101:BS105)</f>
        <v>-669416.53</v>
      </c>
      <c r="BT106" s="270">
        <f t="shared" si="274"/>
        <v>-1357917.35</v>
      </c>
      <c r="BU106" s="270">
        <f t="shared" ref="BU106:BW106" si="275">SUM(BU101:BU105)</f>
        <v>-1077795.1299999894</v>
      </c>
      <c r="BV106" s="270">
        <f t="shared" si="275"/>
        <v>-923650.11000000127</v>
      </c>
      <c r="BW106" s="303">
        <f t="shared" si="275"/>
        <v>-1616620.4499999997</v>
      </c>
    </row>
    <row r="107" spans="1:75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3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5"/>
      <c r="BT107" s="310"/>
      <c r="BU107" s="310"/>
      <c r="BV107" s="310"/>
      <c r="BW107" s="306"/>
    </row>
    <row r="108" spans="1:75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44">
        <v>11154</v>
      </c>
      <c r="AP108" s="244"/>
      <c r="AQ108" s="244"/>
      <c r="AR108" s="244"/>
      <c r="AS108" s="244"/>
      <c r="AT108" s="244"/>
      <c r="AU108" s="244"/>
      <c r="AV108" s="266"/>
      <c r="AW108" s="108">
        <f t="shared" ref="AW108:AX112" si="276">C108-O108</f>
        <v>648</v>
      </c>
      <c r="AX108" s="108">
        <f t="shared" si="276"/>
        <v>291</v>
      </c>
      <c r="AY108" s="57">
        <f t="shared" ref="AY108:BF112" si="277">IF(Q108=0,0,E108-Q108)</f>
        <v>666</v>
      </c>
      <c r="AZ108" s="57">
        <f t="shared" si="277"/>
        <v>-184</v>
      </c>
      <c r="BA108" s="57">
        <f t="shared" si="277"/>
        <v>196</v>
      </c>
      <c r="BB108" s="57">
        <f t="shared" si="277"/>
        <v>636</v>
      </c>
      <c r="BC108" s="57">
        <f t="shared" si="277"/>
        <v>415</v>
      </c>
      <c r="BD108" s="219">
        <f t="shared" si="277"/>
        <v>838</v>
      </c>
      <c r="BE108" s="219">
        <f t="shared" si="277"/>
        <v>15</v>
      </c>
      <c r="BF108" s="219">
        <f t="shared" si="277"/>
        <v>891</v>
      </c>
      <c r="BG108" s="284">
        <f t="shared" ref="BG108:BG112" si="278">IF(Y108=0,0,M108-Y108)</f>
        <v>755</v>
      </c>
      <c r="BH108" s="221">
        <f t="shared" ref="BH108:BI112" si="279">IF(Z108=0,0,N108-Z108)</f>
        <v>1132</v>
      </c>
      <c r="BI108" s="221">
        <f t="shared" si="279"/>
        <v>-645</v>
      </c>
      <c r="BJ108" s="221">
        <f t="shared" ref="BJ108:BJ112" si="280">IF(AB108=0,0,P108-AB108)</f>
        <v>541</v>
      </c>
      <c r="BK108" s="221">
        <f t="shared" ref="BK108:BK112" si="281">IF(AC108=0,0,Q108-AC108)</f>
        <v>602</v>
      </c>
      <c r="BL108" s="221">
        <f t="shared" ref="BL108:BL112" si="282">IF(AD108=0,0,R108-AD108)</f>
        <v>366</v>
      </c>
      <c r="BM108" s="221">
        <f t="shared" ref="BM108:BM112" si="283">IF(AE108=0,0,S108-AE108)</f>
        <v>-417</v>
      </c>
      <c r="BN108" s="221">
        <f t="shared" ref="BN108:BN112" si="284">IF(AF108=0,0,T108-AF108)</f>
        <v>-765</v>
      </c>
      <c r="BO108" s="221">
        <f t="shared" ref="BO108:BO112" si="285">IF(AG108=0,0,U108-AG108)</f>
        <v>-638</v>
      </c>
      <c r="BP108" s="221">
        <f t="shared" ref="BP108:BP112" si="286">IF(AH108=0,0,V108-AH108)</f>
        <v>-359</v>
      </c>
      <c r="BQ108" s="221">
        <f t="shared" ref="BQ108:BQ112" si="287">IF(AI108=0,0,W108-AI108)</f>
        <v>-1421</v>
      </c>
      <c r="BR108" s="302">
        <f t="shared" ref="BR108:BR112" si="288">IF(AJ108=0,0,X108-AJ108)</f>
        <v>-161</v>
      </c>
      <c r="BS108" s="340">
        <f t="shared" ref="BS108:BW112" si="289">IF(AK108=0,0,Y108-AK108)</f>
        <v>-492</v>
      </c>
      <c r="BT108" s="221">
        <f t="shared" si="289"/>
        <v>-1135</v>
      </c>
      <c r="BU108" s="221">
        <f t="shared" si="289"/>
        <v>-444</v>
      </c>
      <c r="BV108" s="221">
        <f t="shared" si="289"/>
        <v>-775</v>
      </c>
      <c r="BW108" s="302">
        <f t="shared" si="289"/>
        <v>-1220</v>
      </c>
    </row>
    <row r="109" spans="1:75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44">
        <v>2679</v>
      </c>
      <c r="AP109" s="244"/>
      <c r="AQ109" s="244"/>
      <c r="AR109" s="244"/>
      <c r="AS109" s="244"/>
      <c r="AT109" s="244"/>
      <c r="AU109" s="244"/>
      <c r="AV109" s="266"/>
      <c r="AW109" s="108">
        <f t="shared" si="276"/>
        <v>717</v>
      </c>
      <c r="AX109" s="108">
        <f t="shared" si="276"/>
        <v>414</v>
      </c>
      <c r="AY109" s="57">
        <f t="shared" si="277"/>
        <v>1319</v>
      </c>
      <c r="AZ109" s="57">
        <f t="shared" si="277"/>
        <v>174</v>
      </c>
      <c r="BA109" s="57">
        <f t="shared" si="277"/>
        <v>-810</v>
      </c>
      <c r="BB109" s="57">
        <f t="shared" si="277"/>
        <v>471</v>
      </c>
      <c r="BC109" s="57">
        <f t="shared" si="277"/>
        <v>1126</v>
      </c>
      <c r="BD109" s="219">
        <f t="shared" si="277"/>
        <v>553</v>
      </c>
      <c r="BE109" s="219">
        <f t="shared" si="277"/>
        <v>-227</v>
      </c>
      <c r="BF109" s="219">
        <f t="shared" si="277"/>
        <v>253</v>
      </c>
      <c r="BG109" s="284">
        <f t="shared" si="278"/>
        <v>-224</v>
      </c>
      <c r="BH109" s="221">
        <f t="shared" si="279"/>
        <v>-83</v>
      </c>
      <c r="BI109" s="221">
        <f t="shared" si="279"/>
        <v>-633</v>
      </c>
      <c r="BJ109" s="221">
        <f t="shared" si="280"/>
        <v>-435</v>
      </c>
      <c r="BK109" s="221">
        <f t="shared" si="281"/>
        <v>-137</v>
      </c>
      <c r="BL109" s="221">
        <f t="shared" si="282"/>
        <v>-262</v>
      </c>
      <c r="BM109" s="221">
        <f t="shared" si="283"/>
        <v>857</v>
      </c>
      <c r="BN109" s="221">
        <f t="shared" si="284"/>
        <v>-698</v>
      </c>
      <c r="BO109" s="221">
        <f t="shared" si="285"/>
        <v>-716</v>
      </c>
      <c r="BP109" s="221">
        <f t="shared" si="286"/>
        <v>-1044</v>
      </c>
      <c r="BQ109" s="221">
        <f t="shared" si="287"/>
        <v>-190</v>
      </c>
      <c r="BR109" s="302">
        <f t="shared" si="288"/>
        <v>-1834</v>
      </c>
      <c r="BS109" s="340">
        <f t="shared" si="289"/>
        <v>158</v>
      </c>
      <c r="BT109" s="221">
        <f t="shared" si="289"/>
        <v>-91</v>
      </c>
      <c r="BU109" s="221">
        <f t="shared" si="289"/>
        <v>80</v>
      </c>
      <c r="BV109" s="221">
        <f t="shared" si="289"/>
        <v>32</v>
      </c>
      <c r="BW109" s="302">
        <f t="shared" si="289"/>
        <v>-643</v>
      </c>
    </row>
    <row r="110" spans="1:75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44">
        <v>1463</v>
      </c>
      <c r="AP110" s="244"/>
      <c r="AQ110" s="244"/>
      <c r="AR110" s="244"/>
      <c r="AS110" s="244"/>
      <c r="AT110" s="244"/>
      <c r="AU110" s="244"/>
      <c r="AV110" s="266"/>
      <c r="AW110" s="108">
        <f t="shared" si="276"/>
        <v>122</v>
      </c>
      <c r="AX110" s="108">
        <f t="shared" si="276"/>
        <v>173</v>
      </c>
      <c r="AY110" s="57">
        <f t="shared" si="277"/>
        <v>93</v>
      </c>
      <c r="AZ110" s="57">
        <f t="shared" si="277"/>
        <v>34</v>
      </c>
      <c r="BA110" s="57">
        <f t="shared" si="277"/>
        <v>-11</v>
      </c>
      <c r="BB110" s="57">
        <f t="shared" si="277"/>
        <v>56</v>
      </c>
      <c r="BC110" s="57">
        <f t="shared" si="277"/>
        <v>68</v>
      </c>
      <c r="BD110" s="219">
        <f t="shared" si="277"/>
        <v>-28</v>
      </c>
      <c r="BE110" s="219">
        <f t="shared" si="277"/>
        <v>-23</v>
      </c>
      <c r="BF110" s="219">
        <f t="shared" si="277"/>
        <v>120</v>
      </c>
      <c r="BG110" s="284">
        <f t="shared" si="278"/>
        <v>-25</v>
      </c>
      <c r="BH110" s="221">
        <f t="shared" si="279"/>
        <v>-13</v>
      </c>
      <c r="BI110" s="221">
        <f t="shared" si="279"/>
        <v>-153</v>
      </c>
      <c r="BJ110" s="221">
        <f t="shared" si="280"/>
        <v>-220</v>
      </c>
      <c r="BK110" s="221">
        <f t="shared" si="281"/>
        <v>-39</v>
      </c>
      <c r="BL110" s="221">
        <f t="shared" si="282"/>
        <v>-112</v>
      </c>
      <c r="BM110" s="221">
        <f t="shared" si="283"/>
        <v>-54</v>
      </c>
      <c r="BN110" s="221">
        <f t="shared" si="284"/>
        <v>-186</v>
      </c>
      <c r="BO110" s="221">
        <f t="shared" si="285"/>
        <v>-110</v>
      </c>
      <c r="BP110" s="221">
        <f t="shared" si="286"/>
        <v>21</v>
      </c>
      <c r="BQ110" s="221">
        <f t="shared" si="287"/>
        <v>-112</v>
      </c>
      <c r="BR110" s="302">
        <f t="shared" si="288"/>
        <v>-25</v>
      </c>
      <c r="BS110" s="340">
        <f t="shared" si="289"/>
        <v>65</v>
      </c>
      <c r="BT110" s="221">
        <f t="shared" si="289"/>
        <v>-153</v>
      </c>
      <c r="BU110" s="221">
        <f t="shared" si="289"/>
        <v>-126</v>
      </c>
      <c r="BV110" s="221">
        <f t="shared" si="289"/>
        <v>14</v>
      </c>
      <c r="BW110" s="302">
        <f t="shared" si="289"/>
        <v>-105</v>
      </c>
    </row>
    <row r="111" spans="1:75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44">
        <v>470</v>
      </c>
      <c r="AP111" s="244"/>
      <c r="AQ111" s="244"/>
      <c r="AR111" s="244"/>
      <c r="AS111" s="244"/>
      <c r="AT111" s="244"/>
      <c r="AU111" s="244"/>
      <c r="AV111" s="266"/>
      <c r="AW111" s="108">
        <f t="shared" si="276"/>
        <v>33</v>
      </c>
      <c r="AX111" s="108">
        <f t="shared" si="276"/>
        <v>83</v>
      </c>
      <c r="AY111" s="57">
        <f t="shared" si="277"/>
        <v>-3</v>
      </c>
      <c r="AZ111" s="57">
        <f t="shared" si="277"/>
        <v>13</v>
      </c>
      <c r="BA111" s="57">
        <f t="shared" si="277"/>
        <v>-3</v>
      </c>
      <c r="BB111" s="57">
        <f t="shared" si="277"/>
        <v>12</v>
      </c>
      <c r="BC111" s="57">
        <f t="shared" si="277"/>
        <v>44</v>
      </c>
      <c r="BD111" s="219">
        <f t="shared" si="277"/>
        <v>-35</v>
      </c>
      <c r="BE111" s="219">
        <f t="shared" si="277"/>
        <v>-22</v>
      </c>
      <c r="BF111" s="219">
        <f t="shared" si="277"/>
        <v>76</v>
      </c>
      <c r="BG111" s="284">
        <f t="shared" si="278"/>
        <v>24</v>
      </c>
      <c r="BH111" s="221">
        <f t="shared" si="279"/>
        <v>-11</v>
      </c>
      <c r="BI111" s="221">
        <f t="shared" si="279"/>
        <v>-58</v>
      </c>
      <c r="BJ111" s="221">
        <f t="shared" si="280"/>
        <v>-37</v>
      </c>
      <c r="BK111" s="221">
        <f t="shared" si="281"/>
        <v>36</v>
      </c>
      <c r="BL111" s="221">
        <f t="shared" si="282"/>
        <v>-28</v>
      </c>
      <c r="BM111" s="221">
        <f t="shared" si="283"/>
        <v>17</v>
      </c>
      <c r="BN111" s="221">
        <f t="shared" si="284"/>
        <v>-17</v>
      </c>
      <c r="BO111" s="221">
        <f t="shared" si="285"/>
        <v>-19</v>
      </c>
      <c r="BP111" s="221">
        <f t="shared" si="286"/>
        <v>57</v>
      </c>
      <c r="BQ111" s="221">
        <f t="shared" si="287"/>
        <v>-7</v>
      </c>
      <c r="BR111" s="302">
        <f t="shared" si="288"/>
        <v>19</v>
      </c>
      <c r="BS111" s="340">
        <f t="shared" si="289"/>
        <v>55</v>
      </c>
      <c r="BT111" s="221">
        <f t="shared" si="289"/>
        <v>-14</v>
      </c>
      <c r="BU111" s="221">
        <f t="shared" si="289"/>
        <v>-6</v>
      </c>
      <c r="BV111" s="221">
        <f t="shared" si="289"/>
        <v>12</v>
      </c>
      <c r="BW111" s="302">
        <f t="shared" si="289"/>
        <v>-14</v>
      </c>
    </row>
    <row r="112" spans="1:75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44">
        <v>38</v>
      </c>
      <c r="AP112" s="244"/>
      <c r="AQ112" s="244"/>
      <c r="AR112" s="244"/>
      <c r="AS112" s="244"/>
      <c r="AT112" s="244"/>
      <c r="AU112" s="244"/>
      <c r="AV112" s="266"/>
      <c r="AW112" s="108">
        <f t="shared" si="276"/>
        <v>3</v>
      </c>
      <c r="AX112" s="108">
        <f t="shared" si="276"/>
        <v>1</v>
      </c>
      <c r="AY112" s="57">
        <f t="shared" si="277"/>
        <v>-7</v>
      </c>
      <c r="AZ112" s="57">
        <f t="shared" si="277"/>
        <v>-3</v>
      </c>
      <c r="BA112" s="57">
        <f t="shared" si="277"/>
        <v>-2</v>
      </c>
      <c r="BB112" s="57">
        <f t="shared" si="277"/>
        <v>2</v>
      </c>
      <c r="BC112" s="57">
        <f t="shared" si="277"/>
        <v>-5</v>
      </c>
      <c r="BD112" s="219">
        <f t="shared" si="277"/>
        <v>2</v>
      </c>
      <c r="BE112" s="219">
        <f t="shared" si="277"/>
        <v>4</v>
      </c>
      <c r="BF112" s="219">
        <f t="shared" si="277"/>
        <v>-5</v>
      </c>
      <c r="BG112" s="284">
        <f t="shared" si="278"/>
        <v>2</v>
      </c>
      <c r="BH112" s="221">
        <f t="shared" si="279"/>
        <v>-6</v>
      </c>
      <c r="BI112" s="221">
        <f t="shared" si="279"/>
        <v>-4</v>
      </c>
      <c r="BJ112" s="221">
        <f t="shared" si="280"/>
        <v>-1</v>
      </c>
      <c r="BK112" s="221">
        <f t="shared" si="281"/>
        <v>14</v>
      </c>
      <c r="BL112" s="221">
        <f t="shared" si="282"/>
        <v>-5</v>
      </c>
      <c r="BM112" s="221">
        <f t="shared" si="283"/>
        <v>-4</v>
      </c>
      <c r="BN112" s="221">
        <f t="shared" si="284"/>
        <v>-1</v>
      </c>
      <c r="BO112" s="221">
        <f t="shared" si="285"/>
        <v>0</v>
      </c>
      <c r="BP112" s="221">
        <f t="shared" si="286"/>
        <v>1</v>
      </c>
      <c r="BQ112" s="221">
        <f t="shared" si="287"/>
        <v>-4</v>
      </c>
      <c r="BR112" s="302">
        <f t="shared" si="288"/>
        <v>7</v>
      </c>
      <c r="BS112" s="340">
        <f t="shared" si="289"/>
        <v>-10</v>
      </c>
      <c r="BT112" s="221">
        <f t="shared" si="289"/>
        <v>-1</v>
      </c>
      <c r="BU112" s="221">
        <f t="shared" si="289"/>
        <v>-8</v>
      </c>
      <c r="BV112" s="221">
        <f t="shared" si="289"/>
        <v>-1</v>
      </c>
      <c r="BW112" s="302">
        <f t="shared" si="289"/>
        <v>-17</v>
      </c>
    </row>
    <row r="113" spans="1:75" ht="15.75" thickBot="1" x14ac:dyDescent="0.3">
      <c r="A113" s="4"/>
      <c r="B113" s="37" t="s">
        <v>46</v>
      </c>
      <c r="C113" s="110">
        <f t="shared" ref="C113:AX113" si="290">SUM(C108:C112)</f>
        <v>16503</v>
      </c>
      <c r="D113" s="59">
        <f t="shared" si="290"/>
        <v>15999</v>
      </c>
      <c r="E113" s="59">
        <f t="shared" si="290"/>
        <v>16349</v>
      </c>
      <c r="F113" s="59">
        <f t="shared" si="290"/>
        <v>15331</v>
      </c>
      <c r="G113" s="59">
        <f t="shared" si="290"/>
        <v>15085</v>
      </c>
      <c r="H113" s="59">
        <f t="shared" si="290"/>
        <v>14823</v>
      </c>
      <c r="I113" s="59">
        <f t="shared" si="290"/>
        <v>15772</v>
      </c>
      <c r="J113" s="59">
        <f t="shared" si="290"/>
        <v>15719</v>
      </c>
      <c r="K113" s="59">
        <f t="shared" si="290"/>
        <v>13958</v>
      </c>
      <c r="L113" s="59">
        <f t="shared" si="290"/>
        <v>15552</v>
      </c>
      <c r="M113" s="59">
        <f t="shared" si="290"/>
        <v>15670</v>
      </c>
      <c r="N113" s="153">
        <f t="shared" si="290"/>
        <v>15100</v>
      </c>
      <c r="O113" s="59">
        <f t="shared" si="290"/>
        <v>14980</v>
      </c>
      <c r="P113" s="59">
        <f t="shared" si="290"/>
        <v>15037</v>
      </c>
      <c r="Q113" s="59">
        <f t="shared" si="290"/>
        <v>14281</v>
      </c>
      <c r="R113" s="59">
        <f t="shared" si="290"/>
        <v>15297</v>
      </c>
      <c r="S113" s="59">
        <f t="shared" si="290"/>
        <v>15715</v>
      </c>
      <c r="T113" s="59">
        <f t="shared" si="290"/>
        <v>13646</v>
      </c>
      <c r="U113" s="59">
        <f t="shared" si="290"/>
        <v>14124</v>
      </c>
      <c r="V113" s="208">
        <f t="shared" si="290"/>
        <v>14389</v>
      </c>
      <c r="W113" s="208">
        <f t="shared" si="290"/>
        <v>14211</v>
      </c>
      <c r="X113" s="168">
        <f t="shared" si="290"/>
        <v>14217</v>
      </c>
      <c r="Y113" s="251">
        <f t="shared" si="290"/>
        <v>15138</v>
      </c>
      <c r="Z113" s="276">
        <f t="shared" si="290"/>
        <v>14081</v>
      </c>
      <c r="AA113" s="276">
        <f t="shared" si="290"/>
        <v>16473</v>
      </c>
      <c r="AB113" s="276">
        <f t="shared" si="290"/>
        <v>15189</v>
      </c>
      <c r="AC113" s="276">
        <f t="shared" si="290"/>
        <v>13805</v>
      </c>
      <c r="AD113" s="276">
        <f t="shared" si="290"/>
        <v>15338</v>
      </c>
      <c r="AE113" s="276">
        <f t="shared" si="290"/>
        <v>15316</v>
      </c>
      <c r="AF113" s="276">
        <f>SUM(AF108:AF112)</f>
        <v>15313</v>
      </c>
      <c r="AG113" s="276">
        <f t="shared" si="290"/>
        <v>15607</v>
      </c>
      <c r="AH113" s="276">
        <f t="shared" si="290"/>
        <v>15713</v>
      </c>
      <c r="AI113" s="276">
        <f t="shared" si="290"/>
        <v>15945</v>
      </c>
      <c r="AJ113" s="277">
        <f>SUM(AJ108:AJ112)</f>
        <v>16211</v>
      </c>
      <c r="AK113" s="251">
        <f t="shared" ref="AK113:AQ113" si="291">SUM(AK108:AK112)</f>
        <v>15362</v>
      </c>
      <c r="AL113" s="276">
        <f t="shared" si="291"/>
        <v>15475</v>
      </c>
      <c r="AM113" s="276">
        <f t="shared" si="291"/>
        <v>16977</v>
      </c>
      <c r="AN113" s="276">
        <f t="shared" si="291"/>
        <v>15907</v>
      </c>
      <c r="AO113" s="276">
        <f>SUM(AO108:AO112)</f>
        <v>15804</v>
      </c>
      <c r="AP113" s="276">
        <f t="shared" si="291"/>
        <v>0</v>
      </c>
      <c r="AQ113" s="276">
        <f t="shared" si="291"/>
        <v>0</v>
      </c>
      <c r="AR113" s="276">
        <f>SUM(AR108:AR112)</f>
        <v>0</v>
      </c>
      <c r="AS113" s="276">
        <f t="shared" ref="AS113:AU113" si="292">SUM(AS108:AS112)</f>
        <v>0</v>
      </c>
      <c r="AT113" s="276">
        <f t="shared" si="292"/>
        <v>0</v>
      </c>
      <c r="AU113" s="276">
        <f t="shared" si="292"/>
        <v>0</v>
      </c>
      <c r="AV113" s="277">
        <f>SUM(AV108:AV112)</f>
        <v>0</v>
      </c>
      <c r="AW113" s="59">
        <f t="shared" si="290"/>
        <v>1523</v>
      </c>
      <c r="AX113" s="59">
        <f t="shared" si="290"/>
        <v>962</v>
      </c>
      <c r="AY113" s="59">
        <f t="shared" ref="AY113:BB113" si="293">SUM(AY108:AY112)</f>
        <v>2068</v>
      </c>
      <c r="AZ113" s="59">
        <f t="shared" si="293"/>
        <v>34</v>
      </c>
      <c r="BA113" s="59">
        <f t="shared" si="293"/>
        <v>-630</v>
      </c>
      <c r="BB113" s="59">
        <f t="shared" si="293"/>
        <v>1177</v>
      </c>
      <c r="BC113" s="59">
        <f t="shared" ref="BC113:BF113" si="294">SUM(BC108:BC112)</f>
        <v>1648</v>
      </c>
      <c r="BD113" s="208">
        <f t="shared" si="294"/>
        <v>1330</v>
      </c>
      <c r="BE113" s="208">
        <f t="shared" si="294"/>
        <v>-253</v>
      </c>
      <c r="BF113" s="208">
        <f t="shared" si="294"/>
        <v>1335</v>
      </c>
      <c r="BG113" s="251">
        <f t="shared" ref="BG113:BH113" si="295">SUM(BG108:BG112)</f>
        <v>532</v>
      </c>
      <c r="BH113" s="228">
        <f t="shared" si="295"/>
        <v>1019</v>
      </c>
      <c r="BI113" s="228">
        <f t="shared" ref="BI113:BR113" si="296">SUM(BI108:BI112)</f>
        <v>-1493</v>
      </c>
      <c r="BJ113" s="228">
        <f t="shared" si="296"/>
        <v>-152</v>
      </c>
      <c r="BK113" s="228">
        <f t="shared" si="296"/>
        <v>476</v>
      </c>
      <c r="BL113" s="228">
        <f t="shared" si="296"/>
        <v>-41</v>
      </c>
      <c r="BM113" s="228">
        <f t="shared" si="296"/>
        <v>399</v>
      </c>
      <c r="BN113" s="228">
        <f t="shared" si="296"/>
        <v>-1667</v>
      </c>
      <c r="BO113" s="228">
        <f t="shared" si="296"/>
        <v>-1483</v>
      </c>
      <c r="BP113" s="208">
        <f t="shared" si="296"/>
        <v>-1324</v>
      </c>
      <c r="BQ113" s="329">
        <f t="shared" si="296"/>
        <v>-1734</v>
      </c>
      <c r="BR113" s="146">
        <f t="shared" si="296"/>
        <v>-1994</v>
      </c>
      <c r="BS113" s="110">
        <f t="shared" ref="BS113:BT113" si="297">SUM(BS108:BS112)</f>
        <v>-224</v>
      </c>
      <c r="BT113" s="329">
        <f t="shared" si="297"/>
        <v>-1394</v>
      </c>
      <c r="BU113" s="329">
        <f t="shared" ref="BU113:BW113" si="298">SUM(BU108:BU112)</f>
        <v>-504</v>
      </c>
      <c r="BV113" s="329">
        <f t="shared" si="298"/>
        <v>-718</v>
      </c>
      <c r="BW113" s="146">
        <f t="shared" si="298"/>
        <v>-1999</v>
      </c>
    </row>
    <row r="114" spans="1:75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81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41"/>
      <c r="BT114" s="222"/>
      <c r="BU114" s="222"/>
      <c r="BV114" s="222"/>
      <c r="BW114" s="128"/>
    </row>
    <row r="115" spans="1:75" x14ac:dyDescent="0.25">
      <c r="A115" s="4"/>
      <c r="B115" s="35" t="s">
        <v>41</v>
      </c>
      <c r="C115" s="88">
        <f t="shared" ref="C115:Y115" si="299">C94-C101</f>
        <v>158932.22000000067</v>
      </c>
      <c r="D115" s="82">
        <f t="shared" si="299"/>
        <v>-299045.1499999899</v>
      </c>
      <c r="E115" s="82">
        <f t="shared" si="299"/>
        <v>-527516.5</v>
      </c>
      <c r="F115" s="82">
        <f t="shared" si="299"/>
        <v>-463195.20999999618</v>
      </c>
      <c r="G115" s="82">
        <f t="shared" si="299"/>
        <v>-307215.44999999786</v>
      </c>
      <c r="H115" s="82">
        <f t="shared" si="299"/>
        <v>-147500.24999999901</v>
      </c>
      <c r="I115" s="82">
        <f t="shared" si="299"/>
        <v>-84783.429999999935</v>
      </c>
      <c r="J115" s="82">
        <f t="shared" si="299"/>
        <v>87179.990000008373</v>
      </c>
      <c r="K115" s="82">
        <f t="shared" si="299"/>
        <v>609300.94999999879</v>
      </c>
      <c r="L115" s="82">
        <f t="shared" si="299"/>
        <v>1103386.5899999999</v>
      </c>
      <c r="M115" s="82">
        <f t="shared" si="299"/>
        <v>791665.42000000039</v>
      </c>
      <c r="N115" s="165">
        <f t="shared" si="299"/>
        <v>591396.13999999058</v>
      </c>
      <c r="O115" s="82">
        <f t="shared" si="299"/>
        <v>266981.91000000038</v>
      </c>
      <c r="P115" s="82">
        <f t="shared" si="299"/>
        <v>-129733.81000000006</v>
      </c>
      <c r="Q115" s="82">
        <f t="shared" si="299"/>
        <v>-136664.63000000035</v>
      </c>
      <c r="R115" s="82">
        <f t="shared" si="299"/>
        <v>-513080.31530204322</v>
      </c>
      <c r="S115" s="82">
        <f t="shared" si="299"/>
        <v>-325332.33999975416</v>
      </c>
      <c r="T115" s="82">
        <f t="shared" si="299"/>
        <v>-163311.85999975662</v>
      </c>
      <c r="U115" s="82">
        <f t="shared" si="299"/>
        <v>-87087.87999975303</v>
      </c>
      <c r="V115" s="89">
        <f t="shared" si="299"/>
        <v>2390.4800002473639</v>
      </c>
      <c r="W115" s="89">
        <f t="shared" si="299"/>
        <v>474763.98000024748</v>
      </c>
      <c r="X115" s="170">
        <f t="shared" si="299"/>
        <v>1090635.7000002498</v>
      </c>
      <c r="Y115" s="89">
        <f t="shared" si="299"/>
        <v>1022432.0200002475</v>
      </c>
      <c r="Z115" s="89">
        <f t="shared" ref="Z115:AA115" si="300">Z94-Z101</f>
        <v>1109038.5200002471</v>
      </c>
      <c r="AA115" s="89">
        <f t="shared" si="300"/>
        <v>388547.06000023754</v>
      </c>
      <c r="AB115" s="89">
        <f t="shared" ref="AB115:AC115" si="301">AB94-AB101</f>
        <v>-570804.92999975244</v>
      </c>
      <c r="AC115" s="89">
        <f t="shared" si="301"/>
        <v>-316852.91999975289</v>
      </c>
      <c r="AD115" s="89">
        <f t="shared" ref="AD115:AE115" si="302">AD94-AD101</f>
        <v>-578972.34999975283</v>
      </c>
      <c r="AE115" s="89">
        <f t="shared" si="302"/>
        <v>-633636.25999974774</v>
      </c>
      <c r="AF115" s="89">
        <f t="shared" ref="AF115:AG115" si="303">AF94-AF101</f>
        <v>-252608.83999974903</v>
      </c>
      <c r="AG115" s="89">
        <f t="shared" si="303"/>
        <v>-208524.42999975075</v>
      </c>
      <c r="AH115" s="89">
        <f t="shared" ref="AH115:AI115" si="304">AH94-AH101</f>
        <v>-85099.649999752524</v>
      </c>
      <c r="AI115" s="89">
        <f t="shared" si="304"/>
        <v>545523.58000024618</v>
      </c>
      <c r="AJ115" s="160">
        <f t="shared" ref="AJ115:AO115" si="305">AJ94-AJ101</f>
        <v>1304340.1000002474</v>
      </c>
      <c r="AK115" s="89">
        <f t="shared" si="305"/>
        <v>1289548.2300002468</v>
      </c>
      <c r="AL115" s="89">
        <f t="shared" si="305"/>
        <v>1018310.1600002469</v>
      </c>
      <c r="AM115" s="89">
        <f t="shared" si="305"/>
        <v>170404.23000024678</v>
      </c>
      <c r="AN115" s="89">
        <f t="shared" si="305"/>
        <v>-503497.22999975225</v>
      </c>
      <c r="AO115" s="89">
        <f t="shared" si="305"/>
        <v>-720935.23999975296</v>
      </c>
      <c r="AP115" s="89">
        <f t="shared" ref="AP115:BR115" si="306">AP94-AP101</f>
        <v>0</v>
      </c>
      <c r="AQ115" s="89">
        <f t="shared" si="306"/>
        <v>0</v>
      </c>
      <c r="AR115" s="89">
        <f t="shared" si="306"/>
        <v>0</v>
      </c>
      <c r="AS115" s="89">
        <f t="shared" si="306"/>
        <v>0</v>
      </c>
      <c r="AT115" s="89">
        <f t="shared" si="306"/>
        <v>0</v>
      </c>
      <c r="AU115" s="89">
        <f t="shared" si="306"/>
        <v>0</v>
      </c>
      <c r="AV115" s="89">
        <f t="shared" si="306"/>
        <v>0</v>
      </c>
      <c r="AW115" s="89">
        <f t="shared" si="306"/>
        <v>-108049.68999999971</v>
      </c>
      <c r="AX115" s="89">
        <f t="shared" si="306"/>
        <v>-169311.33999998984</v>
      </c>
      <c r="AY115" s="89">
        <f t="shared" si="306"/>
        <v>-390851.86999999965</v>
      </c>
      <c r="AZ115" s="89">
        <f t="shared" si="306"/>
        <v>49885.105302047043</v>
      </c>
      <c r="BA115" s="89">
        <f t="shared" si="306"/>
        <v>18116.889999756298</v>
      </c>
      <c r="BB115" s="89">
        <f t="shared" si="306"/>
        <v>15811.609999757609</v>
      </c>
      <c r="BC115" s="89">
        <f t="shared" si="306"/>
        <v>2304.4499997530947</v>
      </c>
      <c r="BD115" s="89">
        <f t="shared" si="306"/>
        <v>84789.509999761009</v>
      </c>
      <c r="BE115" s="89">
        <f t="shared" si="306"/>
        <v>134536.96999975131</v>
      </c>
      <c r="BF115" s="89">
        <f t="shared" si="306"/>
        <v>12750.88999975007</v>
      </c>
      <c r="BG115" s="89">
        <f t="shared" si="306"/>
        <v>-230766.60000024713</v>
      </c>
      <c r="BH115" s="89">
        <f t="shared" si="306"/>
        <v>-517642.38000025647</v>
      </c>
      <c r="BI115" s="89">
        <f t="shared" si="306"/>
        <v>-121565.15000023716</v>
      </c>
      <c r="BJ115" s="89">
        <f t="shared" si="306"/>
        <v>441071.11999975238</v>
      </c>
      <c r="BK115" s="89">
        <f t="shared" si="306"/>
        <v>180188.28999975254</v>
      </c>
      <c r="BL115" s="89">
        <f t="shared" si="306"/>
        <v>65892.034697709605</v>
      </c>
      <c r="BM115" s="89">
        <f t="shared" si="306"/>
        <v>308303.91999999358</v>
      </c>
      <c r="BN115" s="89">
        <f t="shared" si="306"/>
        <v>89296.979999992414</v>
      </c>
      <c r="BO115" s="89">
        <f t="shared" si="306"/>
        <v>121436.54999999772</v>
      </c>
      <c r="BP115" s="89">
        <f t="shared" si="306"/>
        <v>87490.129999999888</v>
      </c>
      <c r="BQ115" s="89">
        <f t="shared" si="306"/>
        <v>-70759.599999998696</v>
      </c>
      <c r="BR115" s="89">
        <f t="shared" si="306"/>
        <v>-213704.39999999758</v>
      </c>
      <c r="BS115" s="342">
        <f t="shared" ref="BS115:BW119" si="307">IF(AK115=0,0,Y115-AK115)</f>
        <v>-267116.20999999926</v>
      </c>
      <c r="BT115" s="270">
        <f t="shared" si="307"/>
        <v>90728.360000000102</v>
      </c>
      <c r="BU115" s="270">
        <f t="shared" si="307"/>
        <v>218142.82999999076</v>
      </c>
      <c r="BV115" s="270">
        <f t="shared" si="307"/>
        <v>-67307.700000000186</v>
      </c>
      <c r="BW115" s="303">
        <f t="shared" si="307"/>
        <v>404082.32000000007</v>
      </c>
    </row>
    <row r="116" spans="1:75" x14ac:dyDescent="0.25">
      <c r="A116" s="4"/>
      <c r="B116" s="35" t="s">
        <v>42</v>
      </c>
      <c r="C116" s="88">
        <f t="shared" ref="C116:Y116" si="308">C95-C102</f>
        <v>295320.68</v>
      </c>
      <c r="D116" s="82">
        <f t="shared" si="308"/>
        <v>169875.96999999997</v>
      </c>
      <c r="E116" s="82">
        <f t="shared" si="308"/>
        <v>-87087.120000000112</v>
      </c>
      <c r="F116" s="82">
        <f t="shared" si="308"/>
        <v>-24367.540000000008</v>
      </c>
      <c r="G116" s="82">
        <f t="shared" si="308"/>
        <v>-17832.900000000009</v>
      </c>
      <c r="H116" s="82">
        <f t="shared" si="308"/>
        <v>-29109.37000000001</v>
      </c>
      <c r="I116" s="82">
        <f t="shared" si="308"/>
        <v>-249460.67</v>
      </c>
      <c r="J116" s="82">
        <f t="shared" si="308"/>
        <v>-11039.309999999998</v>
      </c>
      <c r="K116" s="82">
        <f t="shared" si="308"/>
        <v>136197.41000000003</v>
      </c>
      <c r="L116" s="82">
        <f t="shared" si="308"/>
        <v>318615.63</v>
      </c>
      <c r="M116" s="82">
        <f t="shared" si="308"/>
        <v>355390.13000000012</v>
      </c>
      <c r="N116" s="165">
        <f t="shared" si="308"/>
        <v>348199.89000000007</v>
      </c>
      <c r="O116" s="82">
        <f t="shared" si="308"/>
        <v>321579.73000000016</v>
      </c>
      <c r="P116" s="82">
        <f t="shared" si="308"/>
        <v>186952.40000000002</v>
      </c>
      <c r="Q116" s="82">
        <f t="shared" si="308"/>
        <v>123191.95999999999</v>
      </c>
      <c r="R116" s="82">
        <f t="shared" si="308"/>
        <v>-290464.070000001</v>
      </c>
      <c r="S116" s="82">
        <f t="shared" si="308"/>
        <v>-459955.71000000008</v>
      </c>
      <c r="T116" s="82">
        <f t="shared" si="308"/>
        <v>14494.649999999907</v>
      </c>
      <c r="U116" s="82">
        <f t="shared" si="308"/>
        <v>-18106.259999999995</v>
      </c>
      <c r="V116" s="89">
        <f t="shared" si="308"/>
        <v>39249.499999999985</v>
      </c>
      <c r="W116" s="89">
        <f t="shared" si="308"/>
        <v>163359.27999999994</v>
      </c>
      <c r="X116" s="165">
        <f t="shared" si="308"/>
        <v>365088.53</v>
      </c>
      <c r="Y116" s="89">
        <f t="shared" si="308"/>
        <v>344667.89999999985</v>
      </c>
      <c r="Z116" s="89">
        <f t="shared" ref="Z116:AA116" si="309">Z95-Z102</f>
        <v>486447.83</v>
      </c>
      <c r="AA116" s="89">
        <f t="shared" si="309"/>
        <v>400847.53</v>
      </c>
      <c r="AB116" s="89">
        <f t="shared" ref="AB116:AC116" si="310">AB95-AB102</f>
        <v>137347.4599999999</v>
      </c>
      <c r="AC116" s="89">
        <f t="shared" si="310"/>
        <v>131168.51999999999</v>
      </c>
      <c r="AD116" s="89">
        <f t="shared" ref="AD116:AE116" si="311">AD95-AD102</f>
        <v>-391424.69000000006</v>
      </c>
      <c r="AE116" s="89">
        <f t="shared" si="311"/>
        <v>49079.080000000075</v>
      </c>
      <c r="AF116" s="89">
        <f t="shared" ref="AF116:AG116" si="312">AF95-AF102</f>
        <v>-63958.160000000033</v>
      </c>
      <c r="AG116" s="89">
        <f t="shared" si="312"/>
        <v>-16485.630000000005</v>
      </c>
      <c r="AH116" s="89">
        <f t="shared" ref="AH116:AI116" si="313">AH95-AH102</f>
        <v>-315014.07999999996</v>
      </c>
      <c r="AI116" s="89">
        <f t="shared" si="313"/>
        <v>115902.05000000005</v>
      </c>
      <c r="AJ116" s="160">
        <f t="shared" ref="AJ116:AO116" si="314">AJ95-AJ102</f>
        <v>-250121.14000000025</v>
      </c>
      <c r="AK116" s="89">
        <f t="shared" si="314"/>
        <v>479905.97999999986</v>
      </c>
      <c r="AL116" s="89">
        <f t="shared" si="314"/>
        <v>529208.23999999976</v>
      </c>
      <c r="AM116" s="89">
        <f t="shared" si="314"/>
        <v>379315.56000000023</v>
      </c>
      <c r="AN116" s="89">
        <f t="shared" si="314"/>
        <v>174645.57000000007</v>
      </c>
      <c r="AO116" s="89">
        <f t="shared" si="314"/>
        <v>8635.8500000000349</v>
      </c>
      <c r="AP116" s="89">
        <f t="shared" ref="AP116:BR116" si="315">AP95-AP102</f>
        <v>0</v>
      </c>
      <c r="AQ116" s="89">
        <f t="shared" si="315"/>
        <v>0</v>
      </c>
      <c r="AR116" s="89">
        <f t="shared" si="315"/>
        <v>0</v>
      </c>
      <c r="AS116" s="89">
        <f t="shared" si="315"/>
        <v>0</v>
      </c>
      <c r="AT116" s="89">
        <f t="shared" si="315"/>
        <v>0</v>
      </c>
      <c r="AU116" s="89">
        <f t="shared" si="315"/>
        <v>0</v>
      </c>
      <c r="AV116" s="89">
        <f t="shared" si="315"/>
        <v>0</v>
      </c>
      <c r="AW116" s="89">
        <f t="shared" si="315"/>
        <v>-26259.050000000163</v>
      </c>
      <c r="AX116" s="89">
        <f t="shared" si="315"/>
        <v>-17076.430000000051</v>
      </c>
      <c r="AY116" s="89">
        <f t="shared" si="315"/>
        <v>-210279.0800000001</v>
      </c>
      <c r="AZ116" s="89">
        <f t="shared" si="315"/>
        <v>266096.53000000096</v>
      </c>
      <c r="BA116" s="89">
        <f t="shared" si="315"/>
        <v>442122.81000000006</v>
      </c>
      <c r="BB116" s="89">
        <f t="shared" si="315"/>
        <v>-43604.019999999917</v>
      </c>
      <c r="BC116" s="89">
        <f t="shared" si="315"/>
        <v>-231354.41000000003</v>
      </c>
      <c r="BD116" s="89">
        <f t="shared" si="315"/>
        <v>-50288.809999999983</v>
      </c>
      <c r="BE116" s="89">
        <f t="shared" si="315"/>
        <v>-27161.869999999923</v>
      </c>
      <c r="BF116" s="89">
        <f t="shared" si="315"/>
        <v>-46472.900000000052</v>
      </c>
      <c r="BG116" s="89">
        <f t="shared" si="315"/>
        <v>10722.230000000243</v>
      </c>
      <c r="BH116" s="89">
        <f t="shared" si="315"/>
        <v>-138247.93999999994</v>
      </c>
      <c r="BI116" s="89">
        <f t="shared" si="315"/>
        <v>-79267.799999999872</v>
      </c>
      <c r="BJ116" s="89">
        <f t="shared" si="315"/>
        <v>49604.940000000119</v>
      </c>
      <c r="BK116" s="89">
        <f t="shared" si="315"/>
        <v>-7976.5599999999977</v>
      </c>
      <c r="BL116" s="89">
        <f t="shared" si="315"/>
        <v>100960.61999999906</v>
      </c>
      <c r="BM116" s="89">
        <f t="shared" si="315"/>
        <v>-509034.79000000015</v>
      </c>
      <c r="BN116" s="89">
        <f t="shared" si="315"/>
        <v>78452.809999999939</v>
      </c>
      <c r="BO116" s="89">
        <f t="shared" si="315"/>
        <v>-1620.6299999999901</v>
      </c>
      <c r="BP116" s="89">
        <f t="shared" si="315"/>
        <v>354263.57999999996</v>
      </c>
      <c r="BQ116" s="89">
        <f t="shared" si="315"/>
        <v>47457.229999999894</v>
      </c>
      <c r="BR116" s="89">
        <f t="shared" si="315"/>
        <v>615209.67000000027</v>
      </c>
      <c r="BS116" s="342">
        <f t="shared" si="307"/>
        <v>-135238.08000000002</v>
      </c>
      <c r="BT116" s="270">
        <f t="shared" si="307"/>
        <v>-42760.409999999742</v>
      </c>
      <c r="BU116" s="270">
        <f t="shared" si="307"/>
        <v>21531.969999999797</v>
      </c>
      <c r="BV116" s="270">
        <f t="shared" si="307"/>
        <v>-37298.110000000161</v>
      </c>
      <c r="BW116" s="303">
        <f t="shared" si="307"/>
        <v>122532.66999999995</v>
      </c>
    </row>
    <row r="117" spans="1:75" x14ac:dyDescent="0.25">
      <c r="A117" s="4"/>
      <c r="B117" s="35" t="s">
        <v>43</v>
      </c>
      <c r="C117" s="88">
        <f t="shared" ref="C117:Y117" si="316">C96-C103</f>
        <v>-66754.200000002165</v>
      </c>
      <c r="D117" s="82">
        <f t="shared" si="316"/>
        <v>-221819.32000000117</v>
      </c>
      <c r="E117" s="82">
        <f t="shared" si="316"/>
        <v>-190174.40000000002</v>
      </c>
      <c r="F117" s="82">
        <f t="shared" si="316"/>
        <v>-114031.25</v>
      </c>
      <c r="G117" s="82">
        <f t="shared" si="316"/>
        <v>-43925.460000000006</v>
      </c>
      <c r="H117" s="82">
        <f t="shared" si="316"/>
        <v>-23605.849999999962</v>
      </c>
      <c r="I117" s="82">
        <f t="shared" si="316"/>
        <v>-7976.710000000021</v>
      </c>
      <c r="J117" s="82">
        <f t="shared" si="316"/>
        <v>21900.159999999974</v>
      </c>
      <c r="K117" s="82">
        <f t="shared" si="316"/>
        <v>178242.59000000005</v>
      </c>
      <c r="L117" s="82">
        <f t="shared" si="316"/>
        <v>215219.5199999999</v>
      </c>
      <c r="M117" s="82">
        <f t="shared" si="316"/>
        <v>96501.830000000075</v>
      </c>
      <c r="N117" s="165">
        <f t="shared" si="316"/>
        <v>39222.030000000028</v>
      </c>
      <c r="O117" s="82">
        <f t="shared" si="316"/>
        <v>-82606.749999999884</v>
      </c>
      <c r="P117" s="82">
        <f t="shared" si="316"/>
        <v>-170565.37000000023</v>
      </c>
      <c r="Q117" s="82">
        <f t="shared" si="316"/>
        <v>-137387.34</v>
      </c>
      <c r="R117" s="82">
        <f t="shared" si="316"/>
        <v>-166468.28999999998</v>
      </c>
      <c r="S117" s="82">
        <f t="shared" si="316"/>
        <v>-44581.81000000007</v>
      </c>
      <c r="T117" s="82">
        <f t="shared" si="316"/>
        <v>-15648.619999999995</v>
      </c>
      <c r="U117" s="82">
        <f t="shared" si="316"/>
        <v>10089.569999999992</v>
      </c>
      <c r="V117" s="89">
        <f t="shared" si="316"/>
        <v>-1932.0500000000029</v>
      </c>
      <c r="W117" s="89">
        <f t="shared" si="316"/>
        <v>138234.90999999997</v>
      </c>
      <c r="X117" s="165">
        <f t="shared" si="316"/>
        <v>280909.57000000018</v>
      </c>
      <c r="Y117" s="89">
        <f t="shared" si="316"/>
        <v>143934.29000000004</v>
      </c>
      <c r="Z117" s="89">
        <f t="shared" ref="Z117:AA117" si="317">Z96-Z103</f>
        <v>140945.63</v>
      </c>
      <c r="AA117" s="89">
        <f t="shared" si="317"/>
        <v>-53027.140000000014</v>
      </c>
      <c r="AB117" s="89">
        <f t="shared" ref="AB117:AC117" si="318">AB96-AB103</f>
        <v>-399086.26000000007</v>
      </c>
      <c r="AC117" s="89">
        <f t="shared" si="318"/>
        <v>-140192.31000000006</v>
      </c>
      <c r="AD117" s="89">
        <f t="shared" ref="AD117:AE117" si="319">AD96-AD103</f>
        <v>-166767.76</v>
      </c>
      <c r="AE117" s="89">
        <f t="shared" si="319"/>
        <v>-49177.830000000104</v>
      </c>
      <c r="AF117" s="89">
        <f t="shared" ref="AF117:AG117" si="320">AF96-AF103</f>
        <v>-27242.210000000006</v>
      </c>
      <c r="AG117" s="89">
        <f t="shared" si="320"/>
        <v>-9139.0399999999499</v>
      </c>
      <c r="AH117" s="89">
        <f t="shared" ref="AH117:AI117" si="321">AH96-AH103</f>
        <v>15059.5</v>
      </c>
      <c r="AI117" s="89">
        <f t="shared" si="321"/>
        <v>182475.07</v>
      </c>
      <c r="AJ117" s="160">
        <f t="shared" ref="AJ117:AO117" si="322">AJ96-AJ103</f>
        <v>301211.49</v>
      </c>
      <c r="AK117" s="89">
        <f t="shared" si="322"/>
        <v>312461.73</v>
      </c>
      <c r="AL117" s="89">
        <f t="shared" si="322"/>
        <v>106074.54999999993</v>
      </c>
      <c r="AM117" s="89">
        <f t="shared" si="322"/>
        <v>-200678.94999999914</v>
      </c>
      <c r="AN117" s="89">
        <f t="shared" si="322"/>
        <v>-316911.29000000085</v>
      </c>
      <c r="AO117" s="89">
        <f t="shared" si="322"/>
        <v>-290358.58999999997</v>
      </c>
      <c r="AP117" s="89">
        <f t="shared" ref="AP117:BR117" si="323">AP96-AP103</f>
        <v>0</v>
      </c>
      <c r="AQ117" s="89">
        <f t="shared" si="323"/>
        <v>0</v>
      </c>
      <c r="AR117" s="89">
        <f t="shared" si="323"/>
        <v>0</v>
      </c>
      <c r="AS117" s="89">
        <f t="shared" si="323"/>
        <v>0</v>
      </c>
      <c r="AT117" s="89">
        <f t="shared" si="323"/>
        <v>0</v>
      </c>
      <c r="AU117" s="89">
        <f t="shared" si="323"/>
        <v>0</v>
      </c>
      <c r="AV117" s="89">
        <f t="shared" si="323"/>
        <v>0</v>
      </c>
      <c r="AW117" s="89">
        <f t="shared" si="323"/>
        <v>15852.549999997718</v>
      </c>
      <c r="AX117" s="89">
        <f t="shared" si="323"/>
        <v>-51253.950000000943</v>
      </c>
      <c r="AY117" s="89">
        <f t="shared" si="323"/>
        <v>-52787.060000000027</v>
      </c>
      <c r="AZ117" s="89">
        <f t="shared" si="323"/>
        <v>52437.039999999994</v>
      </c>
      <c r="BA117" s="89">
        <f t="shared" si="323"/>
        <v>656.35000000006403</v>
      </c>
      <c r="BB117" s="89">
        <f t="shared" si="323"/>
        <v>-7957.2299999999668</v>
      </c>
      <c r="BC117" s="89">
        <f t="shared" si="323"/>
        <v>-18066.280000000013</v>
      </c>
      <c r="BD117" s="89">
        <f t="shared" si="323"/>
        <v>23832.209999999977</v>
      </c>
      <c r="BE117" s="89">
        <f t="shared" si="323"/>
        <v>40007.68000000008</v>
      </c>
      <c r="BF117" s="89">
        <f t="shared" si="323"/>
        <v>-65690.050000000279</v>
      </c>
      <c r="BG117" s="89">
        <f t="shared" si="323"/>
        <v>-47432.459999999963</v>
      </c>
      <c r="BH117" s="89">
        <f t="shared" si="323"/>
        <v>-101723.59999999998</v>
      </c>
      <c r="BI117" s="89">
        <f t="shared" si="323"/>
        <v>-29579.60999999987</v>
      </c>
      <c r="BJ117" s="89">
        <f t="shared" si="323"/>
        <v>228520.88999999984</v>
      </c>
      <c r="BK117" s="89">
        <f t="shared" si="323"/>
        <v>2804.9700000000594</v>
      </c>
      <c r="BL117" s="89">
        <f t="shared" si="323"/>
        <v>299.47000000001572</v>
      </c>
      <c r="BM117" s="89">
        <f t="shared" si="323"/>
        <v>4596.0200000000332</v>
      </c>
      <c r="BN117" s="89">
        <f t="shared" si="323"/>
        <v>11593.590000000011</v>
      </c>
      <c r="BO117" s="89">
        <f t="shared" si="323"/>
        <v>19228.609999999942</v>
      </c>
      <c r="BP117" s="89">
        <f t="shared" si="323"/>
        <v>-16991.550000000003</v>
      </c>
      <c r="BQ117" s="89">
        <f t="shared" si="323"/>
        <v>-44240.160000000033</v>
      </c>
      <c r="BR117" s="89">
        <f t="shared" si="323"/>
        <v>-20301.919999999809</v>
      </c>
      <c r="BS117" s="342">
        <f t="shared" si="307"/>
        <v>-168527.43999999994</v>
      </c>
      <c r="BT117" s="270">
        <f t="shared" si="307"/>
        <v>34871.080000000075</v>
      </c>
      <c r="BU117" s="270">
        <f t="shared" si="307"/>
        <v>147651.80999999912</v>
      </c>
      <c r="BV117" s="270">
        <f t="shared" si="307"/>
        <v>-82174.969999999215</v>
      </c>
      <c r="BW117" s="303">
        <f t="shared" si="307"/>
        <v>150166.27999999991</v>
      </c>
    </row>
    <row r="118" spans="1:75" x14ac:dyDescent="0.25">
      <c r="A118" s="4"/>
      <c r="B118" s="35" t="s">
        <v>44</v>
      </c>
      <c r="C118" s="88">
        <f t="shared" ref="C118:Y118" si="324">C97-C104</f>
        <v>-28205.989999999874</v>
      </c>
      <c r="D118" s="82">
        <f t="shared" si="324"/>
        <v>-369609.87</v>
      </c>
      <c r="E118" s="82">
        <f t="shared" si="324"/>
        <v>-236729.48986309074</v>
      </c>
      <c r="F118" s="82">
        <f t="shared" si="324"/>
        <v>-171660.34412134282</v>
      </c>
      <c r="G118" s="82">
        <f t="shared" si="324"/>
        <v>-35293.11</v>
      </c>
      <c r="H118" s="82">
        <f t="shared" si="324"/>
        <v>-21110.48000000001</v>
      </c>
      <c r="I118" s="82">
        <f t="shared" si="324"/>
        <v>-10194.529999999984</v>
      </c>
      <c r="J118" s="82">
        <f t="shared" si="324"/>
        <v>59851.73000000004</v>
      </c>
      <c r="K118" s="82">
        <f t="shared" si="324"/>
        <v>219894.77000000014</v>
      </c>
      <c r="L118" s="82">
        <f t="shared" si="324"/>
        <v>234273.59999999998</v>
      </c>
      <c r="M118" s="82">
        <f t="shared" si="324"/>
        <v>65820.149999999907</v>
      </c>
      <c r="N118" s="165">
        <f t="shared" si="324"/>
        <v>60559.949999999837</v>
      </c>
      <c r="O118" s="82">
        <f t="shared" si="324"/>
        <v>-119821.47999999998</v>
      </c>
      <c r="P118" s="82">
        <f t="shared" si="324"/>
        <v>-212886.35999999987</v>
      </c>
      <c r="Q118" s="82">
        <f t="shared" si="324"/>
        <v>-195771.50999999995</v>
      </c>
      <c r="R118" s="82">
        <f t="shared" si="324"/>
        <v>-183313.27</v>
      </c>
      <c r="S118" s="82">
        <f t="shared" si="324"/>
        <v>-88299.920000000115</v>
      </c>
      <c r="T118" s="82">
        <f t="shared" si="324"/>
        <v>-9618.3000000000029</v>
      </c>
      <c r="U118" s="82">
        <f t="shared" si="324"/>
        <v>5421.8799999999756</v>
      </c>
      <c r="V118" s="89">
        <f t="shared" si="324"/>
        <v>31869.489999999991</v>
      </c>
      <c r="W118" s="89">
        <f t="shared" si="324"/>
        <v>180044.65000000008</v>
      </c>
      <c r="X118" s="165">
        <f t="shared" si="324"/>
        <v>338301.4</v>
      </c>
      <c r="Y118" s="89">
        <f t="shared" si="324"/>
        <v>134450.64000000013</v>
      </c>
      <c r="Z118" s="89">
        <f t="shared" ref="Z118:AA118" si="325">Z97-Z104</f>
        <v>160951.55000000016</v>
      </c>
      <c r="AA118" s="89">
        <f t="shared" si="325"/>
        <v>-118783.89999999979</v>
      </c>
      <c r="AB118" s="89">
        <f t="shared" ref="AB118:AC118" si="326">AB97-AB104</f>
        <v>-357155.94000000006</v>
      </c>
      <c r="AC118" s="89">
        <f t="shared" si="326"/>
        <v>-185547.80999999994</v>
      </c>
      <c r="AD118" s="89">
        <f t="shared" ref="AD118:AE118" si="327">AD97-AD104</f>
        <v>-227602.08000000002</v>
      </c>
      <c r="AE118" s="89">
        <f t="shared" si="327"/>
        <v>-31524.709999999934</v>
      </c>
      <c r="AF118" s="89">
        <f t="shared" ref="AF118:AG118" si="328">AF97-AF104</f>
        <v>-28029.930000000022</v>
      </c>
      <c r="AG118" s="89">
        <f t="shared" si="328"/>
        <v>49020.319999999978</v>
      </c>
      <c r="AH118" s="89">
        <f t="shared" ref="AH118:AI118" si="329">AH97-AH104</f>
        <v>57027.430000000022</v>
      </c>
      <c r="AI118" s="89">
        <f t="shared" si="329"/>
        <v>189470.38999999996</v>
      </c>
      <c r="AJ118" s="160">
        <f t="shared" ref="AJ118:AO118" si="330">AJ97-AJ104</f>
        <v>372055.8</v>
      </c>
      <c r="AK118" s="89">
        <f t="shared" si="330"/>
        <v>298958.43999999994</v>
      </c>
      <c r="AL118" s="89">
        <f t="shared" si="330"/>
        <v>65645.229999999981</v>
      </c>
      <c r="AM118" s="89">
        <f t="shared" si="330"/>
        <v>-166567.37000000011</v>
      </c>
      <c r="AN118" s="89">
        <f t="shared" si="330"/>
        <v>-329166.52999999991</v>
      </c>
      <c r="AO118" s="89">
        <f t="shared" si="330"/>
        <v>-319652.78999999986</v>
      </c>
      <c r="AP118" s="89">
        <f t="shared" ref="AP118:BR118" si="331">AP97-AP104</f>
        <v>0</v>
      </c>
      <c r="AQ118" s="89">
        <f t="shared" si="331"/>
        <v>0</v>
      </c>
      <c r="AR118" s="89">
        <f t="shared" si="331"/>
        <v>0</v>
      </c>
      <c r="AS118" s="89">
        <f t="shared" si="331"/>
        <v>0</v>
      </c>
      <c r="AT118" s="89">
        <f t="shared" si="331"/>
        <v>0</v>
      </c>
      <c r="AU118" s="89">
        <f t="shared" si="331"/>
        <v>0</v>
      </c>
      <c r="AV118" s="89">
        <f t="shared" si="331"/>
        <v>0</v>
      </c>
      <c r="AW118" s="89">
        <f t="shared" si="331"/>
        <v>91615.490000000107</v>
      </c>
      <c r="AX118" s="89">
        <f t="shared" si="331"/>
        <v>-156723.51000000013</v>
      </c>
      <c r="AY118" s="89">
        <f t="shared" si="331"/>
        <v>-40957.97986309079</v>
      </c>
      <c r="AZ118" s="89">
        <f t="shared" si="331"/>
        <v>11652.925878657174</v>
      </c>
      <c r="BA118" s="89">
        <f t="shared" si="331"/>
        <v>53006.810000000114</v>
      </c>
      <c r="BB118" s="89">
        <f t="shared" si="331"/>
        <v>-11492.180000000008</v>
      </c>
      <c r="BC118" s="89">
        <f t="shared" si="331"/>
        <v>-15616.40999999996</v>
      </c>
      <c r="BD118" s="89">
        <f t="shared" si="331"/>
        <v>27982.240000000049</v>
      </c>
      <c r="BE118" s="89">
        <f t="shared" si="331"/>
        <v>39850.120000000054</v>
      </c>
      <c r="BF118" s="89">
        <f t="shared" si="331"/>
        <v>-104027.80000000005</v>
      </c>
      <c r="BG118" s="89">
        <f t="shared" si="331"/>
        <v>-68630.490000000224</v>
      </c>
      <c r="BH118" s="89">
        <f t="shared" si="331"/>
        <v>-100391.60000000033</v>
      </c>
      <c r="BI118" s="89">
        <f t="shared" si="331"/>
        <v>-1037.5800000001909</v>
      </c>
      <c r="BJ118" s="89">
        <f t="shared" si="331"/>
        <v>144269.58000000019</v>
      </c>
      <c r="BK118" s="89">
        <f t="shared" si="331"/>
        <v>-10223.700000000012</v>
      </c>
      <c r="BL118" s="89">
        <f t="shared" si="331"/>
        <v>44288.810000000027</v>
      </c>
      <c r="BM118" s="89">
        <f t="shared" si="331"/>
        <v>-56775.210000000181</v>
      </c>
      <c r="BN118" s="89">
        <f t="shared" si="331"/>
        <v>18411.630000000019</v>
      </c>
      <c r="BO118" s="89">
        <f t="shared" si="331"/>
        <v>-43598.44</v>
      </c>
      <c r="BP118" s="89">
        <f t="shared" si="331"/>
        <v>-25157.940000000031</v>
      </c>
      <c r="BQ118" s="89">
        <f t="shared" si="331"/>
        <v>-9425.7399999998743</v>
      </c>
      <c r="BR118" s="89">
        <f t="shared" si="331"/>
        <v>-33754.399999999965</v>
      </c>
      <c r="BS118" s="342">
        <f t="shared" si="307"/>
        <v>-164507.79999999981</v>
      </c>
      <c r="BT118" s="270">
        <f t="shared" si="307"/>
        <v>95306.320000000182</v>
      </c>
      <c r="BU118" s="270">
        <f t="shared" si="307"/>
        <v>47783.470000000321</v>
      </c>
      <c r="BV118" s="270">
        <f t="shared" si="307"/>
        <v>-27989.410000000149</v>
      </c>
      <c r="BW118" s="303">
        <f t="shared" si="307"/>
        <v>134104.97999999992</v>
      </c>
    </row>
    <row r="119" spans="1:75" x14ac:dyDescent="0.25">
      <c r="A119" s="4"/>
      <c r="B119" s="35" t="s">
        <v>45</v>
      </c>
      <c r="C119" s="88">
        <f t="shared" ref="C119:Y119" si="332">C98-C105</f>
        <v>-76528.430000000051</v>
      </c>
      <c r="D119" s="82">
        <f t="shared" si="332"/>
        <v>-125713.59000000008</v>
      </c>
      <c r="E119" s="82">
        <f t="shared" si="332"/>
        <v>-162494.51</v>
      </c>
      <c r="F119" s="82">
        <f t="shared" si="332"/>
        <v>-3092.0500000000175</v>
      </c>
      <c r="G119" s="82">
        <f t="shared" si="332"/>
        <v>-31973.21000000005</v>
      </c>
      <c r="H119" s="82">
        <f t="shared" si="332"/>
        <v>-107145.87000000005</v>
      </c>
      <c r="I119" s="82">
        <f t="shared" si="332"/>
        <v>-16361.150000000023</v>
      </c>
      <c r="J119" s="82">
        <f t="shared" si="332"/>
        <v>63171.590000000026</v>
      </c>
      <c r="K119" s="82">
        <f t="shared" si="332"/>
        <v>80857.719999999972</v>
      </c>
      <c r="L119" s="82">
        <f t="shared" si="332"/>
        <v>143234.58000000002</v>
      </c>
      <c r="M119" s="82">
        <f t="shared" si="332"/>
        <v>7535.6799999999348</v>
      </c>
      <c r="N119" s="165">
        <f t="shared" si="332"/>
        <v>116481.97999999992</v>
      </c>
      <c r="O119" s="82">
        <f t="shared" si="332"/>
        <v>57649.500000000116</v>
      </c>
      <c r="P119" s="82">
        <f t="shared" si="332"/>
        <v>-305580.32999999996</v>
      </c>
      <c r="Q119" s="82">
        <f t="shared" si="332"/>
        <v>-119579.23000000004</v>
      </c>
      <c r="R119" s="82">
        <f t="shared" si="332"/>
        <v>-80397.300000000017</v>
      </c>
      <c r="S119" s="82">
        <f t="shared" si="332"/>
        <v>-37869.24000000002</v>
      </c>
      <c r="T119" s="82">
        <f t="shared" si="332"/>
        <v>-27043.060000000027</v>
      </c>
      <c r="U119" s="82">
        <f t="shared" si="332"/>
        <v>7585.3999999999942</v>
      </c>
      <c r="V119" s="89">
        <f t="shared" si="332"/>
        <v>2843.7900000000373</v>
      </c>
      <c r="W119" s="89">
        <f t="shared" si="332"/>
        <v>181014.84000000003</v>
      </c>
      <c r="X119" s="165">
        <f t="shared" si="332"/>
        <v>83112.889999999839</v>
      </c>
      <c r="Y119" s="89">
        <f t="shared" si="332"/>
        <v>83700.259999999951</v>
      </c>
      <c r="Z119" s="89">
        <f t="shared" ref="Z119:AA119" si="333">Z98-Z105</f>
        <v>84350.090000000142</v>
      </c>
      <c r="AA119" s="89">
        <f t="shared" si="333"/>
        <v>-48962.459999999963</v>
      </c>
      <c r="AB119" s="89">
        <f t="shared" ref="AB119:AC119" si="334">AB98-AB105</f>
        <v>-143875.46999999997</v>
      </c>
      <c r="AC119" s="89">
        <f t="shared" si="334"/>
        <v>84182.989999999991</v>
      </c>
      <c r="AD119" s="89">
        <f t="shared" ref="AD119:AE119" si="335">AD98-AD105</f>
        <v>-228845.74</v>
      </c>
      <c r="AE119" s="89">
        <f t="shared" si="335"/>
        <v>4079.140000000014</v>
      </c>
      <c r="AF119" s="89">
        <f t="shared" ref="AF119:AG119" si="336">AF98-AF105</f>
        <v>-120224.84000000003</v>
      </c>
      <c r="AG119" s="89">
        <f t="shared" si="336"/>
        <v>21946.689999999973</v>
      </c>
      <c r="AH119" s="89">
        <f t="shared" ref="AH119:AI119" si="337">AH98-AH105</f>
        <v>85512.37</v>
      </c>
      <c r="AI119" s="89">
        <f t="shared" si="337"/>
        <v>144934.07999999996</v>
      </c>
      <c r="AJ119" s="160">
        <f t="shared" ref="AJ119:AO119" si="338">AJ98-AJ105</f>
        <v>230345.90000000002</v>
      </c>
      <c r="AK119" s="89">
        <f t="shared" si="338"/>
        <v>98131.499999999767</v>
      </c>
      <c r="AL119" s="89">
        <f t="shared" si="338"/>
        <v>14394.889999999898</v>
      </c>
      <c r="AM119" s="89">
        <f t="shared" si="338"/>
        <v>-75017.859999999986</v>
      </c>
      <c r="AN119" s="89">
        <f t="shared" si="338"/>
        <v>-82721.850000000093</v>
      </c>
      <c r="AO119" s="89">
        <f t="shared" si="338"/>
        <v>-288976.01999999984</v>
      </c>
      <c r="AP119" s="89">
        <f t="shared" ref="AP119:BR119" si="339">AP98-AP105</f>
        <v>0</v>
      </c>
      <c r="AQ119" s="89">
        <f t="shared" si="339"/>
        <v>0</v>
      </c>
      <c r="AR119" s="89">
        <f t="shared" si="339"/>
        <v>0</v>
      </c>
      <c r="AS119" s="89">
        <f t="shared" si="339"/>
        <v>0</v>
      </c>
      <c r="AT119" s="89">
        <f t="shared" si="339"/>
        <v>0</v>
      </c>
      <c r="AU119" s="89">
        <f t="shared" si="339"/>
        <v>0</v>
      </c>
      <c r="AV119" s="89">
        <f t="shared" si="339"/>
        <v>0</v>
      </c>
      <c r="AW119" s="89">
        <f t="shared" si="339"/>
        <v>-134177.93000000017</v>
      </c>
      <c r="AX119" s="89">
        <f t="shared" si="339"/>
        <v>179866.73999999987</v>
      </c>
      <c r="AY119" s="89">
        <f t="shared" si="339"/>
        <v>-42915.27999999997</v>
      </c>
      <c r="AZ119" s="89">
        <f t="shared" si="339"/>
        <v>77305.25</v>
      </c>
      <c r="BA119" s="89">
        <f t="shared" si="339"/>
        <v>5896.0299999999697</v>
      </c>
      <c r="BB119" s="89">
        <f t="shared" si="339"/>
        <v>-80102.810000000027</v>
      </c>
      <c r="BC119" s="89">
        <f t="shared" si="339"/>
        <v>-23946.550000000017</v>
      </c>
      <c r="BD119" s="89">
        <f t="shared" si="339"/>
        <v>60327.799999999988</v>
      </c>
      <c r="BE119" s="89">
        <f t="shared" si="339"/>
        <v>-100157.12000000005</v>
      </c>
      <c r="BF119" s="89">
        <f t="shared" si="339"/>
        <v>60121.690000000177</v>
      </c>
      <c r="BG119" s="89">
        <f t="shared" si="339"/>
        <v>-76164.580000000016</v>
      </c>
      <c r="BH119" s="89">
        <f t="shared" si="339"/>
        <v>32131.889999999781</v>
      </c>
      <c r="BI119" s="89">
        <f t="shared" si="339"/>
        <v>106611.96000000008</v>
      </c>
      <c r="BJ119" s="89">
        <f t="shared" si="339"/>
        <v>-161704.85999999999</v>
      </c>
      <c r="BK119" s="89">
        <f t="shared" si="339"/>
        <v>-203762.22000000003</v>
      </c>
      <c r="BL119" s="89">
        <f t="shared" si="339"/>
        <v>148448.43999999997</v>
      </c>
      <c r="BM119" s="89">
        <f t="shared" si="339"/>
        <v>-41948.380000000034</v>
      </c>
      <c r="BN119" s="89">
        <f t="shared" si="339"/>
        <v>93181.78</v>
      </c>
      <c r="BO119" s="89">
        <f t="shared" si="339"/>
        <v>-14361.289999999979</v>
      </c>
      <c r="BP119" s="89">
        <f t="shared" si="339"/>
        <v>-82668.579999999958</v>
      </c>
      <c r="BQ119" s="89">
        <f t="shared" si="339"/>
        <v>36080.760000000068</v>
      </c>
      <c r="BR119" s="89">
        <f t="shared" si="339"/>
        <v>-147233.01000000018</v>
      </c>
      <c r="BS119" s="342">
        <f t="shared" si="307"/>
        <v>-14431.239999999816</v>
      </c>
      <c r="BT119" s="270">
        <f t="shared" si="307"/>
        <v>69955.200000000244</v>
      </c>
      <c r="BU119" s="270">
        <f t="shared" si="307"/>
        <v>26055.400000000023</v>
      </c>
      <c r="BV119" s="270">
        <f t="shared" si="307"/>
        <v>-61153.619999999879</v>
      </c>
      <c r="BW119" s="303">
        <f t="shared" si="307"/>
        <v>373159.00999999983</v>
      </c>
    </row>
    <row r="120" spans="1:75" ht="15.75" thickBot="1" x14ac:dyDescent="0.3">
      <c r="A120" s="4"/>
      <c r="B120" s="37" t="s">
        <v>46</v>
      </c>
      <c r="C120" s="91">
        <f t="shared" ref="C120:Z120" si="340">SUM(C115:C119)</f>
        <v>282764.27999999857</v>
      </c>
      <c r="D120" s="76">
        <f t="shared" si="340"/>
        <v>-846311.95999999112</v>
      </c>
      <c r="E120" s="76">
        <f t="shared" si="340"/>
        <v>-1204002.0198630909</v>
      </c>
      <c r="F120" s="76">
        <f t="shared" si="340"/>
        <v>-776346.39412133908</v>
      </c>
      <c r="G120" s="76">
        <f t="shared" si="340"/>
        <v>-436240.12999999791</v>
      </c>
      <c r="H120" s="76">
        <f t="shared" si="340"/>
        <v>-328471.81999999902</v>
      </c>
      <c r="I120" s="76">
        <f t="shared" si="340"/>
        <v>-368776.49</v>
      </c>
      <c r="J120" s="76">
        <f t="shared" si="340"/>
        <v>221064.16000000841</v>
      </c>
      <c r="K120" s="76">
        <f t="shared" si="340"/>
        <v>1224493.439999999</v>
      </c>
      <c r="L120" s="76">
        <f t="shared" si="340"/>
        <v>2014729.92</v>
      </c>
      <c r="M120" s="76">
        <f t="shared" si="340"/>
        <v>1316913.2100000004</v>
      </c>
      <c r="N120" s="192">
        <f t="shared" si="340"/>
        <v>1155859.9899999904</v>
      </c>
      <c r="O120" s="76">
        <f t="shared" si="340"/>
        <v>443782.91000000085</v>
      </c>
      <c r="P120" s="76">
        <f t="shared" si="340"/>
        <v>-631813.47000000009</v>
      </c>
      <c r="Q120" s="76">
        <f t="shared" si="340"/>
        <v>-466210.75000000035</v>
      </c>
      <c r="R120" s="76">
        <f t="shared" si="340"/>
        <v>-1233723.2453020443</v>
      </c>
      <c r="S120" s="76">
        <f t="shared" si="340"/>
        <v>-956039.01999975438</v>
      </c>
      <c r="T120" s="76">
        <f t="shared" si="340"/>
        <v>-201127.18999975672</v>
      </c>
      <c r="U120" s="76">
        <f t="shared" si="340"/>
        <v>-82097.289999753062</v>
      </c>
      <c r="V120" s="142">
        <f t="shared" si="340"/>
        <v>74421.210000247374</v>
      </c>
      <c r="W120" s="142">
        <f t="shared" si="340"/>
        <v>1137417.6600002476</v>
      </c>
      <c r="X120" s="192">
        <f t="shared" si="340"/>
        <v>2158048.0900002494</v>
      </c>
      <c r="Y120" s="142">
        <f t="shared" si="340"/>
        <v>1729185.1100002476</v>
      </c>
      <c r="Z120" s="142">
        <f t="shared" si="340"/>
        <v>1981733.6200002476</v>
      </c>
      <c r="AA120" s="142">
        <f t="shared" ref="AA120:AB120" si="341">SUM(AA115:AA119)</f>
        <v>568621.0900002378</v>
      </c>
      <c r="AB120" s="142">
        <f t="shared" si="341"/>
        <v>-1333575.1399997526</v>
      </c>
      <c r="AC120" s="142">
        <f t="shared" ref="AC120:AD120" si="342">SUM(AC115:AC119)</f>
        <v>-427241.52999975288</v>
      </c>
      <c r="AD120" s="142">
        <f t="shared" si="342"/>
        <v>-1593612.6199997531</v>
      </c>
      <c r="AE120" s="142">
        <f t="shared" ref="AE120:AF120" si="343">SUM(AE115:AE119)</f>
        <v>-661180.57999974769</v>
      </c>
      <c r="AF120" s="142">
        <f t="shared" si="343"/>
        <v>-492063.97999974916</v>
      </c>
      <c r="AG120" s="142">
        <f t="shared" ref="AG120:AH120" si="344">SUM(AG115:AG119)</f>
        <v>-163182.08999975075</v>
      </c>
      <c r="AH120" s="142">
        <f t="shared" si="344"/>
        <v>-242514.42999975244</v>
      </c>
      <c r="AI120" s="142">
        <f t="shared" ref="AI120:AO120" si="345">SUM(AI115:AI119)</f>
        <v>1178305.1700002463</v>
      </c>
      <c r="AJ120" s="156">
        <f t="shared" si="345"/>
        <v>1957832.1500002472</v>
      </c>
      <c r="AK120" s="328">
        <f t="shared" si="345"/>
        <v>2479005.8800002467</v>
      </c>
      <c r="AL120" s="328">
        <f t="shared" si="345"/>
        <v>1733633.0700002464</v>
      </c>
      <c r="AM120" s="328">
        <f t="shared" si="345"/>
        <v>107455.61000024783</v>
      </c>
      <c r="AN120" s="328">
        <f t="shared" si="345"/>
        <v>-1057651.329999753</v>
      </c>
      <c r="AO120" s="328">
        <f t="shared" si="345"/>
        <v>-1611286.7899997525</v>
      </c>
      <c r="AP120" s="328">
        <f t="shared" ref="AP120:BR120" si="346">SUM(AP115:AP119)</f>
        <v>0</v>
      </c>
      <c r="AQ120" s="328">
        <f t="shared" si="346"/>
        <v>0</v>
      </c>
      <c r="AR120" s="328">
        <f t="shared" si="346"/>
        <v>0</v>
      </c>
      <c r="AS120" s="328">
        <f t="shared" si="346"/>
        <v>0</v>
      </c>
      <c r="AT120" s="328">
        <f t="shared" si="346"/>
        <v>0</v>
      </c>
      <c r="AU120" s="328">
        <f t="shared" si="346"/>
        <v>0</v>
      </c>
      <c r="AV120" s="328">
        <f t="shared" si="346"/>
        <v>0</v>
      </c>
      <c r="AW120" s="328">
        <f t="shared" si="346"/>
        <v>-161018.63000000222</v>
      </c>
      <c r="AX120" s="328">
        <f t="shared" si="346"/>
        <v>-214498.48999999108</v>
      </c>
      <c r="AY120" s="328">
        <f t="shared" si="346"/>
        <v>-737791.26986309048</v>
      </c>
      <c r="AZ120" s="328">
        <f t="shared" si="346"/>
        <v>457376.85118070513</v>
      </c>
      <c r="BA120" s="328">
        <f t="shared" si="346"/>
        <v>519798.88999975647</v>
      </c>
      <c r="BB120" s="328">
        <f t="shared" si="346"/>
        <v>-127344.63000024231</v>
      </c>
      <c r="BC120" s="328">
        <f t="shared" si="346"/>
        <v>-286679.20000024699</v>
      </c>
      <c r="BD120" s="328">
        <f t="shared" si="346"/>
        <v>146642.94999976104</v>
      </c>
      <c r="BE120" s="328">
        <f t="shared" si="346"/>
        <v>87075.779999751481</v>
      </c>
      <c r="BF120" s="328">
        <f t="shared" si="346"/>
        <v>-143318.17000025013</v>
      </c>
      <c r="BG120" s="328">
        <f t="shared" si="346"/>
        <v>-412271.90000024711</v>
      </c>
      <c r="BH120" s="328">
        <f t="shared" si="346"/>
        <v>-825873.63000025693</v>
      </c>
      <c r="BI120" s="328">
        <f t="shared" si="346"/>
        <v>-124838.18000023701</v>
      </c>
      <c r="BJ120" s="328">
        <f t="shared" si="346"/>
        <v>701761.66999975254</v>
      </c>
      <c r="BK120" s="328">
        <f t="shared" si="346"/>
        <v>-38969.220000247442</v>
      </c>
      <c r="BL120" s="328">
        <f t="shared" si="346"/>
        <v>359889.3746977087</v>
      </c>
      <c r="BM120" s="328">
        <f t="shared" si="346"/>
        <v>-294858.44000000681</v>
      </c>
      <c r="BN120" s="328">
        <f t="shared" si="346"/>
        <v>290936.78999999235</v>
      </c>
      <c r="BO120" s="328">
        <f t="shared" si="346"/>
        <v>81084.799999997689</v>
      </c>
      <c r="BP120" s="328">
        <f t="shared" si="346"/>
        <v>316935.6399999999</v>
      </c>
      <c r="BQ120" s="328">
        <f t="shared" si="346"/>
        <v>-40887.509999998641</v>
      </c>
      <c r="BR120" s="328">
        <f t="shared" si="346"/>
        <v>200215.94000000274</v>
      </c>
      <c r="BS120" s="91">
        <f t="shared" ref="BS120:BT120" si="347">SUM(BS115:BS119)</f>
        <v>-749820.76999999885</v>
      </c>
      <c r="BT120" s="328">
        <f t="shared" si="347"/>
        <v>248100.55000000086</v>
      </c>
      <c r="BU120" s="328">
        <f t="shared" ref="BU120:BW120" si="348">SUM(BU115:BU119)</f>
        <v>461165.47999999003</v>
      </c>
      <c r="BV120" s="328">
        <f t="shared" si="348"/>
        <v>-275923.80999999959</v>
      </c>
      <c r="BW120" s="143">
        <f t="shared" si="348"/>
        <v>1184045.2599999995</v>
      </c>
    </row>
    <row r="121" spans="1:75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226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128"/>
      <c r="BS121" s="341"/>
      <c r="BT121" s="222"/>
      <c r="BU121" s="222"/>
      <c r="BV121" s="222"/>
      <c r="BW121" s="128"/>
    </row>
    <row r="122" spans="1:75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/>
      <c r="AQ122" s="219"/>
      <c r="AR122" s="219"/>
      <c r="AS122" s="219"/>
      <c r="AT122" s="219"/>
      <c r="AU122" s="219"/>
      <c r="AV122" s="188"/>
      <c r="AW122" s="57">
        <f t="shared" ref="AW122:AX126" si="349">C122-O122</f>
        <v>0</v>
      </c>
      <c r="AX122" s="57">
        <f t="shared" si="349"/>
        <v>0</v>
      </c>
      <c r="AY122" s="57">
        <f t="shared" ref="AY122:BF126" si="350">IF(Q122=0,0,E122-Q122)</f>
        <v>0</v>
      </c>
      <c r="AZ122" s="57">
        <f t="shared" si="350"/>
        <v>0</v>
      </c>
      <c r="BA122" s="57">
        <f t="shared" si="350"/>
        <v>0</v>
      </c>
      <c r="BB122" s="67">
        <f t="shared" si="350"/>
        <v>0</v>
      </c>
      <c r="BC122" s="67">
        <f t="shared" si="350"/>
        <v>0</v>
      </c>
      <c r="BD122" s="201">
        <f t="shared" si="350"/>
        <v>0</v>
      </c>
      <c r="BE122" s="201">
        <f t="shared" si="350"/>
        <v>0</v>
      </c>
      <c r="BF122" s="201">
        <f t="shared" si="350"/>
        <v>0</v>
      </c>
      <c r="BG122" s="284">
        <f t="shared" ref="BG122:BG126" si="351">IF(Y122=0,0,M122-Y122)</f>
        <v>0</v>
      </c>
      <c r="BH122" s="221">
        <f t="shared" ref="BH122:BI126" si="352">IF(Z122=0,0,N122-Z122)</f>
        <v>0</v>
      </c>
      <c r="BI122" s="221">
        <f t="shared" si="352"/>
        <v>0</v>
      </c>
      <c r="BJ122" s="221">
        <f t="shared" ref="BJ122:BJ126" si="353">IF(AB122=0,0,P122-AB122)</f>
        <v>0</v>
      </c>
      <c r="BK122" s="221">
        <f t="shared" ref="BK122:BK126" si="354">IF(AC122=0,0,Q122-AC122)</f>
        <v>0</v>
      </c>
      <c r="BL122" s="221">
        <f t="shared" ref="BL122:BL126" si="355">IF(AD122=0,0,R122-AD122)</f>
        <v>0</v>
      </c>
      <c r="BM122" s="221">
        <f t="shared" ref="BM122:BM126" si="356">IF(AE122=0,0,S122-AE122)</f>
        <v>0</v>
      </c>
      <c r="BN122" s="221">
        <f t="shared" ref="BN122:BN126" si="357">IF(AF122=0,0,T122-AF122)</f>
        <v>0</v>
      </c>
      <c r="BO122" s="221">
        <f t="shared" ref="BO122:BO126" si="358">IF(AG122=0,0,U122-AG122)</f>
        <v>0</v>
      </c>
      <c r="BP122" s="221">
        <f t="shared" ref="BP122:BP126" si="359">IF(AH122=0,0,V122-AH122)</f>
        <v>0</v>
      </c>
      <c r="BQ122" s="221">
        <f t="shared" ref="BQ122:BQ126" si="360">IF(AI122=0,0,W122-AI122)</f>
        <v>0</v>
      </c>
      <c r="BR122" s="302">
        <f t="shared" ref="BR122:BR126" si="361">IF(AJ122=0,0,X122-AJ122)</f>
        <v>0</v>
      </c>
      <c r="BS122" s="340">
        <f t="shared" ref="BS122:BW126" si="362">IF(AK122=0,0,Y122-AK122)</f>
        <v>0</v>
      </c>
      <c r="BT122" s="221">
        <f t="shared" si="362"/>
        <v>0</v>
      </c>
      <c r="BU122" s="221">
        <f t="shared" si="362"/>
        <v>0</v>
      </c>
      <c r="BV122" s="221">
        <f t="shared" si="362"/>
        <v>0</v>
      </c>
      <c r="BW122" s="302">
        <f t="shared" si="362"/>
        <v>0</v>
      </c>
    </row>
    <row r="123" spans="1:75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/>
      <c r="AQ123" s="219"/>
      <c r="AR123" s="219"/>
      <c r="AS123" s="219"/>
      <c r="AT123" s="219"/>
      <c r="AU123" s="219"/>
      <c r="AV123" s="188"/>
      <c r="AW123" s="57">
        <f t="shared" si="349"/>
        <v>94</v>
      </c>
      <c r="AX123" s="57">
        <f t="shared" si="349"/>
        <v>162</v>
      </c>
      <c r="AY123" s="57">
        <f t="shared" si="350"/>
        <v>239</v>
      </c>
      <c r="AZ123" s="57">
        <f t="shared" si="350"/>
        <v>245</v>
      </c>
      <c r="BA123" s="57">
        <f t="shared" si="350"/>
        <v>225</v>
      </c>
      <c r="BB123" s="55">
        <f t="shared" si="350"/>
        <v>157</v>
      </c>
      <c r="BC123" s="55">
        <f t="shared" si="350"/>
        <v>132</v>
      </c>
      <c r="BD123" s="219">
        <f t="shared" si="350"/>
        <v>123</v>
      </c>
      <c r="BE123" s="219">
        <f t="shared" si="350"/>
        <v>119</v>
      </c>
      <c r="BF123" s="219">
        <f t="shared" si="350"/>
        <v>101</v>
      </c>
      <c r="BG123" s="284">
        <f t="shared" si="351"/>
        <v>58</v>
      </c>
      <c r="BH123" s="221">
        <f t="shared" si="352"/>
        <v>15</v>
      </c>
      <c r="BI123" s="221">
        <f t="shared" si="352"/>
        <v>-29</v>
      </c>
      <c r="BJ123" s="221">
        <f t="shared" si="353"/>
        <v>-168</v>
      </c>
      <c r="BK123" s="221">
        <f t="shared" si="354"/>
        <v>-280</v>
      </c>
      <c r="BL123" s="221">
        <f t="shared" si="355"/>
        <v>-304</v>
      </c>
      <c r="BM123" s="221">
        <f t="shared" si="356"/>
        <v>-391</v>
      </c>
      <c r="BN123" s="221">
        <f t="shared" si="357"/>
        <v>-733</v>
      </c>
      <c r="BO123" s="221">
        <f t="shared" si="358"/>
        <v>-810</v>
      </c>
      <c r="BP123" s="221">
        <f t="shared" si="359"/>
        <v>-869</v>
      </c>
      <c r="BQ123" s="221">
        <f t="shared" si="360"/>
        <v>-773</v>
      </c>
      <c r="BR123" s="302">
        <f t="shared" si="361"/>
        <v>-521</v>
      </c>
      <c r="BS123" s="340">
        <f t="shared" si="362"/>
        <v>-464</v>
      </c>
      <c r="BT123" s="221">
        <f t="shared" si="362"/>
        <v>-462</v>
      </c>
      <c r="BU123" s="221">
        <f t="shared" si="362"/>
        <v>-438</v>
      </c>
      <c r="BV123" s="221">
        <f t="shared" si="362"/>
        <v>-453</v>
      </c>
      <c r="BW123" s="302">
        <f t="shared" si="362"/>
        <v>-526</v>
      </c>
    </row>
    <row r="124" spans="1:75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/>
      <c r="AQ124" s="219"/>
      <c r="AR124" s="219"/>
      <c r="AS124" s="219"/>
      <c r="AT124" s="219"/>
      <c r="AU124" s="219"/>
      <c r="AV124" s="188"/>
      <c r="AW124" s="57">
        <f t="shared" si="349"/>
        <v>0</v>
      </c>
      <c r="AX124" s="57">
        <f t="shared" si="349"/>
        <v>0</v>
      </c>
      <c r="AY124" s="57">
        <f t="shared" si="350"/>
        <v>0</v>
      </c>
      <c r="AZ124" s="57">
        <f t="shared" si="350"/>
        <v>0</v>
      </c>
      <c r="BA124" s="57">
        <f t="shared" si="350"/>
        <v>0</v>
      </c>
      <c r="BB124" s="55">
        <f t="shared" si="350"/>
        <v>0</v>
      </c>
      <c r="BC124" s="55">
        <f t="shared" si="350"/>
        <v>0</v>
      </c>
      <c r="BD124" s="219">
        <f t="shared" si="350"/>
        <v>-9</v>
      </c>
      <c r="BE124" s="219">
        <f t="shared" si="350"/>
        <v>-9</v>
      </c>
      <c r="BF124" s="219">
        <f t="shared" si="350"/>
        <v>-9</v>
      </c>
      <c r="BG124" s="284">
        <f t="shared" si="351"/>
        <v>-7</v>
      </c>
      <c r="BH124" s="221">
        <f t="shared" si="352"/>
        <v>-5</v>
      </c>
      <c r="BI124" s="221">
        <f t="shared" si="352"/>
        <v>-2</v>
      </c>
      <c r="BJ124" s="221">
        <f t="shared" si="353"/>
        <v>-2</v>
      </c>
      <c r="BK124" s="221">
        <f t="shared" si="354"/>
        <v>-5</v>
      </c>
      <c r="BL124" s="221">
        <f t="shared" si="355"/>
        <v>-6</v>
      </c>
      <c r="BM124" s="221">
        <f t="shared" si="356"/>
        <v>-3</v>
      </c>
      <c r="BN124" s="221">
        <f t="shared" si="357"/>
        <v>-1</v>
      </c>
      <c r="BO124" s="221">
        <f t="shared" si="358"/>
        <v>0</v>
      </c>
      <c r="BP124" s="221">
        <f t="shared" si="359"/>
        <v>0</v>
      </c>
      <c r="BQ124" s="221">
        <f t="shared" si="360"/>
        <v>0</v>
      </c>
      <c r="BR124" s="302">
        <f t="shared" si="361"/>
        <v>0</v>
      </c>
      <c r="BS124" s="340">
        <f t="shared" si="362"/>
        <v>0</v>
      </c>
      <c r="BT124" s="221">
        <f t="shared" si="362"/>
        <v>0</v>
      </c>
      <c r="BU124" s="221">
        <f t="shared" si="362"/>
        <v>0</v>
      </c>
      <c r="BV124" s="221">
        <f t="shared" si="362"/>
        <v>0</v>
      </c>
      <c r="BW124" s="302">
        <f t="shared" si="362"/>
        <v>0</v>
      </c>
    </row>
    <row r="125" spans="1:75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/>
      <c r="AQ125" s="219"/>
      <c r="AR125" s="219"/>
      <c r="AS125" s="219"/>
      <c r="AT125" s="219"/>
      <c r="AU125" s="219"/>
      <c r="AV125" s="188"/>
      <c r="AW125" s="57">
        <f t="shared" si="349"/>
        <v>0</v>
      </c>
      <c r="AX125" s="57">
        <f t="shared" si="349"/>
        <v>0</v>
      </c>
      <c r="AY125" s="57">
        <f t="shared" si="350"/>
        <v>0</v>
      </c>
      <c r="AZ125" s="57">
        <f t="shared" si="350"/>
        <v>0</v>
      </c>
      <c r="BA125" s="57">
        <f t="shared" si="350"/>
        <v>0</v>
      </c>
      <c r="BB125" s="55">
        <f t="shared" si="350"/>
        <v>0</v>
      </c>
      <c r="BC125" s="55">
        <f t="shared" si="350"/>
        <v>0</v>
      </c>
      <c r="BD125" s="219">
        <f t="shared" si="350"/>
        <v>0</v>
      </c>
      <c r="BE125" s="219">
        <f t="shared" si="350"/>
        <v>0</v>
      </c>
      <c r="BF125" s="219">
        <f t="shared" si="350"/>
        <v>0</v>
      </c>
      <c r="BG125" s="284">
        <f t="shared" si="351"/>
        <v>0</v>
      </c>
      <c r="BH125" s="221">
        <f t="shared" si="352"/>
        <v>0</v>
      </c>
      <c r="BI125" s="221">
        <f t="shared" si="352"/>
        <v>0</v>
      </c>
      <c r="BJ125" s="221">
        <f t="shared" si="353"/>
        <v>0</v>
      </c>
      <c r="BK125" s="221">
        <f t="shared" si="354"/>
        <v>0</v>
      </c>
      <c r="BL125" s="221">
        <f t="shared" si="355"/>
        <v>0</v>
      </c>
      <c r="BM125" s="221">
        <f t="shared" si="356"/>
        <v>0</v>
      </c>
      <c r="BN125" s="221">
        <f t="shared" si="357"/>
        <v>0</v>
      </c>
      <c r="BO125" s="221">
        <f t="shared" si="358"/>
        <v>0</v>
      </c>
      <c r="BP125" s="221">
        <f t="shared" si="359"/>
        <v>0</v>
      </c>
      <c r="BQ125" s="221">
        <f t="shared" si="360"/>
        <v>0</v>
      </c>
      <c r="BR125" s="302">
        <f t="shared" si="361"/>
        <v>0</v>
      </c>
      <c r="BS125" s="340">
        <f t="shared" si="362"/>
        <v>0</v>
      </c>
      <c r="BT125" s="221">
        <f t="shared" si="362"/>
        <v>0</v>
      </c>
      <c r="BU125" s="221">
        <f t="shared" si="362"/>
        <v>0</v>
      </c>
      <c r="BV125" s="221">
        <f t="shared" si="362"/>
        <v>0</v>
      </c>
      <c r="BW125" s="302">
        <f t="shared" si="362"/>
        <v>0</v>
      </c>
    </row>
    <row r="126" spans="1:75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/>
      <c r="AQ126" s="219"/>
      <c r="AR126" s="219"/>
      <c r="AS126" s="219"/>
      <c r="AT126" s="219"/>
      <c r="AU126" s="219"/>
      <c r="AV126" s="188"/>
      <c r="AW126" s="57">
        <f t="shared" si="349"/>
        <v>0</v>
      </c>
      <c r="AX126" s="57">
        <f t="shared" si="349"/>
        <v>0</v>
      </c>
      <c r="AY126" s="57">
        <f t="shared" si="350"/>
        <v>0</v>
      </c>
      <c r="AZ126" s="57">
        <f t="shared" si="350"/>
        <v>0</v>
      </c>
      <c r="BA126" s="57">
        <f t="shared" si="350"/>
        <v>0</v>
      </c>
      <c r="BB126" s="55">
        <f t="shared" si="350"/>
        <v>0</v>
      </c>
      <c r="BC126" s="55">
        <f t="shared" si="350"/>
        <v>0</v>
      </c>
      <c r="BD126" s="219">
        <f t="shared" si="350"/>
        <v>0</v>
      </c>
      <c r="BE126" s="219">
        <f t="shared" si="350"/>
        <v>0</v>
      </c>
      <c r="BF126" s="219">
        <f t="shared" si="350"/>
        <v>0</v>
      </c>
      <c r="BG126" s="284">
        <f t="shared" si="351"/>
        <v>0</v>
      </c>
      <c r="BH126" s="221">
        <f t="shared" si="352"/>
        <v>0</v>
      </c>
      <c r="BI126" s="221">
        <f t="shared" si="352"/>
        <v>0</v>
      </c>
      <c r="BJ126" s="221">
        <f t="shared" si="353"/>
        <v>0</v>
      </c>
      <c r="BK126" s="221">
        <f t="shared" si="354"/>
        <v>0</v>
      </c>
      <c r="BL126" s="221">
        <f t="shared" si="355"/>
        <v>0</v>
      </c>
      <c r="BM126" s="221">
        <f t="shared" si="356"/>
        <v>0</v>
      </c>
      <c r="BN126" s="221">
        <f t="shared" si="357"/>
        <v>0</v>
      </c>
      <c r="BO126" s="221">
        <f t="shared" si="358"/>
        <v>0</v>
      </c>
      <c r="BP126" s="221">
        <f t="shared" si="359"/>
        <v>0</v>
      </c>
      <c r="BQ126" s="221">
        <f t="shared" si="360"/>
        <v>0</v>
      </c>
      <c r="BR126" s="302">
        <f t="shared" si="361"/>
        <v>0</v>
      </c>
      <c r="BS126" s="340">
        <f t="shared" si="362"/>
        <v>0</v>
      </c>
      <c r="BT126" s="221">
        <f t="shared" si="362"/>
        <v>0</v>
      </c>
      <c r="BU126" s="221">
        <f t="shared" si="362"/>
        <v>0</v>
      </c>
      <c r="BV126" s="221">
        <f t="shared" si="362"/>
        <v>0</v>
      </c>
      <c r="BW126" s="302">
        <f t="shared" si="362"/>
        <v>0</v>
      </c>
    </row>
    <row r="127" spans="1:75" x14ac:dyDescent="0.25">
      <c r="A127" s="4"/>
      <c r="B127" s="35" t="s">
        <v>46</v>
      </c>
      <c r="C127" s="118">
        <f t="shared" ref="C127:X127" si="363">SUM(C122:C126)</f>
        <v>239</v>
      </c>
      <c r="D127" s="57">
        <f t="shared" si="363"/>
        <v>261</v>
      </c>
      <c r="E127" s="57">
        <f t="shared" si="363"/>
        <v>312</v>
      </c>
      <c r="F127" s="57">
        <f t="shared" si="363"/>
        <v>329</v>
      </c>
      <c r="G127" s="57">
        <f t="shared" si="363"/>
        <v>320</v>
      </c>
      <c r="H127" s="57">
        <f t="shared" si="363"/>
        <v>265</v>
      </c>
      <c r="I127" s="57">
        <f t="shared" si="363"/>
        <v>257</v>
      </c>
      <c r="J127" s="57">
        <f t="shared" si="363"/>
        <v>234</v>
      </c>
      <c r="K127" s="57">
        <f t="shared" si="363"/>
        <v>237</v>
      </c>
      <c r="L127" s="57">
        <f t="shared" si="363"/>
        <v>218</v>
      </c>
      <c r="M127" s="57">
        <f t="shared" si="363"/>
        <v>179</v>
      </c>
      <c r="N127" s="188">
        <f t="shared" si="363"/>
        <v>156</v>
      </c>
      <c r="O127" s="57">
        <f t="shared" si="363"/>
        <v>145</v>
      </c>
      <c r="P127" s="57">
        <f t="shared" si="363"/>
        <v>99</v>
      </c>
      <c r="Q127" s="57">
        <f t="shared" si="363"/>
        <v>73</v>
      </c>
      <c r="R127" s="57">
        <f t="shared" si="363"/>
        <v>84</v>
      </c>
      <c r="S127" s="57">
        <f t="shared" si="363"/>
        <v>95</v>
      </c>
      <c r="T127" s="57">
        <f t="shared" si="363"/>
        <v>108</v>
      </c>
      <c r="U127" s="57">
        <f t="shared" si="363"/>
        <v>125</v>
      </c>
      <c r="V127" s="219">
        <f t="shared" si="363"/>
        <v>120</v>
      </c>
      <c r="W127" s="219">
        <f t="shared" si="363"/>
        <v>127</v>
      </c>
      <c r="X127" s="151">
        <f t="shared" si="363"/>
        <v>126</v>
      </c>
      <c r="Y127" s="219">
        <f t="shared" ref="Y127" si="364">SUM(Y122:Y126)</f>
        <v>128</v>
      </c>
      <c r="Z127" s="219">
        <f t="shared" ref="Z127:AG127" si="365">SUM(Z122:Z126)</f>
        <v>146</v>
      </c>
      <c r="AA127" s="219">
        <f t="shared" si="365"/>
        <v>176</v>
      </c>
      <c r="AB127" s="219">
        <f t="shared" si="365"/>
        <v>269</v>
      </c>
      <c r="AC127" s="219">
        <f t="shared" si="365"/>
        <v>358</v>
      </c>
      <c r="AD127" s="219">
        <f t="shared" si="365"/>
        <v>394</v>
      </c>
      <c r="AE127" s="219">
        <f t="shared" si="365"/>
        <v>489</v>
      </c>
      <c r="AF127" s="219">
        <f t="shared" si="365"/>
        <v>842</v>
      </c>
      <c r="AG127" s="219">
        <f t="shared" si="365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366">SUM(AK122:AK126)</f>
        <v>585</v>
      </c>
      <c r="AL127" s="219">
        <f t="shared" si="366"/>
        <v>603</v>
      </c>
      <c r="AM127" s="219">
        <f t="shared" si="366"/>
        <v>612</v>
      </c>
      <c r="AN127" s="219">
        <f t="shared" si="366"/>
        <v>720</v>
      </c>
      <c r="AO127" s="219">
        <v>879</v>
      </c>
      <c r="AP127" s="219">
        <f t="shared" si="366"/>
        <v>0</v>
      </c>
      <c r="AQ127" s="219">
        <f t="shared" si="366"/>
        <v>0</v>
      </c>
      <c r="AR127" s="219">
        <f t="shared" si="366"/>
        <v>0</v>
      </c>
      <c r="AS127" s="219">
        <f t="shared" si="366"/>
        <v>0</v>
      </c>
      <c r="AT127" s="219">
        <f>SUM(AT122:AT126)</f>
        <v>0</v>
      </c>
      <c r="AU127" s="219">
        <f>SUM(AU122:AU126)</f>
        <v>0</v>
      </c>
      <c r="AV127" s="188">
        <f>SUM(AV122:AV126)</f>
        <v>0</v>
      </c>
      <c r="AW127" s="57">
        <f t="shared" ref="AW127:BB127" si="367">SUM(AW122:AW126)</f>
        <v>94</v>
      </c>
      <c r="AX127" s="57">
        <f t="shared" si="367"/>
        <v>162</v>
      </c>
      <c r="AY127" s="57">
        <f t="shared" si="367"/>
        <v>239</v>
      </c>
      <c r="AZ127" s="57">
        <f t="shared" si="367"/>
        <v>245</v>
      </c>
      <c r="BA127" s="57">
        <f t="shared" si="367"/>
        <v>225</v>
      </c>
      <c r="BB127" s="55">
        <f t="shared" si="367"/>
        <v>157</v>
      </c>
      <c r="BC127" s="55">
        <f t="shared" ref="BC127:BF127" si="368">SUM(BC122:BC126)</f>
        <v>132</v>
      </c>
      <c r="BD127" s="219">
        <f t="shared" si="368"/>
        <v>114</v>
      </c>
      <c r="BE127" s="219">
        <f t="shared" si="368"/>
        <v>110</v>
      </c>
      <c r="BF127" s="219">
        <f t="shared" si="368"/>
        <v>92</v>
      </c>
      <c r="BG127" s="284">
        <f t="shared" ref="BG127:BH127" si="369">SUM(BG122:BG126)</f>
        <v>51</v>
      </c>
      <c r="BH127" s="221">
        <f t="shared" si="369"/>
        <v>10</v>
      </c>
      <c r="BI127" s="221">
        <f t="shared" ref="BI127:BR127" si="370">SUM(BI122:BI126)</f>
        <v>-31</v>
      </c>
      <c r="BJ127" s="221">
        <f t="shared" si="370"/>
        <v>-170</v>
      </c>
      <c r="BK127" s="221">
        <f t="shared" si="370"/>
        <v>-285</v>
      </c>
      <c r="BL127" s="221">
        <f t="shared" si="370"/>
        <v>-310</v>
      </c>
      <c r="BM127" s="221">
        <f t="shared" si="370"/>
        <v>-394</v>
      </c>
      <c r="BN127" s="221">
        <f t="shared" si="370"/>
        <v>-734</v>
      </c>
      <c r="BO127" s="221">
        <f t="shared" si="370"/>
        <v>-810</v>
      </c>
      <c r="BP127" s="221">
        <f t="shared" si="370"/>
        <v>-869</v>
      </c>
      <c r="BQ127" s="221">
        <f t="shared" si="370"/>
        <v>-773</v>
      </c>
      <c r="BR127" s="302">
        <f t="shared" si="370"/>
        <v>-521</v>
      </c>
      <c r="BS127" s="340">
        <f t="shared" ref="BS127:BT127" si="371">SUM(BS122:BS126)</f>
        <v>-464</v>
      </c>
      <c r="BT127" s="221">
        <f t="shared" si="371"/>
        <v>-462</v>
      </c>
      <c r="BU127" s="221">
        <f t="shared" ref="BU127:BW127" si="372">SUM(BU122:BU126)</f>
        <v>-438</v>
      </c>
      <c r="BV127" s="221">
        <f t="shared" si="372"/>
        <v>-453</v>
      </c>
      <c r="BW127" s="302">
        <f t="shared" si="372"/>
        <v>-526</v>
      </c>
    </row>
    <row r="128" spans="1:75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20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128"/>
      <c r="BS128" s="341"/>
      <c r="BT128" s="222"/>
      <c r="BU128" s="222"/>
      <c r="BV128" s="222"/>
      <c r="BW128" s="128"/>
    </row>
    <row r="129" spans="1:75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/>
      <c r="AQ129" s="330"/>
      <c r="AR129" s="330"/>
      <c r="AS129" s="330"/>
      <c r="AT129" s="330"/>
      <c r="AU129" s="330"/>
      <c r="AV129" s="203"/>
      <c r="AW129" s="189">
        <f t="shared" ref="AW129:AX133" si="373">C129-O129</f>
        <v>-10</v>
      </c>
      <c r="AX129" s="124">
        <f t="shared" si="373"/>
        <v>9</v>
      </c>
      <c r="AY129" s="57">
        <f t="shared" ref="AY129:BF133" si="374">IF(Q129=0,0,E129-Q129)</f>
        <v>0</v>
      </c>
      <c r="AZ129" s="57">
        <f t="shared" si="374"/>
        <v>0</v>
      </c>
      <c r="BA129" s="57">
        <f t="shared" si="374"/>
        <v>0</v>
      </c>
      <c r="BB129" s="55">
        <f t="shared" si="374"/>
        <v>0</v>
      </c>
      <c r="BC129" s="55">
        <f t="shared" si="374"/>
        <v>0</v>
      </c>
      <c r="BD129" s="219">
        <f t="shared" si="374"/>
        <v>0</v>
      </c>
      <c r="BE129" s="219">
        <f t="shared" si="374"/>
        <v>0</v>
      </c>
      <c r="BF129" s="219">
        <f t="shared" si="374"/>
        <v>0</v>
      </c>
      <c r="BG129" s="284">
        <f t="shared" ref="BG129:BG133" si="375">IF(Y129=0,0,M129-Y129)</f>
        <v>0</v>
      </c>
      <c r="BH129" s="221">
        <f t="shared" ref="BH129:BI133" si="376">IF(Z129=0,0,N129-Z129)</f>
        <v>0</v>
      </c>
      <c r="BI129" s="221">
        <f t="shared" si="376"/>
        <v>0</v>
      </c>
      <c r="BJ129" s="221">
        <f t="shared" ref="BJ129:BJ133" si="377">IF(AB129=0,0,P129-AB129)</f>
        <v>0</v>
      </c>
      <c r="BK129" s="221">
        <f t="shared" ref="BK129:BK133" si="378">IF(AC129=0,0,Q129-AC129)</f>
        <v>0</v>
      </c>
      <c r="BL129" s="221">
        <f t="shared" ref="BL129:BL133" si="379">IF(AD129=0,0,R129-AD129)</f>
        <v>0</v>
      </c>
      <c r="BM129" s="221">
        <f t="shared" ref="BM129:BM133" si="380">IF(AE129=0,0,S129-AE129)</f>
        <v>-35</v>
      </c>
      <c r="BN129" s="221">
        <f t="shared" ref="BN129:BN133" si="381">IF(AF129=0,0,T129-AF129)</f>
        <v>-19</v>
      </c>
      <c r="BO129" s="221">
        <f t="shared" ref="BO129:BO133" si="382">IF(AG129=0,0,U129-AG129)</f>
        <v>-9</v>
      </c>
      <c r="BP129" s="221">
        <f t="shared" ref="BP129:BP133" si="383">IF(AH129=0,0,V129-AH129)</f>
        <v>-31</v>
      </c>
      <c r="BQ129" s="221">
        <f t="shared" ref="BQ129:BQ133" si="384">IF(AI129=0,0,W129-AI129)</f>
        <v>-1</v>
      </c>
      <c r="BR129" s="302">
        <f t="shared" ref="BR129:BR133" si="385">IF(AJ129=0,0,X129-AJ129)</f>
        <v>-1</v>
      </c>
      <c r="BS129" s="340">
        <f t="shared" ref="BS129:BW133" si="386">IF(AK129=0,0,Y129-AK129)</f>
        <v>-9</v>
      </c>
      <c r="BT129" s="221">
        <f t="shared" si="386"/>
        <v>-20</v>
      </c>
      <c r="BU129" s="221">
        <f t="shared" si="386"/>
        <v>-15</v>
      </c>
      <c r="BV129" s="221">
        <f t="shared" si="386"/>
        <v>-32</v>
      </c>
      <c r="BW129" s="302">
        <f t="shared" si="386"/>
        <v>-40</v>
      </c>
    </row>
    <row r="130" spans="1:75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/>
      <c r="AQ130" s="330"/>
      <c r="AR130" s="330"/>
      <c r="AS130" s="330"/>
      <c r="AT130" s="330"/>
      <c r="AU130" s="330"/>
      <c r="AV130" s="203"/>
      <c r="AW130" s="190">
        <f t="shared" si="373"/>
        <v>0</v>
      </c>
      <c r="AX130" s="124">
        <f t="shared" si="373"/>
        <v>0</v>
      </c>
      <c r="AY130" s="57">
        <f t="shared" si="374"/>
        <v>0</v>
      </c>
      <c r="AZ130" s="57">
        <f t="shared" si="374"/>
        <v>0</v>
      </c>
      <c r="BA130" s="57">
        <f t="shared" si="374"/>
        <v>0</v>
      </c>
      <c r="BB130" s="55">
        <f t="shared" si="374"/>
        <v>0</v>
      </c>
      <c r="BC130" s="55">
        <f t="shared" si="374"/>
        <v>0</v>
      </c>
      <c r="BD130" s="219">
        <f t="shared" si="374"/>
        <v>0</v>
      </c>
      <c r="BE130" s="219">
        <f t="shared" si="374"/>
        <v>0</v>
      </c>
      <c r="BF130" s="219">
        <f t="shared" si="374"/>
        <v>0</v>
      </c>
      <c r="BG130" s="284">
        <f t="shared" si="375"/>
        <v>0</v>
      </c>
      <c r="BH130" s="221">
        <f t="shared" si="376"/>
        <v>0</v>
      </c>
      <c r="BI130" s="221">
        <f t="shared" si="376"/>
        <v>0</v>
      </c>
      <c r="BJ130" s="221">
        <f t="shared" si="377"/>
        <v>0</v>
      </c>
      <c r="BK130" s="221">
        <f t="shared" si="378"/>
        <v>0</v>
      </c>
      <c r="BL130" s="221">
        <f t="shared" si="379"/>
        <v>0</v>
      </c>
      <c r="BM130" s="221">
        <f t="shared" si="380"/>
        <v>0</v>
      </c>
      <c r="BN130" s="221">
        <f t="shared" si="381"/>
        <v>-8</v>
      </c>
      <c r="BO130" s="221">
        <f t="shared" si="382"/>
        <v>-4</v>
      </c>
      <c r="BP130" s="221">
        <f t="shared" si="383"/>
        <v>-12</v>
      </c>
      <c r="BQ130" s="221">
        <f t="shared" si="384"/>
        <v>0</v>
      </c>
      <c r="BR130" s="302">
        <f t="shared" si="385"/>
        <v>0</v>
      </c>
      <c r="BS130" s="340">
        <f t="shared" si="386"/>
        <v>0</v>
      </c>
      <c r="BT130" s="221">
        <f t="shared" si="386"/>
        <v>-1</v>
      </c>
      <c r="BU130" s="221">
        <f t="shared" si="386"/>
        <v>0</v>
      </c>
      <c r="BV130" s="221">
        <f t="shared" si="386"/>
        <v>0</v>
      </c>
      <c r="BW130" s="302">
        <f t="shared" si="386"/>
        <v>-2</v>
      </c>
    </row>
    <row r="131" spans="1:75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/>
      <c r="AQ131" s="330"/>
      <c r="AR131" s="330"/>
      <c r="AS131" s="330"/>
      <c r="AT131" s="330"/>
      <c r="AU131" s="330"/>
      <c r="AV131" s="203"/>
      <c r="AW131" s="190">
        <f t="shared" si="373"/>
        <v>2</v>
      </c>
      <c r="AX131" s="124">
        <f t="shared" si="373"/>
        <v>1</v>
      </c>
      <c r="AY131" s="57">
        <f t="shared" si="374"/>
        <v>0</v>
      </c>
      <c r="AZ131" s="57">
        <f t="shared" si="374"/>
        <v>0</v>
      </c>
      <c r="BA131" s="57">
        <f t="shared" si="374"/>
        <v>0</v>
      </c>
      <c r="BB131" s="55">
        <f t="shared" si="374"/>
        <v>0</v>
      </c>
      <c r="BC131" s="55">
        <f t="shared" si="374"/>
        <v>0</v>
      </c>
      <c r="BD131" s="219">
        <f t="shared" si="374"/>
        <v>0</v>
      </c>
      <c r="BE131" s="219">
        <f t="shared" si="374"/>
        <v>0</v>
      </c>
      <c r="BF131" s="219">
        <f t="shared" si="374"/>
        <v>0</v>
      </c>
      <c r="BG131" s="284">
        <f t="shared" si="375"/>
        <v>0</v>
      </c>
      <c r="BH131" s="221">
        <f t="shared" si="376"/>
        <v>0</v>
      </c>
      <c r="BI131" s="221">
        <f t="shared" si="376"/>
        <v>-2</v>
      </c>
      <c r="BJ131" s="221">
        <f t="shared" si="377"/>
        <v>-1</v>
      </c>
      <c r="BK131" s="221">
        <f t="shared" si="378"/>
        <v>0</v>
      </c>
      <c r="BL131" s="221">
        <f t="shared" si="379"/>
        <v>0</v>
      </c>
      <c r="BM131" s="221">
        <f t="shared" si="380"/>
        <v>0</v>
      </c>
      <c r="BN131" s="221">
        <f t="shared" si="381"/>
        <v>0</v>
      </c>
      <c r="BO131" s="221">
        <f t="shared" si="382"/>
        <v>0</v>
      </c>
      <c r="BP131" s="221">
        <f t="shared" si="383"/>
        <v>0</v>
      </c>
      <c r="BQ131" s="221">
        <f t="shared" si="384"/>
        <v>0</v>
      </c>
      <c r="BR131" s="302">
        <f t="shared" si="385"/>
        <v>0</v>
      </c>
      <c r="BS131" s="340">
        <f t="shared" si="386"/>
        <v>0</v>
      </c>
      <c r="BT131" s="221">
        <f t="shared" si="386"/>
        <v>-3</v>
      </c>
      <c r="BU131" s="221">
        <f t="shared" si="386"/>
        <v>1</v>
      </c>
      <c r="BV131" s="221">
        <f t="shared" si="386"/>
        <v>-3</v>
      </c>
      <c r="BW131" s="302">
        <f t="shared" si="386"/>
        <v>-5</v>
      </c>
    </row>
    <row r="132" spans="1:75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/>
      <c r="AQ132" s="330"/>
      <c r="AR132" s="330"/>
      <c r="AS132" s="330"/>
      <c r="AT132" s="330"/>
      <c r="AU132" s="330"/>
      <c r="AV132" s="203"/>
      <c r="AW132" s="190">
        <f t="shared" si="373"/>
        <v>1</v>
      </c>
      <c r="AX132" s="124">
        <f t="shared" si="373"/>
        <v>0</v>
      </c>
      <c r="AY132" s="57">
        <f t="shared" si="374"/>
        <v>0</v>
      </c>
      <c r="AZ132" s="57">
        <f t="shared" si="374"/>
        <v>0</v>
      </c>
      <c r="BA132" s="57">
        <f t="shared" si="374"/>
        <v>0</v>
      </c>
      <c r="BB132" s="55">
        <f t="shared" si="374"/>
        <v>0</v>
      </c>
      <c r="BC132" s="55">
        <f t="shared" si="374"/>
        <v>0</v>
      </c>
      <c r="BD132" s="219">
        <f t="shared" si="374"/>
        <v>-1</v>
      </c>
      <c r="BE132" s="219">
        <f t="shared" si="374"/>
        <v>0</v>
      </c>
      <c r="BF132" s="219">
        <f t="shared" si="374"/>
        <v>0</v>
      </c>
      <c r="BG132" s="284">
        <f t="shared" si="375"/>
        <v>0</v>
      </c>
      <c r="BH132" s="221">
        <f t="shared" si="376"/>
        <v>0</v>
      </c>
      <c r="BI132" s="221">
        <f t="shared" si="376"/>
        <v>0</v>
      </c>
      <c r="BJ132" s="221">
        <f t="shared" si="377"/>
        <v>-1</v>
      </c>
      <c r="BK132" s="221">
        <f t="shared" si="378"/>
        <v>-2</v>
      </c>
      <c r="BL132" s="221">
        <f t="shared" si="379"/>
        <v>-1</v>
      </c>
      <c r="BM132" s="221">
        <f t="shared" si="380"/>
        <v>0</v>
      </c>
      <c r="BN132" s="221">
        <f t="shared" si="381"/>
        <v>0</v>
      </c>
      <c r="BO132" s="221">
        <f t="shared" si="382"/>
        <v>0</v>
      </c>
      <c r="BP132" s="221">
        <f t="shared" si="383"/>
        <v>0</v>
      </c>
      <c r="BQ132" s="221">
        <f t="shared" si="384"/>
        <v>0</v>
      </c>
      <c r="BR132" s="302">
        <f t="shared" si="385"/>
        <v>0</v>
      </c>
      <c r="BS132" s="340">
        <f t="shared" si="386"/>
        <v>0</v>
      </c>
      <c r="BT132" s="221">
        <f t="shared" si="386"/>
        <v>-1</v>
      </c>
      <c r="BU132" s="221">
        <f t="shared" si="386"/>
        <v>0</v>
      </c>
      <c r="BV132" s="221">
        <f t="shared" si="386"/>
        <v>0</v>
      </c>
      <c r="BW132" s="302">
        <f t="shared" si="386"/>
        <v>0</v>
      </c>
    </row>
    <row r="133" spans="1:75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/>
      <c r="AQ133" s="330"/>
      <c r="AR133" s="330"/>
      <c r="AS133" s="330"/>
      <c r="AT133" s="330"/>
      <c r="AU133" s="330"/>
      <c r="AV133" s="203"/>
      <c r="AW133" s="190">
        <f t="shared" si="373"/>
        <v>0</v>
      </c>
      <c r="AX133" s="124">
        <f t="shared" si="373"/>
        <v>0</v>
      </c>
      <c r="AY133" s="57">
        <f t="shared" si="374"/>
        <v>0</v>
      </c>
      <c r="AZ133" s="57">
        <f t="shared" si="374"/>
        <v>0</v>
      </c>
      <c r="BA133" s="57">
        <f t="shared" si="374"/>
        <v>0</v>
      </c>
      <c r="BB133" s="55">
        <f t="shared" si="374"/>
        <v>0</v>
      </c>
      <c r="BC133" s="55">
        <f t="shared" si="374"/>
        <v>0</v>
      </c>
      <c r="BD133" s="219">
        <f t="shared" si="374"/>
        <v>0</v>
      </c>
      <c r="BE133" s="219">
        <f t="shared" si="374"/>
        <v>0</v>
      </c>
      <c r="BF133" s="219">
        <f t="shared" si="374"/>
        <v>0</v>
      </c>
      <c r="BG133" s="284">
        <f t="shared" si="375"/>
        <v>0</v>
      </c>
      <c r="BH133" s="221">
        <f t="shared" si="376"/>
        <v>0</v>
      </c>
      <c r="BI133" s="221">
        <f t="shared" si="376"/>
        <v>0</v>
      </c>
      <c r="BJ133" s="221">
        <f t="shared" si="377"/>
        <v>0</v>
      </c>
      <c r="BK133" s="221">
        <f t="shared" si="378"/>
        <v>0</v>
      </c>
      <c r="BL133" s="221">
        <f t="shared" si="379"/>
        <v>0</v>
      </c>
      <c r="BM133" s="221">
        <f t="shared" si="380"/>
        <v>0</v>
      </c>
      <c r="BN133" s="221">
        <f t="shared" si="381"/>
        <v>0</v>
      </c>
      <c r="BO133" s="221">
        <f t="shared" si="382"/>
        <v>0</v>
      </c>
      <c r="BP133" s="221">
        <f t="shared" si="383"/>
        <v>0</v>
      </c>
      <c r="BQ133" s="221">
        <f t="shared" si="384"/>
        <v>0</v>
      </c>
      <c r="BR133" s="302">
        <f t="shared" si="385"/>
        <v>0</v>
      </c>
      <c r="BS133" s="340">
        <f t="shared" si="386"/>
        <v>0</v>
      </c>
      <c r="BT133" s="221">
        <f t="shared" si="386"/>
        <v>0</v>
      </c>
      <c r="BU133" s="221">
        <f t="shared" si="386"/>
        <v>0</v>
      </c>
      <c r="BV133" s="221">
        <f t="shared" si="386"/>
        <v>0</v>
      </c>
      <c r="BW133" s="302">
        <f t="shared" si="386"/>
        <v>0</v>
      </c>
    </row>
    <row r="134" spans="1:75" x14ac:dyDescent="0.25">
      <c r="A134" s="4"/>
      <c r="B134" s="35" t="s">
        <v>46</v>
      </c>
      <c r="C134" s="126">
        <f t="shared" ref="C134:Z134" si="387">SUM(C129:C133)</f>
        <v>11</v>
      </c>
      <c r="D134" s="124">
        <f t="shared" si="387"/>
        <v>10</v>
      </c>
      <c r="E134" s="124">
        <f t="shared" si="387"/>
        <v>11</v>
      </c>
      <c r="F134" s="124">
        <f t="shared" si="387"/>
        <v>16</v>
      </c>
      <c r="G134" s="124">
        <f t="shared" si="387"/>
        <v>39</v>
      </c>
      <c r="H134" s="124">
        <f t="shared" si="387"/>
        <v>25</v>
      </c>
      <c r="I134" s="124">
        <f t="shared" si="387"/>
        <v>8</v>
      </c>
      <c r="J134" s="124">
        <f t="shared" si="387"/>
        <v>18</v>
      </c>
      <c r="K134" s="124">
        <f t="shared" si="387"/>
        <v>3</v>
      </c>
      <c r="L134" s="124">
        <f t="shared" si="387"/>
        <v>8</v>
      </c>
      <c r="M134" s="124">
        <f t="shared" si="387"/>
        <v>5</v>
      </c>
      <c r="N134" s="203">
        <f t="shared" si="387"/>
        <v>14</v>
      </c>
      <c r="O134" s="124">
        <f t="shared" si="387"/>
        <v>18</v>
      </c>
      <c r="P134" s="176">
        <f t="shared" si="387"/>
        <v>0</v>
      </c>
      <c r="Q134" s="176">
        <f t="shared" si="387"/>
        <v>0</v>
      </c>
      <c r="R134" s="176">
        <f t="shared" si="387"/>
        <v>0</v>
      </c>
      <c r="S134" s="124">
        <f t="shared" si="387"/>
        <v>0</v>
      </c>
      <c r="T134" s="124">
        <f t="shared" si="387"/>
        <v>0</v>
      </c>
      <c r="U134" s="124">
        <f t="shared" si="387"/>
        <v>0</v>
      </c>
      <c r="V134" s="190">
        <f t="shared" si="387"/>
        <v>3</v>
      </c>
      <c r="W134" s="190">
        <f t="shared" si="387"/>
        <v>0</v>
      </c>
      <c r="X134" s="196">
        <f t="shared" si="387"/>
        <v>0</v>
      </c>
      <c r="Y134" s="190">
        <f t="shared" si="387"/>
        <v>0</v>
      </c>
      <c r="Z134" s="190">
        <f t="shared" si="387"/>
        <v>0</v>
      </c>
      <c r="AA134" s="190">
        <f t="shared" ref="AA134:AL134" si="388">SUM(AA129:AA133)</f>
        <v>2</v>
      </c>
      <c r="AB134" s="190">
        <f t="shared" si="388"/>
        <v>2</v>
      </c>
      <c r="AC134" s="190">
        <f t="shared" si="388"/>
        <v>2</v>
      </c>
      <c r="AD134" s="190">
        <f t="shared" si="388"/>
        <v>1</v>
      </c>
      <c r="AE134" s="190">
        <f t="shared" si="388"/>
        <v>35</v>
      </c>
      <c r="AF134" s="190">
        <f t="shared" si="388"/>
        <v>27</v>
      </c>
      <c r="AG134" s="190">
        <f t="shared" si="388"/>
        <v>13</v>
      </c>
      <c r="AH134" s="190">
        <f t="shared" si="388"/>
        <v>43</v>
      </c>
      <c r="AI134" s="190">
        <f t="shared" si="388"/>
        <v>1</v>
      </c>
      <c r="AJ134" s="203">
        <f t="shared" si="388"/>
        <v>1</v>
      </c>
      <c r="AK134" s="330">
        <f t="shared" si="388"/>
        <v>9</v>
      </c>
      <c r="AL134" s="330">
        <f t="shared" si="388"/>
        <v>25</v>
      </c>
      <c r="AM134" s="330">
        <f t="shared" ref="AM134:BR134" si="389">SUM(AM129:AM133)</f>
        <v>16</v>
      </c>
      <c r="AN134" s="330">
        <f t="shared" si="389"/>
        <v>36</v>
      </c>
      <c r="AO134" s="330">
        <f t="shared" ref="AO134" si="390">SUM(AO129:AO133)</f>
        <v>47</v>
      </c>
      <c r="AP134" s="330">
        <f t="shared" si="389"/>
        <v>0</v>
      </c>
      <c r="AQ134" s="330">
        <f t="shared" si="389"/>
        <v>0</v>
      </c>
      <c r="AR134" s="330">
        <f t="shared" si="389"/>
        <v>0</v>
      </c>
      <c r="AS134" s="330">
        <f t="shared" si="389"/>
        <v>0</v>
      </c>
      <c r="AT134" s="330">
        <f t="shared" si="389"/>
        <v>0</v>
      </c>
      <c r="AU134" s="330">
        <f t="shared" si="389"/>
        <v>0</v>
      </c>
      <c r="AV134" s="330">
        <f t="shared" si="389"/>
        <v>0</v>
      </c>
      <c r="AW134" s="330">
        <f t="shared" si="389"/>
        <v>-7</v>
      </c>
      <c r="AX134" s="330">
        <f t="shared" si="389"/>
        <v>10</v>
      </c>
      <c r="AY134" s="330">
        <f t="shared" si="389"/>
        <v>0</v>
      </c>
      <c r="AZ134" s="330">
        <f t="shared" si="389"/>
        <v>0</v>
      </c>
      <c r="BA134" s="330">
        <f t="shared" si="389"/>
        <v>0</v>
      </c>
      <c r="BB134" s="330">
        <f t="shared" si="389"/>
        <v>0</v>
      </c>
      <c r="BC134" s="330">
        <f t="shared" si="389"/>
        <v>0</v>
      </c>
      <c r="BD134" s="330">
        <f t="shared" si="389"/>
        <v>-1</v>
      </c>
      <c r="BE134" s="330">
        <f t="shared" si="389"/>
        <v>0</v>
      </c>
      <c r="BF134" s="330">
        <f t="shared" si="389"/>
        <v>0</v>
      </c>
      <c r="BG134" s="330">
        <f t="shared" si="389"/>
        <v>0</v>
      </c>
      <c r="BH134" s="330">
        <f t="shared" si="389"/>
        <v>0</v>
      </c>
      <c r="BI134" s="330">
        <f t="shared" si="389"/>
        <v>-2</v>
      </c>
      <c r="BJ134" s="330">
        <f t="shared" si="389"/>
        <v>-2</v>
      </c>
      <c r="BK134" s="330">
        <f t="shared" si="389"/>
        <v>-2</v>
      </c>
      <c r="BL134" s="330">
        <f t="shared" si="389"/>
        <v>-1</v>
      </c>
      <c r="BM134" s="330">
        <f t="shared" si="389"/>
        <v>-35</v>
      </c>
      <c r="BN134" s="330">
        <f t="shared" si="389"/>
        <v>-27</v>
      </c>
      <c r="BO134" s="330">
        <f t="shared" si="389"/>
        <v>-13</v>
      </c>
      <c r="BP134" s="330">
        <f t="shared" si="389"/>
        <v>-43</v>
      </c>
      <c r="BQ134" s="330">
        <f t="shared" si="389"/>
        <v>-1</v>
      </c>
      <c r="BR134" s="330">
        <f t="shared" si="389"/>
        <v>-1</v>
      </c>
      <c r="BS134" s="126">
        <f t="shared" ref="BS134:BT134" si="391">SUM(BS129:BS133)</f>
        <v>-9</v>
      </c>
      <c r="BT134" s="330">
        <f t="shared" si="391"/>
        <v>-25</v>
      </c>
      <c r="BU134" s="330">
        <f t="shared" ref="BU134:BW134" si="392">SUM(BU129:BU133)</f>
        <v>-14</v>
      </c>
      <c r="BV134" s="330">
        <f t="shared" si="392"/>
        <v>-35</v>
      </c>
      <c r="BW134" s="125">
        <f t="shared" si="392"/>
        <v>-47</v>
      </c>
    </row>
    <row r="135" spans="1:75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22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128"/>
      <c r="BS135" s="341"/>
      <c r="BT135" s="222"/>
      <c r="BU135" s="222"/>
      <c r="BV135" s="222"/>
      <c r="BW135" s="128"/>
    </row>
    <row r="136" spans="1:75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/>
      <c r="AQ136" s="191"/>
      <c r="AR136" s="191"/>
      <c r="AS136" s="191"/>
      <c r="AT136" s="191"/>
      <c r="AU136" s="191"/>
      <c r="AV136" s="205"/>
      <c r="AW136" s="191">
        <f t="shared" ref="AW136:AX140" si="393">C136-O136</f>
        <v>109</v>
      </c>
      <c r="AX136" s="132">
        <f t="shared" si="393"/>
        <v>430</v>
      </c>
      <c r="AY136" s="57">
        <f t="shared" ref="AY136:BF140" si="394">IF(Q136=0,0,E136-Q136)</f>
        <v>562</v>
      </c>
      <c r="AZ136" s="57">
        <f t="shared" si="394"/>
        <v>625</v>
      </c>
      <c r="BA136" s="57">
        <f t="shared" si="394"/>
        <v>649</v>
      </c>
      <c r="BB136" s="55">
        <f t="shared" si="394"/>
        <v>583</v>
      </c>
      <c r="BC136" s="55">
        <f t="shared" si="394"/>
        <v>471</v>
      </c>
      <c r="BD136" s="219">
        <f t="shared" si="394"/>
        <v>504</v>
      </c>
      <c r="BE136" s="219">
        <f t="shared" si="394"/>
        <v>252</v>
      </c>
      <c r="BF136" s="219">
        <f t="shared" si="394"/>
        <v>193</v>
      </c>
      <c r="BG136" s="284">
        <f t="shared" ref="BG136:BG140" si="395">IF(Y136=0,0,M136-Y136)</f>
        <v>314</v>
      </c>
      <c r="BH136" s="221">
        <f t="shared" ref="BH136:BI140" si="396">IF(Z136=0,0,N136-Z136)</f>
        <v>388</v>
      </c>
      <c r="BI136" s="221">
        <f t="shared" si="396"/>
        <v>270</v>
      </c>
      <c r="BJ136" s="221">
        <f t="shared" ref="BJ136:BJ140" si="397">IF(AB136=0,0,P136-AB136)</f>
        <v>26</v>
      </c>
      <c r="BK136" s="221">
        <f t="shared" ref="BK136:BK140" si="398">IF(AC136=0,0,Q136-AC136)</f>
        <v>-63</v>
      </c>
      <c r="BL136" s="221">
        <f t="shared" ref="BL136:BL140" si="399">IF(AD136=0,0,R136-AD136)</f>
        <v>-198</v>
      </c>
      <c r="BM136" s="221">
        <f t="shared" ref="BM136:BM140" si="400">IF(AE136=0,0,S136-AE136)</f>
        <v>-602</v>
      </c>
      <c r="BN136" s="221">
        <f t="shared" ref="BN136:BN140" si="401">IF(AF136=0,0,T136-AF136)</f>
        <v>-589</v>
      </c>
      <c r="BO136" s="221">
        <f t="shared" ref="BO136:BO140" si="402">IF(AG136=0,0,U136-AG136)</f>
        <v>-412</v>
      </c>
      <c r="BP136" s="221">
        <f t="shared" ref="BP136:BP140" si="403">IF(AH136=0,0,V136-AH136)</f>
        <v>-427</v>
      </c>
      <c r="BQ136" s="221">
        <f t="shared" ref="BQ136:BQ140" si="404">IF(AI136=0,0,W136-AI136)</f>
        <v>-225</v>
      </c>
      <c r="BR136" s="302">
        <f t="shared" ref="BR136:BR140" si="405">IF(AJ136=0,0,X136-AJ136)</f>
        <v>-176</v>
      </c>
      <c r="BS136" s="340">
        <f t="shared" ref="BS136:BW140" si="406">IF(AK136=0,0,Y136-AK136)</f>
        <v>-280</v>
      </c>
      <c r="BT136" s="221">
        <f t="shared" si="406"/>
        <v>-363</v>
      </c>
      <c r="BU136" s="221">
        <f t="shared" si="406"/>
        <v>-319</v>
      </c>
      <c r="BV136" s="221">
        <f t="shared" si="406"/>
        <v>-441</v>
      </c>
      <c r="BW136" s="302">
        <f t="shared" si="406"/>
        <v>-417</v>
      </c>
    </row>
    <row r="137" spans="1:75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/>
      <c r="AQ137" s="191"/>
      <c r="AR137" s="191"/>
      <c r="AS137" s="191"/>
      <c r="AT137" s="191"/>
      <c r="AU137" s="191"/>
      <c r="AV137" s="205"/>
      <c r="AW137" s="191">
        <f t="shared" si="393"/>
        <v>35</v>
      </c>
      <c r="AX137" s="132">
        <f t="shared" si="393"/>
        <v>71</v>
      </c>
      <c r="AY137" s="57">
        <f t="shared" si="394"/>
        <v>193</v>
      </c>
      <c r="AZ137" s="57">
        <f t="shared" si="394"/>
        <v>197</v>
      </c>
      <c r="BA137" s="57">
        <f t="shared" si="394"/>
        <v>215</v>
      </c>
      <c r="BB137" s="55">
        <f t="shared" si="394"/>
        <v>255</v>
      </c>
      <c r="BC137" s="55">
        <f t="shared" si="394"/>
        <v>276</v>
      </c>
      <c r="BD137" s="219">
        <f t="shared" si="394"/>
        <v>226</v>
      </c>
      <c r="BE137" s="219">
        <f t="shared" si="394"/>
        <v>179</v>
      </c>
      <c r="BF137" s="219">
        <f t="shared" si="394"/>
        <v>124</v>
      </c>
      <c r="BG137" s="284">
        <f t="shared" si="395"/>
        <v>57</v>
      </c>
      <c r="BH137" s="221">
        <f t="shared" si="396"/>
        <v>64</v>
      </c>
      <c r="BI137" s="221">
        <f t="shared" si="396"/>
        <v>76</v>
      </c>
      <c r="BJ137" s="221">
        <f t="shared" si="397"/>
        <v>35</v>
      </c>
      <c r="BK137" s="221">
        <f t="shared" si="398"/>
        <v>8</v>
      </c>
      <c r="BL137" s="221">
        <f t="shared" si="399"/>
        <v>-29</v>
      </c>
      <c r="BM137" s="221">
        <f t="shared" si="400"/>
        <v>-69</v>
      </c>
      <c r="BN137" s="221">
        <f t="shared" si="401"/>
        <v>-133</v>
      </c>
      <c r="BO137" s="221">
        <f t="shared" si="402"/>
        <v>-105</v>
      </c>
      <c r="BP137" s="221">
        <f t="shared" si="403"/>
        <v>-46</v>
      </c>
      <c r="BQ137" s="221">
        <f t="shared" si="404"/>
        <v>-31</v>
      </c>
      <c r="BR137" s="302">
        <f t="shared" si="405"/>
        <v>-11</v>
      </c>
      <c r="BS137" s="340">
        <f t="shared" si="406"/>
        <v>34</v>
      </c>
      <c r="BT137" s="221">
        <f t="shared" si="406"/>
        <v>8</v>
      </c>
      <c r="BU137" s="221">
        <f t="shared" si="406"/>
        <v>-13</v>
      </c>
      <c r="BV137" s="221">
        <f t="shared" si="406"/>
        <v>-10</v>
      </c>
      <c r="BW137" s="302">
        <f t="shared" si="406"/>
        <v>-59</v>
      </c>
    </row>
    <row r="138" spans="1:75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/>
      <c r="AQ138" s="191"/>
      <c r="AR138" s="191"/>
      <c r="AS138" s="191"/>
      <c r="AT138" s="191"/>
      <c r="AU138" s="191"/>
      <c r="AV138" s="205"/>
      <c r="AW138" s="191">
        <f t="shared" si="393"/>
        <v>-5</v>
      </c>
      <c r="AX138" s="132">
        <f t="shared" si="393"/>
        <v>1</v>
      </c>
      <c r="AY138" s="57">
        <f t="shared" si="394"/>
        <v>-2</v>
      </c>
      <c r="AZ138" s="57">
        <f t="shared" si="394"/>
        <v>-4</v>
      </c>
      <c r="BA138" s="57">
        <f t="shared" si="394"/>
        <v>-1</v>
      </c>
      <c r="BB138" s="55">
        <f t="shared" si="394"/>
        <v>-7</v>
      </c>
      <c r="BC138" s="55">
        <f t="shared" si="394"/>
        <v>0</v>
      </c>
      <c r="BD138" s="219">
        <f t="shared" si="394"/>
        <v>-20</v>
      </c>
      <c r="BE138" s="219">
        <f t="shared" si="394"/>
        <v>-26</v>
      </c>
      <c r="BF138" s="219">
        <f t="shared" si="394"/>
        <v>-18</v>
      </c>
      <c r="BG138" s="284">
        <f t="shared" si="395"/>
        <v>-21</v>
      </c>
      <c r="BH138" s="221">
        <f t="shared" si="396"/>
        <v>-17</v>
      </c>
      <c r="BI138" s="221">
        <f t="shared" si="396"/>
        <v>-23</v>
      </c>
      <c r="BJ138" s="221">
        <f t="shared" si="397"/>
        <v>-33</v>
      </c>
      <c r="BK138" s="221">
        <f t="shared" si="398"/>
        <v>-28</v>
      </c>
      <c r="BL138" s="221">
        <f t="shared" si="399"/>
        <v>-25</v>
      </c>
      <c r="BM138" s="221">
        <f t="shared" si="400"/>
        <v>-19</v>
      </c>
      <c r="BN138" s="221">
        <f t="shared" si="401"/>
        <v>-17</v>
      </c>
      <c r="BO138" s="221">
        <f t="shared" si="402"/>
        <v>-19</v>
      </c>
      <c r="BP138" s="221">
        <f t="shared" si="403"/>
        <v>7</v>
      </c>
      <c r="BQ138" s="221">
        <f t="shared" si="404"/>
        <v>6</v>
      </c>
      <c r="BR138" s="302">
        <f t="shared" si="405"/>
        <v>-2</v>
      </c>
      <c r="BS138" s="340">
        <f t="shared" si="406"/>
        <v>0</v>
      </c>
      <c r="BT138" s="221">
        <f t="shared" si="406"/>
        <v>-9</v>
      </c>
      <c r="BU138" s="221">
        <f t="shared" si="406"/>
        <v>0</v>
      </c>
      <c r="BV138" s="221">
        <f t="shared" si="406"/>
        <v>3</v>
      </c>
      <c r="BW138" s="302">
        <f t="shared" si="406"/>
        <v>1</v>
      </c>
    </row>
    <row r="139" spans="1:75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/>
      <c r="AQ139" s="191"/>
      <c r="AR139" s="191"/>
      <c r="AS139" s="191"/>
      <c r="AT139" s="191"/>
      <c r="AU139" s="191"/>
      <c r="AV139" s="205"/>
      <c r="AW139" s="191">
        <f t="shared" si="393"/>
        <v>1</v>
      </c>
      <c r="AX139" s="132">
        <f t="shared" si="393"/>
        <v>1</v>
      </c>
      <c r="AY139" s="57">
        <f t="shared" si="394"/>
        <v>0</v>
      </c>
      <c r="AZ139" s="57">
        <f t="shared" si="394"/>
        <v>0</v>
      </c>
      <c r="BA139" s="57">
        <f t="shared" si="394"/>
        <v>0</v>
      </c>
      <c r="BB139" s="55">
        <f t="shared" si="394"/>
        <v>-2</v>
      </c>
      <c r="BC139" s="55">
        <f t="shared" si="394"/>
        <v>0</v>
      </c>
      <c r="BD139" s="219">
        <f t="shared" si="394"/>
        <v>-1</v>
      </c>
      <c r="BE139" s="219">
        <f t="shared" si="394"/>
        <v>0</v>
      </c>
      <c r="BF139" s="219">
        <f t="shared" si="394"/>
        <v>-1</v>
      </c>
      <c r="BG139" s="284">
        <f t="shared" si="395"/>
        <v>0</v>
      </c>
      <c r="BH139" s="221">
        <f t="shared" si="396"/>
        <v>-2</v>
      </c>
      <c r="BI139" s="221">
        <f t="shared" si="396"/>
        <v>-1</v>
      </c>
      <c r="BJ139" s="221">
        <f t="shared" si="397"/>
        <v>-1</v>
      </c>
      <c r="BK139" s="221">
        <f t="shared" si="398"/>
        <v>-1</v>
      </c>
      <c r="BL139" s="221">
        <f t="shared" si="399"/>
        <v>-1</v>
      </c>
      <c r="BM139" s="221">
        <f t="shared" si="400"/>
        <v>-1</v>
      </c>
      <c r="BN139" s="221">
        <f t="shared" si="401"/>
        <v>1</v>
      </c>
      <c r="BO139" s="221">
        <f t="shared" si="402"/>
        <v>0</v>
      </c>
      <c r="BP139" s="221">
        <f t="shared" si="403"/>
        <v>2</v>
      </c>
      <c r="BQ139" s="221">
        <f t="shared" si="404"/>
        <v>1</v>
      </c>
      <c r="BR139" s="302">
        <f t="shared" si="405"/>
        <v>2</v>
      </c>
      <c r="BS139" s="340">
        <f t="shared" si="406"/>
        <v>2</v>
      </c>
      <c r="BT139" s="221">
        <f t="shared" si="406"/>
        <v>1</v>
      </c>
      <c r="BU139" s="221">
        <f t="shared" si="406"/>
        <v>-1</v>
      </c>
      <c r="BV139" s="221">
        <f t="shared" si="406"/>
        <v>0</v>
      </c>
      <c r="BW139" s="302">
        <f t="shared" si="406"/>
        <v>0</v>
      </c>
    </row>
    <row r="140" spans="1:75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191"/>
      <c r="AQ140" s="191"/>
      <c r="AR140" s="191"/>
      <c r="AS140" s="191"/>
      <c r="AT140" s="191"/>
      <c r="AU140" s="191"/>
      <c r="AV140" s="205"/>
      <c r="AW140" s="191">
        <f t="shared" si="393"/>
        <v>0</v>
      </c>
      <c r="AX140" s="132">
        <f t="shared" si="393"/>
        <v>0</v>
      </c>
      <c r="AY140" s="57">
        <f t="shared" si="394"/>
        <v>0</v>
      </c>
      <c r="AZ140" s="57">
        <f t="shared" si="394"/>
        <v>0</v>
      </c>
      <c r="BA140" s="57">
        <f t="shared" si="394"/>
        <v>0</v>
      </c>
      <c r="BB140" s="55">
        <f t="shared" si="394"/>
        <v>0</v>
      </c>
      <c r="BC140" s="55">
        <f t="shared" si="394"/>
        <v>0</v>
      </c>
      <c r="BD140" s="219">
        <f t="shared" si="394"/>
        <v>0</v>
      </c>
      <c r="BE140" s="219">
        <f t="shared" si="394"/>
        <v>0</v>
      </c>
      <c r="BF140" s="219">
        <f t="shared" si="394"/>
        <v>0</v>
      </c>
      <c r="BG140" s="284">
        <f t="shared" si="395"/>
        <v>0</v>
      </c>
      <c r="BH140" s="221">
        <f t="shared" si="396"/>
        <v>0</v>
      </c>
      <c r="BI140" s="221">
        <f t="shared" si="396"/>
        <v>0</v>
      </c>
      <c r="BJ140" s="221">
        <f t="shared" si="397"/>
        <v>0</v>
      </c>
      <c r="BK140" s="221">
        <f t="shared" si="398"/>
        <v>0</v>
      </c>
      <c r="BL140" s="221">
        <f t="shared" si="399"/>
        <v>0</v>
      </c>
      <c r="BM140" s="221">
        <f t="shared" si="400"/>
        <v>0</v>
      </c>
      <c r="BN140" s="221">
        <f t="shared" si="401"/>
        <v>0</v>
      </c>
      <c r="BO140" s="221">
        <f t="shared" si="402"/>
        <v>0</v>
      </c>
      <c r="BP140" s="221">
        <f t="shared" si="403"/>
        <v>0</v>
      </c>
      <c r="BQ140" s="221">
        <f t="shared" si="404"/>
        <v>0</v>
      </c>
      <c r="BR140" s="302">
        <f t="shared" si="405"/>
        <v>0</v>
      </c>
      <c r="BS140" s="340">
        <f t="shared" si="406"/>
        <v>0</v>
      </c>
      <c r="BT140" s="221">
        <f t="shared" si="406"/>
        <v>0</v>
      </c>
      <c r="BU140" s="221">
        <f t="shared" si="406"/>
        <v>0</v>
      </c>
      <c r="BV140" s="221">
        <f t="shared" si="406"/>
        <v>0</v>
      </c>
      <c r="BW140" s="302">
        <f t="shared" si="406"/>
        <v>0</v>
      </c>
    </row>
    <row r="141" spans="1:75" x14ac:dyDescent="0.25">
      <c r="A141" s="4"/>
      <c r="B141" s="324" t="s">
        <v>46</v>
      </c>
      <c r="C141" s="130">
        <f>SUM(C136:C140)</f>
        <v>894</v>
      </c>
      <c r="D141" s="131">
        <f t="shared" ref="D141:AJ141" si="407">SUM(D136:D140)</f>
        <v>1012</v>
      </c>
      <c r="E141" s="131">
        <f t="shared" si="407"/>
        <v>1200</v>
      </c>
      <c r="F141" s="131">
        <f t="shared" si="407"/>
        <v>1229</v>
      </c>
      <c r="G141" s="131">
        <f t="shared" si="407"/>
        <v>1261</v>
      </c>
      <c r="H141" s="132">
        <f t="shared" si="407"/>
        <v>1188</v>
      </c>
      <c r="I141" s="131">
        <f t="shared" si="407"/>
        <v>1134</v>
      </c>
      <c r="J141" s="132">
        <f t="shared" si="407"/>
        <v>1099</v>
      </c>
      <c r="K141" s="131">
        <f t="shared" si="407"/>
        <v>948</v>
      </c>
      <c r="L141" s="132">
        <f t="shared" si="407"/>
        <v>778</v>
      </c>
      <c r="M141" s="132">
        <f t="shared" si="407"/>
        <v>740</v>
      </c>
      <c r="N141" s="205">
        <f t="shared" si="407"/>
        <v>829</v>
      </c>
      <c r="O141" s="132">
        <f t="shared" si="407"/>
        <v>754</v>
      </c>
      <c r="P141" s="182">
        <f t="shared" si="407"/>
        <v>509</v>
      </c>
      <c r="Q141" s="182">
        <f t="shared" si="407"/>
        <v>445</v>
      </c>
      <c r="R141" s="182">
        <f t="shared" si="407"/>
        <v>410</v>
      </c>
      <c r="S141" s="131">
        <f t="shared" si="407"/>
        <v>397</v>
      </c>
      <c r="T141" s="132">
        <f t="shared" si="407"/>
        <v>359</v>
      </c>
      <c r="U141" s="132">
        <f t="shared" si="407"/>
        <v>387</v>
      </c>
      <c r="V141" s="191">
        <f t="shared" si="407"/>
        <v>390</v>
      </c>
      <c r="W141" s="191">
        <f t="shared" si="407"/>
        <v>543</v>
      </c>
      <c r="X141" s="198">
        <f t="shared" si="407"/>
        <v>480</v>
      </c>
      <c r="Y141" s="191">
        <f t="shared" si="407"/>
        <v>390</v>
      </c>
      <c r="Z141" s="191">
        <f t="shared" si="407"/>
        <v>396</v>
      </c>
      <c r="AA141" s="191">
        <f t="shared" si="407"/>
        <v>432</v>
      </c>
      <c r="AB141" s="191">
        <f t="shared" si="407"/>
        <v>482</v>
      </c>
      <c r="AC141" s="191">
        <f t="shared" si="407"/>
        <v>529</v>
      </c>
      <c r="AD141" s="191">
        <f t="shared" si="407"/>
        <v>663</v>
      </c>
      <c r="AE141" s="191">
        <f t="shared" si="407"/>
        <v>1088</v>
      </c>
      <c r="AF141" s="191">
        <f t="shared" si="407"/>
        <v>1097</v>
      </c>
      <c r="AG141" s="191">
        <f t="shared" si="407"/>
        <v>923</v>
      </c>
      <c r="AH141" s="191">
        <f t="shared" si="407"/>
        <v>854</v>
      </c>
      <c r="AI141" s="191">
        <f t="shared" si="407"/>
        <v>792</v>
      </c>
      <c r="AJ141" s="205">
        <f t="shared" si="407"/>
        <v>667</v>
      </c>
      <c r="AK141" s="191">
        <f t="shared" ref="AK141:BR141" si="408">SUM(AK136:AK140)</f>
        <v>634</v>
      </c>
      <c r="AL141" s="191">
        <f t="shared" si="408"/>
        <v>759</v>
      </c>
      <c r="AM141" s="191">
        <f t="shared" si="408"/>
        <v>765</v>
      </c>
      <c r="AN141" s="191">
        <f t="shared" si="408"/>
        <v>930</v>
      </c>
      <c r="AO141" s="191">
        <f t="shared" ref="AO141" si="409">SUM(AO136:AO140)</f>
        <v>1004</v>
      </c>
      <c r="AP141" s="191">
        <f t="shared" si="408"/>
        <v>0</v>
      </c>
      <c r="AQ141" s="191">
        <f t="shared" si="408"/>
        <v>0</v>
      </c>
      <c r="AR141" s="191">
        <f t="shared" si="408"/>
        <v>0</v>
      </c>
      <c r="AS141" s="191">
        <f t="shared" si="408"/>
        <v>0</v>
      </c>
      <c r="AT141" s="191">
        <f t="shared" si="408"/>
        <v>0</v>
      </c>
      <c r="AU141" s="191">
        <f t="shared" si="408"/>
        <v>0</v>
      </c>
      <c r="AV141" s="191">
        <f t="shared" si="408"/>
        <v>0</v>
      </c>
      <c r="AW141" s="191">
        <f t="shared" si="408"/>
        <v>140</v>
      </c>
      <c r="AX141" s="191">
        <f t="shared" si="408"/>
        <v>503</v>
      </c>
      <c r="AY141" s="191">
        <f t="shared" si="408"/>
        <v>753</v>
      </c>
      <c r="AZ141" s="191">
        <f t="shared" si="408"/>
        <v>818</v>
      </c>
      <c r="BA141" s="191">
        <f t="shared" si="408"/>
        <v>863</v>
      </c>
      <c r="BB141" s="191">
        <f t="shared" si="408"/>
        <v>829</v>
      </c>
      <c r="BC141" s="191">
        <f t="shared" si="408"/>
        <v>747</v>
      </c>
      <c r="BD141" s="191">
        <f t="shared" si="408"/>
        <v>709</v>
      </c>
      <c r="BE141" s="191">
        <f t="shared" si="408"/>
        <v>405</v>
      </c>
      <c r="BF141" s="191">
        <f t="shared" si="408"/>
        <v>298</v>
      </c>
      <c r="BG141" s="191">
        <f t="shared" si="408"/>
        <v>350</v>
      </c>
      <c r="BH141" s="191">
        <f t="shared" si="408"/>
        <v>433</v>
      </c>
      <c r="BI141" s="191">
        <f t="shared" si="408"/>
        <v>322</v>
      </c>
      <c r="BJ141" s="191">
        <f t="shared" si="408"/>
        <v>27</v>
      </c>
      <c r="BK141" s="191">
        <f t="shared" si="408"/>
        <v>-84</v>
      </c>
      <c r="BL141" s="191">
        <f t="shared" si="408"/>
        <v>-253</v>
      </c>
      <c r="BM141" s="191">
        <f t="shared" si="408"/>
        <v>-691</v>
      </c>
      <c r="BN141" s="191">
        <f t="shared" si="408"/>
        <v>-738</v>
      </c>
      <c r="BO141" s="191">
        <f t="shared" si="408"/>
        <v>-536</v>
      </c>
      <c r="BP141" s="191">
        <f t="shared" si="408"/>
        <v>-464</v>
      </c>
      <c r="BQ141" s="191">
        <f t="shared" si="408"/>
        <v>-249</v>
      </c>
      <c r="BR141" s="191">
        <f t="shared" si="408"/>
        <v>-187</v>
      </c>
      <c r="BS141" s="340"/>
      <c r="BT141" s="221"/>
      <c r="BU141" s="221"/>
      <c r="BV141" s="221"/>
      <c r="BW141" s="302"/>
    </row>
    <row r="142" spans="1:75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21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302"/>
      <c r="BS142" s="340"/>
      <c r="BT142" s="221"/>
      <c r="BU142" s="221"/>
      <c r="BV142" s="221"/>
      <c r="BW142" s="302"/>
    </row>
    <row r="143" spans="1:75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/>
      <c r="AQ143" s="191"/>
      <c r="AR143" s="191"/>
      <c r="AS143" s="191"/>
      <c r="AT143" s="191"/>
      <c r="AU143" s="191"/>
      <c r="AV143" s="205"/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21"/>
      <c r="BG143" s="284"/>
      <c r="BH143" s="221"/>
      <c r="BI143" s="221"/>
      <c r="BJ143" s="221"/>
      <c r="BK143" s="221"/>
      <c r="BL143" s="221"/>
      <c r="BM143" s="221">
        <f t="shared" ref="BM143:BR146" si="410">IF(AE143=0,0,S143-AE143)</f>
        <v>-10</v>
      </c>
      <c r="BN143" s="221">
        <f t="shared" si="410"/>
        <v>-11</v>
      </c>
      <c r="BO143" s="221">
        <f t="shared" si="410"/>
        <v>-4</v>
      </c>
      <c r="BP143" s="221">
        <f t="shared" si="410"/>
        <v>-16</v>
      </c>
      <c r="BQ143" s="221">
        <f t="shared" si="410"/>
        <v>-7</v>
      </c>
      <c r="BR143" s="302">
        <f t="shared" si="410"/>
        <v>-1</v>
      </c>
      <c r="BS143" s="340">
        <f t="shared" ref="BS143:BW147" si="411">IF(AK143=0,0,Y143-AK143)</f>
        <v>-7</v>
      </c>
      <c r="BT143" s="221">
        <f t="shared" si="411"/>
        <v>-10</v>
      </c>
      <c r="BU143" s="221">
        <f t="shared" si="411"/>
        <v>-9</v>
      </c>
      <c r="BV143" s="221">
        <f t="shared" si="411"/>
        <v>-21</v>
      </c>
      <c r="BW143" s="302">
        <f t="shared" si="411"/>
        <v>-15</v>
      </c>
    </row>
    <row r="144" spans="1:75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/>
      <c r="AQ144" s="191"/>
      <c r="AR144" s="191"/>
      <c r="AS144" s="191"/>
      <c r="AT144" s="191"/>
      <c r="AU144" s="191"/>
      <c r="AV144" s="205"/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21"/>
      <c r="BG144" s="284"/>
      <c r="BH144" s="221"/>
      <c r="BI144" s="221"/>
      <c r="BJ144" s="221"/>
      <c r="BK144" s="221"/>
      <c r="BL144" s="221"/>
      <c r="BM144" s="221">
        <f t="shared" si="410"/>
        <v>0</v>
      </c>
      <c r="BN144" s="221">
        <f t="shared" si="410"/>
        <v>-4</v>
      </c>
      <c r="BO144" s="221">
        <f t="shared" si="410"/>
        <v>-1</v>
      </c>
      <c r="BP144" s="221">
        <f t="shared" si="410"/>
        <v>-2</v>
      </c>
      <c r="BQ144" s="221">
        <f t="shared" si="410"/>
        <v>0</v>
      </c>
      <c r="BR144" s="302">
        <f t="shared" si="410"/>
        <v>0</v>
      </c>
      <c r="BS144" s="340">
        <f t="shared" si="411"/>
        <v>0</v>
      </c>
      <c r="BT144" s="221">
        <f t="shared" si="411"/>
        <v>-1</v>
      </c>
      <c r="BU144" s="221">
        <f t="shared" si="411"/>
        <v>0</v>
      </c>
      <c r="BV144" s="221">
        <f t="shared" si="411"/>
        <v>0</v>
      </c>
      <c r="BW144" s="302">
        <f t="shared" si="411"/>
        <v>-2</v>
      </c>
    </row>
    <row r="145" spans="1:75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/>
      <c r="AQ145" s="191"/>
      <c r="AR145" s="191"/>
      <c r="AS145" s="191"/>
      <c r="AT145" s="191"/>
      <c r="AU145" s="191"/>
      <c r="AV145" s="205"/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21"/>
      <c r="BG145" s="284"/>
      <c r="BH145" s="221"/>
      <c r="BI145" s="221"/>
      <c r="BJ145" s="221"/>
      <c r="BK145" s="221"/>
      <c r="BL145" s="221"/>
      <c r="BM145" s="221">
        <f t="shared" si="410"/>
        <v>0</v>
      </c>
      <c r="BN145" s="221">
        <f t="shared" si="410"/>
        <v>0</v>
      </c>
      <c r="BO145" s="221">
        <f t="shared" si="410"/>
        <v>0</v>
      </c>
      <c r="BP145" s="221">
        <f t="shared" si="410"/>
        <v>0</v>
      </c>
      <c r="BQ145" s="221">
        <f t="shared" si="410"/>
        <v>0</v>
      </c>
      <c r="BR145" s="302">
        <f t="shared" si="410"/>
        <v>0</v>
      </c>
      <c r="BS145" s="340">
        <f t="shared" si="411"/>
        <v>-1</v>
      </c>
      <c r="BT145" s="221">
        <f t="shared" si="411"/>
        <v>-1</v>
      </c>
      <c r="BU145" s="221">
        <f t="shared" si="411"/>
        <v>0</v>
      </c>
      <c r="BV145" s="221">
        <f t="shared" si="411"/>
        <v>0</v>
      </c>
      <c r="BW145" s="302">
        <f t="shared" si="411"/>
        <v>-1</v>
      </c>
    </row>
    <row r="146" spans="1:75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/>
      <c r="AQ146" s="191"/>
      <c r="AR146" s="191"/>
      <c r="AS146" s="191"/>
      <c r="AT146" s="191"/>
      <c r="AU146" s="191"/>
      <c r="AV146" s="205"/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21"/>
      <c r="BG146" s="284"/>
      <c r="BH146" s="221"/>
      <c r="BI146" s="221"/>
      <c r="BJ146" s="221"/>
      <c r="BK146" s="221"/>
      <c r="BL146" s="221"/>
      <c r="BM146" s="221">
        <f t="shared" si="410"/>
        <v>0</v>
      </c>
      <c r="BN146" s="221">
        <f t="shared" si="410"/>
        <v>0</v>
      </c>
      <c r="BO146" s="221">
        <f t="shared" si="410"/>
        <v>0</v>
      </c>
      <c r="BP146" s="221">
        <f t="shared" si="410"/>
        <v>0</v>
      </c>
      <c r="BQ146" s="221">
        <f t="shared" si="410"/>
        <v>0</v>
      </c>
      <c r="BR146" s="302">
        <f t="shared" si="410"/>
        <v>0</v>
      </c>
      <c r="BS146" s="340">
        <f t="shared" si="411"/>
        <v>0</v>
      </c>
      <c r="BT146" s="221">
        <f t="shared" si="411"/>
        <v>-1</v>
      </c>
      <c r="BU146" s="221">
        <f t="shared" si="411"/>
        <v>0</v>
      </c>
      <c r="BV146" s="221">
        <f t="shared" si="411"/>
        <v>0</v>
      </c>
      <c r="BW146" s="302">
        <f t="shared" si="411"/>
        <v>0</v>
      </c>
    </row>
    <row r="147" spans="1:75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340">
        <f t="shared" si="411"/>
        <v>0</v>
      </c>
      <c r="BT147" s="221">
        <f t="shared" si="411"/>
        <v>0</v>
      </c>
      <c r="BU147" s="221">
        <f t="shared" si="411"/>
        <v>0</v>
      </c>
      <c r="BV147" s="221">
        <f t="shared" si="411"/>
        <v>0</v>
      </c>
      <c r="BW147" s="302">
        <f t="shared" si="411"/>
        <v>0</v>
      </c>
    </row>
    <row r="148" spans="1:75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412">SUM(AE143:AE147)</f>
        <v>10</v>
      </c>
      <c r="AF148" s="191">
        <f t="shared" si="412"/>
        <v>15</v>
      </c>
      <c r="AG148" s="191">
        <f t="shared" si="412"/>
        <v>5</v>
      </c>
      <c r="AH148" s="191">
        <f t="shared" si="412"/>
        <v>18</v>
      </c>
      <c r="AI148" s="191">
        <f t="shared" si="412"/>
        <v>7</v>
      </c>
      <c r="AJ148" s="205">
        <f t="shared" si="412"/>
        <v>1</v>
      </c>
      <c r="AK148" s="191">
        <f>SUM(AK143:AK147)</f>
        <v>8</v>
      </c>
      <c r="AL148" s="191">
        <f t="shared" ref="AL148:BR148" si="413">SUM(AL143:AL147)</f>
        <v>13</v>
      </c>
      <c r="AM148" s="191">
        <f t="shared" si="413"/>
        <v>9</v>
      </c>
      <c r="AN148" s="191">
        <f t="shared" si="413"/>
        <v>21</v>
      </c>
      <c r="AO148" s="191">
        <f t="shared" ref="AO148" si="414">SUM(AO143:AO147)</f>
        <v>18</v>
      </c>
      <c r="AP148" s="191">
        <f t="shared" si="413"/>
        <v>0</v>
      </c>
      <c r="AQ148" s="191">
        <f t="shared" si="413"/>
        <v>0</v>
      </c>
      <c r="AR148" s="191">
        <f t="shared" si="413"/>
        <v>0</v>
      </c>
      <c r="AS148" s="191">
        <f t="shared" si="413"/>
        <v>0</v>
      </c>
      <c r="AT148" s="191">
        <f t="shared" si="413"/>
        <v>0</v>
      </c>
      <c r="AU148" s="191">
        <f t="shared" si="413"/>
        <v>0</v>
      </c>
      <c r="AV148" s="191">
        <f t="shared" si="413"/>
        <v>0</v>
      </c>
      <c r="AW148" s="191">
        <f t="shared" si="413"/>
        <v>0</v>
      </c>
      <c r="AX148" s="191">
        <f t="shared" si="413"/>
        <v>0</v>
      </c>
      <c r="AY148" s="191">
        <f t="shared" si="413"/>
        <v>0</v>
      </c>
      <c r="AZ148" s="191">
        <f t="shared" si="413"/>
        <v>0</v>
      </c>
      <c r="BA148" s="191">
        <f t="shared" si="413"/>
        <v>0</v>
      </c>
      <c r="BB148" s="191">
        <f t="shared" si="413"/>
        <v>0</v>
      </c>
      <c r="BC148" s="191">
        <f t="shared" si="413"/>
        <v>0</v>
      </c>
      <c r="BD148" s="191">
        <f t="shared" si="413"/>
        <v>0</v>
      </c>
      <c r="BE148" s="191">
        <f t="shared" si="413"/>
        <v>0</v>
      </c>
      <c r="BF148" s="191">
        <f t="shared" si="413"/>
        <v>0</v>
      </c>
      <c r="BG148" s="191">
        <f t="shared" si="413"/>
        <v>0</v>
      </c>
      <c r="BH148" s="191">
        <f t="shared" si="413"/>
        <v>0</v>
      </c>
      <c r="BI148" s="191">
        <f t="shared" si="413"/>
        <v>0</v>
      </c>
      <c r="BJ148" s="191">
        <f t="shared" si="413"/>
        <v>0</v>
      </c>
      <c r="BK148" s="191">
        <f t="shared" si="413"/>
        <v>0</v>
      </c>
      <c r="BL148" s="191">
        <f t="shared" si="413"/>
        <v>0</v>
      </c>
      <c r="BM148" s="191">
        <f t="shared" si="413"/>
        <v>-10</v>
      </c>
      <c r="BN148" s="191">
        <f t="shared" si="413"/>
        <v>-15</v>
      </c>
      <c r="BO148" s="191">
        <f t="shared" si="413"/>
        <v>-5</v>
      </c>
      <c r="BP148" s="191">
        <f t="shared" si="413"/>
        <v>-18</v>
      </c>
      <c r="BQ148" s="191">
        <f t="shared" si="413"/>
        <v>-7</v>
      </c>
      <c r="BR148" s="191">
        <f t="shared" si="413"/>
        <v>-1</v>
      </c>
      <c r="BS148" s="126">
        <f t="shared" ref="BS148:BT148" si="415">SUM(BS136:BS140)</f>
        <v>-244</v>
      </c>
      <c r="BT148" s="330">
        <f t="shared" si="415"/>
        <v>-363</v>
      </c>
      <c r="BU148" s="330">
        <f t="shared" ref="BU148:BW148" si="416">SUM(BU136:BU140)</f>
        <v>-333</v>
      </c>
      <c r="BV148" s="330">
        <f t="shared" si="416"/>
        <v>-448</v>
      </c>
      <c r="BW148" s="125">
        <f t="shared" si="416"/>
        <v>-475</v>
      </c>
    </row>
    <row r="149" spans="1:75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21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302"/>
      <c r="BS149" s="340"/>
      <c r="BT149" s="221"/>
      <c r="BU149" s="221"/>
      <c r="BV149" s="221"/>
      <c r="BW149" s="302"/>
    </row>
    <row r="150" spans="1:75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/>
      <c r="AQ150" s="191"/>
      <c r="AR150" s="191"/>
      <c r="AS150" s="191"/>
      <c r="AT150" s="191"/>
      <c r="AU150" s="191"/>
      <c r="AV150" s="205"/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21"/>
      <c r="BG150" s="284"/>
      <c r="BH150" s="221"/>
      <c r="BI150" s="221"/>
      <c r="BJ150" s="221"/>
      <c r="BK150" s="221"/>
      <c r="BL150" s="221"/>
      <c r="BM150" s="221">
        <f t="shared" ref="BM150:BM154" si="417">IF(AE150=0,0,S150-AE150)</f>
        <v>0</v>
      </c>
      <c r="BN150" s="221">
        <f t="shared" ref="BN150:BN154" si="418">IF(AF150=0,0,T150-AF150)</f>
        <v>0</v>
      </c>
      <c r="BO150" s="221">
        <f t="shared" ref="BO150:BO154" si="419">IF(AG150=0,0,U150-AG150)</f>
        <v>0</v>
      </c>
      <c r="BP150" s="221">
        <f t="shared" ref="BP150:BP154" si="420">IF(AH150=0,0,V150-AH150)</f>
        <v>0</v>
      </c>
      <c r="BQ150" s="221">
        <f t="shared" ref="BQ150:BQ154" si="421">IF(AI150=0,0,W150-AI150)</f>
        <v>0</v>
      </c>
      <c r="BR150" s="302">
        <f t="shared" ref="BR150:BR154" si="422">IF(AJ150=0,0,X150-AJ150)</f>
        <v>0</v>
      </c>
      <c r="BS150" s="340">
        <f t="shared" ref="BS150:BW154" si="423">IF(AK150=0,0,Y150-AK150)</f>
        <v>-98</v>
      </c>
      <c r="BT150" s="221">
        <f t="shared" si="423"/>
        <v>-97</v>
      </c>
      <c r="BU150" s="221">
        <f t="shared" si="423"/>
        <v>-114</v>
      </c>
      <c r="BV150" s="221">
        <f t="shared" si="423"/>
        <v>-187</v>
      </c>
      <c r="BW150" s="302">
        <f t="shared" si="423"/>
        <v>-210</v>
      </c>
    </row>
    <row r="151" spans="1:75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/>
      <c r="AQ151" s="191"/>
      <c r="AR151" s="191"/>
      <c r="AS151" s="191"/>
      <c r="AT151" s="191"/>
      <c r="AU151" s="191"/>
      <c r="AV151" s="205"/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21"/>
      <c r="BG151" s="284"/>
      <c r="BH151" s="221"/>
      <c r="BI151" s="221"/>
      <c r="BJ151" s="221"/>
      <c r="BK151" s="221"/>
      <c r="BL151" s="221"/>
      <c r="BM151" s="221">
        <f t="shared" si="417"/>
        <v>0</v>
      </c>
      <c r="BN151" s="221">
        <f t="shared" si="418"/>
        <v>0</v>
      </c>
      <c r="BO151" s="221">
        <f t="shared" si="419"/>
        <v>0</v>
      </c>
      <c r="BP151" s="221">
        <f t="shared" si="420"/>
        <v>0</v>
      </c>
      <c r="BQ151" s="221">
        <f t="shared" si="421"/>
        <v>0</v>
      </c>
      <c r="BR151" s="302">
        <f t="shared" si="422"/>
        <v>0</v>
      </c>
      <c r="BS151" s="340">
        <f t="shared" si="423"/>
        <v>0</v>
      </c>
      <c r="BT151" s="221">
        <f t="shared" si="423"/>
        <v>0</v>
      </c>
      <c r="BU151" s="221">
        <f t="shared" si="423"/>
        <v>0</v>
      </c>
      <c r="BV151" s="221">
        <f t="shared" si="423"/>
        <v>-5</v>
      </c>
      <c r="BW151" s="302">
        <f t="shared" si="423"/>
        <v>-92</v>
      </c>
    </row>
    <row r="152" spans="1:75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/>
      <c r="AQ152" s="191"/>
      <c r="AR152" s="191"/>
      <c r="AS152" s="191"/>
      <c r="AT152" s="191"/>
      <c r="AU152" s="191"/>
      <c r="AV152" s="205"/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21"/>
      <c r="BG152" s="284"/>
      <c r="BH152" s="221"/>
      <c r="BI152" s="221"/>
      <c r="BJ152" s="221"/>
      <c r="BK152" s="221"/>
      <c r="BL152" s="221"/>
      <c r="BM152" s="221">
        <f t="shared" si="417"/>
        <v>0</v>
      </c>
      <c r="BN152" s="221">
        <f t="shared" si="418"/>
        <v>0</v>
      </c>
      <c r="BO152" s="221">
        <f t="shared" si="419"/>
        <v>0</v>
      </c>
      <c r="BP152" s="221">
        <f t="shared" si="420"/>
        <v>0</v>
      </c>
      <c r="BQ152" s="221">
        <f t="shared" si="421"/>
        <v>0</v>
      </c>
      <c r="BR152" s="302">
        <f t="shared" si="422"/>
        <v>0</v>
      </c>
      <c r="BS152" s="340">
        <f t="shared" si="423"/>
        <v>-2</v>
      </c>
      <c r="BT152" s="221">
        <f t="shared" si="423"/>
        <v>-31</v>
      </c>
      <c r="BU152" s="221">
        <f t="shared" si="423"/>
        <v>-7</v>
      </c>
      <c r="BV152" s="221">
        <f t="shared" si="423"/>
        <v>-19</v>
      </c>
      <c r="BW152" s="302">
        <f t="shared" si="423"/>
        <v>-29</v>
      </c>
    </row>
    <row r="153" spans="1:75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/>
      <c r="AQ153" s="191"/>
      <c r="AR153" s="191"/>
      <c r="AS153" s="191"/>
      <c r="AT153" s="191"/>
      <c r="AU153" s="191"/>
      <c r="AV153" s="205"/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21"/>
      <c r="BG153" s="284"/>
      <c r="BH153" s="221"/>
      <c r="BI153" s="221"/>
      <c r="BJ153" s="221"/>
      <c r="BK153" s="221"/>
      <c r="BL153" s="221"/>
      <c r="BM153" s="221">
        <f t="shared" si="417"/>
        <v>0</v>
      </c>
      <c r="BN153" s="221">
        <f t="shared" si="418"/>
        <v>0</v>
      </c>
      <c r="BO153" s="221">
        <f t="shared" si="419"/>
        <v>0</v>
      </c>
      <c r="BP153" s="221">
        <f t="shared" si="420"/>
        <v>0</v>
      </c>
      <c r="BQ153" s="221">
        <f t="shared" si="421"/>
        <v>0</v>
      </c>
      <c r="BR153" s="302">
        <f t="shared" si="422"/>
        <v>0</v>
      </c>
      <c r="BS153" s="340">
        <f t="shared" si="423"/>
        <v>-3</v>
      </c>
      <c r="BT153" s="221">
        <f t="shared" si="423"/>
        <v>-3</v>
      </c>
      <c r="BU153" s="221">
        <f t="shared" si="423"/>
        <v>-4</v>
      </c>
      <c r="BV153" s="221">
        <f t="shared" si="423"/>
        <v>-1</v>
      </c>
      <c r="BW153" s="302">
        <f t="shared" si="423"/>
        <v>-4</v>
      </c>
    </row>
    <row r="154" spans="1:75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/>
      <c r="AQ154" s="191"/>
      <c r="AR154" s="191"/>
      <c r="AS154" s="191"/>
      <c r="AT154" s="191"/>
      <c r="AU154" s="191"/>
      <c r="AV154" s="205"/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21"/>
      <c r="BG154" s="284"/>
      <c r="BH154" s="221"/>
      <c r="BI154" s="221"/>
      <c r="BJ154" s="221"/>
      <c r="BK154" s="221"/>
      <c r="BL154" s="221"/>
      <c r="BM154" s="221">
        <f t="shared" si="417"/>
        <v>0</v>
      </c>
      <c r="BN154" s="221">
        <f t="shared" si="418"/>
        <v>0</v>
      </c>
      <c r="BO154" s="221">
        <f t="shared" si="419"/>
        <v>0</v>
      </c>
      <c r="BP154" s="221">
        <f t="shared" si="420"/>
        <v>0</v>
      </c>
      <c r="BQ154" s="221">
        <f t="shared" si="421"/>
        <v>0</v>
      </c>
      <c r="BR154" s="302">
        <f t="shared" si="422"/>
        <v>0</v>
      </c>
      <c r="BS154" s="340">
        <f t="shared" si="423"/>
        <v>-1</v>
      </c>
      <c r="BT154" s="221">
        <f t="shared" si="423"/>
        <v>0</v>
      </c>
      <c r="BU154" s="221">
        <f t="shared" si="423"/>
        <v>0</v>
      </c>
      <c r="BV154" s="221">
        <f t="shared" si="423"/>
        <v>0</v>
      </c>
      <c r="BW154" s="302">
        <f t="shared" si="423"/>
        <v>0</v>
      </c>
    </row>
    <row r="155" spans="1:75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424">SUM(AE150:AE154)</f>
        <v>0</v>
      </c>
      <c r="AF155" s="223">
        <f t="shared" si="424"/>
        <v>0</v>
      </c>
      <c r="AG155" s="223">
        <f t="shared" si="424"/>
        <v>0</v>
      </c>
      <c r="AH155" s="223">
        <f t="shared" si="424"/>
        <v>0</v>
      </c>
      <c r="AI155" s="223">
        <f t="shared" si="424"/>
        <v>0</v>
      </c>
      <c r="AJ155" s="269">
        <f t="shared" si="424"/>
        <v>0</v>
      </c>
      <c r="AK155" s="223">
        <f>SUM(AK150:AK154)</f>
        <v>104</v>
      </c>
      <c r="AL155" s="223">
        <f t="shared" ref="AL155:BR155" si="425">SUM(AL150:AL154)</f>
        <v>131</v>
      </c>
      <c r="AM155" s="223">
        <f t="shared" si="425"/>
        <v>125</v>
      </c>
      <c r="AN155" s="223">
        <f t="shared" si="425"/>
        <v>212</v>
      </c>
      <c r="AO155" s="223">
        <f t="shared" ref="AO155" si="426">SUM(AO150:AO154)</f>
        <v>335</v>
      </c>
      <c r="AP155" s="223">
        <f t="shared" si="425"/>
        <v>0</v>
      </c>
      <c r="AQ155" s="223">
        <f t="shared" si="425"/>
        <v>0</v>
      </c>
      <c r="AR155" s="223">
        <f t="shared" si="425"/>
        <v>0</v>
      </c>
      <c r="AS155" s="223">
        <f t="shared" si="425"/>
        <v>0</v>
      </c>
      <c r="AT155" s="223">
        <f t="shared" si="425"/>
        <v>0</v>
      </c>
      <c r="AU155" s="223">
        <f t="shared" si="425"/>
        <v>0</v>
      </c>
      <c r="AV155" s="223">
        <f t="shared" si="425"/>
        <v>0</v>
      </c>
      <c r="AW155" s="223">
        <f t="shared" si="425"/>
        <v>0</v>
      </c>
      <c r="AX155" s="223">
        <f t="shared" si="425"/>
        <v>0</v>
      </c>
      <c r="AY155" s="223">
        <f t="shared" si="425"/>
        <v>0</v>
      </c>
      <c r="AZ155" s="223">
        <f t="shared" si="425"/>
        <v>0</v>
      </c>
      <c r="BA155" s="223">
        <f t="shared" si="425"/>
        <v>0</v>
      </c>
      <c r="BB155" s="223">
        <f t="shared" si="425"/>
        <v>0</v>
      </c>
      <c r="BC155" s="223">
        <f t="shared" si="425"/>
        <v>0</v>
      </c>
      <c r="BD155" s="223">
        <f t="shared" si="425"/>
        <v>0</v>
      </c>
      <c r="BE155" s="223">
        <f t="shared" si="425"/>
        <v>0</v>
      </c>
      <c r="BF155" s="223">
        <f t="shared" si="425"/>
        <v>0</v>
      </c>
      <c r="BG155" s="223">
        <f t="shared" si="425"/>
        <v>0</v>
      </c>
      <c r="BH155" s="223">
        <f t="shared" si="425"/>
        <v>0</v>
      </c>
      <c r="BI155" s="223">
        <f t="shared" si="425"/>
        <v>0</v>
      </c>
      <c r="BJ155" s="223">
        <f t="shared" si="425"/>
        <v>0</v>
      </c>
      <c r="BK155" s="223">
        <f t="shared" si="425"/>
        <v>0</v>
      </c>
      <c r="BL155" s="223">
        <f t="shared" si="425"/>
        <v>0</v>
      </c>
      <c r="BM155" s="223">
        <f t="shared" si="425"/>
        <v>0</v>
      </c>
      <c r="BN155" s="223">
        <f t="shared" si="425"/>
        <v>0</v>
      </c>
      <c r="BO155" s="223">
        <f t="shared" si="425"/>
        <v>0</v>
      </c>
      <c r="BP155" s="223">
        <f t="shared" si="425"/>
        <v>0</v>
      </c>
      <c r="BQ155" s="223">
        <f t="shared" si="425"/>
        <v>0</v>
      </c>
      <c r="BR155" s="223">
        <f t="shared" si="425"/>
        <v>0</v>
      </c>
      <c r="BS155" s="346">
        <f t="shared" ref="BS155" si="427">SUM(BS143:BS147)</f>
        <v>-8</v>
      </c>
      <c r="BT155" s="322">
        <f t="shared" ref="BT155:BU155" si="428">SUM(BT143:BT147)</f>
        <v>-13</v>
      </c>
      <c r="BU155" s="322">
        <f t="shared" si="428"/>
        <v>-9</v>
      </c>
      <c r="BV155" s="322">
        <f t="shared" ref="BV155:BW155" si="429">SUM(BV143:BV147)</f>
        <v>-21</v>
      </c>
      <c r="BW155" s="332">
        <f t="shared" si="429"/>
        <v>-18</v>
      </c>
    </row>
    <row r="156" spans="1:75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75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75" x14ac:dyDescent="0.25">
      <c r="A158" s="4"/>
      <c r="B158" s="333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4"/>
      <c r="Q158" s="334"/>
      <c r="R158" s="334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75" x14ac:dyDescent="0.25">
      <c r="A159" s="4"/>
    </row>
    <row r="160" spans="1:75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W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2022-06-29T11:06:01Z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