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/>
  <mc:AlternateContent xmlns:mc="http://schemas.openxmlformats.org/markup-compatibility/2006">
    <mc:Choice Requires="x15">
      <x15ac:absPath xmlns:x15ac="http://schemas.microsoft.com/office/spreadsheetml/2010/11/ac" url="\\File_uni\Data\Departments\FinReg\MA Gas and Electric\DPU 20-58 COVID-19 Moratorium\Quarterly AG Data (DPU 20-58D)\06 Q2 2022\"/>
    </mc:Choice>
  </mc:AlternateContent>
  <xr:revisionPtr revIDLastSave="0" documentId="13_ncr:1_{D5A364D0-06DC-4179-A51E-56EB2E06A3E5}" xr6:coauthVersionLast="36" xr6:coauthVersionMax="36" xr10:uidLastSave="{00000000-0000-0000-0000-000000000000}"/>
  <bookViews>
    <workbookView xWindow="0" yWindow="0" windowWidth="28800" windowHeight="12132" xr2:uid="{00000000-000D-0000-FFFF-FFFF00000000}"/>
  </bookViews>
  <sheets>
    <sheet name="Fitchburg G&amp;E (Electric)" sheetId="1" r:id="rId1"/>
    <sheet name="Fitchburg G&amp;E (Gas)" sheetId="2" r:id="rId2"/>
  </sheets>
  <definedNames>
    <definedName name="_xlnm.Print_Titles" localSheetId="0">'Fitchburg G&amp;E (Electric)'!$1:$6</definedName>
    <definedName name="_xlnm.Print_Titles" localSheetId="1">'Fitchburg G&amp;E (Gas)'!$1:$6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4" i="2" l="1"/>
  <c r="S24" i="2"/>
  <c r="R24" i="2"/>
  <c r="T24" i="1"/>
  <c r="S24" i="1"/>
  <c r="R24" i="1"/>
  <c r="T78" i="1" l="1"/>
  <c r="S78" i="1"/>
  <c r="T85" i="2" l="1"/>
  <c r="S85" i="2"/>
  <c r="R85" i="2"/>
  <c r="T99" i="2" l="1"/>
  <c r="S99" i="2"/>
  <c r="R99" i="2"/>
  <c r="T71" i="2"/>
  <c r="S71" i="2"/>
  <c r="R71" i="2"/>
  <c r="S64" i="2"/>
  <c r="T64" i="2"/>
  <c r="R64" i="2"/>
  <c r="T57" i="2"/>
  <c r="S57" i="2"/>
  <c r="R57" i="2"/>
  <c r="S50" i="2"/>
  <c r="T50" i="2"/>
  <c r="R50" i="2"/>
  <c r="S14" i="2"/>
  <c r="T14" i="2"/>
  <c r="R14" i="2"/>
  <c r="S99" i="1"/>
  <c r="T99" i="1"/>
  <c r="R99" i="1"/>
  <c r="S71" i="1"/>
  <c r="T71" i="1"/>
  <c r="R71" i="1"/>
  <c r="S64" i="1"/>
  <c r="T64" i="1"/>
  <c r="R64" i="1"/>
  <c r="S57" i="1"/>
  <c r="T57" i="1"/>
  <c r="R57" i="1"/>
  <c r="S50" i="1"/>
  <c r="T50" i="1"/>
  <c r="R50" i="1"/>
  <c r="S21" i="1"/>
  <c r="T21" i="1"/>
  <c r="R21" i="1"/>
  <c r="T14" i="1"/>
  <c r="S14" i="1"/>
  <c r="R14" i="1"/>
  <c r="S92" i="1" l="1"/>
  <c r="T92" i="1"/>
  <c r="R92" i="1"/>
  <c r="R178" i="2" l="1"/>
  <c r="S178" i="2"/>
  <c r="T178" i="2"/>
  <c r="R185" i="2"/>
  <c r="S185" i="2"/>
  <c r="T185" i="2"/>
  <c r="S185" i="1"/>
  <c r="T185" i="1"/>
  <c r="R185" i="1"/>
  <c r="S178" i="1"/>
  <c r="T178" i="1"/>
  <c r="R178" i="1"/>
  <c r="S169" i="1"/>
  <c r="T169" i="1"/>
  <c r="R169" i="1"/>
  <c r="S85" i="1"/>
  <c r="T85" i="1"/>
  <c r="R85" i="1"/>
  <c r="S35" i="1"/>
  <c r="T35" i="1"/>
  <c r="R35" i="1"/>
  <c r="S28" i="1"/>
  <c r="T28" i="1"/>
  <c r="R28" i="1"/>
  <c r="S35" i="2"/>
  <c r="T35" i="2"/>
  <c r="R35" i="2"/>
  <c r="S28" i="2"/>
  <c r="T28" i="2"/>
  <c r="R28" i="2"/>
  <c r="S21" i="2"/>
  <c r="T21" i="2"/>
  <c r="R21" i="2"/>
  <c r="R169" i="2" l="1"/>
  <c r="S169" i="2"/>
  <c r="T169" i="2"/>
  <c r="R155" i="2"/>
  <c r="S155" i="2"/>
  <c r="T155" i="2"/>
  <c r="R148" i="2"/>
  <c r="S148" i="2"/>
  <c r="T148" i="2"/>
  <c r="R141" i="2"/>
  <c r="S141" i="2"/>
  <c r="T141" i="2"/>
  <c r="R134" i="2"/>
  <c r="S134" i="2"/>
  <c r="T134" i="2"/>
  <c r="R127" i="2"/>
  <c r="S127" i="2"/>
  <c r="T127" i="2"/>
  <c r="R148" i="1"/>
  <c r="S148" i="1"/>
  <c r="T148" i="1"/>
  <c r="R155" i="1"/>
  <c r="S155" i="1"/>
  <c r="T155" i="1"/>
  <c r="R141" i="1"/>
  <c r="S141" i="1"/>
  <c r="T141" i="1"/>
  <c r="R134" i="1"/>
  <c r="S134" i="1"/>
  <c r="T134" i="1"/>
  <c r="R127" i="1"/>
  <c r="S127" i="1"/>
  <c r="T127" i="1"/>
  <c r="S199" i="2" l="1"/>
  <c r="T199" i="2"/>
  <c r="R199" i="2"/>
  <c r="S192" i="2"/>
  <c r="T192" i="2"/>
  <c r="R192" i="2"/>
  <c r="S199" i="1"/>
  <c r="T199" i="1"/>
  <c r="R199" i="1"/>
  <c r="S192" i="1"/>
  <c r="T192" i="1"/>
  <c r="R192" i="1"/>
  <c r="S120" i="2"/>
  <c r="T120" i="2"/>
  <c r="R120" i="2"/>
  <c r="S120" i="1"/>
  <c r="T120" i="1"/>
  <c r="R120" i="1"/>
  <c r="S113" i="2"/>
  <c r="T113" i="2"/>
  <c r="R113" i="2"/>
  <c r="S113" i="1"/>
  <c r="T113" i="1"/>
  <c r="R113" i="1"/>
  <c r="S106" i="2"/>
  <c r="T106" i="2"/>
  <c r="R106" i="2"/>
  <c r="S106" i="1"/>
  <c r="T106" i="1"/>
  <c r="R106" i="1"/>
  <c r="S78" i="2"/>
  <c r="T78" i="2"/>
  <c r="R78" i="2"/>
  <c r="R78" i="1"/>
  <c r="S92" i="2" l="1"/>
  <c r="T92" i="2"/>
  <c r="R92" i="2"/>
  <c r="Q192" i="1" l="1"/>
  <c r="P199" i="1" l="1"/>
  <c r="Q199" i="1"/>
  <c r="O199" i="1"/>
  <c r="P192" i="1"/>
  <c r="O192" i="1"/>
  <c r="O185" i="1"/>
  <c r="Q185" i="1"/>
  <c r="P185" i="1"/>
  <c r="P199" i="2" l="1"/>
  <c r="Q199" i="2"/>
  <c r="O199" i="2"/>
  <c r="P192" i="2"/>
  <c r="Q192" i="2"/>
  <c r="O192" i="2"/>
  <c r="P185" i="2"/>
  <c r="Q185" i="2"/>
  <c r="O185" i="2"/>
  <c r="P178" i="2"/>
  <c r="Q178" i="2"/>
  <c r="O178" i="2"/>
  <c r="P178" i="1"/>
  <c r="Q178" i="1"/>
  <c r="O178" i="1"/>
  <c r="P99" i="2" l="1"/>
  <c r="Q99" i="2"/>
  <c r="O99" i="2"/>
  <c r="P169" i="2" l="1"/>
  <c r="Q169" i="2"/>
  <c r="O169" i="2"/>
  <c r="P155" i="2"/>
  <c r="Q155" i="2"/>
  <c r="O155" i="2"/>
  <c r="P148" i="2"/>
  <c r="Q148" i="2"/>
  <c r="O148" i="2"/>
  <c r="P169" i="1"/>
  <c r="Q169" i="1"/>
  <c r="O169" i="1"/>
  <c r="P155" i="1"/>
  <c r="Q155" i="1"/>
  <c r="O155" i="1"/>
  <c r="P148" i="1"/>
  <c r="Q148" i="1"/>
  <c r="O148" i="1"/>
  <c r="P85" i="2" l="1"/>
  <c r="Q85" i="2"/>
  <c r="O85" i="2"/>
  <c r="P85" i="1"/>
  <c r="Q85" i="1"/>
  <c r="O85" i="1"/>
  <c r="P120" i="2"/>
  <c r="P120" i="1"/>
  <c r="Q120" i="1"/>
  <c r="O120" i="1"/>
  <c r="Q120" i="2"/>
  <c r="O120" i="2"/>
  <c r="P113" i="2"/>
  <c r="P113" i="1"/>
  <c r="Q113" i="1"/>
  <c r="O113" i="1"/>
  <c r="O113" i="2"/>
  <c r="Q113" i="2"/>
  <c r="P106" i="1"/>
  <c r="Q106" i="1"/>
  <c r="O106" i="1"/>
  <c r="O106" i="2"/>
  <c r="Q106" i="2"/>
  <c r="P106" i="2"/>
  <c r="P92" i="1"/>
  <c r="Q92" i="1"/>
  <c r="O92" i="1"/>
  <c r="P92" i="2"/>
  <c r="Q92" i="2"/>
  <c r="O92" i="2"/>
  <c r="P78" i="1" l="1"/>
  <c r="Q78" i="1"/>
  <c r="O78" i="1"/>
  <c r="O78" i="2"/>
  <c r="Q78" i="2"/>
  <c r="P78" i="2"/>
  <c r="Q141" i="2" l="1"/>
  <c r="P141" i="2"/>
  <c r="O141" i="2"/>
  <c r="Q134" i="2"/>
  <c r="P134" i="2"/>
  <c r="O134" i="2"/>
  <c r="Q141" i="1"/>
  <c r="P141" i="1"/>
  <c r="O141" i="1"/>
  <c r="Q134" i="1"/>
  <c r="P134" i="1"/>
  <c r="O134" i="1"/>
  <c r="Q127" i="1"/>
  <c r="P127" i="1"/>
  <c r="O127" i="1"/>
  <c r="O127" i="2"/>
  <c r="P127" i="2"/>
  <c r="Q127" i="2"/>
  <c r="Q24" i="2" l="1"/>
  <c r="P24" i="2"/>
  <c r="O24" i="2"/>
  <c r="Q24" i="1"/>
  <c r="P24" i="1"/>
  <c r="O24" i="1"/>
  <c r="Q25" i="1"/>
  <c r="Q35" i="2" l="1"/>
  <c r="P35" i="2"/>
  <c r="Q28" i="2"/>
  <c r="P28" i="2"/>
  <c r="P35" i="1"/>
  <c r="Q35" i="1"/>
  <c r="O35" i="1"/>
  <c r="P28" i="1"/>
  <c r="Q28" i="1"/>
  <c r="O28" i="1"/>
  <c r="O35" i="2"/>
  <c r="O28" i="2"/>
  <c r="Q57" i="2" l="1"/>
  <c r="P57" i="2"/>
  <c r="O57" i="2"/>
  <c r="M199" i="1" l="1"/>
  <c r="N24" i="2" l="1"/>
  <c r="M24" i="2"/>
  <c r="L24" i="2"/>
  <c r="N24" i="1"/>
  <c r="M24" i="1"/>
  <c r="L24" i="1"/>
  <c r="L106" i="2"/>
  <c r="J28" i="2" l="1"/>
  <c r="H106" i="1" l="1"/>
  <c r="F92" i="1" l="1"/>
  <c r="G92" i="1"/>
  <c r="H92" i="1"/>
  <c r="E178" i="2" l="1"/>
  <c r="F178" i="2"/>
  <c r="G178" i="2"/>
  <c r="H178" i="2"/>
  <c r="I178" i="2"/>
  <c r="J178" i="2"/>
  <c r="K178" i="2"/>
  <c r="L178" i="2"/>
  <c r="M178" i="2"/>
  <c r="N178" i="2"/>
  <c r="C178" i="2"/>
  <c r="D178" i="2"/>
  <c r="C31" i="2" l="1"/>
  <c r="N178" i="1" l="1"/>
  <c r="M178" i="1"/>
  <c r="L178" i="1"/>
  <c r="K178" i="1"/>
  <c r="J178" i="1"/>
  <c r="I178" i="1"/>
  <c r="H178" i="1"/>
  <c r="G178" i="1"/>
  <c r="F178" i="1"/>
  <c r="D178" i="1"/>
  <c r="C178" i="1"/>
  <c r="E178" i="1"/>
  <c r="D185" i="1"/>
  <c r="E185" i="1"/>
  <c r="F185" i="1"/>
  <c r="G185" i="1"/>
  <c r="H185" i="1"/>
  <c r="I185" i="1"/>
  <c r="J185" i="1"/>
  <c r="K185" i="1"/>
  <c r="L185" i="1"/>
  <c r="M185" i="1"/>
  <c r="N185" i="1"/>
  <c r="C185" i="1"/>
  <c r="D185" i="2"/>
  <c r="E185" i="2"/>
  <c r="F185" i="2"/>
  <c r="G185" i="2"/>
  <c r="H185" i="2"/>
  <c r="I185" i="2"/>
  <c r="J185" i="2"/>
  <c r="K185" i="2"/>
  <c r="L185" i="2"/>
  <c r="M185" i="2"/>
  <c r="N185" i="2"/>
  <c r="C185" i="2"/>
  <c r="D192" i="2"/>
  <c r="E192" i="2"/>
  <c r="F192" i="2"/>
  <c r="G192" i="2"/>
  <c r="H192" i="2"/>
  <c r="I192" i="2"/>
  <c r="J192" i="2"/>
  <c r="K192" i="2"/>
  <c r="L192" i="2"/>
  <c r="M192" i="2"/>
  <c r="N192" i="2"/>
  <c r="C192" i="2"/>
  <c r="D192" i="1"/>
  <c r="E192" i="1"/>
  <c r="F192" i="1"/>
  <c r="G192" i="1"/>
  <c r="H192" i="1"/>
  <c r="I192" i="1"/>
  <c r="J192" i="1"/>
  <c r="K192" i="1"/>
  <c r="L192" i="1"/>
  <c r="M192" i="1"/>
  <c r="N192" i="1"/>
  <c r="C192" i="1"/>
  <c r="F199" i="1"/>
  <c r="G199" i="1"/>
  <c r="H199" i="1"/>
  <c r="I199" i="1"/>
  <c r="J199" i="1"/>
  <c r="K199" i="1"/>
  <c r="L199" i="1"/>
  <c r="N199" i="1"/>
  <c r="C199" i="1"/>
  <c r="D199" i="1"/>
  <c r="E199" i="1"/>
  <c r="D199" i="2"/>
  <c r="E199" i="2"/>
  <c r="F199" i="2"/>
  <c r="G199" i="2"/>
  <c r="H199" i="2"/>
  <c r="I199" i="2"/>
  <c r="J199" i="2"/>
  <c r="K199" i="2"/>
  <c r="L199" i="2"/>
  <c r="M199" i="2"/>
  <c r="N199" i="2"/>
  <c r="C199" i="2"/>
  <c r="C99" i="2" l="1"/>
  <c r="C71" i="2"/>
  <c r="C64" i="2"/>
  <c r="C99" i="1"/>
  <c r="C78" i="1"/>
  <c r="C71" i="1"/>
  <c r="C64" i="1"/>
  <c r="C57" i="1"/>
  <c r="C50" i="1"/>
  <c r="C21" i="1"/>
  <c r="N169" i="2" l="1"/>
  <c r="M169" i="2"/>
  <c r="L169" i="2"/>
  <c r="K169" i="2"/>
  <c r="J169" i="2"/>
  <c r="I169" i="2"/>
  <c r="H169" i="2"/>
  <c r="G169" i="2"/>
  <c r="F169" i="2"/>
  <c r="E169" i="2"/>
  <c r="D169" i="2"/>
  <c r="C169" i="2"/>
  <c r="N155" i="2"/>
  <c r="M155" i="2"/>
  <c r="L155" i="2"/>
  <c r="K155" i="2"/>
  <c r="J155" i="2"/>
  <c r="I155" i="2"/>
  <c r="H155" i="2"/>
  <c r="G155" i="2"/>
  <c r="F155" i="2"/>
  <c r="E155" i="2"/>
  <c r="D155" i="2"/>
  <c r="C155" i="2"/>
  <c r="N148" i="2"/>
  <c r="M148" i="2"/>
  <c r="L148" i="2"/>
  <c r="K148" i="2"/>
  <c r="J148" i="2"/>
  <c r="I148" i="2"/>
  <c r="H148" i="2"/>
  <c r="G148" i="2"/>
  <c r="F148" i="2"/>
  <c r="E148" i="2"/>
  <c r="D148" i="2"/>
  <c r="C148" i="2"/>
  <c r="N141" i="2"/>
  <c r="M141" i="2"/>
  <c r="L141" i="2"/>
  <c r="K141" i="2"/>
  <c r="J141" i="2"/>
  <c r="I141" i="2"/>
  <c r="H141" i="2"/>
  <c r="G141" i="2"/>
  <c r="F141" i="2"/>
  <c r="E141" i="2"/>
  <c r="D141" i="2"/>
  <c r="C141" i="2"/>
  <c r="N134" i="2"/>
  <c r="M134" i="2"/>
  <c r="L134" i="2"/>
  <c r="K134" i="2"/>
  <c r="J134" i="2"/>
  <c r="I134" i="2"/>
  <c r="H134" i="2"/>
  <c r="G134" i="2"/>
  <c r="F134" i="2"/>
  <c r="E134" i="2"/>
  <c r="D134" i="2"/>
  <c r="C134" i="2"/>
  <c r="N127" i="2"/>
  <c r="M127" i="2"/>
  <c r="L127" i="2"/>
  <c r="K127" i="2"/>
  <c r="J127" i="2"/>
  <c r="I127" i="2"/>
  <c r="H127" i="2"/>
  <c r="G127" i="2"/>
  <c r="F127" i="2"/>
  <c r="E127" i="2"/>
  <c r="D127" i="2"/>
  <c r="C127" i="2"/>
  <c r="N120" i="2"/>
  <c r="M120" i="2"/>
  <c r="L120" i="2"/>
  <c r="K120" i="2"/>
  <c r="J120" i="2"/>
  <c r="I120" i="2"/>
  <c r="H120" i="2"/>
  <c r="G120" i="2"/>
  <c r="F120" i="2"/>
  <c r="E120" i="2"/>
  <c r="D120" i="2"/>
  <c r="C120" i="2"/>
  <c r="N113" i="2"/>
  <c r="M113" i="2"/>
  <c r="L113" i="2"/>
  <c r="K113" i="2"/>
  <c r="J113" i="2"/>
  <c r="I113" i="2"/>
  <c r="H113" i="2"/>
  <c r="G113" i="2"/>
  <c r="F113" i="2"/>
  <c r="E113" i="2"/>
  <c r="D113" i="2"/>
  <c r="C113" i="2"/>
  <c r="N106" i="2"/>
  <c r="M106" i="2"/>
  <c r="K106" i="2"/>
  <c r="J106" i="2"/>
  <c r="I106" i="2"/>
  <c r="H106" i="2"/>
  <c r="G106" i="2"/>
  <c r="F106" i="2"/>
  <c r="E106" i="2"/>
  <c r="D106" i="2"/>
  <c r="C106" i="2"/>
  <c r="N99" i="2"/>
  <c r="M99" i="2"/>
  <c r="L99" i="2"/>
  <c r="K99" i="2"/>
  <c r="J99" i="2"/>
  <c r="I99" i="2"/>
  <c r="H99" i="2"/>
  <c r="G99" i="2"/>
  <c r="F99" i="2"/>
  <c r="N92" i="2"/>
  <c r="M92" i="2"/>
  <c r="L92" i="2"/>
  <c r="K92" i="2"/>
  <c r="J92" i="2"/>
  <c r="I92" i="2"/>
  <c r="H92" i="2"/>
  <c r="G92" i="2"/>
  <c r="F92" i="2"/>
  <c r="E92" i="2"/>
  <c r="D92" i="2"/>
  <c r="C92" i="2"/>
  <c r="N85" i="2"/>
  <c r="M85" i="2"/>
  <c r="L85" i="2"/>
  <c r="K85" i="2"/>
  <c r="J85" i="2"/>
  <c r="I85" i="2"/>
  <c r="H85" i="2"/>
  <c r="G85" i="2"/>
  <c r="F85" i="2"/>
  <c r="E85" i="2"/>
  <c r="D85" i="2"/>
  <c r="C85" i="2"/>
  <c r="N78" i="2"/>
  <c r="M78" i="2"/>
  <c r="L78" i="2"/>
  <c r="K78" i="2"/>
  <c r="J78" i="2"/>
  <c r="I78" i="2"/>
  <c r="H78" i="2"/>
  <c r="G78" i="2"/>
  <c r="F78" i="2"/>
  <c r="E78" i="2"/>
  <c r="D78" i="2"/>
  <c r="N71" i="2"/>
  <c r="M71" i="2"/>
  <c r="L71" i="2"/>
  <c r="K71" i="2"/>
  <c r="J71" i="2"/>
  <c r="I71" i="2"/>
  <c r="H71" i="2"/>
  <c r="G71" i="2"/>
  <c r="F71" i="2"/>
  <c r="E71" i="2"/>
  <c r="D71" i="2"/>
  <c r="N64" i="2"/>
  <c r="M64" i="2"/>
  <c r="L64" i="2"/>
  <c r="K64" i="2"/>
  <c r="J64" i="2"/>
  <c r="I64" i="2"/>
  <c r="H64" i="2"/>
  <c r="G64" i="2"/>
  <c r="F64" i="2"/>
  <c r="E64" i="2"/>
  <c r="D64" i="2"/>
  <c r="N57" i="2"/>
  <c r="M57" i="2"/>
  <c r="L57" i="2"/>
  <c r="K57" i="2"/>
  <c r="J57" i="2"/>
  <c r="I57" i="2"/>
  <c r="H57" i="2"/>
  <c r="G57" i="2"/>
  <c r="F57" i="2"/>
  <c r="E57" i="2"/>
  <c r="D57" i="2"/>
  <c r="M50" i="2"/>
  <c r="L50" i="2"/>
  <c r="K50" i="2"/>
  <c r="J50" i="2"/>
  <c r="I50" i="2"/>
  <c r="H50" i="2"/>
  <c r="G50" i="2"/>
  <c r="F50" i="2"/>
  <c r="N35" i="2"/>
  <c r="M35" i="2"/>
  <c r="L35" i="2"/>
  <c r="K35" i="2"/>
  <c r="J35" i="2"/>
  <c r="I35" i="2"/>
  <c r="H35" i="2"/>
  <c r="G35" i="2"/>
  <c r="F35" i="2"/>
  <c r="E35" i="2"/>
  <c r="D35" i="2"/>
  <c r="C35" i="2"/>
  <c r="N28" i="2"/>
  <c r="M28" i="2"/>
  <c r="L28" i="2"/>
  <c r="K28" i="2"/>
  <c r="I28" i="2"/>
  <c r="H28" i="2"/>
  <c r="G28" i="2"/>
  <c r="F28" i="2"/>
  <c r="E28" i="2"/>
  <c r="D28" i="2"/>
  <c r="C28" i="2"/>
  <c r="M21" i="2"/>
  <c r="L21" i="2"/>
  <c r="K21" i="2"/>
  <c r="J21" i="2"/>
  <c r="I21" i="2"/>
  <c r="H21" i="2"/>
  <c r="G21" i="2"/>
  <c r="F21" i="2"/>
  <c r="M14" i="2"/>
  <c r="L14" i="2"/>
  <c r="K14" i="2"/>
  <c r="J14" i="2"/>
  <c r="I14" i="2"/>
  <c r="H14" i="2"/>
  <c r="G14" i="2"/>
  <c r="F14" i="2"/>
  <c r="C113" i="1"/>
  <c r="D113" i="1"/>
  <c r="E113" i="1"/>
  <c r="F113" i="1"/>
  <c r="G113" i="1"/>
  <c r="H113" i="1"/>
  <c r="I113" i="1"/>
  <c r="J113" i="1"/>
  <c r="K113" i="1"/>
  <c r="L113" i="1"/>
  <c r="M113" i="1"/>
  <c r="N113" i="1"/>
  <c r="N155" i="1" l="1"/>
  <c r="M155" i="1"/>
  <c r="L155" i="1"/>
  <c r="K155" i="1"/>
  <c r="J155" i="1"/>
  <c r="I155" i="1"/>
  <c r="H155" i="1"/>
  <c r="G155" i="1"/>
  <c r="F155" i="1"/>
  <c r="E155" i="1"/>
  <c r="D155" i="1"/>
  <c r="C155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N106" i="1"/>
  <c r="M106" i="1"/>
  <c r="L106" i="1"/>
  <c r="K106" i="1"/>
  <c r="J106" i="1"/>
  <c r="I106" i="1"/>
  <c r="G106" i="1"/>
  <c r="F106" i="1"/>
  <c r="E106" i="1"/>
  <c r="D106" i="1"/>
  <c r="C106" i="1"/>
  <c r="N99" i="1"/>
  <c r="M99" i="1"/>
  <c r="L99" i="1"/>
  <c r="K99" i="1"/>
  <c r="J99" i="1"/>
  <c r="I99" i="1"/>
  <c r="H99" i="1"/>
  <c r="G99" i="1"/>
  <c r="F99" i="1"/>
  <c r="D99" i="1"/>
  <c r="N92" i="1"/>
  <c r="M92" i="1"/>
  <c r="L92" i="1"/>
  <c r="K92" i="1"/>
  <c r="J92" i="1"/>
  <c r="I92" i="1"/>
  <c r="E92" i="1"/>
  <c r="D92" i="1"/>
  <c r="C92" i="1"/>
  <c r="N78" i="1"/>
  <c r="M78" i="1"/>
  <c r="L78" i="1"/>
  <c r="K78" i="1"/>
  <c r="J78" i="1"/>
  <c r="I78" i="1"/>
  <c r="H78" i="1"/>
  <c r="G78" i="1"/>
  <c r="F78" i="1"/>
  <c r="E78" i="1"/>
  <c r="D78" i="1"/>
  <c r="N71" i="1"/>
  <c r="M71" i="1"/>
  <c r="L71" i="1"/>
  <c r="K71" i="1"/>
  <c r="J71" i="1"/>
  <c r="I71" i="1"/>
  <c r="H71" i="1"/>
  <c r="G71" i="1"/>
  <c r="F71" i="1"/>
  <c r="E71" i="1"/>
  <c r="D71" i="1"/>
  <c r="N64" i="1"/>
  <c r="M64" i="1"/>
  <c r="L64" i="1"/>
  <c r="K64" i="1"/>
  <c r="J64" i="1"/>
  <c r="I64" i="1"/>
  <c r="H64" i="1"/>
  <c r="G64" i="1"/>
  <c r="F64" i="1"/>
  <c r="E64" i="1"/>
  <c r="D64" i="1"/>
  <c r="N57" i="1"/>
  <c r="M57" i="1"/>
  <c r="L57" i="1"/>
  <c r="K57" i="1"/>
  <c r="J57" i="1"/>
  <c r="I57" i="1"/>
  <c r="H57" i="1"/>
  <c r="G57" i="1"/>
  <c r="F57" i="1"/>
  <c r="E57" i="1"/>
  <c r="D57" i="1"/>
  <c r="M50" i="1"/>
  <c r="L50" i="1"/>
  <c r="K50" i="1"/>
  <c r="J50" i="1"/>
  <c r="I50" i="1"/>
  <c r="H50" i="1"/>
  <c r="G50" i="1"/>
  <c r="F50" i="1"/>
  <c r="N35" i="1"/>
  <c r="M35" i="1"/>
  <c r="L35" i="1"/>
  <c r="K35" i="1"/>
  <c r="J35" i="1"/>
  <c r="I35" i="1"/>
  <c r="H35" i="1"/>
  <c r="G35" i="1"/>
  <c r="F35" i="1"/>
  <c r="E35" i="1"/>
  <c r="D35" i="1"/>
  <c r="C35" i="1"/>
  <c r="N28" i="1"/>
  <c r="M28" i="1"/>
  <c r="L28" i="1"/>
  <c r="K28" i="1"/>
  <c r="J28" i="1"/>
  <c r="I28" i="1"/>
  <c r="H28" i="1"/>
  <c r="G28" i="1"/>
  <c r="F28" i="1"/>
  <c r="E28" i="1"/>
  <c r="D28" i="1"/>
  <c r="C28" i="1"/>
  <c r="M21" i="1"/>
  <c r="L21" i="1"/>
  <c r="K21" i="1"/>
  <c r="J21" i="1"/>
  <c r="I21" i="1"/>
  <c r="H21" i="1"/>
  <c r="G21" i="1"/>
  <c r="F21" i="1"/>
  <c r="M14" i="1"/>
  <c r="L14" i="1"/>
  <c r="K14" i="1"/>
  <c r="J14" i="1"/>
  <c r="I14" i="1"/>
  <c r="H14" i="1"/>
  <c r="G14" i="1"/>
  <c r="F14" i="1"/>
  <c r="N169" i="1"/>
  <c r="M169" i="1"/>
  <c r="L169" i="1"/>
  <c r="K169" i="1"/>
  <c r="J169" i="1"/>
  <c r="I169" i="1"/>
  <c r="H169" i="1"/>
  <c r="G169" i="1"/>
  <c r="F169" i="1"/>
  <c r="E169" i="1"/>
  <c r="D169" i="1"/>
  <c r="C169" i="1"/>
</calcChain>
</file>

<file path=xl/sharedStrings.xml><?xml version="1.0" encoding="utf-8"?>
<sst xmlns="http://schemas.openxmlformats.org/spreadsheetml/2006/main" count="1413" uniqueCount="91">
  <si>
    <t>1. Number of customers, by customer class;</t>
  </si>
  <si>
    <t>2. Accounts Receivable</t>
  </si>
  <si>
    <t>1. Reported Revenues</t>
  </si>
  <si>
    <t>3. Gross Write-offs</t>
  </si>
  <si>
    <t>4. Write off Recoveries</t>
  </si>
  <si>
    <t>C. Financial Health Information:</t>
  </si>
  <si>
    <t>Residential</t>
  </si>
  <si>
    <t>Low Income</t>
  </si>
  <si>
    <t>Small C&amp;I</t>
  </si>
  <si>
    <t>Large C&amp;I</t>
  </si>
  <si>
    <t>2. Any issuance of dividends, plans to issue dividends, increase in dividend amounts, and plans to increase dividend amounts</t>
  </si>
  <si>
    <t>1. Any increase, or requested increase, to bank lines of credit</t>
  </si>
  <si>
    <t>3. Capital markets access</t>
  </si>
  <si>
    <t>4. Credit Rating Agency actions</t>
  </si>
  <si>
    <t>D. Customer-specific data, including:</t>
  </si>
  <si>
    <t>DATA REQUESTS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</si>
  <si>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</si>
  <si>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</si>
  <si>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</si>
  <si>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</si>
  <si>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</si>
  <si>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</si>
  <si>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</si>
  <si>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</si>
  <si>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</si>
  <si>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</si>
  <si>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</si>
  <si>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</si>
  <si>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2. Number of customers, by customer class, disconnected during the period</t>
  </si>
  <si>
    <t>3. Number of customers, by customer class, receiving disconnection notices during the period</t>
  </si>
  <si>
    <t>Total</t>
  </si>
  <si>
    <t xml:space="preserve">Total </t>
  </si>
  <si>
    <t>4. Number of customers, by customer class, reconnected during the period</t>
  </si>
  <si>
    <t>5. Number of customers, by customer class, assessed reconnection fees or charges during the period</t>
  </si>
  <si>
    <t>6. Number of customers, by customer class, assessed credit card fees or charges during the period</t>
  </si>
  <si>
    <t>7. Number of customers, by customer class, assessed late payment fees or charges during the period</t>
  </si>
  <si>
    <t>9. Number of customers by customer class, completing deferred payment arrangements during the period</t>
  </si>
  <si>
    <t>10. Number of customers, by customer class, enrolling in new deferred payment arrangements during the period</t>
  </si>
  <si>
    <t>20. Number of customers dropping off the low-income discount rate program during the period</t>
  </si>
  <si>
    <t>21. Number of by customers, by customer class, with required deposits with the Company at the beginning of the period</t>
  </si>
  <si>
    <t>22. Number of customers, by customer class, required to submit new deposits or increased deposits during the period</t>
  </si>
  <si>
    <t>23. Number of customers, by customer class, whose required deposits were reduced in part or fogegone during the period</t>
  </si>
  <si>
    <t>24. Number of customers, by customer class, whose deposits were returned in full during the period</t>
  </si>
  <si>
    <t>19. Number of customers enrolling in the low-income discount rate program during the period</t>
  </si>
  <si>
    <t>17. Number of customers, by customer class, re-enrolling in an AMP program during the period</t>
  </si>
  <si>
    <t>18. Number of customers, by customer class, dropping off an AMP program during the period</t>
  </si>
  <si>
    <t>15. Number of customers, by customer class, completing an AMP program during the period</t>
  </si>
  <si>
    <t>16. Number of customers, by customer class, enrolling in an AMP program during the period</t>
  </si>
  <si>
    <t>14. Number of customers enrolling in new hardship protections during the period</t>
  </si>
  <si>
    <t>13. Number of customers completing hardship protections during the period</t>
  </si>
  <si>
    <t>12. Number of customers taking service at the beginning of the period under existing hardship protections</t>
  </si>
  <si>
    <t>Line #</t>
  </si>
  <si>
    <t>(ELECTRIC DIVISION)</t>
  </si>
  <si>
    <t>11. Number of customers, by customer class, renegotiating deferred payment arrangements during the period</t>
  </si>
  <si>
    <t>(GAS DIVISION)</t>
  </si>
  <si>
    <t>Medium C&amp;I</t>
  </si>
  <si>
    <t xml:space="preserve">1. Reported Revenues   </t>
  </si>
  <si>
    <t xml:space="preserve">Total  </t>
  </si>
  <si>
    <t xml:space="preserve">2. Number of customers, by customer class, disconnected during the period  </t>
  </si>
  <si>
    <t xml:space="preserve">Total   </t>
  </si>
  <si>
    <t xml:space="preserve">5. Number of customers, by customer class, assessed reconnection fees or charges during the period </t>
  </si>
  <si>
    <r>
      <t xml:space="preserve">Low Income </t>
    </r>
    <r>
      <rPr>
        <sz val="11"/>
        <color rgb="FFFF0000"/>
        <rFont val="Calibri"/>
        <family val="2"/>
        <scheme val="minor"/>
      </rPr>
      <t xml:space="preserve"> </t>
    </r>
  </si>
  <si>
    <r>
      <t>Residential</t>
    </r>
    <r>
      <rPr>
        <sz val="11"/>
        <color rgb="FFFF0000"/>
        <rFont val="Calibri"/>
        <family val="2"/>
        <scheme val="minor"/>
      </rPr>
      <t xml:space="preserve">  </t>
    </r>
  </si>
  <si>
    <r>
      <t xml:space="preserve">7. Number of customers, by customer class, assessed late payment fees or charges during the period </t>
    </r>
    <r>
      <rPr>
        <sz val="11"/>
        <color rgb="FFFF0000"/>
        <rFont val="Calibri"/>
        <family val="2"/>
        <scheme val="minor"/>
      </rPr>
      <t xml:space="preserve"> </t>
    </r>
  </si>
  <si>
    <r>
      <t xml:space="preserve">15. Number of customers, by customer class, completing an AMP program during the period  </t>
    </r>
    <r>
      <rPr>
        <sz val="11"/>
        <color rgb="FFFF0000"/>
        <rFont val="Calibri"/>
        <family val="2"/>
        <scheme val="minor"/>
      </rPr>
      <t xml:space="preserve"> </t>
    </r>
  </si>
  <si>
    <r>
      <t xml:space="preserve">16. Number of customers, by customer class, enrolling in an AMP program during the period </t>
    </r>
    <r>
      <rPr>
        <sz val="11"/>
        <color rgb="FFFF0000"/>
        <rFont val="Calibri"/>
        <family val="2"/>
        <scheme val="minor"/>
      </rPr>
      <t xml:space="preserve"> </t>
    </r>
  </si>
  <si>
    <t xml:space="preserve">17. Number of customers, by customer class, re-enrolling in an AMP program during the period </t>
  </si>
  <si>
    <t xml:space="preserve">18. Number of customers, by customer class, dropping off an AMP program during the period </t>
  </si>
  <si>
    <t xml:space="preserve">9. Number of customers by customer class, completing deferred payment arrangements during the period.  </t>
  </si>
  <si>
    <t xml:space="preserve">14. Number of customers enrolling in new hardship protections during the period  </t>
  </si>
  <si>
    <t>N/A</t>
  </si>
  <si>
    <t xml:space="preserve">24. Number of customers, by customer class, whose deposits were returned in full during the period. </t>
  </si>
  <si>
    <t>B. Bad Debt Expense Cost Tracking:</t>
  </si>
  <si>
    <t xml:space="preserve">Small C&amp;I  AFP </t>
  </si>
  <si>
    <t>Small C&amp;I AFP</t>
  </si>
  <si>
    <t xml:space="preserve">FITCHBURG GAS &amp; ELECTRIC LIGHT COMPANY d/b/a UNITIL </t>
  </si>
  <si>
    <r>
      <t xml:space="preserve">22. Number of customers, by customer class, required to submit </t>
    </r>
    <r>
      <rPr>
        <u/>
        <sz val="11"/>
        <color theme="1"/>
        <rFont val="Calibri"/>
        <family val="2"/>
        <scheme val="minor"/>
      </rPr>
      <t>new deposits</t>
    </r>
    <r>
      <rPr>
        <sz val="11"/>
        <color theme="1"/>
        <rFont val="Calibri"/>
        <family val="2"/>
        <scheme val="minor"/>
      </rPr>
      <t xml:space="preserve"> or increased deposits during the period </t>
    </r>
  </si>
  <si>
    <t xml:space="preserve">23. Number of customers, by customer class, whose required deposits were reduced in part or foregone during the period </t>
  </si>
  <si>
    <t xml:space="preserve">12. Number of customers taking service at the beginning of the period under existing hardship protections </t>
  </si>
  <si>
    <t xml:space="preserve">21. Number of by customers, by customer class, with required deposits with the Company at the beginning of the period </t>
  </si>
  <si>
    <t xml:space="preserve">19. Number of customers enrolling in the low-income discount rate program during the period </t>
  </si>
  <si>
    <t>DPU 20-58D DATA</t>
  </si>
  <si>
    <t xml:space="preserve">8. Number of customers, by customer class, taking service at the beginning of the period under existing deferred payment arrangements   *Includes Arrears Forgiveness plans </t>
  </si>
  <si>
    <t xml:space="preserve">8. Number of customers, by customer class, taking service at the beginning of the period under existing deferred payment arrangements  *Includes Arrears Forgiveness plans </t>
  </si>
  <si>
    <t>`</t>
  </si>
  <si>
    <t>Please refer to DPU 20-58(D) Attachment FG&amp;E (Q1 2021)</t>
  </si>
  <si>
    <t>n/a</t>
  </si>
  <si>
    <t>Please refer to DPU 20-58(D) Attachment FG&amp;E (Q3 2021)</t>
  </si>
  <si>
    <t>Please refer to DPU 20-58(D) Attachment FG&amp;E (Q4 2021)</t>
  </si>
  <si>
    <t>Please refer to DPU 20-58(D) Attachment FG&amp;E (Q1 2022)</t>
  </si>
  <si>
    <t>Please refer to DPU 20-58(D) Attachment FG&amp;E (Q2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</si>
</sst>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2" xfId="0" applyFont="1" applyFill="1" applyBorder="1" applyAlignment="1">
      <alignment horizontal="left" indent="8"/>
    </xf>
    <xf numFmtId="0" fontId="0" fillId="0" borderId="0" xfId="0" applyFill="1"/>
    <xf numFmtId="0" fontId="0" fillId="0" borderId="2" xfId="0" applyFill="1" applyBorder="1" applyAlignment="1">
      <alignment horizontal="left" indent="8"/>
    </xf>
    <xf numFmtId="0" fontId="0" fillId="0" borderId="2" xfId="0" applyFill="1" applyBorder="1" applyAlignment="1">
      <alignment horizontal="left" wrapText="1" indent="8"/>
    </xf>
    <xf numFmtId="164" fontId="0" fillId="0" borderId="2" xfId="0" applyNumberFormat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" fontId="0" fillId="0" borderId="2" xfId="0" applyNumberFormat="1" applyFont="1" applyFill="1" applyBorder="1" applyAlignment="1">
      <alignment horizontal="center"/>
    </xf>
    <xf numFmtId="38" fontId="5" fillId="0" borderId="2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 wrapText="1" indent="2"/>
    </xf>
    <xf numFmtId="1" fontId="0" fillId="0" borderId="2" xfId="0" applyNumberFormat="1" applyFill="1" applyBorder="1" applyAlignment="1">
      <alignment horizontal="center"/>
    </xf>
    <xf numFmtId="0" fontId="1" fillId="0" borderId="2" xfId="0" applyFont="1" applyFill="1" applyBorder="1" applyAlignment="1">
      <alignment horizontal="left" wrapText="1" indent="8"/>
    </xf>
    <xf numFmtId="1" fontId="1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3" fontId="1" fillId="0" borderId="2" xfId="0" applyNumberFormat="1" applyFon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left" indent="8"/>
    </xf>
    <xf numFmtId="0" fontId="1" fillId="0" borderId="3" xfId="0" applyFont="1" applyFill="1" applyBorder="1" applyAlignment="1">
      <alignment horizontal="left" indent="8"/>
    </xf>
    <xf numFmtId="0" fontId="0" fillId="0" borderId="2" xfId="0" applyFill="1" applyBorder="1" applyAlignment="1">
      <alignment horizontal="left" indent="2"/>
    </xf>
    <xf numFmtId="164" fontId="5" fillId="0" borderId="11" xfId="0" applyNumberFormat="1" applyFont="1" applyFill="1" applyBorder="1" applyAlignment="1">
      <alignment horizontal="center"/>
    </xf>
    <xf numFmtId="3" fontId="5" fillId="0" borderId="1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quotePrefix="1" applyFont="1" applyFill="1" applyBorder="1" applyAlignment="1">
      <alignment horizontal="center"/>
    </xf>
    <xf numFmtId="0" fontId="1" fillId="0" borderId="2" xfId="0" applyFont="1" applyFill="1" applyBorder="1"/>
    <xf numFmtId="3" fontId="0" fillId="0" borderId="2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3" fontId="6" fillId="0" borderId="2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 vertical="center"/>
    </xf>
    <xf numFmtId="38" fontId="5" fillId="0" borderId="2" xfId="0" applyNumberFormat="1" applyFont="1" applyBorder="1" applyAlignment="1">
      <alignment horizontal="center"/>
    </xf>
    <xf numFmtId="1" fontId="0" fillId="0" borderId="2" xfId="0" applyNumberFormat="1" applyFill="1" applyBorder="1" applyAlignment="1">
      <alignment horizontal="center" vertical="center"/>
    </xf>
    <xf numFmtId="0" fontId="4" fillId="0" borderId="0" xfId="0" applyFont="1" applyFill="1"/>
    <xf numFmtId="164" fontId="1" fillId="0" borderId="2" xfId="0" quotePrefix="1" applyNumberFormat="1" applyFont="1" applyFill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6" fontId="5" fillId="0" borderId="2" xfId="0" applyNumberFormat="1" applyFont="1" applyBorder="1" applyAlignment="1">
      <alignment horizontal="center"/>
    </xf>
    <xf numFmtId="38" fontId="0" fillId="0" borderId="2" xfId="0" applyNumberFormat="1" applyFont="1" applyBorder="1" applyAlignment="1">
      <alignment horizontal="center"/>
    </xf>
    <xf numFmtId="38" fontId="1" fillId="0" borderId="2" xfId="0" applyNumberFormat="1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1" fontId="0" fillId="0" borderId="2" xfId="0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0" fontId="1" fillId="0" borderId="0" xfId="0" applyFont="1" applyFill="1"/>
    <xf numFmtId="1" fontId="0" fillId="0" borderId="2" xfId="0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38" fontId="0" fillId="0" borderId="8" xfId="0" applyNumberFormat="1" applyFont="1" applyBorder="1" applyAlignment="1">
      <alignment horizontal="center" vertical="center"/>
    </xf>
    <xf numFmtId="38" fontId="0" fillId="0" borderId="9" xfId="0" applyNumberFormat="1" applyFont="1" applyBorder="1" applyAlignment="1">
      <alignment horizontal="center" vertical="center"/>
    </xf>
    <xf numFmtId="3" fontId="0" fillId="0" borderId="8" xfId="0" applyNumberFormat="1" applyFill="1" applyBorder="1" applyAlignment="1">
      <alignment horizontal="center" vertical="center"/>
    </xf>
    <xf numFmtId="3" fontId="0" fillId="0" borderId="9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3" fontId="0" fillId="0" borderId="10" xfId="0" applyNumberFormat="1" applyFill="1" applyBorder="1" applyAlignment="1">
      <alignment horizontal="center" vertical="center"/>
    </xf>
    <xf numFmtId="164" fontId="0" fillId="0" borderId="3" xfId="0" applyNumberFormat="1" applyFill="1" applyBorder="1" applyAlignment="1">
      <alignment horizontal="center"/>
    </xf>
    <xf numFmtId="164" fontId="0" fillId="0" borderId="4" xfId="0" applyNumberForma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1" fontId="0" fillId="0" borderId="8" xfId="0" applyNumberFormat="1" applyFill="1" applyBorder="1" applyAlignment="1">
      <alignment horizontal="center" vertical="center"/>
    </xf>
    <xf numFmtId="1" fontId="0" fillId="0" borderId="9" xfId="0" applyNumberFormat="1" applyFill="1" applyBorder="1" applyAlignment="1">
      <alignment horizontal="center" vertical="center"/>
    </xf>
    <xf numFmtId="1" fontId="0" fillId="0" borderId="10" xfId="0" applyNumberFormat="1" applyFill="1" applyBorder="1" applyAlignment="1">
      <alignment horizontal="center" vertical="center"/>
    </xf>
    <xf numFmtId="164" fontId="0" fillId="0" borderId="6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99"/>
  <sheetViews>
    <sheetView tabSelected="1" view="pageBreakPreview" zoomScale="60" zoomScaleNormal="90" workbookViewId="0">
      <pane ySplit="6" topLeftCell="A7" activePane="bottomLeft" state="frozen"/>
      <selection activeCell="R38" sqref="R38:T41"/>
      <selection pane="bottomLeft" activeCell="A38" sqref="A38"/>
    </sheetView>
  </sheetViews>
  <sheetFormatPr defaultColWidth="9.109375" defaultRowHeight="14.4" x14ac:dyDescent="0.3"/>
  <cols>
    <col min="1" max="1" width="8.77734375" style="2" bestFit="1" customWidth="1"/>
    <col min="2" max="2" width="60.6640625" style="2" bestFit="1" customWidth="1"/>
    <col min="3" max="3" width="13.21875" style="27" bestFit="1" customWidth="1"/>
    <col min="4" max="4" width="14.88671875" style="27" bestFit="1" customWidth="1"/>
    <col min="5" max="5" width="14.33203125" style="27" bestFit="1" customWidth="1"/>
    <col min="6" max="6" width="13.21875" style="27" bestFit="1" customWidth="1"/>
    <col min="7" max="7" width="14" style="27" bestFit="1" customWidth="1"/>
    <col min="8" max="8" width="13.6640625" style="27" bestFit="1" customWidth="1"/>
    <col min="9" max="9" width="14.33203125" style="27" bestFit="1" customWidth="1"/>
    <col min="10" max="10" width="14" style="27" bestFit="1" customWidth="1"/>
    <col min="11" max="11" width="17.109375" style="27" bestFit="1" customWidth="1"/>
    <col min="12" max="12" width="13.6640625" style="27" bestFit="1" customWidth="1"/>
    <col min="13" max="13" width="15.6640625" style="27" bestFit="1" customWidth="1"/>
    <col min="14" max="14" width="15.44140625" style="27" bestFit="1" customWidth="1"/>
    <col min="15" max="15" width="13.6640625" style="27" bestFit="1" customWidth="1"/>
    <col min="16" max="16" width="14.88671875" style="27" bestFit="1" customWidth="1"/>
    <col min="17" max="18" width="13.6640625" style="27" bestFit="1" customWidth="1"/>
    <col min="19" max="19" width="14.33203125" style="27" bestFit="1" customWidth="1"/>
    <col min="20" max="20" width="14" style="27" bestFit="1" customWidth="1"/>
    <col min="21" max="16384" width="9.109375" style="2"/>
  </cols>
  <sheetData>
    <row r="1" spans="1:20" ht="15.6" x14ac:dyDescent="0.3">
      <c r="A1" s="78" t="s">
        <v>75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</row>
    <row r="2" spans="1:20" ht="15.6" x14ac:dyDescent="0.3">
      <c r="A2" s="78" t="s">
        <v>81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</row>
    <row r="3" spans="1:20" ht="15.6" x14ac:dyDescent="0.3">
      <c r="A3" s="78" t="s">
        <v>52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</row>
    <row r="5" spans="1:20" x14ac:dyDescent="0.3">
      <c r="C5" s="22">
        <v>2021</v>
      </c>
      <c r="D5" s="22">
        <v>2021</v>
      </c>
      <c r="E5" s="22">
        <v>2021</v>
      </c>
      <c r="F5" s="22">
        <v>2021</v>
      </c>
      <c r="G5" s="22">
        <v>2021</v>
      </c>
      <c r="H5" s="22">
        <v>2021</v>
      </c>
      <c r="I5" s="22">
        <v>2021</v>
      </c>
      <c r="J5" s="22">
        <v>2021</v>
      </c>
      <c r="K5" s="22">
        <v>2021</v>
      </c>
      <c r="L5" s="22">
        <v>2021</v>
      </c>
      <c r="M5" s="22">
        <v>2021</v>
      </c>
      <c r="N5" s="22">
        <v>2021</v>
      </c>
      <c r="O5" s="22">
        <v>2022</v>
      </c>
      <c r="P5" s="22">
        <v>2022</v>
      </c>
      <c r="Q5" s="22">
        <v>2022</v>
      </c>
      <c r="R5" s="22">
        <v>2022</v>
      </c>
      <c r="S5" s="22">
        <v>2022</v>
      </c>
      <c r="T5" s="22">
        <v>2022</v>
      </c>
    </row>
    <row r="6" spans="1:20" x14ac:dyDescent="0.3">
      <c r="A6" s="23" t="s">
        <v>51</v>
      </c>
      <c r="B6" s="23" t="s">
        <v>15</v>
      </c>
      <c r="C6" s="24" t="s">
        <v>16</v>
      </c>
      <c r="D6" s="24" t="s">
        <v>17</v>
      </c>
      <c r="E6" s="22" t="s">
        <v>18</v>
      </c>
      <c r="F6" s="22" t="s">
        <v>19</v>
      </c>
      <c r="G6" s="22" t="s">
        <v>20</v>
      </c>
      <c r="H6" s="22" t="s">
        <v>21</v>
      </c>
      <c r="I6" s="22" t="s">
        <v>22</v>
      </c>
      <c r="J6" s="22" t="s">
        <v>23</v>
      </c>
      <c r="K6" s="22" t="s">
        <v>24</v>
      </c>
      <c r="L6" s="22" t="s">
        <v>25</v>
      </c>
      <c r="M6" s="22" t="s">
        <v>26</v>
      </c>
      <c r="N6" s="22" t="s">
        <v>27</v>
      </c>
      <c r="O6" s="22" t="s">
        <v>16</v>
      </c>
      <c r="P6" s="22" t="s">
        <v>17</v>
      </c>
      <c r="Q6" s="22" t="s">
        <v>18</v>
      </c>
      <c r="R6" s="22" t="s">
        <v>19</v>
      </c>
      <c r="S6" s="22" t="s">
        <v>20</v>
      </c>
      <c r="T6" s="22" t="s">
        <v>21</v>
      </c>
    </row>
    <row r="7" spans="1:20" x14ac:dyDescent="0.3">
      <c r="A7" s="16">
        <v>1</v>
      </c>
      <c r="B7" s="25" t="s">
        <v>72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0" x14ac:dyDescent="0.3">
      <c r="A8" s="16">
        <v>2</v>
      </c>
      <c r="B8" s="19" t="s">
        <v>2</v>
      </c>
      <c r="C8" s="52"/>
      <c r="D8" s="53"/>
      <c r="E8" s="53"/>
      <c r="F8" s="53"/>
      <c r="G8" s="53"/>
      <c r="H8" s="53"/>
      <c r="I8" s="53"/>
      <c r="J8" s="53"/>
      <c r="K8" s="53"/>
      <c r="L8" s="53"/>
      <c r="M8" s="53"/>
      <c r="N8" s="54"/>
      <c r="O8" s="16"/>
      <c r="P8" s="16"/>
      <c r="Q8" s="16"/>
      <c r="R8" s="16"/>
      <c r="S8" s="16"/>
      <c r="T8" s="16"/>
    </row>
    <row r="9" spans="1:20" x14ac:dyDescent="0.3">
      <c r="A9" s="16">
        <v>3</v>
      </c>
      <c r="B9" s="3" t="s">
        <v>6</v>
      </c>
      <c r="C9" s="15">
        <v>4083997.4800000135</v>
      </c>
      <c r="D9" s="15">
        <v>4118653.1800000132</v>
      </c>
      <c r="E9" s="15">
        <v>3925544.4800000126</v>
      </c>
      <c r="F9" s="15">
        <v>2872228.5600000126</v>
      </c>
      <c r="G9" s="15">
        <v>2810070.2500000121</v>
      </c>
      <c r="H9" s="15">
        <v>3466645.6300000134</v>
      </c>
      <c r="I9" s="15">
        <v>3764594.0600000131</v>
      </c>
      <c r="J9" s="15">
        <v>3742085.8800000129</v>
      </c>
      <c r="K9" s="15">
        <v>3571737.1800000127</v>
      </c>
      <c r="L9" s="15">
        <v>2647961.0600000126</v>
      </c>
      <c r="M9" s="15">
        <v>2816005.4700000128</v>
      </c>
      <c r="N9" s="15">
        <v>3810779</v>
      </c>
      <c r="O9" s="15">
        <v>4682028.8000000138</v>
      </c>
      <c r="P9" s="15">
        <v>4313715.3000000119</v>
      </c>
      <c r="Q9" s="15">
        <v>3772134.7000000132</v>
      </c>
      <c r="R9" s="15">
        <v>3033320.2800000124</v>
      </c>
      <c r="S9" s="15">
        <v>2947315.6000000131</v>
      </c>
      <c r="T9" s="15">
        <v>3305556.8100000131</v>
      </c>
    </row>
    <row r="10" spans="1:20" x14ac:dyDescent="0.3">
      <c r="A10" s="16">
        <v>4</v>
      </c>
      <c r="B10" s="3" t="s">
        <v>7</v>
      </c>
      <c r="C10" s="15">
        <v>512298.12999999989</v>
      </c>
      <c r="D10" s="15">
        <v>559931.48</v>
      </c>
      <c r="E10" s="15">
        <v>584738.88</v>
      </c>
      <c r="F10" s="15">
        <v>435353.10000000009</v>
      </c>
      <c r="G10" s="15">
        <v>428246.18999999994</v>
      </c>
      <c r="H10" s="15">
        <v>392521.61999999994</v>
      </c>
      <c r="I10" s="15">
        <v>508003.18999999994</v>
      </c>
      <c r="J10" s="15">
        <v>610226.37000000011</v>
      </c>
      <c r="K10" s="15">
        <v>523510.18</v>
      </c>
      <c r="L10" s="15">
        <v>396515.95999999996</v>
      </c>
      <c r="M10" s="15">
        <v>406150.74000000005</v>
      </c>
      <c r="N10" s="15">
        <v>567252</v>
      </c>
      <c r="O10" s="15">
        <v>730547.51000000024</v>
      </c>
      <c r="P10" s="15">
        <v>739812.3400000002</v>
      </c>
      <c r="Q10" s="15">
        <v>707201.36999999988</v>
      </c>
      <c r="R10" s="15">
        <v>557267.01000000013</v>
      </c>
      <c r="S10" s="15">
        <v>542239.96000000008</v>
      </c>
      <c r="T10" s="15">
        <v>585089.9</v>
      </c>
    </row>
    <row r="11" spans="1:20" x14ac:dyDescent="0.3">
      <c r="A11" s="16">
        <v>5</v>
      </c>
      <c r="B11" s="3" t="s">
        <v>8</v>
      </c>
      <c r="C11" s="15">
        <v>167001.09000000005</v>
      </c>
      <c r="D11" s="15">
        <v>183862.13999999998</v>
      </c>
      <c r="E11" s="15">
        <v>190317.52</v>
      </c>
      <c r="F11" s="15">
        <v>145381.16</v>
      </c>
      <c r="G11" s="15">
        <v>135159.1</v>
      </c>
      <c r="H11" s="15">
        <v>132060.36000000002</v>
      </c>
      <c r="I11" s="15">
        <v>135016</v>
      </c>
      <c r="J11" s="15">
        <v>140455.88000000003</v>
      </c>
      <c r="K11" s="15">
        <v>134915.62</v>
      </c>
      <c r="L11" s="15">
        <v>120349.07</v>
      </c>
      <c r="M11" s="15">
        <v>126847.5</v>
      </c>
      <c r="N11" s="15">
        <v>176175</v>
      </c>
      <c r="O11" s="15">
        <v>220954.01</v>
      </c>
      <c r="P11" s="15">
        <v>232143.13999999996</v>
      </c>
      <c r="Q11" s="15">
        <v>211093.18000000005</v>
      </c>
      <c r="R11" s="15">
        <v>164698.40999999997</v>
      </c>
      <c r="S11" s="15">
        <v>151531.54</v>
      </c>
      <c r="T11" s="15">
        <v>139848.01</v>
      </c>
    </row>
    <row r="12" spans="1:20" x14ac:dyDescent="0.3">
      <c r="A12" s="16">
        <v>6</v>
      </c>
      <c r="B12" s="3" t="s">
        <v>55</v>
      </c>
      <c r="C12" s="15">
        <v>1387828.2900000005</v>
      </c>
      <c r="D12" s="15">
        <v>1523066.17</v>
      </c>
      <c r="E12" s="15">
        <v>1541440.9600000002</v>
      </c>
      <c r="F12" s="15">
        <v>1254587.2099999997</v>
      </c>
      <c r="G12" s="15">
        <v>1254979.3399999994</v>
      </c>
      <c r="H12" s="15">
        <v>1423192.1700000002</v>
      </c>
      <c r="I12" s="15">
        <v>1485217.2599999998</v>
      </c>
      <c r="J12" s="15">
        <v>1439139.2799999998</v>
      </c>
      <c r="K12" s="15">
        <v>1520228.35</v>
      </c>
      <c r="L12" s="15">
        <v>1291386.2700000003</v>
      </c>
      <c r="M12" s="15">
        <v>1282736.26</v>
      </c>
      <c r="N12" s="15">
        <v>1554294</v>
      </c>
      <c r="O12" s="15">
        <v>1716829.5099999998</v>
      </c>
      <c r="P12" s="15">
        <v>1792807.9800000002</v>
      </c>
      <c r="Q12" s="15">
        <v>1621755.0000000002</v>
      </c>
      <c r="R12" s="15">
        <v>1323651.8599999999</v>
      </c>
      <c r="S12" s="15">
        <v>1341893.8399999999</v>
      </c>
      <c r="T12" s="15">
        <v>1542229.36</v>
      </c>
    </row>
    <row r="13" spans="1:20" x14ac:dyDescent="0.3">
      <c r="A13" s="16">
        <v>7</v>
      </c>
      <c r="B13" s="3" t="s">
        <v>9</v>
      </c>
      <c r="C13" s="15">
        <v>1360684.21</v>
      </c>
      <c r="D13" s="15">
        <v>1570674.6099999994</v>
      </c>
      <c r="E13" s="15">
        <v>1531291.4600000002</v>
      </c>
      <c r="F13" s="15">
        <v>1427788</v>
      </c>
      <c r="G13" s="15">
        <v>1593892.46</v>
      </c>
      <c r="H13" s="15">
        <v>1594979.41</v>
      </c>
      <c r="I13" s="15">
        <v>1726891.9100000001</v>
      </c>
      <c r="J13" s="15">
        <v>1657709.5300000003</v>
      </c>
      <c r="K13" s="15">
        <v>1662150.5200000005</v>
      </c>
      <c r="L13" s="15">
        <v>1682567.8900000001</v>
      </c>
      <c r="M13" s="15">
        <v>1580089.0700000003</v>
      </c>
      <c r="N13" s="15">
        <v>1585174</v>
      </c>
      <c r="O13" s="15">
        <v>1705573.4999999993</v>
      </c>
      <c r="P13" s="15">
        <v>1610861.5</v>
      </c>
      <c r="Q13" s="15">
        <v>1552812.7600000005</v>
      </c>
      <c r="R13" s="15">
        <v>1544613.9100000001</v>
      </c>
      <c r="S13" s="15">
        <v>1568713.0500000003</v>
      </c>
      <c r="T13" s="15">
        <v>1698693.26</v>
      </c>
    </row>
    <row r="14" spans="1:20" x14ac:dyDescent="0.3">
      <c r="A14" s="16">
        <v>8</v>
      </c>
      <c r="B14" s="1" t="s">
        <v>30</v>
      </c>
      <c r="C14" s="6">
        <v>7511809.2000000132</v>
      </c>
      <c r="D14" s="6">
        <v>7956187.5800000122</v>
      </c>
      <c r="E14" s="6">
        <v>7773333.3000000119</v>
      </c>
      <c r="F14" s="6">
        <f t="shared" ref="F14:M14" si="0">SUM(F9:F13)</f>
        <v>6135338.0300000124</v>
      </c>
      <c r="G14" s="6">
        <f t="shared" si="0"/>
        <v>6222347.340000012</v>
      </c>
      <c r="H14" s="6">
        <f t="shared" si="0"/>
        <v>7009399.1900000134</v>
      </c>
      <c r="I14" s="6">
        <f t="shared" si="0"/>
        <v>7619722.420000013</v>
      </c>
      <c r="J14" s="6">
        <f t="shared" si="0"/>
        <v>7589616.9400000134</v>
      </c>
      <c r="K14" s="6">
        <f t="shared" si="0"/>
        <v>7412541.8500000136</v>
      </c>
      <c r="L14" s="6">
        <f t="shared" si="0"/>
        <v>6138780.250000013</v>
      </c>
      <c r="M14" s="6">
        <f t="shared" si="0"/>
        <v>6211829.0400000131</v>
      </c>
      <c r="N14" s="6">
        <v>7693673</v>
      </c>
      <c r="O14" s="6">
        <v>9055933.3300000131</v>
      </c>
      <c r="P14" s="6">
        <v>8689340.2600000128</v>
      </c>
      <c r="Q14" s="6">
        <v>7864997.0100000137</v>
      </c>
      <c r="R14" s="6">
        <f>SUM(R9:R13)</f>
        <v>6623551.4700000128</v>
      </c>
      <c r="S14" s="6">
        <f>SUM(S9:S13)</f>
        <v>6551693.9900000133</v>
      </c>
      <c r="T14" s="6">
        <f>SUM(T9:T13)</f>
        <v>7271417.3400000129</v>
      </c>
    </row>
    <row r="15" spans="1:20" x14ac:dyDescent="0.3">
      <c r="A15" s="16">
        <v>9</v>
      </c>
      <c r="B15" s="19" t="s">
        <v>1</v>
      </c>
      <c r="C15" s="56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8"/>
      <c r="O15" s="16"/>
      <c r="P15" s="16"/>
      <c r="Q15" s="16"/>
      <c r="R15" s="16"/>
      <c r="S15" s="16"/>
      <c r="T15" s="16"/>
    </row>
    <row r="16" spans="1:20" x14ac:dyDescent="0.3">
      <c r="A16" s="16">
        <v>10</v>
      </c>
      <c r="B16" s="3" t="s">
        <v>6</v>
      </c>
      <c r="C16" s="15">
        <v>4634093.88</v>
      </c>
      <c r="D16" s="15">
        <v>5039193</v>
      </c>
      <c r="E16" s="15">
        <v>5043107</v>
      </c>
      <c r="F16" s="15">
        <v>5267375.5599999959</v>
      </c>
      <c r="G16" s="15">
        <v>5365190</v>
      </c>
      <c r="H16" s="15">
        <v>6054923</v>
      </c>
      <c r="I16" s="15">
        <v>4955895</v>
      </c>
      <c r="J16" s="15">
        <v>4642437</v>
      </c>
      <c r="K16" s="15">
        <v>4483994</v>
      </c>
      <c r="L16" s="35">
        <v>4432011</v>
      </c>
      <c r="M16" s="35">
        <v>4017307</v>
      </c>
      <c r="N16" s="15">
        <v>3753067</v>
      </c>
      <c r="O16" s="15">
        <v>3742841</v>
      </c>
      <c r="P16" s="15">
        <v>3880907.2199999993</v>
      </c>
      <c r="Q16" s="15">
        <v>3871308.5000000019</v>
      </c>
      <c r="R16" s="15">
        <v>3812652.2399999974</v>
      </c>
      <c r="S16" s="15">
        <v>3513999.2899999982</v>
      </c>
      <c r="T16" s="15">
        <v>3509314.7899999963</v>
      </c>
    </row>
    <row r="17" spans="1:20" x14ac:dyDescent="0.3">
      <c r="A17" s="16">
        <v>11</v>
      </c>
      <c r="B17" s="3" t="s">
        <v>7</v>
      </c>
      <c r="C17" s="20">
        <v>6256706.5700000077</v>
      </c>
      <c r="D17" s="15">
        <v>6526912</v>
      </c>
      <c r="E17" s="15">
        <v>6740144</v>
      </c>
      <c r="F17" s="15">
        <v>7095044.5500000184</v>
      </c>
      <c r="G17" s="15">
        <v>7128885</v>
      </c>
      <c r="H17" s="15">
        <v>6282464</v>
      </c>
      <c r="I17" s="15">
        <v>6941641</v>
      </c>
      <c r="J17" s="15">
        <v>7173862</v>
      </c>
      <c r="K17" s="15">
        <v>7190052</v>
      </c>
      <c r="L17" s="35">
        <v>6868806</v>
      </c>
      <c r="M17" s="35">
        <v>6745526</v>
      </c>
      <c r="N17" s="15">
        <v>6196807</v>
      </c>
      <c r="O17" s="15">
        <v>6285238</v>
      </c>
      <c r="P17" s="15">
        <v>6531785.9799999874</v>
      </c>
      <c r="Q17" s="15">
        <v>6665094.5200000191</v>
      </c>
      <c r="R17" s="15">
        <v>6840630.0799999945</v>
      </c>
      <c r="S17" s="15">
        <v>6911793.7900000103</v>
      </c>
      <c r="T17" s="15">
        <v>6651569.2600000119</v>
      </c>
    </row>
    <row r="18" spans="1:20" x14ac:dyDescent="0.3">
      <c r="A18" s="16">
        <v>12</v>
      </c>
      <c r="B18" s="3" t="s">
        <v>8</v>
      </c>
      <c r="C18" s="15">
        <v>91169.039999999979</v>
      </c>
      <c r="D18" s="15">
        <v>100760.17</v>
      </c>
      <c r="E18" s="15">
        <v>97253.73000000001</v>
      </c>
      <c r="F18" s="15">
        <v>106432.84000000003</v>
      </c>
      <c r="G18" s="15">
        <v>105919</v>
      </c>
      <c r="H18" s="15">
        <v>99656.560000000027</v>
      </c>
      <c r="I18" s="15">
        <v>99875.389999999985</v>
      </c>
      <c r="J18" s="15">
        <v>94254.81</v>
      </c>
      <c r="K18" s="15">
        <v>91267.039999999979</v>
      </c>
      <c r="L18" s="15">
        <v>81011.080000000045</v>
      </c>
      <c r="M18" s="15">
        <v>79904.260000000009</v>
      </c>
      <c r="N18" s="15">
        <v>80885</v>
      </c>
      <c r="O18" s="15">
        <v>79850.750000000044</v>
      </c>
      <c r="P18" s="15">
        <v>90045.650000000009</v>
      </c>
      <c r="Q18" s="15">
        <v>96957.209999999963</v>
      </c>
      <c r="R18" s="15">
        <v>91984.86000000003</v>
      </c>
      <c r="S18" s="15">
        <v>81922.09</v>
      </c>
      <c r="T18" s="15">
        <v>67536.77</v>
      </c>
    </row>
    <row r="19" spans="1:20" x14ac:dyDescent="0.3">
      <c r="A19" s="16">
        <v>13</v>
      </c>
      <c r="B19" s="3" t="s">
        <v>55</v>
      </c>
      <c r="C19" s="15">
        <v>428232.17999999993</v>
      </c>
      <c r="D19" s="15">
        <v>477112.59000000008</v>
      </c>
      <c r="E19" s="15">
        <v>471119.14999999991</v>
      </c>
      <c r="F19" s="15">
        <v>469001.9600000002</v>
      </c>
      <c r="G19" s="15">
        <v>442373</v>
      </c>
      <c r="H19" s="15">
        <v>396887.7300000001</v>
      </c>
      <c r="I19" s="15">
        <v>443509.85000000003</v>
      </c>
      <c r="J19" s="15">
        <v>419584.28999999992</v>
      </c>
      <c r="K19" s="15">
        <v>426555.45000000007</v>
      </c>
      <c r="L19" s="15">
        <v>399583.64</v>
      </c>
      <c r="M19" s="15">
        <v>361411.77</v>
      </c>
      <c r="N19" s="15">
        <v>377830</v>
      </c>
      <c r="O19" s="15">
        <v>471843.3600000001</v>
      </c>
      <c r="P19" s="15">
        <v>422184.4599999999</v>
      </c>
      <c r="Q19" s="15">
        <v>425843.52999999991</v>
      </c>
      <c r="R19" s="15">
        <v>336881.32000000012</v>
      </c>
      <c r="S19" s="15">
        <v>267117.07000000007</v>
      </c>
      <c r="T19" s="15">
        <v>242721.87</v>
      </c>
    </row>
    <row r="20" spans="1:20" x14ac:dyDescent="0.3">
      <c r="A20" s="16">
        <v>14</v>
      </c>
      <c r="B20" s="3" t="s">
        <v>9</v>
      </c>
      <c r="C20" s="15">
        <v>206212.56</v>
      </c>
      <c r="D20" s="15">
        <v>204645.78</v>
      </c>
      <c r="E20" s="15">
        <v>200731.43000000002</v>
      </c>
      <c r="F20" s="15">
        <v>173577.43</v>
      </c>
      <c r="G20" s="15">
        <v>347264</v>
      </c>
      <c r="H20" s="15">
        <v>280128.17</v>
      </c>
      <c r="I20" s="15">
        <v>363376.26</v>
      </c>
      <c r="J20" s="15">
        <v>351236.25000000006</v>
      </c>
      <c r="K20" s="15">
        <v>213340.94</v>
      </c>
      <c r="L20" s="15">
        <v>215039.06</v>
      </c>
      <c r="M20" s="15">
        <v>159746.26999999999</v>
      </c>
      <c r="N20" s="15">
        <v>192799</v>
      </c>
      <c r="O20" s="15">
        <v>177038.8</v>
      </c>
      <c r="P20" s="15">
        <v>443226.27</v>
      </c>
      <c r="Q20" s="15">
        <v>365817.64000000007</v>
      </c>
      <c r="R20" s="15">
        <v>328289.53999999998</v>
      </c>
      <c r="S20" s="15">
        <v>179549.35</v>
      </c>
      <c r="T20" s="15">
        <v>43090.04</v>
      </c>
    </row>
    <row r="21" spans="1:20" x14ac:dyDescent="0.3">
      <c r="A21" s="16">
        <v>15</v>
      </c>
      <c r="B21" s="1" t="s">
        <v>30</v>
      </c>
      <c r="C21" s="6">
        <f>SUM(C16:C20)</f>
        <v>11616414.230000006</v>
      </c>
      <c r="D21" s="6">
        <v>12348623.410000017</v>
      </c>
      <c r="E21" s="6">
        <v>12552355.149999993</v>
      </c>
      <c r="F21" s="6">
        <f t="shared" ref="F21" si="1">SUM(F16:F20)</f>
        <v>13111432.340000015</v>
      </c>
      <c r="G21" s="6">
        <f t="shared" ref="G21" si="2">SUM(G16:G20)</f>
        <v>13389631</v>
      </c>
      <c r="H21" s="6">
        <f t="shared" ref="H21" si="3">SUM(H16:H20)</f>
        <v>13114059.460000001</v>
      </c>
      <c r="I21" s="6">
        <f t="shared" ref="I21" si="4">SUM(I16:I20)</f>
        <v>12804297.5</v>
      </c>
      <c r="J21" s="6">
        <f t="shared" ref="J21" si="5">SUM(J16:J20)</f>
        <v>12681374.35</v>
      </c>
      <c r="K21" s="6">
        <f t="shared" ref="K21" si="6">SUM(K16:K20)</f>
        <v>12405209.429999998</v>
      </c>
      <c r="L21" s="6">
        <f t="shared" ref="L21" si="7">SUM(L16:L20)</f>
        <v>11996450.780000001</v>
      </c>
      <c r="M21" s="6">
        <f t="shared" ref="M21" si="8">SUM(M16:M20)</f>
        <v>11363895.299999999</v>
      </c>
      <c r="N21" s="6">
        <v>10601388</v>
      </c>
      <c r="O21" s="6">
        <v>10756811.469999991</v>
      </c>
      <c r="P21" s="6">
        <v>11368149.579999985</v>
      </c>
      <c r="Q21" s="6">
        <v>11425021.400000023</v>
      </c>
      <c r="R21" s="6">
        <f>SUM(R16:R20)</f>
        <v>11410438.039999992</v>
      </c>
      <c r="S21" s="6">
        <f t="shared" ref="S21:T21" si="9">SUM(S16:S20)</f>
        <v>10954381.590000009</v>
      </c>
      <c r="T21" s="6">
        <f t="shared" si="9"/>
        <v>10514232.730000006</v>
      </c>
    </row>
    <row r="22" spans="1:20" x14ac:dyDescent="0.3">
      <c r="A22" s="16">
        <v>16</v>
      </c>
      <c r="B22" s="19" t="s">
        <v>3</v>
      </c>
      <c r="C22" s="52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4"/>
      <c r="O22" s="16"/>
      <c r="P22" s="16"/>
      <c r="Q22" s="16"/>
      <c r="R22" s="16"/>
      <c r="S22" s="16"/>
      <c r="T22" s="16"/>
    </row>
    <row r="23" spans="1:20" x14ac:dyDescent="0.3">
      <c r="A23" s="16">
        <v>17</v>
      </c>
      <c r="B23" s="3" t="s">
        <v>6</v>
      </c>
      <c r="C23" s="5">
        <v>75524.179999999993</v>
      </c>
      <c r="D23" s="5">
        <v>58577.41</v>
      </c>
      <c r="E23" s="5">
        <v>88645.790000000008</v>
      </c>
      <c r="F23" s="15">
        <v>49410.93</v>
      </c>
      <c r="G23" s="15">
        <v>50625.59</v>
      </c>
      <c r="H23" s="15">
        <v>86978.58</v>
      </c>
      <c r="I23" s="15">
        <v>94811.9</v>
      </c>
      <c r="J23" s="15">
        <v>60724.59</v>
      </c>
      <c r="K23" s="15">
        <v>84183.290000000008</v>
      </c>
      <c r="L23" s="15">
        <v>120756.84</v>
      </c>
      <c r="M23" s="15">
        <v>196820.57</v>
      </c>
      <c r="N23" s="15">
        <v>282372.28999999998</v>
      </c>
      <c r="O23" s="15">
        <v>134472.03</v>
      </c>
      <c r="P23" s="15">
        <v>136015.39000000001</v>
      </c>
      <c r="Q23" s="15">
        <v>104250.17</v>
      </c>
      <c r="R23" s="15">
        <v>88612.82</v>
      </c>
      <c r="S23" s="15">
        <v>93317.040000000008</v>
      </c>
      <c r="T23" s="15">
        <v>60305.43</v>
      </c>
    </row>
    <row r="24" spans="1:20" x14ac:dyDescent="0.3">
      <c r="A24" s="16">
        <v>18</v>
      </c>
      <c r="B24" s="3" t="s">
        <v>7</v>
      </c>
      <c r="C24" s="5">
        <v>45340.52</v>
      </c>
      <c r="D24" s="5">
        <v>57496.95</v>
      </c>
      <c r="E24" s="5">
        <v>61607.700000000004</v>
      </c>
      <c r="F24" s="15">
        <v>56728.59</v>
      </c>
      <c r="G24" s="15">
        <v>65716.38</v>
      </c>
      <c r="H24" s="15">
        <v>69211.38</v>
      </c>
      <c r="I24" s="15">
        <v>134491.16</v>
      </c>
      <c r="J24" s="15">
        <v>126011.54000000001</v>
      </c>
      <c r="K24" s="15">
        <v>151270.45000000001</v>
      </c>
      <c r="L24" s="15">
        <f>66008.14+137105</f>
        <v>203113.14</v>
      </c>
      <c r="M24" s="15">
        <f>57619.36+129965</f>
        <v>187584.36</v>
      </c>
      <c r="N24" s="15">
        <f>112592.55+144763</f>
        <v>257355.55</v>
      </c>
      <c r="O24" s="15">
        <f>68552.85+121297</f>
        <v>189849.85</v>
      </c>
      <c r="P24" s="15">
        <f>103589.55+102759</f>
        <v>206348.55</v>
      </c>
      <c r="Q24" s="15">
        <f>52220.76+118652</f>
        <v>170872.76</v>
      </c>
      <c r="R24" s="15">
        <f>24131.28+100929</f>
        <v>125060.28</v>
      </c>
      <c r="S24" s="15">
        <f>42683.11+116671</f>
        <v>159354.10999999999</v>
      </c>
      <c r="T24" s="15">
        <f>21328.02+122422</f>
        <v>143750.01999999999</v>
      </c>
    </row>
    <row r="25" spans="1:20" x14ac:dyDescent="0.3">
      <c r="A25" s="16">
        <v>19</v>
      </c>
      <c r="B25" s="3" t="s">
        <v>8</v>
      </c>
      <c r="C25" s="5">
        <v>314.61</v>
      </c>
      <c r="D25" s="5">
        <v>827.98</v>
      </c>
      <c r="E25" s="5">
        <v>0</v>
      </c>
      <c r="F25" s="15">
        <v>525.30999999999995</v>
      </c>
      <c r="G25" s="15">
        <v>1390.21</v>
      </c>
      <c r="H25" s="15">
        <v>1944.92</v>
      </c>
      <c r="I25" s="15">
        <v>2394.5099999999998</v>
      </c>
      <c r="J25" s="15">
        <v>1243.6099999999999</v>
      </c>
      <c r="K25" s="15">
        <v>3105.63</v>
      </c>
      <c r="L25" s="15">
        <v>3643.7799999999997</v>
      </c>
      <c r="M25" s="15">
        <v>180.5</v>
      </c>
      <c r="N25" s="15">
        <v>3581.85</v>
      </c>
      <c r="O25" s="15">
        <v>9775.2099999999991</v>
      </c>
      <c r="P25" s="15">
        <v>290.25</v>
      </c>
      <c r="Q25" s="15">
        <f>2791.31+201.98</f>
        <v>2993.29</v>
      </c>
      <c r="R25" s="15">
        <v>0</v>
      </c>
      <c r="S25" s="15">
        <v>129.76</v>
      </c>
      <c r="T25" s="15">
        <v>880.21</v>
      </c>
    </row>
    <row r="26" spans="1:20" x14ac:dyDescent="0.3">
      <c r="A26" s="16">
        <v>20</v>
      </c>
      <c r="B26" s="3" t="s">
        <v>55</v>
      </c>
      <c r="C26" s="5">
        <v>952.25</v>
      </c>
      <c r="D26" s="5">
        <v>0</v>
      </c>
      <c r="E26" s="5">
        <v>4758.76</v>
      </c>
      <c r="F26" s="15">
        <v>11820.779999999999</v>
      </c>
      <c r="G26" s="15">
        <v>0</v>
      </c>
      <c r="H26" s="15">
        <v>5460.67</v>
      </c>
      <c r="I26" s="15">
        <v>472.38</v>
      </c>
      <c r="J26" s="15">
        <v>1502.29</v>
      </c>
      <c r="K26" s="15">
        <v>1771.0900000000001</v>
      </c>
      <c r="L26" s="15">
        <v>12079.869999999999</v>
      </c>
      <c r="M26" s="15">
        <v>653.81999999999994</v>
      </c>
      <c r="N26" s="15">
        <v>12453.02</v>
      </c>
      <c r="O26" s="15">
        <v>6198.77</v>
      </c>
      <c r="P26" s="15">
        <v>16423.38</v>
      </c>
      <c r="Q26" s="15">
        <v>16108.670000000002</v>
      </c>
      <c r="R26" s="15">
        <v>7747.85</v>
      </c>
      <c r="S26" s="15">
        <v>4783.8</v>
      </c>
      <c r="T26" s="15">
        <v>3512.52</v>
      </c>
    </row>
    <row r="27" spans="1:20" x14ac:dyDescent="0.3">
      <c r="A27" s="16">
        <v>21</v>
      </c>
      <c r="B27" s="3" t="s">
        <v>9</v>
      </c>
      <c r="C27" s="5">
        <v>0</v>
      </c>
      <c r="D27" s="5">
        <v>0</v>
      </c>
      <c r="E27" s="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</row>
    <row r="28" spans="1:20" x14ac:dyDescent="0.3">
      <c r="A28" s="16">
        <v>22</v>
      </c>
      <c r="B28" s="1" t="s">
        <v>30</v>
      </c>
      <c r="C28" s="6">
        <f>SUM(C23:C27)</f>
        <v>122131.55999999998</v>
      </c>
      <c r="D28" s="6">
        <f t="shared" ref="D28" si="10">SUM(D23:D27)</f>
        <v>116902.34</v>
      </c>
      <c r="E28" s="6">
        <f t="shared" ref="E28" si="11">SUM(E23:E27)</f>
        <v>155012.25000000003</v>
      </c>
      <c r="F28" s="6">
        <f t="shared" ref="F28" si="12">SUM(F23:F27)</f>
        <v>118485.60999999999</v>
      </c>
      <c r="G28" s="6">
        <f t="shared" ref="G28" si="13">SUM(G23:G27)</f>
        <v>117732.18000000001</v>
      </c>
      <c r="H28" s="6">
        <f t="shared" ref="H28" si="14">SUM(H23:H27)</f>
        <v>163595.55000000005</v>
      </c>
      <c r="I28" s="6">
        <f t="shared" ref="I28" si="15">SUM(I23:I27)</f>
        <v>232169.95</v>
      </c>
      <c r="J28" s="6">
        <f t="shared" ref="J28" si="16">SUM(J23:J27)</f>
        <v>189482.03</v>
      </c>
      <c r="K28" s="6">
        <f t="shared" ref="K28" si="17">SUM(K23:K27)</f>
        <v>240330.46000000002</v>
      </c>
      <c r="L28" s="6">
        <f t="shared" ref="L28" si="18">SUM(L23:L27)</f>
        <v>339593.63</v>
      </c>
      <c r="M28" s="6">
        <f t="shared" ref="M28" si="19">SUM(M23:M27)</f>
        <v>385239.25</v>
      </c>
      <c r="N28" s="6">
        <f t="shared" ref="N28" si="20">SUM(N23:N27)</f>
        <v>555762.71</v>
      </c>
      <c r="O28" s="6">
        <f>SUM(O23:O27)</f>
        <v>340295.86000000004</v>
      </c>
      <c r="P28" s="6">
        <f t="shared" ref="P28:Q28" si="21">SUM(P23:P27)</f>
        <v>359077.57</v>
      </c>
      <c r="Q28" s="6">
        <f t="shared" si="21"/>
        <v>294224.88999999996</v>
      </c>
      <c r="R28" s="6">
        <f>SUM(R23:R27)</f>
        <v>221420.95</v>
      </c>
      <c r="S28" s="6">
        <f t="shared" ref="S28:T28" si="22">SUM(S23:S27)</f>
        <v>257584.71</v>
      </c>
      <c r="T28" s="6">
        <f t="shared" si="22"/>
        <v>208448.17999999996</v>
      </c>
    </row>
    <row r="29" spans="1:20" x14ac:dyDescent="0.3">
      <c r="A29" s="16">
        <v>23</v>
      </c>
      <c r="B29" s="19" t="s">
        <v>4</v>
      </c>
      <c r="C29" s="52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4"/>
      <c r="O29" s="16"/>
      <c r="P29" s="16"/>
      <c r="Q29" s="16"/>
      <c r="R29" s="16"/>
      <c r="S29" s="16"/>
      <c r="T29" s="16"/>
    </row>
    <row r="30" spans="1:20" x14ac:dyDescent="0.3">
      <c r="A30" s="16">
        <v>24</v>
      </c>
      <c r="B30" s="3" t="s">
        <v>6</v>
      </c>
      <c r="C30" s="5">
        <v>8038.49</v>
      </c>
      <c r="D30" s="5">
        <v>11720.05</v>
      </c>
      <c r="E30" s="5">
        <v>15467.37</v>
      </c>
      <c r="F30" s="5">
        <v>18516.07</v>
      </c>
      <c r="G30" s="5">
        <v>10152.57</v>
      </c>
      <c r="H30" s="15">
        <v>13957.77</v>
      </c>
      <c r="I30" s="5">
        <v>12665.93</v>
      </c>
      <c r="J30" s="5">
        <v>7816.18</v>
      </c>
      <c r="K30" s="5">
        <v>11327.21</v>
      </c>
      <c r="L30" s="15">
        <v>6914.1900000000005</v>
      </c>
      <c r="M30" s="15">
        <v>6378.33</v>
      </c>
      <c r="N30" s="15">
        <v>11351.92</v>
      </c>
      <c r="O30" s="15">
        <v>-7443.9000000000005</v>
      </c>
      <c r="P30" s="15">
        <v>-9329.82</v>
      </c>
      <c r="Q30" s="15">
        <v>-7981.34</v>
      </c>
      <c r="R30" s="15">
        <v>13370</v>
      </c>
      <c r="S30" s="15">
        <v>12472.83</v>
      </c>
      <c r="T30" s="15">
        <v>6330.04</v>
      </c>
    </row>
    <row r="31" spans="1:20" x14ac:dyDescent="0.3">
      <c r="A31" s="16">
        <v>25</v>
      </c>
      <c r="B31" s="3" t="s">
        <v>7</v>
      </c>
      <c r="C31" s="5">
        <v>6574.31</v>
      </c>
      <c r="D31" s="5">
        <v>1055.0899999999999</v>
      </c>
      <c r="E31" s="5">
        <v>1726.76</v>
      </c>
      <c r="F31" s="5">
        <v>4121.0200000000004</v>
      </c>
      <c r="G31" s="5">
        <v>3402.3</v>
      </c>
      <c r="H31" s="15">
        <v>5756.25</v>
      </c>
      <c r="I31" s="5">
        <v>4887.54</v>
      </c>
      <c r="J31" s="5">
        <v>3236.4799999999996</v>
      </c>
      <c r="K31" s="5">
        <v>4249.28</v>
      </c>
      <c r="L31" s="15">
        <v>1667.56</v>
      </c>
      <c r="M31" s="15">
        <v>5906.28</v>
      </c>
      <c r="N31" s="15">
        <v>13524.060000000001</v>
      </c>
      <c r="O31" s="15">
        <v>-1605.26</v>
      </c>
      <c r="P31" s="15">
        <v>-6279.31</v>
      </c>
      <c r="Q31" s="15">
        <v>-2158.59</v>
      </c>
      <c r="R31" s="15">
        <v>4778.7299999999996</v>
      </c>
      <c r="S31" s="15">
        <v>7266.57</v>
      </c>
      <c r="T31" s="15">
        <v>2659.06</v>
      </c>
    </row>
    <row r="32" spans="1:20" x14ac:dyDescent="0.3">
      <c r="A32" s="16">
        <v>26</v>
      </c>
      <c r="B32" s="3" t="s">
        <v>8</v>
      </c>
      <c r="C32" s="5">
        <v>0</v>
      </c>
      <c r="D32" s="5">
        <v>1273.4000000000001</v>
      </c>
      <c r="E32" s="15">
        <v>369.77</v>
      </c>
      <c r="F32" s="5">
        <v>66.990000000000009</v>
      </c>
      <c r="G32" s="5">
        <v>530.79</v>
      </c>
      <c r="H32" s="15">
        <v>277.77999999999997</v>
      </c>
      <c r="I32" s="5">
        <v>821.66</v>
      </c>
      <c r="J32" s="5">
        <v>0</v>
      </c>
      <c r="K32" s="5">
        <v>167.99</v>
      </c>
      <c r="L32" s="15">
        <v>0</v>
      </c>
      <c r="M32" s="15">
        <v>698.66</v>
      </c>
      <c r="N32" s="15">
        <v>171.11</v>
      </c>
      <c r="O32" s="15">
        <v>0</v>
      </c>
      <c r="P32" s="15">
        <v>-314.52999999999997</v>
      </c>
      <c r="Q32" s="15">
        <v>-91.63000000000001</v>
      </c>
      <c r="R32" s="15">
        <v>198.62</v>
      </c>
      <c r="S32" s="15">
        <v>230.84</v>
      </c>
      <c r="T32" s="15">
        <v>0</v>
      </c>
    </row>
    <row r="33" spans="1:20" x14ac:dyDescent="0.3">
      <c r="A33" s="16">
        <v>27</v>
      </c>
      <c r="B33" s="3" t="s">
        <v>55</v>
      </c>
      <c r="C33" s="5">
        <v>154.84</v>
      </c>
      <c r="D33" s="5">
        <v>576.54</v>
      </c>
      <c r="E33" s="5">
        <v>0</v>
      </c>
      <c r="F33" s="5">
        <v>0</v>
      </c>
      <c r="G33" s="5">
        <v>500</v>
      </c>
      <c r="H33" s="15">
        <v>100</v>
      </c>
      <c r="I33" s="5">
        <v>347.88</v>
      </c>
      <c r="J33" s="5">
        <v>181.01</v>
      </c>
      <c r="K33" s="5">
        <v>3880.3599999999997</v>
      </c>
      <c r="L33" s="15">
        <v>2911.29</v>
      </c>
      <c r="M33" s="15">
        <v>1783.9700000000003</v>
      </c>
      <c r="N33" s="15">
        <v>572.04</v>
      </c>
      <c r="O33" s="15">
        <v>0</v>
      </c>
      <c r="P33" s="15">
        <v>-8025.69</v>
      </c>
      <c r="Q33" s="15">
        <v>-175.89</v>
      </c>
      <c r="R33" s="15">
        <v>1039.71</v>
      </c>
      <c r="S33" s="15">
        <v>1646.61</v>
      </c>
      <c r="T33" s="15">
        <v>419.86</v>
      </c>
    </row>
    <row r="34" spans="1:20" x14ac:dyDescent="0.3">
      <c r="A34" s="16">
        <v>28</v>
      </c>
      <c r="B34" s="3" t="s">
        <v>9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15">
        <v>0</v>
      </c>
      <c r="I34" s="5">
        <v>0</v>
      </c>
      <c r="J34" s="5">
        <v>0</v>
      </c>
      <c r="K34" s="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</row>
    <row r="35" spans="1:20" x14ac:dyDescent="0.3">
      <c r="A35" s="16">
        <v>29</v>
      </c>
      <c r="B35" s="1" t="s">
        <v>30</v>
      </c>
      <c r="C35" s="6">
        <f>SUM(C30:C34)</f>
        <v>14767.64</v>
      </c>
      <c r="D35" s="6">
        <f t="shared" ref="D35" si="23">SUM(D30:D34)</f>
        <v>14625.079999999998</v>
      </c>
      <c r="E35" s="6">
        <f t="shared" ref="E35" si="24">SUM(E30:E34)</f>
        <v>17563.900000000001</v>
      </c>
      <c r="F35" s="6">
        <f t="shared" ref="F35" si="25">SUM(F30:F34)</f>
        <v>22704.080000000002</v>
      </c>
      <c r="G35" s="6">
        <f t="shared" ref="G35" si="26">SUM(G30:G34)</f>
        <v>14585.66</v>
      </c>
      <c r="H35" s="6">
        <f t="shared" ref="H35" si="27">SUM(H30:H34)</f>
        <v>20091.8</v>
      </c>
      <c r="I35" s="6">
        <f t="shared" ref="I35" si="28">SUM(I30:I34)</f>
        <v>18723.010000000002</v>
      </c>
      <c r="J35" s="6">
        <f t="shared" ref="J35" si="29">SUM(J30:J34)</f>
        <v>11233.67</v>
      </c>
      <c r="K35" s="6">
        <f t="shared" ref="K35" si="30">SUM(K30:K34)</f>
        <v>19624.839999999997</v>
      </c>
      <c r="L35" s="6">
        <f t="shared" ref="L35" si="31">SUM(L30:L34)</f>
        <v>11493.04</v>
      </c>
      <c r="M35" s="6">
        <f t="shared" ref="M35" si="32">SUM(M30:M34)</f>
        <v>14767.240000000002</v>
      </c>
      <c r="N35" s="6">
        <f t="shared" ref="N35" si="33">SUM(N30:N34)</f>
        <v>25619.130000000005</v>
      </c>
      <c r="O35" s="6">
        <f>SUM(O30:O34)</f>
        <v>-9049.16</v>
      </c>
      <c r="P35" s="6">
        <f t="shared" ref="P35:Q35" si="34">SUM(P30:P34)</f>
        <v>-23949.350000000002</v>
      </c>
      <c r="Q35" s="6">
        <f t="shared" si="34"/>
        <v>-10407.449999999999</v>
      </c>
      <c r="R35" s="6">
        <f>SUM(R30:R34)</f>
        <v>19387.059999999998</v>
      </c>
      <c r="S35" s="6">
        <f t="shared" ref="S35:T35" si="35">SUM(S30:S34)</f>
        <v>21616.850000000002</v>
      </c>
      <c r="T35" s="6">
        <f t="shared" si="35"/>
        <v>9408.9600000000009</v>
      </c>
    </row>
    <row r="36" spans="1:20" x14ac:dyDescent="0.3">
      <c r="A36" s="16">
        <v>30</v>
      </c>
      <c r="B36" s="3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</row>
    <row r="37" spans="1:20" x14ac:dyDescent="0.3">
      <c r="A37" s="16">
        <v>31</v>
      </c>
      <c r="B37" s="25" t="s">
        <v>5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</row>
    <row r="38" spans="1:20" x14ac:dyDescent="0.3">
      <c r="A38" s="16">
        <v>32</v>
      </c>
      <c r="B38" s="19" t="s">
        <v>11</v>
      </c>
      <c r="C38" s="69" t="s">
        <v>85</v>
      </c>
      <c r="D38" s="70"/>
      <c r="E38" s="71"/>
      <c r="F38" s="69" t="s">
        <v>86</v>
      </c>
      <c r="G38" s="70"/>
      <c r="H38" s="71"/>
      <c r="I38" s="69" t="s">
        <v>87</v>
      </c>
      <c r="J38" s="70"/>
      <c r="K38" s="71"/>
      <c r="L38" s="69" t="s">
        <v>88</v>
      </c>
      <c r="M38" s="70"/>
      <c r="N38" s="71"/>
      <c r="O38" s="69" t="s">
        <v>89</v>
      </c>
      <c r="P38" s="70"/>
      <c r="Q38" s="71"/>
      <c r="R38" s="69" t="s">
        <v>90</v>
      </c>
      <c r="S38" s="70"/>
      <c r="T38" s="71"/>
    </row>
    <row r="39" spans="1:20" ht="31.5" customHeight="1" x14ac:dyDescent="0.3">
      <c r="A39" s="16">
        <v>33</v>
      </c>
      <c r="B39" s="9" t="s">
        <v>10</v>
      </c>
      <c r="C39" s="72"/>
      <c r="D39" s="73"/>
      <c r="E39" s="74"/>
      <c r="F39" s="72"/>
      <c r="G39" s="73"/>
      <c r="H39" s="74"/>
      <c r="I39" s="72"/>
      <c r="J39" s="73"/>
      <c r="K39" s="74"/>
      <c r="L39" s="72"/>
      <c r="M39" s="73"/>
      <c r="N39" s="74"/>
      <c r="O39" s="72"/>
      <c r="P39" s="73"/>
      <c r="Q39" s="74"/>
      <c r="R39" s="72"/>
      <c r="S39" s="73"/>
      <c r="T39" s="74"/>
    </row>
    <row r="40" spans="1:20" x14ac:dyDescent="0.3">
      <c r="A40" s="16">
        <v>34</v>
      </c>
      <c r="B40" s="19" t="s">
        <v>12</v>
      </c>
      <c r="C40" s="72"/>
      <c r="D40" s="73"/>
      <c r="E40" s="74"/>
      <c r="F40" s="72"/>
      <c r="G40" s="73"/>
      <c r="H40" s="74"/>
      <c r="I40" s="72"/>
      <c r="J40" s="73"/>
      <c r="K40" s="74"/>
      <c r="L40" s="72"/>
      <c r="M40" s="73"/>
      <c r="N40" s="74"/>
      <c r="O40" s="72"/>
      <c r="P40" s="73"/>
      <c r="Q40" s="74"/>
      <c r="R40" s="72"/>
      <c r="S40" s="73"/>
      <c r="T40" s="74"/>
    </row>
    <row r="41" spans="1:20" x14ac:dyDescent="0.3">
      <c r="A41" s="16">
        <v>35</v>
      </c>
      <c r="B41" s="19" t="s">
        <v>13</v>
      </c>
      <c r="C41" s="75"/>
      <c r="D41" s="76"/>
      <c r="E41" s="77"/>
      <c r="F41" s="75"/>
      <c r="G41" s="76"/>
      <c r="H41" s="77"/>
      <c r="I41" s="75"/>
      <c r="J41" s="76"/>
      <c r="K41" s="77"/>
      <c r="L41" s="75"/>
      <c r="M41" s="76"/>
      <c r="N41" s="77"/>
      <c r="O41" s="75"/>
      <c r="P41" s="76"/>
      <c r="Q41" s="77"/>
      <c r="R41" s="75"/>
      <c r="S41" s="76"/>
      <c r="T41" s="77"/>
    </row>
    <row r="42" spans="1:20" x14ac:dyDescent="0.3">
      <c r="A42" s="16">
        <v>36</v>
      </c>
      <c r="B42" s="3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</row>
    <row r="43" spans="1:20" x14ac:dyDescent="0.3">
      <c r="A43" s="16">
        <v>37</v>
      </c>
      <c r="B43" s="25" t="s">
        <v>14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</row>
    <row r="44" spans="1:20" x14ac:dyDescent="0.3">
      <c r="A44" s="16">
        <v>38</v>
      </c>
      <c r="B44" s="9" t="s">
        <v>0</v>
      </c>
      <c r="C44" s="59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1"/>
      <c r="O44" s="16"/>
      <c r="P44" s="16"/>
      <c r="Q44" s="16"/>
      <c r="R44" s="16"/>
      <c r="S44" s="16"/>
      <c r="T44" s="16"/>
    </row>
    <row r="45" spans="1:20" x14ac:dyDescent="0.3">
      <c r="A45" s="16">
        <v>39</v>
      </c>
      <c r="B45" s="4" t="s">
        <v>6</v>
      </c>
      <c r="C45" s="13">
        <v>21806</v>
      </c>
      <c r="D45" s="13">
        <v>21606</v>
      </c>
      <c r="E45" s="13">
        <v>21617</v>
      </c>
      <c r="F45" s="13">
        <v>21666</v>
      </c>
      <c r="G45" s="13">
        <v>21457</v>
      </c>
      <c r="H45" s="13">
        <v>22360</v>
      </c>
      <c r="I45" s="13">
        <v>21888</v>
      </c>
      <c r="J45" s="13">
        <v>21397</v>
      </c>
      <c r="K45" s="13">
        <v>21348</v>
      </c>
      <c r="L45" s="13">
        <v>21279</v>
      </c>
      <c r="M45" s="13">
        <v>21337</v>
      </c>
      <c r="N45" s="13">
        <v>21428</v>
      </c>
      <c r="O45" s="13">
        <v>21271</v>
      </c>
      <c r="P45" s="13">
        <v>21221</v>
      </c>
      <c r="Q45" s="13">
        <v>21087</v>
      </c>
      <c r="R45" s="13">
        <v>21114</v>
      </c>
      <c r="S45" s="13">
        <v>20942</v>
      </c>
      <c r="T45" s="13">
        <v>21352</v>
      </c>
    </row>
    <row r="46" spans="1:20" x14ac:dyDescent="0.3">
      <c r="A46" s="16">
        <v>40</v>
      </c>
      <c r="B46" s="4" t="s">
        <v>7</v>
      </c>
      <c r="C46" s="13">
        <v>4099</v>
      </c>
      <c r="D46" s="13">
        <v>4308</v>
      </c>
      <c r="E46" s="13">
        <v>4377</v>
      </c>
      <c r="F46" s="13">
        <v>4329</v>
      </c>
      <c r="G46" s="30">
        <v>4542</v>
      </c>
      <c r="H46" s="30">
        <v>3618</v>
      </c>
      <c r="I46" s="13">
        <v>4102</v>
      </c>
      <c r="J46" s="13">
        <v>4587</v>
      </c>
      <c r="K46" s="13">
        <v>4623</v>
      </c>
      <c r="L46" s="13">
        <v>4707</v>
      </c>
      <c r="M46" s="13">
        <v>4671</v>
      </c>
      <c r="N46" s="13">
        <v>4593</v>
      </c>
      <c r="O46" s="13">
        <v>4713</v>
      </c>
      <c r="P46" s="13">
        <v>4828</v>
      </c>
      <c r="Q46" s="13">
        <v>4929</v>
      </c>
      <c r="R46" s="13">
        <v>4903</v>
      </c>
      <c r="S46" s="13">
        <v>5059</v>
      </c>
      <c r="T46" s="13">
        <v>4666</v>
      </c>
    </row>
    <row r="47" spans="1:20" x14ac:dyDescent="0.3">
      <c r="A47" s="16">
        <v>41</v>
      </c>
      <c r="B47" s="4" t="s">
        <v>8</v>
      </c>
      <c r="C47" s="21">
        <v>2459</v>
      </c>
      <c r="D47" s="13">
        <v>2462</v>
      </c>
      <c r="E47" s="13">
        <v>2452</v>
      </c>
      <c r="F47" s="13">
        <v>2454</v>
      </c>
      <c r="G47" s="13">
        <v>2468</v>
      </c>
      <c r="H47" s="13">
        <v>2473</v>
      </c>
      <c r="I47" s="13">
        <v>2476</v>
      </c>
      <c r="J47" s="13">
        <v>2481</v>
      </c>
      <c r="K47" s="13">
        <v>2485</v>
      </c>
      <c r="L47" s="13">
        <v>2492</v>
      </c>
      <c r="M47" s="13">
        <v>2499</v>
      </c>
      <c r="N47" s="13">
        <v>2509</v>
      </c>
      <c r="O47" s="13">
        <v>2507</v>
      </c>
      <c r="P47" s="13">
        <v>2514</v>
      </c>
      <c r="Q47" s="13">
        <v>2517</v>
      </c>
      <c r="R47" s="13">
        <v>2512</v>
      </c>
      <c r="S47" s="13">
        <v>2520</v>
      </c>
      <c r="T47" s="13">
        <v>2523</v>
      </c>
    </row>
    <row r="48" spans="1:20" x14ac:dyDescent="0.3">
      <c r="A48" s="16">
        <v>42</v>
      </c>
      <c r="B48" s="4" t="s">
        <v>55</v>
      </c>
      <c r="C48" s="21">
        <v>1512</v>
      </c>
      <c r="D48" s="13">
        <v>1514</v>
      </c>
      <c r="E48" s="13">
        <v>1516</v>
      </c>
      <c r="F48" s="13">
        <v>1514</v>
      </c>
      <c r="G48" s="13">
        <v>1500</v>
      </c>
      <c r="H48" s="13">
        <v>1500</v>
      </c>
      <c r="I48" s="13">
        <v>1503</v>
      </c>
      <c r="J48" s="13">
        <v>1506</v>
      </c>
      <c r="K48" s="13">
        <v>1505</v>
      </c>
      <c r="L48" s="13">
        <v>1504</v>
      </c>
      <c r="M48" s="13">
        <v>1505</v>
      </c>
      <c r="N48" s="13">
        <v>1500</v>
      </c>
      <c r="O48" s="13">
        <v>1505</v>
      </c>
      <c r="P48" s="13">
        <v>1507</v>
      </c>
      <c r="Q48" s="13">
        <v>1507</v>
      </c>
      <c r="R48" s="13">
        <v>1507</v>
      </c>
      <c r="S48" s="13">
        <v>1508</v>
      </c>
      <c r="T48" s="13">
        <v>1499</v>
      </c>
    </row>
    <row r="49" spans="1:20" x14ac:dyDescent="0.3">
      <c r="A49" s="16">
        <v>43</v>
      </c>
      <c r="B49" s="4" t="s">
        <v>9</v>
      </c>
      <c r="C49" s="21">
        <v>31</v>
      </c>
      <c r="D49" s="13">
        <v>31</v>
      </c>
      <c r="E49" s="13">
        <v>31</v>
      </c>
      <c r="F49" s="13">
        <v>31</v>
      </c>
      <c r="G49" s="13">
        <v>31</v>
      </c>
      <c r="H49" s="13">
        <v>30</v>
      </c>
      <c r="I49" s="13">
        <v>30</v>
      </c>
      <c r="J49" s="13">
        <v>31</v>
      </c>
      <c r="K49" s="13">
        <v>31</v>
      </c>
      <c r="L49" s="13">
        <v>31</v>
      </c>
      <c r="M49" s="13">
        <v>31</v>
      </c>
      <c r="N49" s="13">
        <v>31</v>
      </c>
      <c r="O49" s="13">
        <v>31</v>
      </c>
      <c r="P49" s="13">
        <v>31</v>
      </c>
      <c r="Q49" s="13">
        <v>30</v>
      </c>
      <c r="R49" s="13">
        <v>30</v>
      </c>
      <c r="S49" s="13">
        <v>30</v>
      </c>
      <c r="T49" s="13">
        <v>30</v>
      </c>
    </row>
    <row r="50" spans="1:20" x14ac:dyDescent="0.3">
      <c r="A50" s="16">
        <v>44</v>
      </c>
      <c r="B50" s="11" t="s">
        <v>30</v>
      </c>
      <c r="C50" s="14">
        <f>SUM(C45:C49)</f>
        <v>29907</v>
      </c>
      <c r="D50" s="14">
        <v>29921</v>
      </c>
      <c r="E50" s="14">
        <v>29993</v>
      </c>
      <c r="F50" s="14">
        <f t="shared" ref="F50" si="36">SUM(F45:F49)</f>
        <v>29994</v>
      </c>
      <c r="G50" s="14">
        <f t="shared" ref="G50" si="37">SUM(G45:G49)</f>
        <v>29998</v>
      </c>
      <c r="H50" s="14">
        <f t="shared" ref="H50" si="38">SUM(H45:H49)</f>
        <v>29981</v>
      </c>
      <c r="I50" s="14">
        <f t="shared" ref="I50" si="39">SUM(I45:I49)</f>
        <v>29999</v>
      </c>
      <c r="J50" s="14">
        <f t="shared" ref="J50" si="40">SUM(J45:J49)</f>
        <v>30002</v>
      </c>
      <c r="K50" s="14">
        <f t="shared" ref="K50" si="41">SUM(K45:K49)</f>
        <v>29992</v>
      </c>
      <c r="L50" s="14">
        <f t="shared" ref="L50" si="42">SUM(L45:L49)</f>
        <v>30013</v>
      </c>
      <c r="M50" s="14">
        <f t="shared" ref="M50" si="43">SUM(M45:M49)</f>
        <v>30043</v>
      </c>
      <c r="N50" s="14">
        <v>30061</v>
      </c>
      <c r="O50" s="14">
        <v>30027</v>
      </c>
      <c r="P50" s="14">
        <v>30101</v>
      </c>
      <c r="Q50" s="14">
        <v>30070</v>
      </c>
      <c r="R50" s="14">
        <f>SUM(R45:R49)</f>
        <v>30066</v>
      </c>
      <c r="S50" s="14">
        <f t="shared" ref="S50:T50" si="44">SUM(S45:S49)</f>
        <v>30059</v>
      </c>
      <c r="T50" s="14">
        <f t="shared" si="44"/>
        <v>30070</v>
      </c>
    </row>
    <row r="51" spans="1:20" ht="28.8" x14ac:dyDescent="0.3">
      <c r="A51" s="16">
        <v>45</v>
      </c>
      <c r="B51" s="9" t="s">
        <v>28</v>
      </c>
      <c r="C51" s="52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4"/>
      <c r="O51" s="16"/>
      <c r="P51" s="16"/>
      <c r="Q51" s="16"/>
      <c r="R51" s="16"/>
      <c r="S51" s="16"/>
      <c r="T51" s="16"/>
    </row>
    <row r="52" spans="1:20" x14ac:dyDescent="0.3">
      <c r="A52" s="16">
        <v>46</v>
      </c>
      <c r="B52" s="4" t="s">
        <v>6</v>
      </c>
      <c r="C52" s="13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295</v>
      </c>
      <c r="J52" s="16">
        <v>201</v>
      </c>
      <c r="K52" s="16">
        <v>227</v>
      </c>
      <c r="L52" s="36">
        <v>179</v>
      </c>
      <c r="M52" s="47">
        <v>141</v>
      </c>
      <c r="N52" s="45">
        <v>104</v>
      </c>
      <c r="O52" s="47">
        <v>37</v>
      </c>
      <c r="P52" s="47">
        <v>151</v>
      </c>
      <c r="Q52" s="47">
        <v>83</v>
      </c>
      <c r="R52" s="47">
        <v>171</v>
      </c>
      <c r="S52" s="47">
        <v>207</v>
      </c>
      <c r="T52" s="47">
        <v>121</v>
      </c>
    </row>
    <row r="53" spans="1:20" x14ac:dyDescent="0.3">
      <c r="A53" s="16">
        <v>47</v>
      </c>
      <c r="B53" s="4" t="s">
        <v>7</v>
      </c>
      <c r="C53" s="13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125</v>
      </c>
      <c r="K53" s="16">
        <v>49</v>
      </c>
      <c r="L53" s="16">
        <v>24</v>
      </c>
      <c r="M53" s="48"/>
      <c r="N53" s="46"/>
      <c r="O53" s="48"/>
      <c r="P53" s="48"/>
      <c r="Q53" s="48"/>
      <c r="R53" s="48"/>
      <c r="S53" s="48"/>
      <c r="T53" s="48"/>
    </row>
    <row r="54" spans="1:20" x14ac:dyDescent="0.3">
      <c r="A54" s="16">
        <v>48</v>
      </c>
      <c r="B54" s="4" t="s">
        <v>8</v>
      </c>
      <c r="C54" s="13">
        <v>2</v>
      </c>
      <c r="D54" s="16">
        <v>1</v>
      </c>
      <c r="E54" s="16">
        <v>6</v>
      </c>
      <c r="F54" s="16">
        <v>0</v>
      </c>
      <c r="G54" s="16">
        <v>10</v>
      </c>
      <c r="H54" s="16">
        <v>0</v>
      </c>
      <c r="I54" s="16">
        <v>0</v>
      </c>
      <c r="J54" s="16">
        <v>5</v>
      </c>
      <c r="K54" s="16">
        <v>10</v>
      </c>
      <c r="L54" s="16">
        <v>10</v>
      </c>
      <c r="M54" s="16">
        <v>4</v>
      </c>
      <c r="N54" s="16">
        <v>5</v>
      </c>
      <c r="O54" s="36">
        <v>2</v>
      </c>
      <c r="P54" s="36">
        <v>14</v>
      </c>
      <c r="Q54" s="36">
        <v>1</v>
      </c>
      <c r="R54" s="36">
        <v>0</v>
      </c>
      <c r="S54" s="36">
        <v>4</v>
      </c>
      <c r="T54" s="36">
        <v>4</v>
      </c>
    </row>
    <row r="55" spans="1:20" x14ac:dyDescent="0.3">
      <c r="A55" s="16">
        <v>49</v>
      </c>
      <c r="B55" s="4" t="s">
        <v>55</v>
      </c>
      <c r="C55" s="13">
        <v>0</v>
      </c>
      <c r="D55" s="16">
        <v>1</v>
      </c>
      <c r="E55" s="16">
        <v>2</v>
      </c>
      <c r="F55" s="16">
        <v>1</v>
      </c>
      <c r="G55" s="16">
        <v>4</v>
      </c>
      <c r="H55" s="16">
        <v>3</v>
      </c>
      <c r="I55" s="16">
        <v>3</v>
      </c>
      <c r="J55" s="16">
        <v>6</v>
      </c>
      <c r="K55" s="16">
        <v>6</v>
      </c>
      <c r="L55" s="16">
        <v>10</v>
      </c>
      <c r="M55" s="16">
        <v>3</v>
      </c>
      <c r="N55" s="16">
        <v>5</v>
      </c>
      <c r="O55" s="36">
        <v>3</v>
      </c>
      <c r="P55" s="36">
        <v>6</v>
      </c>
      <c r="Q55" s="36">
        <v>3</v>
      </c>
      <c r="R55" s="36">
        <v>0</v>
      </c>
      <c r="S55" s="36">
        <v>11</v>
      </c>
      <c r="T55" s="36">
        <v>6</v>
      </c>
    </row>
    <row r="56" spans="1:20" x14ac:dyDescent="0.3">
      <c r="A56" s="16">
        <v>50</v>
      </c>
      <c r="B56" s="4" t="s">
        <v>9</v>
      </c>
      <c r="C56" s="13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36">
        <v>0</v>
      </c>
      <c r="P56" s="36">
        <v>0</v>
      </c>
      <c r="Q56" s="36">
        <v>0</v>
      </c>
      <c r="R56" s="36">
        <v>0</v>
      </c>
      <c r="S56" s="36">
        <v>0</v>
      </c>
      <c r="T56" s="36">
        <v>0</v>
      </c>
    </row>
    <row r="57" spans="1:20" x14ac:dyDescent="0.3">
      <c r="A57" s="16">
        <v>51</v>
      </c>
      <c r="B57" s="11" t="s">
        <v>31</v>
      </c>
      <c r="C57" s="14">
        <f>SUM(C52:C56)</f>
        <v>2</v>
      </c>
      <c r="D57" s="22">
        <f t="shared" ref="D57" si="45">SUM(D52:D56)</f>
        <v>2</v>
      </c>
      <c r="E57" s="22">
        <f t="shared" ref="E57" si="46">SUM(E52:E56)</f>
        <v>8</v>
      </c>
      <c r="F57" s="22">
        <f t="shared" ref="F57" si="47">SUM(F52:F56)</f>
        <v>1</v>
      </c>
      <c r="G57" s="22">
        <f t="shared" ref="G57" si="48">SUM(G52:G56)</f>
        <v>14</v>
      </c>
      <c r="H57" s="22">
        <f t="shared" ref="H57" si="49">SUM(H52:H56)</f>
        <v>3</v>
      </c>
      <c r="I57" s="22">
        <f t="shared" ref="I57" si="50">SUM(I52:I56)</f>
        <v>298</v>
      </c>
      <c r="J57" s="22">
        <f t="shared" ref="J57" si="51">SUM(J52:J56)</f>
        <v>337</v>
      </c>
      <c r="K57" s="22">
        <f t="shared" ref="K57" si="52">SUM(K52:K56)</f>
        <v>292</v>
      </c>
      <c r="L57" s="22">
        <f t="shared" ref="L57" si="53">SUM(L52:L56)</f>
        <v>223</v>
      </c>
      <c r="M57" s="22">
        <f t="shared" ref="M57" si="54">SUM(M52:M56)</f>
        <v>148</v>
      </c>
      <c r="N57" s="22">
        <f t="shared" ref="N57" si="55">SUM(N52:N56)</f>
        <v>114</v>
      </c>
      <c r="O57" s="37">
        <v>42</v>
      </c>
      <c r="P57" s="37">
        <v>171</v>
      </c>
      <c r="Q57" s="37">
        <v>87</v>
      </c>
      <c r="R57" s="37">
        <f>SUM(R52:R56)</f>
        <v>171</v>
      </c>
      <c r="S57" s="37">
        <f t="shared" ref="S57:T57" si="56">SUM(S52:S56)</f>
        <v>222</v>
      </c>
      <c r="T57" s="37">
        <f t="shared" si="56"/>
        <v>131</v>
      </c>
    </row>
    <row r="58" spans="1:20" ht="28.8" x14ac:dyDescent="0.3">
      <c r="A58" s="16">
        <v>52</v>
      </c>
      <c r="B58" s="9" t="s">
        <v>29</v>
      </c>
      <c r="C58" s="52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4"/>
      <c r="O58" s="16"/>
      <c r="P58" s="16"/>
      <c r="Q58" s="16"/>
      <c r="R58" s="16"/>
      <c r="S58" s="16"/>
      <c r="T58" s="16"/>
    </row>
    <row r="59" spans="1:20" x14ac:dyDescent="0.3">
      <c r="A59" s="16">
        <v>53</v>
      </c>
      <c r="B59" s="4" t="s">
        <v>6</v>
      </c>
      <c r="C59" s="49">
        <v>0</v>
      </c>
      <c r="D59" s="45">
        <v>0</v>
      </c>
      <c r="E59" s="45">
        <v>0</v>
      </c>
      <c r="F59" s="45">
        <v>0</v>
      </c>
      <c r="G59" s="45">
        <v>0</v>
      </c>
      <c r="H59" s="45">
        <v>319</v>
      </c>
      <c r="I59" s="45">
        <v>1821</v>
      </c>
      <c r="J59" s="45">
        <v>1992</v>
      </c>
      <c r="K59" s="45">
        <v>1362</v>
      </c>
      <c r="L59" s="45">
        <v>1277</v>
      </c>
      <c r="M59" s="45">
        <v>954</v>
      </c>
      <c r="N59" s="45">
        <v>1123</v>
      </c>
      <c r="O59" s="49">
        <v>642</v>
      </c>
      <c r="P59" s="49">
        <v>1216</v>
      </c>
      <c r="Q59" s="49">
        <v>496</v>
      </c>
      <c r="R59" s="49">
        <v>1800</v>
      </c>
      <c r="S59" s="49">
        <v>2685</v>
      </c>
      <c r="T59" s="49">
        <v>2206</v>
      </c>
    </row>
    <row r="60" spans="1:20" x14ac:dyDescent="0.3">
      <c r="A60" s="16">
        <v>54</v>
      </c>
      <c r="B60" s="4" t="s">
        <v>7</v>
      </c>
      <c r="C60" s="50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50"/>
      <c r="P60" s="50"/>
      <c r="Q60" s="50"/>
      <c r="R60" s="50"/>
      <c r="S60" s="50"/>
      <c r="T60" s="50"/>
    </row>
    <row r="61" spans="1:20" x14ac:dyDescent="0.3">
      <c r="A61" s="16">
        <v>55</v>
      </c>
      <c r="B61" s="4" t="s">
        <v>8</v>
      </c>
      <c r="C61" s="49">
        <v>221</v>
      </c>
      <c r="D61" s="45">
        <v>195</v>
      </c>
      <c r="E61" s="45">
        <v>249</v>
      </c>
      <c r="F61" s="45">
        <v>250</v>
      </c>
      <c r="G61" s="45">
        <v>224</v>
      </c>
      <c r="H61" s="45">
        <v>200</v>
      </c>
      <c r="I61" s="45">
        <v>41</v>
      </c>
      <c r="J61" s="45">
        <v>142</v>
      </c>
      <c r="K61" s="45">
        <v>130</v>
      </c>
      <c r="L61" s="45">
        <v>172</v>
      </c>
      <c r="M61" s="45">
        <v>135</v>
      </c>
      <c r="N61" s="45">
        <v>122</v>
      </c>
      <c r="O61" s="13">
        <v>27</v>
      </c>
      <c r="P61" s="13">
        <v>60</v>
      </c>
      <c r="Q61" s="13">
        <v>16</v>
      </c>
      <c r="R61" s="13">
        <v>84</v>
      </c>
      <c r="S61" s="13">
        <v>64</v>
      </c>
      <c r="T61" s="13">
        <v>55</v>
      </c>
    </row>
    <row r="62" spans="1:20" x14ac:dyDescent="0.3">
      <c r="A62" s="16">
        <v>56</v>
      </c>
      <c r="B62" s="4" t="s">
        <v>55</v>
      </c>
      <c r="C62" s="55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13">
        <v>47</v>
      </c>
      <c r="P62" s="13">
        <v>57</v>
      </c>
      <c r="Q62" s="13">
        <v>20</v>
      </c>
      <c r="R62" s="13">
        <v>61</v>
      </c>
      <c r="S62" s="13">
        <v>62</v>
      </c>
      <c r="T62" s="13">
        <v>56</v>
      </c>
    </row>
    <row r="63" spans="1:20" x14ac:dyDescent="0.3">
      <c r="A63" s="16">
        <v>57</v>
      </c>
      <c r="B63" s="4" t="s">
        <v>9</v>
      </c>
      <c r="C63" s="50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13">
        <v>1</v>
      </c>
      <c r="P63" s="13">
        <v>0</v>
      </c>
      <c r="Q63" s="13">
        <v>1</v>
      </c>
      <c r="R63" s="13">
        <v>0</v>
      </c>
      <c r="S63" s="13">
        <v>0</v>
      </c>
      <c r="T63" s="13">
        <v>0</v>
      </c>
    </row>
    <row r="64" spans="1:20" x14ac:dyDescent="0.3">
      <c r="A64" s="16">
        <v>58</v>
      </c>
      <c r="B64" s="11" t="s">
        <v>30</v>
      </c>
      <c r="C64" s="14">
        <f>SUM(C59:C63)</f>
        <v>221</v>
      </c>
      <c r="D64" s="22">
        <f t="shared" ref="D64" si="57">SUM(D59:D63)</f>
        <v>195</v>
      </c>
      <c r="E64" s="22">
        <f t="shared" ref="E64" si="58">SUM(E59:E63)</f>
        <v>249</v>
      </c>
      <c r="F64" s="22">
        <f t="shared" ref="F64" si="59">SUM(F59:F63)</f>
        <v>250</v>
      </c>
      <c r="G64" s="22">
        <f t="shared" ref="G64" si="60">SUM(G59:G63)</f>
        <v>224</v>
      </c>
      <c r="H64" s="22">
        <f t="shared" ref="H64" si="61">SUM(H59:H63)</f>
        <v>519</v>
      </c>
      <c r="I64" s="22">
        <f t="shared" ref="I64" si="62">SUM(I59:I63)</f>
        <v>1862</v>
      </c>
      <c r="J64" s="22">
        <f t="shared" ref="J64" si="63">SUM(J59:J63)</f>
        <v>2134</v>
      </c>
      <c r="K64" s="22">
        <f t="shared" ref="K64" si="64">SUM(K59:K63)</f>
        <v>1492</v>
      </c>
      <c r="L64" s="22">
        <f t="shared" ref="L64" si="65">SUM(L59:L63)</f>
        <v>1449</v>
      </c>
      <c r="M64" s="22">
        <f t="shared" ref="M64" si="66">SUM(M59:M63)</f>
        <v>1089</v>
      </c>
      <c r="N64" s="22">
        <f t="shared" ref="N64" si="67">SUM(N59:N63)</f>
        <v>1245</v>
      </c>
      <c r="O64" s="14">
        <v>717</v>
      </c>
      <c r="P64" s="14">
        <v>1333</v>
      </c>
      <c r="Q64" s="14">
        <v>533</v>
      </c>
      <c r="R64" s="14">
        <f>SUM(R59:R63)</f>
        <v>1945</v>
      </c>
      <c r="S64" s="14">
        <f t="shared" ref="S64:T64" si="68">SUM(S59:S63)</f>
        <v>2811</v>
      </c>
      <c r="T64" s="14">
        <f t="shared" si="68"/>
        <v>2317</v>
      </c>
    </row>
    <row r="65" spans="1:20" ht="28.8" x14ac:dyDescent="0.3">
      <c r="A65" s="16">
        <v>59</v>
      </c>
      <c r="B65" s="9" t="s">
        <v>32</v>
      </c>
      <c r="C65" s="52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4"/>
      <c r="O65" s="16"/>
      <c r="P65" s="16"/>
      <c r="Q65" s="16"/>
      <c r="R65" s="16"/>
      <c r="S65" s="16"/>
      <c r="T65" s="16"/>
    </row>
    <row r="66" spans="1:20" x14ac:dyDescent="0.3">
      <c r="A66" s="16">
        <v>60</v>
      </c>
      <c r="B66" s="4" t="s">
        <v>6</v>
      </c>
      <c r="C66" s="2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215</v>
      </c>
      <c r="J66" s="16">
        <v>145</v>
      </c>
      <c r="K66" s="16">
        <v>178</v>
      </c>
      <c r="L66" s="16">
        <v>171</v>
      </c>
      <c r="M66" s="45">
        <v>120</v>
      </c>
      <c r="N66" s="45">
        <v>99</v>
      </c>
      <c r="O66" s="45">
        <v>36</v>
      </c>
      <c r="P66" s="45">
        <v>117</v>
      </c>
      <c r="Q66" s="45">
        <v>75</v>
      </c>
      <c r="R66" s="45">
        <v>165</v>
      </c>
      <c r="S66" s="45">
        <v>170</v>
      </c>
      <c r="T66" s="45">
        <v>105</v>
      </c>
    </row>
    <row r="67" spans="1:20" x14ac:dyDescent="0.3">
      <c r="A67" s="16">
        <v>61</v>
      </c>
      <c r="B67" s="4" t="s">
        <v>7</v>
      </c>
      <c r="C67" s="2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3</v>
      </c>
      <c r="J67" s="16">
        <v>94</v>
      </c>
      <c r="K67" s="16">
        <v>42</v>
      </c>
      <c r="L67" s="16">
        <v>24</v>
      </c>
      <c r="M67" s="46"/>
      <c r="N67" s="46"/>
      <c r="O67" s="46"/>
      <c r="P67" s="46"/>
      <c r="Q67" s="46"/>
      <c r="R67" s="46"/>
      <c r="S67" s="46"/>
      <c r="T67" s="46"/>
    </row>
    <row r="68" spans="1:20" x14ac:dyDescent="0.3">
      <c r="A68" s="16">
        <v>62</v>
      </c>
      <c r="B68" s="4" t="s">
        <v>8</v>
      </c>
      <c r="C68" s="26">
        <v>1</v>
      </c>
      <c r="D68" s="16">
        <v>1</v>
      </c>
      <c r="E68" s="16">
        <v>5</v>
      </c>
      <c r="F68" s="16">
        <v>0</v>
      </c>
      <c r="G68" s="16">
        <v>6</v>
      </c>
      <c r="H68" s="16">
        <v>0</v>
      </c>
      <c r="I68" s="16">
        <v>1</v>
      </c>
      <c r="J68" s="16">
        <v>1</v>
      </c>
      <c r="K68" s="16">
        <v>6</v>
      </c>
      <c r="L68" s="16">
        <v>6</v>
      </c>
      <c r="M68" s="16">
        <v>3</v>
      </c>
      <c r="N68" s="16">
        <v>4</v>
      </c>
      <c r="O68" s="16">
        <v>2</v>
      </c>
      <c r="P68" s="16">
        <v>13</v>
      </c>
      <c r="Q68" s="16">
        <v>1</v>
      </c>
      <c r="R68" s="16">
        <v>1</v>
      </c>
      <c r="S68" s="16">
        <v>2</v>
      </c>
      <c r="T68" s="16">
        <v>2</v>
      </c>
    </row>
    <row r="69" spans="1:20" x14ac:dyDescent="0.3">
      <c r="A69" s="16">
        <v>63</v>
      </c>
      <c r="B69" s="4" t="s">
        <v>55</v>
      </c>
      <c r="C69" s="26">
        <v>1</v>
      </c>
      <c r="D69" s="16">
        <v>0</v>
      </c>
      <c r="E69" s="16">
        <v>2</v>
      </c>
      <c r="F69" s="16">
        <v>0</v>
      </c>
      <c r="G69" s="16">
        <v>0</v>
      </c>
      <c r="H69" s="16">
        <v>3</v>
      </c>
      <c r="I69" s="16">
        <v>1</v>
      </c>
      <c r="J69" s="16">
        <v>4</v>
      </c>
      <c r="K69" s="16">
        <v>3</v>
      </c>
      <c r="L69" s="16">
        <v>6</v>
      </c>
      <c r="M69" s="16">
        <v>1</v>
      </c>
      <c r="N69" s="16">
        <v>5</v>
      </c>
      <c r="O69" s="16">
        <v>2</v>
      </c>
      <c r="P69" s="16">
        <v>6</v>
      </c>
      <c r="Q69" s="16">
        <v>1</v>
      </c>
      <c r="R69" s="16">
        <v>1</v>
      </c>
      <c r="S69" s="16">
        <v>11</v>
      </c>
      <c r="T69" s="16">
        <v>5</v>
      </c>
    </row>
    <row r="70" spans="1:20" x14ac:dyDescent="0.3">
      <c r="A70" s="16">
        <v>64</v>
      </c>
      <c r="B70" s="4" t="s">
        <v>9</v>
      </c>
      <c r="C70" s="2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</row>
    <row r="71" spans="1:20" x14ac:dyDescent="0.3">
      <c r="A71" s="16">
        <v>65</v>
      </c>
      <c r="B71" s="11" t="s">
        <v>30</v>
      </c>
      <c r="C71" s="14">
        <f>SUM(C66:C70)</f>
        <v>2</v>
      </c>
      <c r="D71" s="22">
        <f t="shared" ref="D71" si="69">SUM(D66:D70)</f>
        <v>1</v>
      </c>
      <c r="E71" s="22">
        <f t="shared" ref="E71" si="70">SUM(E66:E70)</f>
        <v>7</v>
      </c>
      <c r="F71" s="22">
        <f t="shared" ref="F71" si="71">SUM(F66:F70)</f>
        <v>0</v>
      </c>
      <c r="G71" s="22">
        <f t="shared" ref="G71" si="72">SUM(G66:G70)</f>
        <v>6</v>
      </c>
      <c r="H71" s="22">
        <f t="shared" ref="H71" si="73">SUM(H66:H70)</f>
        <v>3</v>
      </c>
      <c r="I71" s="22">
        <f t="shared" ref="I71" si="74">SUM(I66:I70)</f>
        <v>220</v>
      </c>
      <c r="J71" s="22">
        <f t="shared" ref="J71" si="75">SUM(J66:J70)</f>
        <v>244</v>
      </c>
      <c r="K71" s="22">
        <f t="shared" ref="K71" si="76">SUM(K66:K70)</f>
        <v>229</v>
      </c>
      <c r="L71" s="22">
        <f t="shared" ref="L71" si="77">SUM(L66:L70)</f>
        <v>207</v>
      </c>
      <c r="M71" s="22">
        <f t="shared" ref="M71" si="78">SUM(M66:M70)</f>
        <v>124</v>
      </c>
      <c r="N71" s="22">
        <f t="shared" ref="N71" si="79">SUM(N66:N70)</f>
        <v>108</v>
      </c>
      <c r="O71" s="22">
        <v>40</v>
      </c>
      <c r="P71" s="22">
        <v>136</v>
      </c>
      <c r="Q71" s="22">
        <v>77</v>
      </c>
      <c r="R71" s="22">
        <f>SUM(R66:R70)</f>
        <v>167</v>
      </c>
      <c r="S71" s="22">
        <f t="shared" ref="S71:T71" si="80">SUM(S66:S70)</f>
        <v>183</v>
      </c>
      <c r="T71" s="22">
        <f t="shared" si="80"/>
        <v>112</v>
      </c>
    </row>
    <row r="72" spans="1:20" ht="28.8" x14ac:dyDescent="0.3">
      <c r="A72" s="16">
        <v>66</v>
      </c>
      <c r="B72" s="9" t="s">
        <v>33</v>
      </c>
      <c r="C72" s="52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4"/>
      <c r="O72" s="16"/>
      <c r="P72" s="16"/>
      <c r="Q72" s="16"/>
      <c r="R72" s="16"/>
      <c r="S72" s="16"/>
      <c r="T72" s="16"/>
    </row>
    <row r="73" spans="1:20" x14ac:dyDescent="0.3">
      <c r="A73" s="16">
        <v>67</v>
      </c>
      <c r="B73" s="4" t="s">
        <v>6</v>
      </c>
      <c r="C73" s="13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34</v>
      </c>
      <c r="J73" s="16">
        <v>175</v>
      </c>
      <c r="K73" s="16">
        <v>129</v>
      </c>
      <c r="L73" s="16">
        <v>124</v>
      </c>
      <c r="M73" s="16">
        <v>139</v>
      </c>
      <c r="N73" s="16">
        <v>91</v>
      </c>
      <c r="O73" s="16">
        <v>77</v>
      </c>
      <c r="P73" s="16">
        <v>47</v>
      </c>
      <c r="Q73" s="16">
        <v>158</v>
      </c>
      <c r="R73" s="16">
        <v>112</v>
      </c>
      <c r="S73" s="16">
        <v>167</v>
      </c>
      <c r="T73" s="16">
        <v>124</v>
      </c>
    </row>
    <row r="74" spans="1:20" x14ac:dyDescent="0.3">
      <c r="A74" s="16">
        <v>68</v>
      </c>
      <c r="B74" s="4" t="s">
        <v>7</v>
      </c>
      <c r="C74" s="13">
        <v>0</v>
      </c>
      <c r="D74" s="16">
        <v>0</v>
      </c>
      <c r="E74" s="16">
        <v>0</v>
      </c>
      <c r="F74" s="16">
        <v>1</v>
      </c>
      <c r="G74" s="16">
        <v>0</v>
      </c>
      <c r="H74" s="16">
        <v>0</v>
      </c>
      <c r="I74" s="16">
        <v>2</v>
      </c>
      <c r="J74" s="16">
        <v>38</v>
      </c>
      <c r="K74" s="16">
        <v>145</v>
      </c>
      <c r="L74" s="16">
        <v>58</v>
      </c>
      <c r="M74" s="16">
        <v>47</v>
      </c>
      <c r="N74" s="16">
        <v>13</v>
      </c>
      <c r="O74" s="16">
        <v>18</v>
      </c>
      <c r="P74" s="16">
        <v>5</v>
      </c>
      <c r="Q74" s="16">
        <v>36</v>
      </c>
      <c r="R74" s="16">
        <v>24</v>
      </c>
      <c r="S74" s="16">
        <v>20</v>
      </c>
      <c r="T74" s="16">
        <v>19</v>
      </c>
    </row>
    <row r="75" spans="1:20" x14ac:dyDescent="0.3">
      <c r="A75" s="16">
        <v>69</v>
      </c>
      <c r="B75" s="4" t="s">
        <v>8</v>
      </c>
      <c r="C75" s="13">
        <v>2</v>
      </c>
      <c r="D75" s="16">
        <v>1</v>
      </c>
      <c r="E75" s="16">
        <v>3</v>
      </c>
      <c r="F75" s="16">
        <v>3</v>
      </c>
      <c r="G75" s="16">
        <v>0</v>
      </c>
      <c r="H75" s="16">
        <v>6</v>
      </c>
      <c r="I75" s="16">
        <v>1</v>
      </c>
      <c r="J75" s="16">
        <v>1</v>
      </c>
      <c r="K75" s="16">
        <v>2</v>
      </c>
      <c r="L75" s="16">
        <v>8</v>
      </c>
      <c r="M75" s="16">
        <v>2</v>
      </c>
      <c r="N75" s="16">
        <v>4</v>
      </c>
      <c r="O75" s="16">
        <v>3</v>
      </c>
      <c r="P75" s="16">
        <v>10</v>
      </c>
      <c r="Q75" s="16">
        <v>5</v>
      </c>
      <c r="R75" s="16">
        <v>1</v>
      </c>
      <c r="S75" s="16">
        <v>1</v>
      </c>
      <c r="T75" s="16">
        <v>2</v>
      </c>
    </row>
    <row r="76" spans="1:20" x14ac:dyDescent="0.3">
      <c r="A76" s="16">
        <v>70</v>
      </c>
      <c r="B76" s="4" t="s">
        <v>55</v>
      </c>
      <c r="C76" s="13">
        <v>0</v>
      </c>
      <c r="D76" s="16">
        <v>0</v>
      </c>
      <c r="E76" s="16">
        <v>2</v>
      </c>
      <c r="F76" s="16">
        <v>0</v>
      </c>
      <c r="G76" s="16">
        <v>1</v>
      </c>
      <c r="H76" s="16">
        <v>1</v>
      </c>
      <c r="I76" s="16">
        <v>3</v>
      </c>
      <c r="J76" s="16">
        <v>4</v>
      </c>
      <c r="K76" s="16">
        <v>3</v>
      </c>
      <c r="L76" s="16" t="s">
        <v>84</v>
      </c>
      <c r="M76" s="16">
        <v>2</v>
      </c>
      <c r="N76" s="16">
        <v>5</v>
      </c>
      <c r="O76" s="16">
        <v>3</v>
      </c>
      <c r="P76" s="16">
        <v>6</v>
      </c>
      <c r="Q76" s="16">
        <v>1</v>
      </c>
      <c r="R76" s="16">
        <v>2</v>
      </c>
      <c r="S76" s="16">
        <v>9</v>
      </c>
      <c r="T76" s="16">
        <v>2</v>
      </c>
    </row>
    <row r="77" spans="1:20" x14ac:dyDescent="0.3">
      <c r="A77" s="16">
        <v>71</v>
      </c>
      <c r="B77" s="4" t="s">
        <v>9</v>
      </c>
      <c r="C77" s="13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</row>
    <row r="78" spans="1:20" s="42" customFormat="1" x14ac:dyDescent="0.3">
      <c r="A78" s="22">
        <v>72</v>
      </c>
      <c r="B78" s="11" t="s">
        <v>30</v>
      </c>
      <c r="C78" s="14">
        <f>SUM(C73:C77)</f>
        <v>2</v>
      </c>
      <c r="D78" s="22">
        <f t="shared" ref="D78" si="81">SUM(D73:D77)</f>
        <v>1</v>
      </c>
      <c r="E78" s="22">
        <f t="shared" ref="E78" si="82">SUM(E73:E77)</f>
        <v>5</v>
      </c>
      <c r="F78" s="22">
        <f t="shared" ref="F78" si="83">SUM(F73:F77)</f>
        <v>4</v>
      </c>
      <c r="G78" s="22">
        <f t="shared" ref="G78" si="84">SUM(G73:G77)</f>
        <v>1</v>
      </c>
      <c r="H78" s="22">
        <f t="shared" ref="H78" si="85">SUM(H73:H77)</f>
        <v>7</v>
      </c>
      <c r="I78" s="22">
        <f t="shared" ref="I78" si="86">SUM(I73:I77)</f>
        <v>40</v>
      </c>
      <c r="J78" s="22">
        <f t="shared" ref="J78" si="87">SUM(J73:J77)</f>
        <v>218</v>
      </c>
      <c r="K78" s="22">
        <f t="shared" ref="K78" si="88">SUM(K73:K77)</f>
        <v>279</v>
      </c>
      <c r="L78" s="22">
        <f t="shared" ref="L78" si="89">SUM(L73:L77)</f>
        <v>190</v>
      </c>
      <c r="M78" s="22">
        <f t="shared" ref="M78" si="90">SUM(M73:M77)</f>
        <v>190</v>
      </c>
      <c r="N78" s="22">
        <f t="shared" ref="N78" si="91">SUM(N73:N77)</f>
        <v>113</v>
      </c>
      <c r="O78" s="22">
        <f>SUM(O73:O77)</f>
        <v>101</v>
      </c>
      <c r="P78" s="22">
        <f t="shared" ref="P78:Q78" si="92">SUM(P73:P77)</f>
        <v>68</v>
      </c>
      <c r="Q78" s="22">
        <f t="shared" si="92"/>
        <v>200</v>
      </c>
      <c r="R78" s="22">
        <f>SUM(R73:R77)</f>
        <v>139</v>
      </c>
      <c r="S78" s="22">
        <f>SUM(S73:S77)</f>
        <v>197</v>
      </c>
      <c r="T78" s="22">
        <f>SUM(T73:T77)</f>
        <v>147</v>
      </c>
    </row>
    <row r="79" spans="1:20" ht="28.8" x14ac:dyDescent="0.3">
      <c r="A79" s="16">
        <v>73</v>
      </c>
      <c r="B79" s="9" t="s">
        <v>34</v>
      </c>
      <c r="C79" s="52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4"/>
      <c r="O79" s="16"/>
      <c r="P79" s="16"/>
      <c r="Q79" s="16"/>
      <c r="R79" s="16"/>
      <c r="S79" s="16"/>
      <c r="T79" s="16"/>
    </row>
    <row r="80" spans="1:20" x14ac:dyDescent="0.3">
      <c r="A80" s="16">
        <v>74</v>
      </c>
      <c r="B80" s="4" t="s">
        <v>6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</row>
    <row r="81" spans="1:20" x14ac:dyDescent="0.3">
      <c r="A81" s="16">
        <v>75</v>
      </c>
      <c r="B81" s="4" t="s">
        <v>7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</row>
    <row r="82" spans="1:20" x14ac:dyDescent="0.3">
      <c r="A82" s="16">
        <v>76</v>
      </c>
      <c r="B82" s="4" t="s">
        <v>8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</row>
    <row r="83" spans="1:20" x14ac:dyDescent="0.3">
      <c r="A83" s="16">
        <v>77</v>
      </c>
      <c r="B83" s="4" t="s">
        <v>55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>
        <v>0</v>
      </c>
      <c r="T83" s="16">
        <v>0</v>
      </c>
    </row>
    <row r="84" spans="1:20" x14ac:dyDescent="0.3">
      <c r="A84" s="16">
        <v>78</v>
      </c>
      <c r="B84" s="4" t="s">
        <v>9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</row>
    <row r="85" spans="1:20" s="42" customFormat="1" x14ac:dyDescent="0.3">
      <c r="A85" s="22">
        <v>79</v>
      </c>
      <c r="B85" s="11" t="s">
        <v>30</v>
      </c>
      <c r="C85" s="22">
        <v>0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f>SUM(O80:O84)</f>
        <v>0</v>
      </c>
      <c r="P85" s="22">
        <f t="shared" ref="P85:Q85" si="93">SUM(P80:P84)</f>
        <v>0</v>
      </c>
      <c r="Q85" s="22">
        <f t="shared" si="93"/>
        <v>0</v>
      </c>
      <c r="R85" s="22">
        <f>SUM(R80:R84)</f>
        <v>0</v>
      </c>
      <c r="S85" s="22">
        <f t="shared" ref="S85:T85" si="94">SUM(S80:S84)</f>
        <v>0</v>
      </c>
      <c r="T85" s="22">
        <f t="shared" si="94"/>
        <v>0</v>
      </c>
    </row>
    <row r="86" spans="1:20" ht="28.8" x14ac:dyDescent="0.3">
      <c r="A86" s="16">
        <v>80</v>
      </c>
      <c r="B86" s="9" t="s">
        <v>35</v>
      </c>
      <c r="C86" s="52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4"/>
      <c r="O86" s="16"/>
      <c r="P86" s="16"/>
      <c r="Q86" s="16"/>
      <c r="R86" s="16"/>
      <c r="S86" s="16"/>
      <c r="T86" s="16"/>
    </row>
    <row r="87" spans="1:20" x14ac:dyDescent="0.3">
      <c r="A87" s="16">
        <v>81</v>
      </c>
      <c r="B87" s="4" t="s">
        <v>6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  <c r="T87" s="16">
        <v>0</v>
      </c>
    </row>
    <row r="88" spans="1:20" x14ac:dyDescent="0.3">
      <c r="A88" s="16">
        <v>82</v>
      </c>
      <c r="B88" s="4" t="s">
        <v>7</v>
      </c>
      <c r="C88" s="10">
        <v>0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</row>
    <row r="89" spans="1:20" x14ac:dyDescent="0.3">
      <c r="A89" s="16">
        <v>83</v>
      </c>
      <c r="B89" s="4" t="s">
        <v>8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v>2.57</v>
      </c>
      <c r="O89" s="16">
        <v>401</v>
      </c>
      <c r="P89" s="16">
        <v>507</v>
      </c>
      <c r="Q89" s="16">
        <v>527</v>
      </c>
      <c r="R89" s="16">
        <v>434</v>
      </c>
      <c r="S89" s="16">
        <v>461</v>
      </c>
      <c r="T89" s="16">
        <v>405</v>
      </c>
    </row>
    <row r="90" spans="1:20" x14ac:dyDescent="0.3">
      <c r="A90" s="16">
        <v>84</v>
      </c>
      <c r="B90" s="4" t="s">
        <v>55</v>
      </c>
      <c r="C90" s="10">
        <v>0</v>
      </c>
      <c r="D90" s="10">
        <v>0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v>0</v>
      </c>
      <c r="O90" s="16">
        <v>142</v>
      </c>
      <c r="P90" s="16">
        <v>215</v>
      </c>
      <c r="Q90" s="16">
        <v>229</v>
      </c>
      <c r="R90" s="16">
        <v>164</v>
      </c>
      <c r="S90" s="16">
        <v>154</v>
      </c>
      <c r="T90" s="16">
        <v>148</v>
      </c>
    </row>
    <row r="91" spans="1:20" x14ac:dyDescent="0.3">
      <c r="A91" s="16">
        <v>85</v>
      </c>
      <c r="B91" s="4" t="s">
        <v>9</v>
      </c>
      <c r="C91" s="10">
        <v>0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6">
        <v>0</v>
      </c>
      <c r="P91" s="16">
        <v>4</v>
      </c>
      <c r="Q91" s="16">
        <v>6</v>
      </c>
      <c r="R91" s="16">
        <v>7</v>
      </c>
      <c r="S91" s="16">
        <v>3</v>
      </c>
      <c r="T91" s="16">
        <v>1</v>
      </c>
    </row>
    <row r="92" spans="1:20" s="42" customFormat="1" x14ac:dyDescent="0.3">
      <c r="A92" s="22">
        <v>86</v>
      </c>
      <c r="B92" s="11" t="s">
        <v>30</v>
      </c>
      <c r="C92" s="12">
        <f>SUM(C87:C91)</f>
        <v>0</v>
      </c>
      <c r="D92" s="12">
        <f t="shared" ref="D92" si="95">SUM(D87:D91)</f>
        <v>0</v>
      </c>
      <c r="E92" s="12">
        <f t="shared" ref="E92:H92" si="96">SUM(E87:E91)</f>
        <v>0</v>
      </c>
      <c r="F92" s="12">
        <f t="shared" si="96"/>
        <v>0</v>
      </c>
      <c r="G92" s="12">
        <f t="shared" si="96"/>
        <v>0</v>
      </c>
      <c r="H92" s="12">
        <f t="shared" si="96"/>
        <v>0</v>
      </c>
      <c r="I92" s="12">
        <f t="shared" ref="I92" si="97">SUM(I87:I91)</f>
        <v>0</v>
      </c>
      <c r="J92" s="12">
        <f t="shared" ref="J92" si="98">SUM(J87:J91)</f>
        <v>0</v>
      </c>
      <c r="K92" s="12">
        <f t="shared" ref="K92" si="99">SUM(K87:K91)</f>
        <v>0</v>
      </c>
      <c r="L92" s="12">
        <f t="shared" ref="L92" si="100">SUM(L87:L91)</f>
        <v>0</v>
      </c>
      <c r="M92" s="12">
        <f t="shared" ref="M92" si="101">SUM(M87:M91)</f>
        <v>0</v>
      </c>
      <c r="N92" s="12">
        <f t="shared" ref="N92" si="102">SUM(N87:N91)</f>
        <v>2.57</v>
      </c>
      <c r="O92" s="22">
        <f>SUM(O87:O91)</f>
        <v>543</v>
      </c>
      <c r="P92" s="22">
        <f t="shared" ref="P92:Q92" si="103">SUM(P87:P91)</f>
        <v>726</v>
      </c>
      <c r="Q92" s="22">
        <f t="shared" si="103"/>
        <v>762</v>
      </c>
      <c r="R92" s="22">
        <f>SUM(R87:R91)</f>
        <v>605</v>
      </c>
      <c r="S92" s="22">
        <f t="shared" ref="S92:T92" si="104">SUM(S87:S91)</f>
        <v>618</v>
      </c>
      <c r="T92" s="22">
        <f t="shared" si="104"/>
        <v>554</v>
      </c>
    </row>
    <row r="93" spans="1:20" ht="43.2" x14ac:dyDescent="0.3">
      <c r="A93" s="16">
        <v>87</v>
      </c>
      <c r="B93" s="9" t="s">
        <v>82</v>
      </c>
      <c r="C93" s="52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4"/>
      <c r="O93" s="16"/>
      <c r="P93" s="16"/>
      <c r="Q93" s="16"/>
      <c r="R93" s="16"/>
      <c r="S93" s="16"/>
      <c r="T93" s="16"/>
    </row>
    <row r="94" spans="1:20" x14ac:dyDescent="0.3">
      <c r="A94" s="16">
        <v>88</v>
      </c>
      <c r="B94" s="4" t="s">
        <v>6</v>
      </c>
      <c r="C94" s="10">
        <v>381</v>
      </c>
      <c r="D94" s="16">
        <v>389</v>
      </c>
      <c r="E94" s="16">
        <v>419</v>
      </c>
      <c r="F94" s="16">
        <v>411</v>
      </c>
      <c r="G94" s="16">
        <v>440</v>
      </c>
      <c r="H94" s="16">
        <v>581</v>
      </c>
      <c r="I94" s="16">
        <v>1165</v>
      </c>
      <c r="J94" s="16">
        <v>1108</v>
      </c>
      <c r="K94" s="16">
        <v>948</v>
      </c>
      <c r="L94" s="16">
        <v>924</v>
      </c>
      <c r="M94" s="16">
        <v>858</v>
      </c>
      <c r="N94" s="16">
        <v>729</v>
      </c>
      <c r="O94" s="16">
        <v>705</v>
      </c>
      <c r="P94" s="16">
        <v>817</v>
      </c>
      <c r="Q94" s="16">
        <v>824</v>
      </c>
      <c r="R94" s="16">
        <v>979</v>
      </c>
      <c r="S94" s="16">
        <v>960</v>
      </c>
      <c r="T94" s="16">
        <v>955</v>
      </c>
    </row>
    <row r="95" spans="1:20" x14ac:dyDescent="0.3">
      <c r="A95" s="16">
        <v>89</v>
      </c>
      <c r="B95" s="4" t="s">
        <v>7</v>
      </c>
      <c r="C95" s="10">
        <v>306</v>
      </c>
      <c r="D95" s="16">
        <v>323</v>
      </c>
      <c r="E95" s="16">
        <v>353</v>
      </c>
      <c r="F95" s="16">
        <v>505</v>
      </c>
      <c r="G95" s="16">
        <v>616</v>
      </c>
      <c r="H95" s="16">
        <v>700</v>
      </c>
      <c r="I95" s="16">
        <v>838</v>
      </c>
      <c r="J95" s="16">
        <v>1331</v>
      </c>
      <c r="K95" s="16">
        <v>1426</v>
      </c>
      <c r="L95" s="16">
        <v>1426</v>
      </c>
      <c r="M95" s="16">
        <v>1280</v>
      </c>
      <c r="N95" s="16">
        <v>1394</v>
      </c>
      <c r="O95" s="16">
        <v>849</v>
      </c>
      <c r="P95" s="16">
        <v>872</v>
      </c>
      <c r="Q95" s="16">
        <v>887</v>
      </c>
      <c r="R95" s="16">
        <v>1033</v>
      </c>
      <c r="S95" s="16">
        <v>1299</v>
      </c>
      <c r="T95" s="16">
        <v>1272</v>
      </c>
    </row>
    <row r="96" spans="1:20" x14ac:dyDescent="0.3">
      <c r="A96" s="16">
        <v>90</v>
      </c>
      <c r="B96" s="4" t="s">
        <v>8</v>
      </c>
      <c r="C96" s="7">
        <v>23</v>
      </c>
      <c r="D96" s="16">
        <v>19</v>
      </c>
      <c r="E96" s="16">
        <v>25</v>
      </c>
      <c r="F96" s="16">
        <v>35</v>
      </c>
      <c r="G96" s="16">
        <v>32</v>
      </c>
      <c r="H96" s="16">
        <v>32</v>
      </c>
      <c r="I96" s="16">
        <v>19</v>
      </c>
      <c r="J96" s="16">
        <v>24</v>
      </c>
      <c r="K96" s="16">
        <v>23</v>
      </c>
      <c r="L96" s="16">
        <v>21</v>
      </c>
      <c r="M96" s="16">
        <v>22</v>
      </c>
      <c r="N96" s="16">
        <v>14</v>
      </c>
      <c r="O96" s="16">
        <v>14</v>
      </c>
      <c r="P96" s="16">
        <v>18</v>
      </c>
      <c r="Q96" s="16">
        <v>17</v>
      </c>
      <c r="R96" s="16">
        <v>25</v>
      </c>
      <c r="S96" s="16">
        <v>31</v>
      </c>
      <c r="T96" s="16">
        <v>33</v>
      </c>
    </row>
    <row r="97" spans="1:20" x14ac:dyDescent="0.3">
      <c r="A97" s="16">
        <v>91</v>
      </c>
      <c r="B97" s="4" t="s">
        <v>55</v>
      </c>
      <c r="C97" s="7">
        <v>33</v>
      </c>
      <c r="D97" s="16">
        <v>27</v>
      </c>
      <c r="E97" s="16">
        <v>28</v>
      </c>
      <c r="F97" s="16">
        <v>32</v>
      </c>
      <c r="G97" s="16">
        <v>29</v>
      </c>
      <c r="H97" s="16">
        <v>35</v>
      </c>
      <c r="I97" s="16">
        <v>33</v>
      </c>
      <c r="J97" s="16">
        <v>29</v>
      </c>
      <c r="K97" s="16">
        <v>27</v>
      </c>
      <c r="L97" s="16">
        <v>24</v>
      </c>
      <c r="M97" s="16">
        <v>29</v>
      </c>
      <c r="N97" s="16">
        <v>28</v>
      </c>
      <c r="O97" s="16">
        <v>26</v>
      </c>
      <c r="P97" s="16">
        <v>21</v>
      </c>
      <c r="Q97" s="16">
        <v>25</v>
      </c>
      <c r="R97" s="16">
        <v>23</v>
      </c>
      <c r="S97" s="16">
        <v>23</v>
      </c>
      <c r="T97" s="16">
        <v>26</v>
      </c>
    </row>
    <row r="98" spans="1:20" x14ac:dyDescent="0.3">
      <c r="A98" s="16">
        <v>92</v>
      </c>
      <c r="B98" s="4" t="s">
        <v>9</v>
      </c>
      <c r="C98" s="7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</row>
    <row r="99" spans="1:20" x14ac:dyDescent="0.3">
      <c r="A99" s="16">
        <v>93</v>
      </c>
      <c r="B99" s="11" t="s">
        <v>30</v>
      </c>
      <c r="C99" s="12">
        <f>SUM(C94:C98)</f>
        <v>743</v>
      </c>
      <c r="D99" s="22">
        <f t="shared" ref="D99" si="105">SUM(D94:D98)</f>
        <v>758</v>
      </c>
      <c r="E99" s="22">
        <v>593</v>
      </c>
      <c r="F99" s="22">
        <f t="shared" ref="F99" si="106">SUM(F94:F98)</f>
        <v>983</v>
      </c>
      <c r="G99" s="22">
        <f t="shared" ref="G99" si="107">SUM(G94:G98)</f>
        <v>1117</v>
      </c>
      <c r="H99" s="22">
        <f t="shared" ref="H99" si="108">SUM(H94:H98)</f>
        <v>1348</v>
      </c>
      <c r="I99" s="22">
        <f t="shared" ref="I99" si="109">SUM(I94:I98)</f>
        <v>2055</v>
      </c>
      <c r="J99" s="22">
        <f t="shared" ref="J99" si="110">SUM(J94:J98)</f>
        <v>2492</v>
      </c>
      <c r="K99" s="22">
        <f t="shared" ref="K99" si="111">SUM(K94:K98)</f>
        <v>2424</v>
      </c>
      <c r="L99" s="22">
        <f t="shared" ref="L99" si="112">SUM(L94:L98)</f>
        <v>2395</v>
      </c>
      <c r="M99" s="22">
        <f t="shared" ref="M99" si="113">SUM(M94:M98)</f>
        <v>2189</v>
      </c>
      <c r="N99" s="22">
        <f t="shared" ref="N99" si="114">SUM(N94:N98)</f>
        <v>2165</v>
      </c>
      <c r="O99" s="22">
        <v>852</v>
      </c>
      <c r="P99" s="22">
        <v>986</v>
      </c>
      <c r="Q99" s="22">
        <v>1013</v>
      </c>
      <c r="R99" s="22">
        <f>SUM(R94:R98)</f>
        <v>2060</v>
      </c>
      <c r="S99" s="22">
        <f t="shared" ref="S99:T99" si="115">SUM(S94:S98)</f>
        <v>2313</v>
      </c>
      <c r="T99" s="22">
        <f t="shared" si="115"/>
        <v>2286</v>
      </c>
    </row>
    <row r="100" spans="1:20" ht="28.8" x14ac:dyDescent="0.3">
      <c r="A100" s="16">
        <v>94</v>
      </c>
      <c r="B100" s="9" t="s">
        <v>36</v>
      </c>
      <c r="C100" s="52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4"/>
      <c r="O100" s="16"/>
      <c r="P100" s="16"/>
      <c r="Q100" s="16"/>
      <c r="R100" s="16"/>
      <c r="S100" s="16"/>
      <c r="T100" s="16"/>
    </row>
    <row r="101" spans="1:20" x14ac:dyDescent="0.3">
      <c r="A101" s="16">
        <v>95</v>
      </c>
      <c r="B101" s="4" t="s">
        <v>6</v>
      </c>
      <c r="C101" s="16">
        <v>8</v>
      </c>
      <c r="D101" s="16">
        <v>6</v>
      </c>
      <c r="E101" s="16">
        <v>11</v>
      </c>
      <c r="F101" s="16">
        <v>5</v>
      </c>
      <c r="G101" s="16">
        <v>11</v>
      </c>
      <c r="H101" s="16">
        <v>10</v>
      </c>
      <c r="I101" s="16">
        <v>8</v>
      </c>
      <c r="J101" s="16">
        <v>17</v>
      </c>
      <c r="K101" s="16">
        <v>6</v>
      </c>
      <c r="L101" s="16">
        <v>14</v>
      </c>
      <c r="M101" s="16">
        <v>20</v>
      </c>
      <c r="N101" s="16">
        <v>14</v>
      </c>
      <c r="O101" s="16">
        <v>14</v>
      </c>
      <c r="P101" s="16">
        <v>19</v>
      </c>
      <c r="Q101" s="16">
        <v>21</v>
      </c>
      <c r="R101" s="16">
        <v>9</v>
      </c>
      <c r="S101" s="16">
        <v>14</v>
      </c>
      <c r="T101" s="16">
        <v>28</v>
      </c>
    </row>
    <row r="102" spans="1:20" x14ac:dyDescent="0.3">
      <c r="A102" s="16">
        <v>96</v>
      </c>
      <c r="B102" s="4" t="s">
        <v>7</v>
      </c>
      <c r="C102" s="16">
        <v>1</v>
      </c>
      <c r="D102" s="16">
        <v>2</v>
      </c>
      <c r="E102" s="16">
        <v>9</v>
      </c>
      <c r="F102" s="16">
        <v>3</v>
      </c>
      <c r="G102" s="16">
        <v>2</v>
      </c>
      <c r="H102" s="16">
        <v>2</v>
      </c>
      <c r="I102" s="16">
        <v>5</v>
      </c>
      <c r="J102" s="16">
        <v>3</v>
      </c>
      <c r="K102" s="16">
        <v>1</v>
      </c>
      <c r="L102" s="16">
        <v>3</v>
      </c>
      <c r="M102" s="16">
        <v>2</v>
      </c>
      <c r="N102" s="16">
        <v>11</v>
      </c>
      <c r="O102" s="16">
        <v>4</v>
      </c>
      <c r="P102" s="16">
        <v>4</v>
      </c>
      <c r="Q102" s="16">
        <v>8</v>
      </c>
      <c r="R102" s="16">
        <v>5</v>
      </c>
      <c r="S102" s="16">
        <v>4</v>
      </c>
      <c r="T102" s="16">
        <v>6</v>
      </c>
    </row>
    <row r="103" spans="1:20" x14ac:dyDescent="0.3">
      <c r="A103" s="16">
        <v>97</v>
      </c>
      <c r="B103" s="4" t="s">
        <v>8</v>
      </c>
      <c r="C103" s="16">
        <v>1</v>
      </c>
      <c r="D103" s="16">
        <v>0</v>
      </c>
      <c r="E103" s="16">
        <v>0</v>
      </c>
      <c r="F103" s="16">
        <v>1</v>
      </c>
      <c r="G103" s="16">
        <v>0</v>
      </c>
      <c r="H103" s="16">
        <v>1</v>
      </c>
      <c r="I103" s="16">
        <v>0</v>
      </c>
      <c r="J103" s="16">
        <v>1</v>
      </c>
      <c r="K103" s="16">
        <v>0</v>
      </c>
      <c r="L103" s="16">
        <v>2</v>
      </c>
      <c r="M103" s="16">
        <v>1</v>
      </c>
      <c r="N103" s="16">
        <v>0</v>
      </c>
      <c r="O103" s="16">
        <v>1</v>
      </c>
      <c r="P103" s="16">
        <v>1</v>
      </c>
      <c r="Q103" s="16">
        <v>0</v>
      </c>
      <c r="R103" s="16">
        <v>0</v>
      </c>
      <c r="S103" s="16">
        <v>0</v>
      </c>
      <c r="T103" s="16">
        <v>2</v>
      </c>
    </row>
    <row r="104" spans="1:20" x14ac:dyDescent="0.3">
      <c r="A104" s="16">
        <v>98</v>
      </c>
      <c r="B104" s="4" t="s">
        <v>55</v>
      </c>
      <c r="C104" s="16">
        <v>1</v>
      </c>
      <c r="D104" s="16">
        <v>1</v>
      </c>
      <c r="E104" s="16">
        <v>1</v>
      </c>
      <c r="F104" s="16">
        <v>2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3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1</v>
      </c>
      <c r="S104" s="16">
        <v>1</v>
      </c>
      <c r="T104" s="16">
        <v>4</v>
      </c>
    </row>
    <row r="105" spans="1:20" x14ac:dyDescent="0.3">
      <c r="A105" s="16">
        <v>99</v>
      </c>
      <c r="B105" s="4" t="s">
        <v>9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</row>
    <row r="106" spans="1:20" x14ac:dyDescent="0.3">
      <c r="A106" s="16">
        <v>100</v>
      </c>
      <c r="B106" s="11" t="s">
        <v>30</v>
      </c>
      <c r="C106" s="22">
        <f>SUM(C101:C105)</f>
        <v>11</v>
      </c>
      <c r="D106" s="22">
        <f t="shared" ref="D106" si="116">SUM(D101:D105)</f>
        <v>9</v>
      </c>
      <c r="E106" s="22">
        <f t="shared" ref="E106" si="117">SUM(E101:E105)</f>
        <v>21</v>
      </c>
      <c r="F106" s="22">
        <f t="shared" ref="F106" si="118">SUM(F101:F105)</f>
        <v>11</v>
      </c>
      <c r="G106" s="22">
        <f t="shared" ref="G106" si="119">SUM(G101:G105)</f>
        <v>13</v>
      </c>
      <c r="H106" s="22">
        <f>SUM(H101:H105)</f>
        <v>13</v>
      </c>
      <c r="I106" s="22">
        <f t="shared" ref="I106" si="120">SUM(I101:I105)</f>
        <v>13</v>
      </c>
      <c r="J106" s="22">
        <f t="shared" ref="J106" si="121">SUM(J101:J105)</f>
        <v>21</v>
      </c>
      <c r="K106" s="22">
        <f t="shared" ref="K106" si="122">SUM(K101:K105)</f>
        <v>7</v>
      </c>
      <c r="L106" s="22">
        <f t="shared" ref="L106" si="123">SUM(L101:L105)</f>
        <v>22</v>
      </c>
      <c r="M106" s="22">
        <f t="shared" ref="M106" si="124">SUM(M101:M105)</f>
        <v>23</v>
      </c>
      <c r="N106" s="22">
        <f t="shared" ref="N106" si="125">SUM(N101:N105)</f>
        <v>25</v>
      </c>
      <c r="O106" s="22">
        <f>SUM(O101:O105)</f>
        <v>19</v>
      </c>
      <c r="P106" s="22">
        <f t="shared" ref="P106:Q106" si="126">SUM(P101:P105)</f>
        <v>24</v>
      </c>
      <c r="Q106" s="22">
        <f t="shared" si="126"/>
        <v>29</v>
      </c>
      <c r="R106" s="22">
        <f>SUM(R101:R105)</f>
        <v>15</v>
      </c>
      <c r="S106" s="22">
        <f t="shared" ref="S106:T106" si="127">SUM(S101:S105)</f>
        <v>19</v>
      </c>
      <c r="T106" s="22">
        <f t="shared" si="127"/>
        <v>40</v>
      </c>
    </row>
    <row r="107" spans="1:20" ht="28.8" x14ac:dyDescent="0.3">
      <c r="A107" s="16">
        <v>101</v>
      </c>
      <c r="B107" s="9" t="s">
        <v>37</v>
      </c>
      <c r="C107" s="52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4"/>
      <c r="O107" s="16"/>
      <c r="P107" s="16"/>
      <c r="Q107" s="16"/>
      <c r="R107" s="16"/>
      <c r="S107" s="16"/>
      <c r="T107" s="16"/>
    </row>
    <row r="108" spans="1:20" x14ac:dyDescent="0.3">
      <c r="A108" s="16">
        <v>102</v>
      </c>
      <c r="B108" s="4" t="s">
        <v>6</v>
      </c>
      <c r="C108" s="16">
        <v>124</v>
      </c>
      <c r="D108" s="16">
        <v>130</v>
      </c>
      <c r="E108" s="16">
        <v>165</v>
      </c>
      <c r="F108" s="16">
        <v>142</v>
      </c>
      <c r="G108" s="16">
        <v>184</v>
      </c>
      <c r="H108" s="16">
        <v>333</v>
      </c>
      <c r="I108" s="16">
        <v>732</v>
      </c>
      <c r="J108" s="16">
        <v>290</v>
      </c>
      <c r="K108" s="16">
        <v>344</v>
      </c>
      <c r="L108" s="16">
        <v>386</v>
      </c>
      <c r="M108" s="16">
        <v>333</v>
      </c>
      <c r="N108" s="16">
        <v>254</v>
      </c>
      <c r="O108" s="16">
        <v>318</v>
      </c>
      <c r="P108" s="16">
        <v>396</v>
      </c>
      <c r="Q108" s="16">
        <v>316</v>
      </c>
      <c r="R108" s="16">
        <v>510</v>
      </c>
      <c r="S108" s="16">
        <v>434</v>
      </c>
      <c r="T108" s="16">
        <v>428</v>
      </c>
    </row>
    <row r="109" spans="1:20" x14ac:dyDescent="0.3">
      <c r="A109" s="16">
        <v>103</v>
      </c>
      <c r="B109" s="4" t="s">
        <v>7</v>
      </c>
      <c r="C109" s="16">
        <v>61</v>
      </c>
      <c r="D109" s="16">
        <v>84</v>
      </c>
      <c r="E109" s="16">
        <v>78</v>
      </c>
      <c r="F109" s="16">
        <v>68</v>
      </c>
      <c r="G109" s="16">
        <v>60</v>
      </c>
      <c r="H109" s="16">
        <v>91</v>
      </c>
      <c r="I109" s="16">
        <v>147</v>
      </c>
      <c r="J109" s="16">
        <v>174</v>
      </c>
      <c r="K109" s="16">
        <v>66</v>
      </c>
      <c r="L109" s="16">
        <v>84</v>
      </c>
      <c r="M109" s="16">
        <v>34</v>
      </c>
      <c r="N109" s="16">
        <v>27</v>
      </c>
      <c r="O109" s="16">
        <v>68</v>
      </c>
      <c r="P109" s="16">
        <v>67</v>
      </c>
      <c r="Q109" s="16">
        <v>60</v>
      </c>
      <c r="R109" s="16">
        <v>96</v>
      </c>
      <c r="S109" s="16">
        <v>178</v>
      </c>
      <c r="T109" s="16">
        <v>107</v>
      </c>
    </row>
    <row r="110" spans="1:20" x14ac:dyDescent="0.3">
      <c r="A110" s="16">
        <v>104</v>
      </c>
      <c r="B110" s="4" t="s">
        <v>8</v>
      </c>
      <c r="C110" s="16">
        <v>13</v>
      </c>
      <c r="D110" s="16">
        <v>5</v>
      </c>
      <c r="E110" s="16">
        <v>23</v>
      </c>
      <c r="F110" s="16">
        <v>18</v>
      </c>
      <c r="G110" s="16">
        <v>21</v>
      </c>
      <c r="H110" s="16">
        <v>14</v>
      </c>
      <c r="I110" s="16">
        <v>4</v>
      </c>
      <c r="J110" s="16">
        <v>13</v>
      </c>
      <c r="K110" s="16">
        <v>10</v>
      </c>
      <c r="L110" s="16">
        <v>16</v>
      </c>
      <c r="M110" s="16">
        <v>8</v>
      </c>
      <c r="N110" s="16">
        <v>9</v>
      </c>
      <c r="O110" s="16">
        <v>9</v>
      </c>
      <c r="P110" s="16">
        <v>10</v>
      </c>
      <c r="Q110" s="16">
        <v>10</v>
      </c>
      <c r="R110" s="16">
        <v>23</v>
      </c>
      <c r="S110" s="16">
        <v>17</v>
      </c>
      <c r="T110" s="16">
        <v>16</v>
      </c>
    </row>
    <row r="111" spans="1:20" x14ac:dyDescent="0.3">
      <c r="A111" s="16">
        <v>105</v>
      </c>
      <c r="B111" s="4" t="s">
        <v>55</v>
      </c>
      <c r="C111" s="16">
        <v>20</v>
      </c>
      <c r="D111" s="16">
        <v>14</v>
      </c>
      <c r="E111" s="16">
        <v>22</v>
      </c>
      <c r="F111" s="16">
        <v>27</v>
      </c>
      <c r="G111" s="16">
        <v>15</v>
      </c>
      <c r="H111" s="16">
        <v>29</v>
      </c>
      <c r="I111" s="16">
        <v>7</v>
      </c>
      <c r="J111" s="16">
        <v>12</v>
      </c>
      <c r="K111" s="16">
        <v>12</v>
      </c>
      <c r="L111" s="16">
        <v>8</v>
      </c>
      <c r="M111" s="16">
        <v>17</v>
      </c>
      <c r="N111" s="16">
        <v>14</v>
      </c>
      <c r="O111" s="16">
        <v>14</v>
      </c>
      <c r="P111" s="16">
        <v>12</v>
      </c>
      <c r="Q111" s="16">
        <v>15</v>
      </c>
      <c r="R111" s="16">
        <v>17</v>
      </c>
      <c r="S111" s="16">
        <v>17</v>
      </c>
      <c r="T111" s="16">
        <v>22</v>
      </c>
    </row>
    <row r="112" spans="1:20" x14ac:dyDescent="0.3">
      <c r="A112" s="16">
        <v>106</v>
      </c>
      <c r="B112" s="4" t="s">
        <v>9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</row>
    <row r="113" spans="1:20" x14ac:dyDescent="0.3">
      <c r="A113" s="16">
        <v>107</v>
      </c>
      <c r="B113" s="11" t="s">
        <v>30</v>
      </c>
      <c r="C113" s="22">
        <f>SUM(C108:C112)</f>
        <v>218</v>
      </c>
      <c r="D113" s="22">
        <f t="shared" ref="D113" si="128">SUM(D108:D112)</f>
        <v>233</v>
      </c>
      <c r="E113" s="22">
        <f t="shared" ref="E113" si="129">SUM(E108:E112)</f>
        <v>288</v>
      </c>
      <c r="F113" s="22">
        <f t="shared" ref="F113" si="130">SUM(F108:F112)</f>
        <v>255</v>
      </c>
      <c r="G113" s="22">
        <f t="shared" ref="G113" si="131">SUM(G108:G112)</f>
        <v>280</v>
      </c>
      <c r="H113" s="22">
        <f t="shared" ref="H113" si="132">SUM(H108:H112)</f>
        <v>467</v>
      </c>
      <c r="I113" s="22">
        <f t="shared" ref="I113" si="133">SUM(I108:I112)</f>
        <v>890</v>
      </c>
      <c r="J113" s="22">
        <f t="shared" ref="J113" si="134">SUM(J108:J112)</f>
        <v>489</v>
      </c>
      <c r="K113" s="22">
        <f t="shared" ref="K113" si="135">SUM(K108:K112)</f>
        <v>432</v>
      </c>
      <c r="L113" s="22">
        <f t="shared" ref="L113" si="136">SUM(L108:L112)</f>
        <v>494</v>
      </c>
      <c r="M113" s="22">
        <f t="shared" ref="M113" si="137">SUM(M108:M112)</f>
        <v>392</v>
      </c>
      <c r="N113" s="22">
        <f t="shared" ref="N113" si="138">SUM(N108:N112)</f>
        <v>304</v>
      </c>
      <c r="O113" s="22">
        <f>SUM(O108:O112)</f>
        <v>409</v>
      </c>
      <c r="P113" s="22">
        <f t="shared" ref="P113:Q113" si="139">SUM(P108:P112)</f>
        <v>485</v>
      </c>
      <c r="Q113" s="22">
        <f t="shared" si="139"/>
        <v>401</v>
      </c>
      <c r="R113" s="22">
        <f>SUM(R108:R112)</f>
        <v>646</v>
      </c>
      <c r="S113" s="22">
        <f t="shared" ref="S113:T113" si="140">SUM(S108:S112)</f>
        <v>646</v>
      </c>
      <c r="T113" s="22">
        <f t="shared" si="140"/>
        <v>573</v>
      </c>
    </row>
    <row r="114" spans="1:20" ht="28.8" x14ac:dyDescent="0.3">
      <c r="A114" s="16">
        <v>108</v>
      </c>
      <c r="B114" s="9" t="s">
        <v>53</v>
      </c>
      <c r="C114" s="52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4"/>
      <c r="O114" s="16"/>
      <c r="P114" s="16"/>
      <c r="Q114" s="16"/>
      <c r="R114" s="16"/>
      <c r="S114" s="16"/>
      <c r="T114" s="16"/>
    </row>
    <row r="115" spans="1:20" x14ac:dyDescent="0.3">
      <c r="A115" s="16">
        <v>109</v>
      </c>
      <c r="B115" s="4" t="s">
        <v>6</v>
      </c>
      <c r="C115" s="16">
        <v>8</v>
      </c>
      <c r="D115" s="16">
        <v>9</v>
      </c>
      <c r="E115" s="16">
        <v>7</v>
      </c>
      <c r="F115" s="16">
        <v>5</v>
      </c>
      <c r="G115" s="16">
        <v>5</v>
      </c>
      <c r="H115" s="16">
        <v>8</v>
      </c>
      <c r="I115" s="16">
        <v>17</v>
      </c>
      <c r="J115" s="16">
        <v>19</v>
      </c>
      <c r="K115" s="16">
        <v>17</v>
      </c>
      <c r="L115" s="16">
        <v>14</v>
      </c>
      <c r="M115" s="16">
        <v>11</v>
      </c>
      <c r="N115" s="16">
        <v>24</v>
      </c>
      <c r="O115" s="16">
        <v>27</v>
      </c>
      <c r="P115" s="16">
        <v>21</v>
      </c>
      <c r="Q115" s="16">
        <v>14</v>
      </c>
      <c r="R115" s="16">
        <v>9</v>
      </c>
      <c r="S115" s="16">
        <v>15</v>
      </c>
      <c r="T115" s="16">
        <v>8</v>
      </c>
    </row>
    <row r="116" spans="1:20" x14ac:dyDescent="0.3">
      <c r="A116" s="16">
        <v>110</v>
      </c>
      <c r="B116" s="4" t="s">
        <v>7</v>
      </c>
      <c r="C116" s="16">
        <v>5</v>
      </c>
      <c r="D116" s="16">
        <v>1</v>
      </c>
      <c r="E116" s="16">
        <v>4</v>
      </c>
      <c r="F116" s="16">
        <v>3</v>
      </c>
      <c r="G116" s="16">
        <v>1</v>
      </c>
      <c r="H116" s="16">
        <v>1</v>
      </c>
      <c r="I116" s="16">
        <v>1</v>
      </c>
      <c r="J116" s="16">
        <v>11</v>
      </c>
      <c r="K116" s="16">
        <v>3</v>
      </c>
      <c r="L116" s="16">
        <v>2</v>
      </c>
      <c r="M116" s="16">
        <v>0</v>
      </c>
      <c r="N116" s="16">
        <v>1</v>
      </c>
      <c r="O116" s="16">
        <v>4</v>
      </c>
      <c r="P116" s="16">
        <v>4</v>
      </c>
      <c r="Q116" s="16">
        <v>0</v>
      </c>
      <c r="R116" s="16">
        <v>4</v>
      </c>
      <c r="S116" s="16">
        <v>4</v>
      </c>
      <c r="T116" s="16">
        <v>7</v>
      </c>
    </row>
    <row r="117" spans="1:20" x14ac:dyDescent="0.3">
      <c r="A117" s="16">
        <v>111</v>
      </c>
      <c r="B117" s="4" t="s">
        <v>8</v>
      </c>
      <c r="C117" s="16">
        <v>0</v>
      </c>
      <c r="D117" s="16">
        <v>1</v>
      </c>
      <c r="E117" s="16">
        <v>1</v>
      </c>
      <c r="F117" s="16">
        <v>0</v>
      </c>
      <c r="G117" s="16">
        <v>1</v>
      </c>
      <c r="H117" s="16">
        <v>1</v>
      </c>
      <c r="I117" s="16">
        <v>0</v>
      </c>
      <c r="J117" s="16">
        <v>1</v>
      </c>
      <c r="K117" s="16">
        <v>0</v>
      </c>
      <c r="L117" s="16">
        <v>0</v>
      </c>
      <c r="M117" s="16">
        <v>1</v>
      </c>
      <c r="N117" s="16">
        <v>0</v>
      </c>
      <c r="O117" s="16">
        <v>0</v>
      </c>
      <c r="P117" s="16">
        <v>0</v>
      </c>
      <c r="Q117" s="16">
        <v>1</v>
      </c>
      <c r="R117" s="16">
        <v>1</v>
      </c>
      <c r="S117" s="16">
        <v>0</v>
      </c>
      <c r="T117" s="16">
        <v>2</v>
      </c>
    </row>
    <row r="118" spans="1:20" x14ac:dyDescent="0.3">
      <c r="A118" s="16">
        <v>112</v>
      </c>
      <c r="B118" s="4" t="s">
        <v>55</v>
      </c>
      <c r="C118" s="16">
        <v>0</v>
      </c>
      <c r="D118" s="16">
        <v>0</v>
      </c>
      <c r="E118" s="16">
        <v>0</v>
      </c>
      <c r="F118" s="16">
        <v>2</v>
      </c>
      <c r="G118" s="16">
        <v>0</v>
      </c>
      <c r="H118" s="16">
        <v>2</v>
      </c>
      <c r="I118" s="16">
        <v>0</v>
      </c>
      <c r="J118" s="16">
        <v>1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1</v>
      </c>
      <c r="Q118" s="16">
        <v>1</v>
      </c>
      <c r="R118" s="16">
        <v>1</v>
      </c>
      <c r="S118" s="16">
        <v>0</v>
      </c>
      <c r="T118" s="16">
        <v>0</v>
      </c>
    </row>
    <row r="119" spans="1:20" x14ac:dyDescent="0.3">
      <c r="A119" s="16">
        <v>113</v>
      </c>
      <c r="B119" s="4" t="s">
        <v>9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</row>
    <row r="120" spans="1:20" x14ac:dyDescent="0.3">
      <c r="A120" s="16">
        <v>114</v>
      </c>
      <c r="B120" s="11" t="s">
        <v>30</v>
      </c>
      <c r="C120" s="22">
        <f>SUM(C115:C119)</f>
        <v>13</v>
      </c>
      <c r="D120" s="22">
        <f t="shared" ref="D120" si="141">SUM(D115:D119)</f>
        <v>11</v>
      </c>
      <c r="E120" s="22">
        <f t="shared" ref="E120" si="142">SUM(E115:E119)</f>
        <v>12</v>
      </c>
      <c r="F120" s="22">
        <f t="shared" ref="F120" si="143">SUM(F115:F119)</f>
        <v>10</v>
      </c>
      <c r="G120" s="22">
        <f t="shared" ref="G120" si="144">SUM(G115:G119)</f>
        <v>7</v>
      </c>
      <c r="H120" s="22">
        <f t="shared" ref="H120" si="145">SUM(H115:H119)</f>
        <v>12</v>
      </c>
      <c r="I120" s="22">
        <f t="shared" ref="I120" si="146">SUM(I115:I119)</f>
        <v>18</v>
      </c>
      <c r="J120" s="22">
        <f t="shared" ref="J120" si="147">SUM(J115:J119)</f>
        <v>32</v>
      </c>
      <c r="K120" s="22">
        <f t="shared" ref="K120" si="148">SUM(K115:K119)</f>
        <v>20</v>
      </c>
      <c r="L120" s="22">
        <f t="shared" ref="L120" si="149">SUM(L115:L119)</f>
        <v>16</v>
      </c>
      <c r="M120" s="22">
        <f t="shared" ref="M120" si="150">SUM(M115:M119)</f>
        <v>12</v>
      </c>
      <c r="N120" s="22">
        <f t="shared" ref="N120" si="151">SUM(N115:N119)</f>
        <v>25</v>
      </c>
      <c r="O120" s="22">
        <f>SUM(O115:O119)</f>
        <v>31</v>
      </c>
      <c r="P120" s="22">
        <f t="shared" ref="P120:Q120" si="152">SUM(P115:P119)</f>
        <v>26</v>
      </c>
      <c r="Q120" s="22">
        <f t="shared" si="152"/>
        <v>16</v>
      </c>
      <c r="R120" s="22">
        <f>SUM(R115:R119)</f>
        <v>15</v>
      </c>
      <c r="S120" s="22">
        <f t="shared" ref="S120:T120" si="153">SUM(S115:S119)</f>
        <v>19</v>
      </c>
      <c r="T120" s="22">
        <f t="shared" si="153"/>
        <v>17</v>
      </c>
    </row>
    <row r="121" spans="1:20" ht="28.8" x14ac:dyDescent="0.3">
      <c r="A121" s="16">
        <v>115</v>
      </c>
      <c r="B121" s="9" t="s">
        <v>50</v>
      </c>
      <c r="C121" s="52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4"/>
      <c r="O121" s="16"/>
      <c r="P121" s="16"/>
      <c r="Q121" s="16"/>
      <c r="R121" s="16"/>
      <c r="S121" s="16"/>
      <c r="T121" s="16"/>
    </row>
    <row r="122" spans="1:20" x14ac:dyDescent="0.3">
      <c r="A122" s="16">
        <v>116</v>
      </c>
      <c r="B122" s="4" t="s">
        <v>6</v>
      </c>
      <c r="C122" s="16" t="s">
        <v>70</v>
      </c>
      <c r="D122" s="16" t="s">
        <v>70</v>
      </c>
      <c r="E122" s="16" t="s">
        <v>70</v>
      </c>
      <c r="F122" s="16" t="s">
        <v>70</v>
      </c>
      <c r="G122" s="16" t="s">
        <v>70</v>
      </c>
      <c r="H122" s="16" t="s">
        <v>70</v>
      </c>
      <c r="I122" s="16" t="s">
        <v>70</v>
      </c>
      <c r="J122" s="16" t="s">
        <v>70</v>
      </c>
      <c r="K122" s="16" t="s">
        <v>70</v>
      </c>
      <c r="L122" s="16" t="s">
        <v>70</v>
      </c>
      <c r="M122" s="16" t="s">
        <v>70</v>
      </c>
      <c r="N122" s="16" t="s">
        <v>70</v>
      </c>
      <c r="O122" s="40" t="s">
        <v>70</v>
      </c>
      <c r="P122" s="40" t="s">
        <v>70</v>
      </c>
      <c r="Q122" s="40" t="s">
        <v>70</v>
      </c>
      <c r="R122" s="41" t="s">
        <v>70</v>
      </c>
      <c r="S122" s="43" t="s">
        <v>70</v>
      </c>
      <c r="T122" s="43" t="s">
        <v>70</v>
      </c>
    </row>
    <row r="123" spans="1:20" x14ac:dyDescent="0.3">
      <c r="A123" s="16">
        <v>117</v>
      </c>
      <c r="B123" s="4" t="s">
        <v>7</v>
      </c>
      <c r="C123" s="13">
        <v>4096</v>
      </c>
      <c r="D123" s="13">
        <v>4308</v>
      </c>
      <c r="E123" s="13">
        <v>4361</v>
      </c>
      <c r="F123" s="13">
        <v>4416</v>
      </c>
      <c r="G123" s="13">
        <v>4446</v>
      </c>
      <c r="H123" s="13">
        <v>2630</v>
      </c>
      <c r="I123" s="13">
        <v>4093</v>
      </c>
      <c r="J123" s="13">
        <v>4574</v>
      </c>
      <c r="K123" s="13">
        <v>4613</v>
      </c>
      <c r="L123" s="13">
        <v>4703</v>
      </c>
      <c r="M123" s="13">
        <v>4670</v>
      </c>
      <c r="N123" s="13">
        <v>4592</v>
      </c>
      <c r="O123" s="26">
        <v>4707</v>
      </c>
      <c r="P123" s="26">
        <v>4817</v>
      </c>
      <c r="Q123" s="26">
        <v>4923</v>
      </c>
      <c r="R123" s="26">
        <v>4795</v>
      </c>
      <c r="S123" s="26">
        <v>5043</v>
      </c>
      <c r="T123" s="26">
        <v>4651</v>
      </c>
    </row>
    <row r="124" spans="1:20" x14ac:dyDescent="0.3">
      <c r="A124" s="16">
        <v>118</v>
      </c>
      <c r="B124" s="4" t="s">
        <v>8</v>
      </c>
      <c r="C124" s="16" t="s">
        <v>70</v>
      </c>
      <c r="D124" s="16" t="s">
        <v>70</v>
      </c>
      <c r="E124" s="16" t="s">
        <v>70</v>
      </c>
      <c r="F124" s="16" t="s">
        <v>70</v>
      </c>
      <c r="G124" s="16" t="s">
        <v>70</v>
      </c>
      <c r="H124" s="16" t="s">
        <v>70</v>
      </c>
      <c r="I124" s="16" t="s">
        <v>70</v>
      </c>
      <c r="J124" s="16" t="s">
        <v>70</v>
      </c>
      <c r="K124" s="16" t="s">
        <v>70</v>
      </c>
      <c r="L124" s="16" t="s">
        <v>70</v>
      </c>
      <c r="M124" s="16" t="s">
        <v>70</v>
      </c>
      <c r="N124" s="16" t="s">
        <v>70</v>
      </c>
      <c r="O124" s="40" t="s">
        <v>70</v>
      </c>
      <c r="P124" s="40" t="s">
        <v>70</v>
      </c>
      <c r="Q124" s="40" t="s">
        <v>70</v>
      </c>
      <c r="R124" s="41" t="s">
        <v>70</v>
      </c>
      <c r="S124" s="41" t="s">
        <v>70</v>
      </c>
      <c r="T124" s="41" t="s">
        <v>70</v>
      </c>
    </row>
    <row r="125" spans="1:20" x14ac:dyDescent="0.3">
      <c r="A125" s="16">
        <v>119</v>
      </c>
      <c r="B125" s="4" t="s">
        <v>55</v>
      </c>
      <c r="C125" s="16" t="s">
        <v>70</v>
      </c>
      <c r="D125" s="16" t="s">
        <v>70</v>
      </c>
      <c r="E125" s="16" t="s">
        <v>70</v>
      </c>
      <c r="F125" s="16" t="s">
        <v>70</v>
      </c>
      <c r="G125" s="16" t="s">
        <v>70</v>
      </c>
      <c r="H125" s="16" t="s">
        <v>70</v>
      </c>
      <c r="I125" s="16" t="s">
        <v>70</v>
      </c>
      <c r="J125" s="16" t="s">
        <v>70</v>
      </c>
      <c r="K125" s="16" t="s">
        <v>70</v>
      </c>
      <c r="L125" s="16" t="s">
        <v>70</v>
      </c>
      <c r="M125" s="16" t="s">
        <v>70</v>
      </c>
      <c r="N125" s="16" t="s">
        <v>70</v>
      </c>
      <c r="O125" s="40" t="s">
        <v>70</v>
      </c>
      <c r="P125" s="40" t="s">
        <v>70</v>
      </c>
      <c r="Q125" s="40" t="s">
        <v>70</v>
      </c>
      <c r="R125" s="41" t="s">
        <v>70</v>
      </c>
      <c r="S125" s="41" t="s">
        <v>70</v>
      </c>
      <c r="T125" s="41" t="s">
        <v>70</v>
      </c>
    </row>
    <row r="126" spans="1:20" x14ac:dyDescent="0.3">
      <c r="A126" s="16">
        <v>120</v>
      </c>
      <c r="B126" s="4" t="s">
        <v>9</v>
      </c>
      <c r="C126" s="16" t="s">
        <v>70</v>
      </c>
      <c r="D126" s="16" t="s">
        <v>70</v>
      </c>
      <c r="E126" s="16" t="s">
        <v>70</v>
      </c>
      <c r="F126" s="16" t="s">
        <v>70</v>
      </c>
      <c r="G126" s="16" t="s">
        <v>70</v>
      </c>
      <c r="H126" s="16" t="s">
        <v>70</v>
      </c>
      <c r="I126" s="16" t="s">
        <v>70</v>
      </c>
      <c r="J126" s="16" t="s">
        <v>70</v>
      </c>
      <c r="K126" s="16" t="s">
        <v>70</v>
      </c>
      <c r="L126" s="16" t="s">
        <v>70</v>
      </c>
      <c r="M126" s="16" t="s">
        <v>70</v>
      </c>
      <c r="N126" s="16" t="s">
        <v>70</v>
      </c>
      <c r="O126" s="40" t="s">
        <v>70</v>
      </c>
      <c r="P126" s="40" t="s">
        <v>70</v>
      </c>
      <c r="Q126" s="40" t="s">
        <v>70</v>
      </c>
      <c r="R126" s="41" t="s">
        <v>70</v>
      </c>
      <c r="S126" s="41" t="s">
        <v>70</v>
      </c>
      <c r="T126" s="41" t="s">
        <v>70</v>
      </c>
    </row>
    <row r="127" spans="1:20" x14ac:dyDescent="0.3">
      <c r="A127" s="16">
        <v>121</v>
      </c>
      <c r="B127" s="11" t="s">
        <v>30</v>
      </c>
      <c r="C127" s="14">
        <f>SUM(C122:C126)</f>
        <v>4096</v>
      </c>
      <c r="D127" s="14">
        <f t="shared" ref="D127" si="154">SUM(D122:D126)</f>
        <v>4308</v>
      </c>
      <c r="E127" s="14">
        <f t="shared" ref="E127" si="155">SUM(E122:E126)</f>
        <v>4361</v>
      </c>
      <c r="F127" s="14">
        <f t="shared" ref="F127" si="156">SUM(F122:F126)</f>
        <v>4416</v>
      </c>
      <c r="G127" s="14">
        <f t="shared" ref="G127" si="157">SUM(G122:G126)</f>
        <v>4446</v>
      </c>
      <c r="H127" s="14">
        <f t="shared" ref="H127" si="158">SUM(H122:H126)</f>
        <v>2630</v>
      </c>
      <c r="I127" s="14">
        <f t="shared" ref="I127" si="159">SUM(I122:I126)</f>
        <v>4093</v>
      </c>
      <c r="J127" s="14">
        <f t="shared" ref="J127" si="160">SUM(J122:J126)</f>
        <v>4574</v>
      </c>
      <c r="K127" s="14">
        <f t="shared" ref="K127" si="161">SUM(K122:K126)</f>
        <v>4613</v>
      </c>
      <c r="L127" s="14">
        <f t="shared" ref="L127" si="162">SUM(L122:L126)</f>
        <v>4703</v>
      </c>
      <c r="M127" s="14">
        <f t="shared" ref="M127" si="163">SUM(M122:M126)</f>
        <v>4670</v>
      </c>
      <c r="N127" s="14">
        <f t="shared" ref="N127" si="164">SUM(N122:N126)</f>
        <v>4592</v>
      </c>
      <c r="O127" s="14">
        <f t="shared" ref="O127:T127" si="165">SUM(O122:O126)</f>
        <v>4707</v>
      </c>
      <c r="P127" s="14">
        <f t="shared" si="165"/>
        <v>4817</v>
      </c>
      <c r="Q127" s="14">
        <f t="shared" si="165"/>
        <v>4923</v>
      </c>
      <c r="R127" s="14">
        <f t="shared" si="165"/>
        <v>4795</v>
      </c>
      <c r="S127" s="14">
        <f t="shared" si="165"/>
        <v>5043</v>
      </c>
      <c r="T127" s="14">
        <f t="shared" si="165"/>
        <v>4651</v>
      </c>
    </row>
    <row r="128" spans="1:20" ht="28.8" x14ac:dyDescent="0.3">
      <c r="A128" s="16">
        <v>122</v>
      </c>
      <c r="B128" s="9" t="s">
        <v>49</v>
      </c>
      <c r="C128" s="52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4"/>
      <c r="O128" s="16"/>
      <c r="P128" s="16"/>
      <c r="Q128" s="16"/>
      <c r="R128" s="16"/>
      <c r="S128" s="16"/>
      <c r="T128" s="16"/>
    </row>
    <row r="129" spans="1:20" x14ac:dyDescent="0.3">
      <c r="A129" s="16">
        <v>123</v>
      </c>
      <c r="B129" s="4" t="s">
        <v>6</v>
      </c>
      <c r="C129" s="16" t="s">
        <v>70</v>
      </c>
      <c r="D129" s="16" t="s">
        <v>70</v>
      </c>
      <c r="E129" s="16" t="s">
        <v>70</v>
      </c>
      <c r="F129" s="16" t="s">
        <v>70</v>
      </c>
      <c r="G129" s="16" t="s">
        <v>70</v>
      </c>
      <c r="H129" s="16" t="s">
        <v>70</v>
      </c>
      <c r="I129" s="16" t="s">
        <v>70</v>
      </c>
      <c r="J129" s="16" t="s">
        <v>70</v>
      </c>
      <c r="K129" s="16" t="s">
        <v>70</v>
      </c>
      <c r="L129" s="16" t="s">
        <v>70</v>
      </c>
      <c r="M129" s="16" t="s">
        <v>70</v>
      </c>
      <c r="N129" s="16" t="s">
        <v>70</v>
      </c>
      <c r="O129" s="40" t="s">
        <v>70</v>
      </c>
      <c r="P129" s="40" t="s">
        <v>70</v>
      </c>
      <c r="Q129" s="40" t="s">
        <v>70</v>
      </c>
      <c r="R129" s="41" t="s">
        <v>70</v>
      </c>
      <c r="S129" s="41" t="s">
        <v>70</v>
      </c>
      <c r="T129" s="41" t="s">
        <v>70</v>
      </c>
    </row>
    <row r="130" spans="1:20" x14ac:dyDescent="0.3">
      <c r="A130" s="16">
        <v>124</v>
      </c>
      <c r="B130" s="4" t="s">
        <v>7</v>
      </c>
      <c r="C130" s="16">
        <v>112</v>
      </c>
      <c r="D130" s="16">
        <v>107</v>
      </c>
      <c r="E130" s="16">
        <v>98</v>
      </c>
      <c r="F130" s="16">
        <v>149</v>
      </c>
      <c r="G130" s="16">
        <v>246</v>
      </c>
      <c r="H130" s="16">
        <v>566</v>
      </c>
      <c r="I130" s="16">
        <v>137</v>
      </c>
      <c r="J130" s="16">
        <v>128</v>
      </c>
      <c r="K130" s="16">
        <v>209</v>
      </c>
      <c r="L130" s="16">
        <v>197</v>
      </c>
      <c r="M130" s="16">
        <v>347</v>
      </c>
      <c r="N130" s="16">
        <v>216</v>
      </c>
      <c r="O130" s="26">
        <v>151</v>
      </c>
      <c r="P130" s="26">
        <v>137</v>
      </c>
      <c r="Q130" s="26">
        <v>106</v>
      </c>
      <c r="R130" s="26">
        <v>271</v>
      </c>
      <c r="S130" s="26">
        <v>144</v>
      </c>
      <c r="T130" s="26">
        <v>615</v>
      </c>
    </row>
    <row r="131" spans="1:20" x14ac:dyDescent="0.3">
      <c r="A131" s="16">
        <v>125</v>
      </c>
      <c r="B131" s="4" t="s">
        <v>8</v>
      </c>
      <c r="C131" s="16" t="s">
        <v>70</v>
      </c>
      <c r="D131" s="16" t="s">
        <v>70</v>
      </c>
      <c r="E131" s="16" t="s">
        <v>70</v>
      </c>
      <c r="F131" s="16" t="s">
        <v>70</v>
      </c>
      <c r="G131" s="16" t="s">
        <v>70</v>
      </c>
      <c r="H131" s="16" t="s">
        <v>70</v>
      </c>
      <c r="I131" s="16" t="s">
        <v>70</v>
      </c>
      <c r="J131" s="16" t="s">
        <v>70</v>
      </c>
      <c r="K131" s="16" t="s">
        <v>70</v>
      </c>
      <c r="L131" s="16" t="s">
        <v>70</v>
      </c>
      <c r="M131" s="16" t="s">
        <v>70</v>
      </c>
      <c r="N131" s="16" t="s">
        <v>70</v>
      </c>
      <c r="O131" s="40" t="s">
        <v>70</v>
      </c>
      <c r="P131" s="40" t="s">
        <v>70</v>
      </c>
      <c r="Q131" s="40" t="s">
        <v>70</v>
      </c>
      <c r="R131" s="41" t="s">
        <v>70</v>
      </c>
      <c r="S131" s="41" t="s">
        <v>70</v>
      </c>
      <c r="T131" s="41" t="s">
        <v>70</v>
      </c>
    </row>
    <row r="132" spans="1:20" x14ac:dyDescent="0.3">
      <c r="A132" s="16">
        <v>126</v>
      </c>
      <c r="B132" s="4" t="s">
        <v>55</v>
      </c>
      <c r="C132" s="16" t="s">
        <v>70</v>
      </c>
      <c r="D132" s="16" t="s">
        <v>70</v>
      </c>
      <c r="E132" s="16" t="s">
        <v>70</v>
      </c>
      <c r="F132" s="16" t="s">
        <v>70</v>
      </c>
      <c r="G132" s="16" t="s">
        <v>70</v>
      </c>
      <c r="H132" s="16" t="s">
        <v>70</v>
      </c>
      <c r="I132" s="16" t="s">
        <v>70</v>
      </c>
      <c r="J132" s="16" t="s">
        <v>70</v>
      </c>
      <c r="K132" s="16" t="s">
        <v>70</v>
      </c>
      <c r="L132" s="16" t="s">
        <v>70</v>
      </c>
      <c r="M132" s="16" t="s">
        <v>70</v>
      </c>
      <c r="N132" s="16" t="s">
        <v>70</v>
      </c>
      <c r="O132" s="40" t="s">
        <v>70</v>
      </c>
      <c r="P132" s="40" t="s">
        <v>70</v>
      </c>
      <c r="Q132" s="40" t="s">
        <v>70</v>
      </c>
      <c r="R132" s="41" t="s">
        <v>70</v>
      </c>
      <c r="S132" s="41" t="s">
        <v>70</v>
      </c>
      <c r="T132" s="41" t="s">
        <v>70</v>
      </c>
    </row>
    <row r="133" spans="1:20" x14ac:dyDescent="0.3">
      <c r="A133" s="16">
        <v>127</v>
      </c>
      <c r="B133" s="4" t="s">
        <v>9</v>
      </c>
      <c r="C133" s="16" t="s">
        <v>70</v>
      </c>
      <c r="D133" s="16" t="s">
        <v>70</v>
      </c>
      <c r="E133" s="16" t="s">
        <v>70</v>
      </c>
      <c r="F133" s="16" t="s">
        <v>70</v>
      </c>
      <c r="G133" s="16" t="s">
        <v>70</v>
      </c>
      <c r="H133" s="16" t="s">
        <v>70</v>
      </c>
      <c r="I133" s="16" t="s">
        <v>70</v>
      </c>
      <c r="J133" s="16" t="s">
        <v>70</v>
      </c>
      <c r="K133" s="16" t="s">
        <v>70</v>
      </c>
      <c r="L133" s="16" t="s">
        <v>70</v>
      </c>
      <c r="M133" s="16" t="s">
        <v>70</v>
      </c>
      <c r="N133" s="16" t="s">
        <v>70</v>
      </c>
      <c r="O133" s="40" t="s">
        <v>70</v>
      </c>
      <c r="P133" s="40" t="s">
        <v>70</v>
      </c>
      <c r="Q133" s="40" t="s">
        <v>70</v>
      </c>
      <c r="R133" s="41" t="s">
        <v>70</v>
      </c>
      <c r="S133" s="41" t="s">
        <v>70</v>
      </c>
      <c r="T133" s="41" t="s">
        <v>70</v>
      </c>
    </row>
    <row r="134" spans="1:20" x14ac:dyDescent="0.3">
      <c r="A134" s="16">
        <v>128</v>
      </c>
      <c r="B134" s="11" t="s">
        <v>30</v>
      </c>
      <c r="C134" s="22">
        <f>SUM(C129:C133)</f>
        <v>112</v>
      </c>
      <c r="D134" s="22">
        <f t="shared" ref="D134" si="166">SUM(D129:D133)</f>
        <v>107</v>
      </c>
      <c r="E134" s="22">
        <f t="shared" ref="E134" si="167">SUM(E129:E133)</f>
        <v>98</v>
      </c>
      <c r="F134" s="22">
        <f t="shared" ref="F134" si="168">SUM(F129:F133)</f>
        <v>149</v>
      </c>
      <c r="G134" s="22">
        <f t="shared" ref="G134" si="169">SUM(G129:G133)</f>
        <v>246</v>
      </c>
      <c r="H134" s="22">
        <f t="shared" ref="H134" si="170">SUM(H129:H133)</f>
        <v>566</v>
      </c>
      <c r="I134" s="22">
        <f t="shared" ref="I134" si="171">SUM(I129:I133)</f>
        <v>137</v>
      </c>
      <c r="J134" s="22">
        <f t="shared" ref="J134" si="172">SUM(J129:J133)</f>
        <v>128</v>
      </c>
      <c r="K134" s="22">
        <f t="shared" ref="K134" si="173">SUM(K129:K133)</f>
        <v>209</v>
      </c>
      <c r="L134" s="22">
        <f t="shared" ref="L134" si="174">SUM(L129:L133)</f>
        <v>197</v>
      </c>
      <c r="M134" s="22">
        <f t="shared" ref="M134" si="175">SUM(M129:M133)</f>
        <v>347</v>
      </c>
      <c r="N134" s="22">
        <f t="shared" ref="N134" si="176">SUM(N129:N133)</f>
        <v>216</v>
      </c>
      <c r="O134" s="14">
        <f t="shared" ref="O134:T134" si="177">SUM(O129:O133)</f>
        <v>151</v>
      </c>
      <c r="P134" s="14">
        <f t="shared" si="177"/>
        <v>137</v>
      </c>
      <c r="Q134" s="14">
        <f t="shared" si="177"/>
        <v>106</v>
      </c>
      <c r="R134" s="14">
        <f t="shared" si="177"/>
        <v>271</v>
      </c>
      <c r="S134" s="14">
        <f t="shared" si="177"/>
        <v>144</v>
      </c>
      <c r="T134" s="14">
        <f t="shared" si="177"/>
        <v>615</v>
      </c>
    </row>
    <row r="135" spans="1:20" ht="28.8" x14ac:dyDescent="0.3">
      <c r="A135" s="16">
        <v>129</v>
      </c>
      <c r="B135" s="9" t="s">
        <v>48</v>
      </c>
      <c r="C135" s="52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4"/>
      <c r="O135" s="16"/>
      <c r="P135" s="16"/>
      <c r="Q135" s="16"/>
      <c r="R135" s="16"/>
      <c r="S135" s="16"/>
      <c r="T135" s="16"/>
    </row>
    <row r="136" spans="1:20" x14ac:dyDescent="0.3">
      <c r="A136" s="16">
        <v>130</v>
      </c>
      <c r="B136" s="4" t="s">
        <v>6</v>
      </c>
      <c r="C136" s="16" t="s">
        <v>70</v>
      </c>
      <c r="D136" s="16" t="s">
        <v>70</v>
      </c>
      <c r="E136" s="16" t="s">
        <v>70</v>
      </c>
      <c r="F136" s="16" t="s">
        <v>70</v>
      </c>
      <c r="G136" s="16" t="s">
        <v>70</v>
      </c>
      <c r="H136" s="16" t="s">
        <v>70</v>
      </c>
      <c r="I136" s="16" t="s">
        <v>70</v>
      </c>
      <c r="J136" s="16" t="s">
        <v>70</v>
      </c>
      <c r="K136" s="16" t="s">
        <v>70</v>
      </c>
      <c r="L136" s="16" t="s">
        <v>70</v>
      </c>
      <c r="M136" s="16" t="s">
        <v>70</v>
      </c>
      <c r="N136" s="16" t="s">
        <v>70</v>
      </c>
      <c r="O136" s="40" t="s">
        <v>70</v>
      </c>
      <c r="P136" s="40" t="s">
        <v>70</v>
      </c>
      <c r="Q136" s="40" t="s">
        <v>70</v>
      </c>
      <c r="R136" s="41" t="s">
        <v>70</v>
      </c>
      <c r="S136" s="41" t="s">
        <v>70</v>
      </c>
      <c r="T136" s="41" t="s">
        <v>70</v>
      </c>
    </row>
    <row r="137" spans="1:20" x14ac:dyDescent="0.3">
      <c r="A137" s="16">
        <v>131</v>
      </c>
      <c r="B137" s="4" t="s">
        <v>7</v>
      </c>
      <c r="C137" s="16">
        <v>99</v>
      </c>
      <c r="D137" s="16">
        <v>319</v>
      </c>
      <c r="E137" s="16">
        <v>107</v>
      </c>
      <c r="F137" s="16">
        <v>204</v>
      </c>
      <c r="G137" s="16">
        <v>276</v>
      </c>
      <c r="H137" s="16">
        <v>125</v>
      </c>
      <c r="I137" s="16">
        <v>357</v>
      </c>
      <c r="J137" s="16">
        <v>603</v>
      </c>
      <c r="K137" s="16">
        <v>255</v>
      </c>
      <c r="L137" s="16">
        <v>288</v>
      </c>
      <c r="M137" s="16">
        <v>214</v>
      </c>
      <c r="N137" s="16">
        <v>223</v>
      </c>
      <c r="O137" s="26">
        <v>281</v>
      </c>
      <c r="P137" s="26">
        <v>247</v>
      </c>
      <c r="Q137" s="26">
        <v>212</v>
      </c>
      <c r="R137" s="26">
        <v>143</v>
      </c>
      <c r="S137" s="26">
        <v>392</v>
      </c>
      <c r="T137" s="26">
        <v>223</v>
      </c>
    </row>
    <row r="138" spans="1:20" x14ac:dyDescent="0.3">
      <c r="A138" s="16">
        <v>132</v>
      </c>
      <c r="B138" s="4" t="s">
        <v>8</v>
      </c>
      <c r="C138" s="16" t="s">
        <v>70</v>
      </c>
      <c r="D138" s="16" t="s">
        <v>70</v>
      </c>
      <c r="E138" s="16" t="s">
        <v>70</v>
      </c>
      <c r="F138" s="16" t="s">
        <v>70</v>
      </c>
      <c r="G138" s="16" t="s">
        <v>70</v>
      </c>
      <c r="H138" s="16" t="s">
        <v>70</v>
      </c>
      <c r="I138" s="16" t="s">
        <v>70</v>
      </c>
      <c r="J138" s="16" t="s">
        <v>70</v>
      </c>
      <c r="K138" s="16" t="s">
        <v>70</v>
      </c>
      <c r="L138" s="16" t="s">
        <v>70</v>
      </c>
      <c r="M138" s="16" t="s">
        <v>70</v>
      </c>
      <c r="N138" s="16" t="s">
        <v>70</v>
      </c>
      <c r="O138" s="40" t="s">
        <v>70</v>
      </c>
      <c r="P138" s="40" t="s">
        <v>70</v>
      </c>
      <c r="Q138" s="40" t="s">
        <v>70</v>
      </c>
      <c r="R138" s="41" t="s">
        <v>70</v>
      </c>
      <c r="S138" s="41" t="s">
        <v>70</v>
      </c>
      <c r="T138" s="41" t="s">
        <v>70</v>
      </c>
    </row>
    <row r="139" spans="1:20" x14ac:dyDescent="0.3">
      <c r="A139" s="16">
        <v>133</v>
      </c>
      <c r="B139" s="4" t="s">
        <v>55</v>
      </c>
      <c r="C139" s="16" t="s">
        <v>70</v>
      </c>
      <c r="D139" s="16" t="s">
        <v>70</v>
      </c>
      <c r="E139" s="16" t="s">
        <v>70</v>
      </c>
      <c r="F139" s="16" t="s">
        <v>70</v>
      </c>
      <c r="G139" s="16" t="s">
        <v>70</v>
      </c>
      <c r="H139" s="16" t="s">
        <v>70</v>
      </c>
      <c r="I139" s="16" t="s">
        <v>70</v>
      </c>
      <c r="J139" s="16" t="s">
        <v>70</v>
      </c>
      <c r="K139" s="16" t="s">
        <v>70</v>
      </c>
      <c r="L139" s="16" t="s">
        <v>70</v>
      </c>
      <c r="M139" s="16" t="s">
        <v>70</v>
      </c>
      <c r="N139" s="16" t="s">
        <v>70</v>
      </c>
      <c r="O139" s="40" t="s">
        <v>70</v>
      </c>
      <c r="P139" s="40" t="s">
        <v>70</v>
      </c>
      <c r="Q139" s="40" t="s">
        <v>70</v>
      </c>
      <c r="R139" s="41" t="s">
        <v>70</v>
      </c>
      <c r="S139" s="41" t="s">
        <v>70</v>
      </c>
      <c r="T139" s="41" t="s">
        <v>70</v>
      </c>
    </row>
    <row r="140" spans="1:20" x14ac:dyDescent="0.3">
      <c r="A140" s="16">
        <v>134</v>
      </c>
      <c r="B140" s="4" t="s">
        <v>9</v>
      </c>
      <c r="C140" s="16" t="s">
        <v>70</v>
      </c>
      <c r="D140" s="16" t="s">
        <v>70</v>
      </c>
      <c r="E140" s="16" t="s">
        <v>70</v>
      </c>
      <c r="F140" s="16" t="s">
        <v>70</v>
      </c>
      <c r="G140" s="16" t="s">
        <v>70</v>
      </c>
      <c r="H140" s="16" t="s">
        <v>70</v>
      </c>
      <c r="I140" s="16" t="s">
        <v>70</v>
      </c>
      <c r="J140" s="16" t="s">
        <v>70</v>
      </c>
      <c r="K140" s="16" t="s">
        <v>70</v>
      </c>
      <c r="L140" s="16" t="s">
        <v>70</v>
      </c>
      <c r="M140" s="16" t="s">
        <v>70</v>
      </c>
      <c r="N140" s="16" t="s">
        <v>70</v>
      </c>
      <c r="O140" s="40" t="s">
        <v>70</v>
      </c>
      <c r="P140" s="40" t="s">
        <v>70</v>
      </c>
      <c r="Q140" s="40" t="s">
        <v>70</v>
      </c>
      <c r="R140" s="41" t="s">
        <v>70</v>
      </c>
      <c r="S140" s="41" t="s">
        <v>70</v>
      </c>
      <c r="T140" s="41" t="s">
        <v>70</v>
      </c>
    </row>
    <row r="141" spans="1:20" x14ac:dyDescent="0.3">
      <c r="A141" s="16">
        <v>135</v>
      </c>
      <c r="B141" s="11" t="s">
        <v>30</v>
      </c>
      <c r="C141" s="22">
        <f>SUM(C136:C140)</f>
        <v>99</v>
      </c>
      <c r="D141" s="22">
        <f t="shared" ref="D141" si="178">SUM(D136:D140)</f>
        <v>319</v>
      </c>
      <c r="E141" s="22">
        <f t="shared" ref="E141" si="179">SUM(E136:E140)</f>
        <v>107</v>
      </c>
      <c r="F141" s="22">
        <f t="shared" ref="F141" si="180">SUM(F136:F140)</f>
        <v>204</v>
      </c>
      <c r="G141" s="22">
        <f t="shared" ref="G141" si="181">SUM(G136:G140)</f>
        <v>276</v>
      </c>
      <c r="H141" s="22">
        <f t="shared" ref="H141" si="182">SUM(H136:H140)</f>
        <v>125</v>
      </c>
      <c r="I141" s="22">
        <f t="shared" ref="I141" si="183">SUM(I136:I140)</f>
        <v>357</v>
      </c>
      <c r="J141" s="22">
        <f t="shared" ref="J141" si="184">SUM(J136:J140)</f>
        <v>603</v>
      </c>
      <c r="K141" s="22">
        <f t="shared" ref="K141" si="185">SUM(K136:K140)</f>
        <v>255</v>
      </c>
      <c r="L141" s="22">
        <f t="shared" ref="L141" si="186">SUM(L136:L140)</f>
        <v>288</v>
      </c>
      <c r="M141" s="22">
        <f t="shared" ref="M141" si="187">SUM(M136:M140)</f>
        <v>214</v>
      </c>
      <c r="N141" s="22">
        <f t="shared" ref="N141" si="188">SUM(N136:N140)</f>
        <v>223</v>
      </c>
      <c r="O141" s="14">
        <f t="shared" ref="O141:T141" si="189">SUM(O136:O140)</f>
        <v>281</v>
      </c>
      <c r="P141" s="14">
        <f t="shared" si="189"/>
        <v>247</v>
      </c>
      <c r="Q141" s="14">
        <f t="shared" si="189"/>
        <v>212</v>
      </c>
      <c r="R141" s="14">
        <f t="shared" si="189"/>
        <v>143</v>
      </c>
      <c r="S141" s="14">
        <f t="shared" si="189"/>
        <v>392</v>
      </c>
      <c r="T141" s="14">
        <f t="shared" si="189"/>
        <v>223</v>
      </c>
    </row>
    <row r="142" spans="1:20" ht="28.8" x14ac:dyDescent="0.3">
      <c r="A142" s="16">
        <v>136</v>
      </c>
      <c r="B142" s="9" t="s">
        <v>46</v>
      </c>
      <c r="C142" s="52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4"/>
      <c r="O142" s="16"/>
      <c r="P142" s="16"/>
      <c r="Q142" s="16"/>
      <c r="R142" s="16"/>
      <c r="S142" s="16"/>
      <c r="T142" s="16"/>
    </row>
    <row r="143" spans="1:20" x14ac:dyDescent="0.3">
      <c r="A143" s="16">
        <v>137</v>
      </c>
      <c r="B143" s="4" t="s">
        <v>6</v>
      </c>
      <c r="C143" s="16" t="s">
        <v>70</v>
      </c>
      <c r="D143" s="16" t="s">
        <v>70</v>
      </c>
      <c r="E143" s="16" t="s">
        <v>70</v>
      </c>
      <c r="F143" s="16" t="s">
        <v>70</v>
      </c>
      <c r="G143" s="16" t="s">
        <v>70</v>
      </c>
      <c r="H143" s="16" t="s">
        <v>70</v>
      </c>
      <c r="I143" s="16" t="s">
        <v>70</v>
      </c>
      <c r="J143" s="16" t="s">
        <v>70</v>
      </c>
      <c r="K143" s="16" t="s">
        <v>70</v>
      </c>
      <c r="L143" s="16" t="s">
        <v>70</v>
      </c>
      <c r="M143" s="16" t="s">
        <v>70</v>
      </c>
      <c r="N143" s="16" t="s">
        <v>70</v>
      </c>
      <c r="O143" s="16" t="s">
        <v>70</v>
      </c>
      <c r="P143" s="16" t="s">
        <v>70</v>
      </c>
      <c r="Q143" s="16" t="s">
        <v>70</v>
      </c>
      <c r="R143" s="16" t="s">
        <v>70</v>
      </c>
      <c r="S143" s="16" t="s">
        <v>70</v>
      </c>
      <c r="T143" s="16" t="s">
        <v>70</v>
      </c>
    </row>
    <row r="144" spans="1:20" x14ac:dyDescent="0.3">
      <c r="A144" s="16">
        <v>138</v>
      </c>
      <c r="B144" s="4" t="s">
        <v>7</v>
      </c>
      <c r="C144" s="10">
        <v>5</v>
      </c>
      <c r="D144" s="10">
        <v>5</v>
      </c>
      <c r="E144" s="10">
        <v>8</v>
      </c>
      <c r="F144" s="10">
        <v>7</v>
      </c>
      <c r="G144" s="10">
        <v>10</v>
      </c>
      <c r="H144" s="10">
        <v>8</v>
      </c>
      <c r="I144" s="27">
        <v>19</v>
      </c>
      <c r="J144" s="27">
        <v>15</v>
      </c>
      <c r="K144" s="27">
        <v>15</v>
      </c>
      <c r="L144" s="10">
        <v>19</v>
      </c>
      <c r="M144" s="10">
        <v>21</v>
      </c>
      <c r="N144" s="10">
        <v>115</v>
      </c>
      <c r="O144" s="16">
        <v>12</v>
      </c>
      <c r="P144" s="16">
        <v>4</v>
      </c>
      <c r="Q144" s="16">
        <v>12</v>
      </c>
      <c r="R144" s="16">
        <v>14</v>
      </c>
      <c r="S144" s="16">
        <v>16</v>
      </c>
      <c r="T144" s="16">
        <v>27</v>
      </c>
    </row>
    <row r="145" spans="1:20" x14ac:dyDescent="0.3">
      <c r="A145" s="16">
        <v>139</v>
      </c>
      <c r="B145" s="4" t="s">
        <v>73</v>
      </c>
      <c r="C145" s="10">
        <v>0</v>
      </c>
      <c r="D145" s="10">
        <v>0</v>
      </c>
      <c r="E145" s="10">
        <v>0</v>
      </c>
      <c r="F145" s="10">
        <v>3</v>
      </c>
      <c r="G145" s="10">
        <v>0</v>
      </c>
      <c r="H145" s="10">
        <v>0</v>
      </c>
      <c r="I145" s="10">
        <v>2</v>
      </c>
      <c r="J145" s="10">
        <v>0</v>
      </c>
      <c r="K145" s="10">
        <v>7</v>
      </c>
      <c r="L145" s="10">
        <v>0</v>
      </c>
      <c r="M145" s="10">
        <v>0</v>
      </c>
      <c r="N145" s="10">
        <v>0</v>
      </c>
      <c r="O145" s="16">
        <v>0</v>
      </c>
      <c r="P145" s="16">
        <v>0</v>
      </c>
      <c r="Q145" s="16">
        <v>1</v>
      </c>
      <c r="R145" s="16">
        <v>0</v>
      </c>
      <c r="S145" s="16">
        <v>0</v>
      </c>
      <c r="T145" s="16">
        <v>0</v>
      </c>
    </row>
    <row r="146" spans="1:20" x14ac:dyDescent="0.3">
      <c r="A146" s="16">
        <v>140</v>
      </c>
      <c r="B146" s="4" t="s">
        <v>55</v>
      </c>
      <c r="C146" s="16" t="s">
        <v>70</v>
      </c>
      <c r="D146" s="16" t="s">
        <v>70</v>
      </c>
      <c r="E146" s="16" t="s">
        <v>70</v>
      </c>
      <c r="F146" s="16" t="s">
        <v>70</v>
      </c>
      <c r="G146" s="16" t="s">
        <v>70</v>
      </c>
      <c r="H146" s="16" t="s">
        <v>70</v>
      </c>
      <c r="I146" s="16" t="s">
        <v>70</v>
      </c>
      <c r="J146" s="16" t="s">
        <v>70</v>
      </c>
      <c r="K146" s="16" t="s">
        <v>70</v>
      </c>
      <c r="L146" s="16" t="s">
        <v>70</v>
      </c>
      <c r="M146" s="16" t="s">
        <v>70</v>
      </c>
      <c r="N146" s="16" t="s">
        <v>70</v>
      </c>
      <c r="O146" s="16" t="s">
        <v>70</v>
      </c>
      <c r="P146" s="16" t="s">
        <v>70</v>
      </c>
      <c r="Q146" s="16" t="s">
        <v>70</v>
      </c>
      <c r="R146" s="16" t="s">
        <v>70</v>
      </c>
      <c r="S146" s="16" t="s">
        <v>70</v>
      </c>
      <c r="T146" s="16" t="s">
        <v>70</v>
      </c>
    </row>
    <row r="147" spans="1:20" x14ac:dyDescent="0.3">
      <c r="A147" s="16">
        <v>141</v>
      </c>
      <c r="B147" s="4" t="s">
        <v>9</v>
      </c>
      <c r="C147" s="16" t="s">
        <v>70</v>
      </c>
      <c r="D147" s="16" t="s">
        <v>70</v>
      </c>
      <c r="E147" s="16" t="s">
        <v>70</v>
      </c>
      <c r="F147" s="16" t="s">
        <v>70</v>
      </c>
      <c r="G147" s="16" t="s">
        <v>70</v>
      </c>
      <c r="H147" s="16" t="s">
        <v>70</v>
      </c>
      <c r="I147" s="16" t="s">
        <v>70</v>
      </c>
      <c r="J147" s="16" t="s">
        <v>70</v>
      </c>
      <c r="K147" s="16" t="s">
        <v>70</v>
      </c>
      <c r="L147" s="16" t="s">
        <v>70</v>
      </c>
      <c r="M147" s="16" t="s">
        <v>70</v>
      </c>
      <c r="N147" s="16" t="s">
        <v>70</v>
      </c>
      <c r="O147" s="16" t="s">
        <v>70</v>
      </c>
      <c r="P147" s="16" t="s">
        <v>70</v>
      </c>
      <c r="Q147" s="16" t="s">
        <v>70</v>
      </c>
      <c r="R147" s="16" t="s">
        <v>70</v>
      </c>
      <c r="S147" s="16" t="s">
        <v>70</v>
      </c>
      <c r="T147" s="16" t="s">
        <v>70</v>
      </c>
    </row>
    <row r="148" spans="1:20" x14ac:dyDescent="0.3">
      <c r="A148" s="16">
        <v>142</v>
      </c>
      <c r="B148" s="11" t="s">
        <v>30</v>
      </c>
      <c r="C148" s="22">
        <f>SUM(C143:C147)</f>
        <v>5</v>
      </c>
      <c r="D148" s="22">
        <f t="shared" ref="D148" si="190">SUM(D143:D147)</f>
        <v>5</v>
      </c>
      <c r="E148" s="22">
        <f t="shared" ref="E148" si="191">SUM(E143:E147)</f>
        <v>8</v>
      </c>
      <c r="F148" s="22">
        <f t="shared" ref="F148" si="192">SUM(F143:F147)</f>
        <v>10</v>
      </c>
      <c r="G148" s="22">
        <f t="shared" ref="G148" si="193">SUM(G143:G147)</f>
        <v>10</v>
      </c>
      <c r="H148" s="22">
        <f t="shared" ref="H148" si="194">SUM(H143:H147)</f>
        <v>8</v>
      </c>
      <c r="I148" s="22">
        <f t="shared" ref="I148" si="195">SUM(I143:I147)</f>
        <v>21</v>
      </c>
      <c r="J148" s="22">
        <f t="shared" ref="J148" si="196">SUM(J143:J147)</f>
        <v>15</v>
      </c>
      <c r="K148" s="22">
        <f t="shared" ref="K148" si="197">SUM(K143:K147)</f>
        <v>22</v>
      </c>
      <c r="L148" s="22">
        <f t="shared" ref="L148" si="198">SUM(L143:L147)</f>
        <v>19</v>
      </c>
      <c r="M148" s="22">
        <f t="shared" ref="M148" si="199">SUM(M143:M147)</f>
        <v>21</v>
      </c>
      <c r="N148" s="22">
        <f t="shared" ref="N148" si="200">SUM(N143:N147)</f>
        <v>115</v>
      </c>
      <c r="O148" s="22">
        <f>SUM(O144:O147)</f>
        <v>12</v>
      </c>
      <c r="P148" s="22">
        <f t="shared" ref="P148:T148" si="201">SUM(P144:P147)</f>
        <v>4</v>
      </c>
      <c r="Q148" s="22">
        <f t="shared" si="201"/>
        <v>13</v>
      </c>
      <c r="R148" s="22">
        <f t="shared" si="201"/>
        <v>14</v>
      </c>
      <c r="S148" s="22">
        <f t="shared" si="201"/>
        <v>16</v>
      </c>
      <c r="T148" s="22">
        <f t="shared" si="201"/>
        <v>27</v>
      </c>
    </row>
    <row r="149" spans="1:20" ht="28.8" x14ac:dyDescent="0.3">
      <c r="A149" s="16">
        <v>143</v>
      </c>
      <c r="B149" s="9" t="s">
        <v>47</v>
      </c>
      <c r="C149" s="52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4"/>
      <c r="O149" s="16"/>
      <c r="P149" s="16"/>
      <c r="Q149" s="16"/>
      <c r="R149" s="16"/>
      <c r="S149" s="16"/>
      <c r="T149" s="16"/>
    </row>
    <row r="150" spans="1:20" x14ac:dyDescent="0.3">
      <c r="A150" s="16">
        <v>144</v>
      </c>
      <c r="B150" s="4" t="s">
        <v>6</v>
      </c>
      <c r="C150" s="16" t="s">
        <v>70</v>
      </c>
      <c r="D150" s="16" t="s">
        <v>70</v>
      </c>
      <c r="E150" s="16" t="s">
        <v>70</v>
      </c>
      <c r="F150" s="16" t="s">
        <v>70</v>
      </c>
      <c r="G150" s="16" t="s">
        <v>70</v>
      </c>
      <c r="H150" s="16" t="s">
        <v>70</v>
      </c>
      <c r="I150" s="16" t="s">
        <v>70</v>
      </c>
      <c r="J150" s="16" t="s">
        <v>70</v>
      </c>
      <c r="K150" s="16" t="s">
        <v>70</v>
      </c>
      <c r="L150" s="16" t="s">
        <v>70</v>
      </c>
      <c r="M150" s="16" t="s">
        <v>70</v>
      </c>
      <c r="N150" s="16" t="s">
        <v>70</v>
      </c>
      <c r="O150" s="16" t="s">
        <v>70</v>
      </c>
      <c r="P150" s="16" t="s">
        <v>70</v>
      </c>
      <c r="Q150" s="16" t="s">
        <v>70</v>
      </c>
      <c r="R150" s="16" t="s">
        <v>70</v>
      </c>
      <c r="S150" s="16" t="s">
        <v>70</v>
      </c>
      <c r="T150" s="16" t="s">
        <v>70</v>
      </c>
    </row>
    <row r="151" spans="1:20" x14ac:dyDescent="0.3">
      <c r="A151" s="16">
        <v>145</v>
      </c>
      <c r="B151" s="4" t="s">
        <v>7</v>
      </c>
      <c r="C151" s="10">
        <v>25</v>
      </c>
      <c r="D151" s="10">
        <v>36</v>
      </c>
      <c r="E151" s="10">
        <v>53</v>
      </c>
      <c r="F151" s="10">
        <v>136</v>
      </c>
      <c r="G151" s="10">
        <v>119</v>
      </c>
      <c r="H151" s="10">
        <v>181</v>
      </c>
      <c r="I151" s="10">
        <v>185</v>
      </c>
      <c r="J151" s="10">
        <v>487</v>
      </c>
      <c r="K151" s="10">
        <v>232</v>
      </c>
      <c r="L151" s="10">
        <v>169</v>
      </c>
      <c r="M151" s="10">
        <v>71</v>
      </c>
      <c r="N151" s="10">
        <v>63</v>
      </c>
      <c r="O151" s="16">
        <v>69</v>
      </c>
      <c r="P151" s="16">
        <v>89</v>
      </c>
      <c r="Q151" s="16">
        <v>100</v>
      </c>
      <c r="R151" s="16">
        <v>179</v>
      </c>
      <c r="S151" s="16">
        <v>319</v>
      </c>
      <c r="T151" s="16">
        <v>199</v>
      </c>
    </row>
    <row r="152" spans="1:20" x14ac:dyDescent="0.3">
      <c r="A152" s="16">
        <v>146</v>
      </c>
      <c r="B152" s="4" t="s">
        <v>73</v>
      </c>
      <c r="C152" s="10">
        <v>6</v>
      </c>
      <c r="D152" s="10">
        <v>0</v>
      </c>
      <c r="E152" s="10">
        <v>5</v>
      </c>
      <c r="F152" s="10">
        <v>3</v>
      </c>
      <c r="G152" s="10">
        <v>4</v>
      </c>
      <c r="H152" s="10">
        <v>3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6">
        <v>0</v>
      </c>
      <c r="P152" s="16">
        <v>0</v>
      </c>
      <c r="Q152" s="16">
        <v>0</v>
      </c>
      <c r="R152" s="16">
        <v>0</v>
      </c>
      <c r="S152" s="16">
        <v>0</v>
      </c>
      <c r="T152" s="16">
        <v>0</v>
      </c>
    </row>
    <row r="153" spans="1:20" x14ac:dyDescent="0.3">
      <c r="A153" s="16">
        <v>147</v>
      </c>
      <c r="B153" s="4" t="s">
        <v>55</v>
      </c>
      <c r="C153" s="16" t="s">
        <v>70</v>
      </c>
      <c r="D153" s="16" t="s">
        <v>70</v>
      </c>
      <c r="E153" s="16" t="s">
        <v>70</v>
      </c>
      <c r="F153" s="16" t="s">
        <v>70</v>
      </c>
      <c r="G153" s="16" t="s">
        <v>70</v>
      </c>
      <c r="H153" s="16" t="s">
        <v>70</v>
      </c>
      <c r="I153" s="16" t="s">
        <v>70</v>
      </c>
      <c r="J153" s="16" t="s">
        <v>70</v>
      </c>
      <c r="K153" s="16" t="s">
        <v>70</v>
      </c>
      <c r="L153" s="16" t="s">
        <v>70</v>
      </c>
      <c r="M153" s="16" t="s">
        <v>70</v>
      </c>
      <c r="N153" s="16" t="s">
        <v>70</v>
      </c>
      <c r="O153" s="16" t="s">
        <v>70</v>
      </c>
      <c r="P153" s="16" t="s">
        <v>70</v>
      </c>
      <c r="Q153" s="16" t="s">
        <v>70</v>
      </c>
      <c r="R153" s="16" t="s">
        <v>70</v>
      </c>
      <c r="S153" s="16" t="s">
        <v>70</v>
      </c>
      <c r="T153" s="16" t="s">
        <v>70</v>
      </c>
    </row>
    <row r="154" spans="1:20" x14ac:dyDescent="0.3">
      <c r="A154" s="16">
        <v>148</v>
      </c>
      <c r="B154" s="4" t="s">
        <v>9</v>
      </c>
      <c r="C154" s="16" t="s">
        <v>70</v>
      </c>
      <c r="D154" s="16" t="s">
        <v>70</v>
      </c>
      <c r="E154" s="16" t="s">
        <v>70</v>
      </c>
      <c r="F154" s="16" t="s">
        <v>70</v>
      </c>
      <c r="G154" s="16" t="s">
        <v>70</v>
      </c>
      <c r="H154" s="16" t="s">
        <v>70</v>
      </c>
      <c r="I154" s="16" t="s">
        <v>70</v>
      </c>
      <c r="J154" s="16" t="s">
        <v>70</v>
      </c>
      <c r="K154" s="16" t="s">
        <v>70</v>
      </c>
      <c r="L154" s="16" t="s">
        <v>70</v>
      </c>
      <c r="M154" s="16" t="s">
        <v>70</v>
      </c>
      <c r="N154" s="16" t="s">
        <v>70</v>
      </c>
      <c r="O154" s="16" t="s">
        <v>70</v>
      </c>
      <c r="P154" s="16" t="s">
        <v>70</v>
      </c>
      <c r="Q154" s="16" t="s">
        <v>70</v>
      </c>
      <c r="R154" s="16" t="s">
        <v>70</v>
      </c>
      <c r="S154" s="16" t="s">
        <v>70</v>
      </c>
      <c r="T154" s="16" t="s">
        <v>70</v>
      </c>
    </row>
    <row r="155" spans="1:20" x14ac:dyDescent="0.3">
      <c r="A155" s="16">
        <v>149</v>
      </c>
      <c r="B155" s="11" t="s">
        <v>30</v>
      </c>
      <c r="C155" s="22">
        <f>SUM(C150:C154)</f>
        <v>31</v>
      </c>
      <c r="D155" s="22">
        <f t="shared" ref="D155" si="202">SUM(D150:D154)</f>
        <v>36</v>
      </c>
      <c r="E155" s="22">
        <f t="shared" ref="E155" si="203">SUM(E150:E154)</f>
        <v>58</v>
      </c>
      <c r="F155" s="22">
        <f t="shared" ref="F155" si="204">SUM(F150:F154)</f>
        <v>139</v>
      </c>
      <c r="G155" s="22">
        <f t="shared" ref="G155" si="205">SUM(G150:G154)</f>
        <v>123</v>
      </c>
      <c r="H155" s="22">
        <f t="shared" ref="H155" si="206">SUM(H150:H154)</f>
        <v>184</v>
      </c>
      <c r="I155" s="22">
        <f t="shared" ref="I155" si="207">SUM(I150:I154)</f>
        <v>185</v>
      </c>
      <c r="J155" s="22">
        <f t="shared" ref="J155" si="208">SUM(J150:J154)</f>
        <v>487</v>
      </c>
      <c r="K155" s="22">
        <f t="shared" ref="K155" si="209">SUM(K150:K154)</f>
        <v>232</v>
      </c>
      <c r="L155" s="22">
        <f t="shared" ref="L155" si="210">SUM(L150:L154)</f>
        <v>169</v>
      </c>
      <c r="M155" s="22">
        <f t="shared" ref="M155" si="211">SUM(M150:M154)</f>
        <v>71</v>
      </c>
      <c r="N155" s="22">
        <f t="shared" ref="N155" si="212">SUM(N150:N154)</f>
        <v>63</v>
      </c>
      <c r="O155" s="22">
        <f>SUM(O151:O154)</f>
        <v>69</v>
      </c>
      <c r="P155" s="22">
        <f t="shared" ref="P155:T155" si="213">SUM(P151:P154)</f>
        <v>89</v>
      </c>
      <c r="Q155" s="22">
        <f t="shared" si="213"/>
        <v>100</v>
      </c>
      <c r="R155" s="22">
        <f t="shared" si="213"/>
        <v>179</v>
      </c>
      <c r="S155" s="22">
        <f t="shared" si="213"/>
        <v>319</v>
      </c>
      <c r="T155" s="22">
        <f t="shared" si="213"/>
        <v>199</v>
      </c>
    </row>
    <row r="156" spans="1:20" ht="28.8" x14ac:dyDescent="0.3">
      <c r="A156" s="16">
        <v>150</v>
      </c>
      <c r="B156" s="9" t="s">
        <v>44</v>
      </c>
      <c r="C156" s="52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4"/>
      <c r="O156" s="16"/>
      <c r="P156" s="16"/>
      <c r="Q156" s="16"/>
      <c r="R156" s="16"/>
      <c r="S156" s="16"/>
      <c r="T156" s="16"/>
    </row>
    <row r="157" spans="1:20" x14ac:dyDescent="0.3">
      <c r="A157" s="16">
        <v>151</v>
      </c>
      <c r="B157" s="4" t="s">
        <v>6</v>
      </c>
      <c r="C157" s="16" t="s">
        <v>70</v>
      </c>
      <c r="D157" s="16" t="s">
        <v>70</v>
      </c>
      <c r="E157" s="16" t="s">
        <v>70</v>
      </c>
      <c r="F157" s="16" t="s">
        <v>70</v>
      </c>
      <c r="G157" s="16" t="s">
        <v>70</v>
      </c>
      <c r="H157" s="16" t="s">
        <v>70</v>
      </c>
      <c r="I157" s="16" t="s">
        <v>70</v>
      </c>
      <c r="J157" s="16" t="s">
        <v>70</v>
      </c>
      <c r="K157" s="16" t="s">
        <v>70</v>
      </c>
      <c r="L157" s="16" t="s">
        <v>70</v>
      </c>
      <c r="M157" s="16" t="s">
        <v>70</v>
      </c>
      <c r="N157" s="16" t="s">
        <v>70</v>
      </c>
      <c r="O157" s="16" t="s">
        <v>70</v>
      </c>
      <c r="P157" s="16" t="s">
        <v>70</v>
      </c>
      <c r="Q157" s="16" t="s">
        <v>70</v>
      </c>
      <c r="R157" s="16" t="s">
        <v>70</v>
      </c>
      <c r="S157" s="16" t="s">
        <v>70</v>
      </c>
      <c r="T157" s="16" t="s">
        <v>70</v>
      </c>
    </row>
    <row r="158" spans="1:20" x14ac:dyDescent="0.3">
      <c r="A158" s="16">
        <v>152</v>
      </c>
      <c r="B158" s="4" t="s">
        <v>7</v>
      </c>
      <c r="C158" s="16" t="s">
        <v>70</v>
      </c>
      <c r="D158" s="16" t="s">
        <v>70</v>
      </c>
      <c r="E158" s="16" t="s">
        <v>70</v>
      </c>
      <c r="F158" s="16" t="s">
        <v>70</v>
      </c>
      <c r="G158" s="16" t="s">
        <v>70</v>
      </c>
      <c r="H158" s="16" t="s">
        <v>70</v>
      </c>
      <c r="I158" s="16" t="s">
        <v>70</v>
      </c>
      <c r="J158" s="16" t="s">
        <v>70</v>
      </c>
      <c r="K158" s="16" t="s">
        <v>70</v>
      </c>
      <c r="L158" s="16" t="s">
        <v>70</v>
      </c>
      <c r="M158" s="16" t="s">
        <v>70</v>
      </c>
      <c r="N158" s="16" t="s">
        <v>70</v>
      </c>
      <c r="O158" s="16" t="s">
        <v>70</v>
      </c>
      <c r="P158" s="16" t="s">
        <v>70</v>
      </c>
      <c r="Q158" s="16" t="s">
        <v>70</v>
      </c>
      <c r="R158" s="16" t="s">
        <v>70</v>
      </c>
      <c r="S158" s="16" t="s">
        <v>70</v>
      </c>
      <c r="T158" s="16" t="s">
        <v>70</v>
      </c>
    </row>
    <row r="159" spans="1:20" x14ac:dyDescent="0.3">
      <c r="A159" s="16">
        <v>153</v>
      </c>
      <c r="B159" s="4" t="s">
        <v>8</v>
      </c>
      <c r="C159" s="16" t="s">
        <v>70</v>
      </c>
      <c r="D159" s="16" t="s">
        <v>70</v>
      </c>
      <c r="E159" s="16" t="s">
        <v>70</v>
      </c>
      <c r="F159" s="16" t="s">
        <v>70</v>
      </c>
      <c r="G159" s="16" t="s">
        <v>70</v>
      </c>
      <c r="H159" s="16" t="s">
        <v>70</v>
      </c>
      <c r="I159" s="16" t="s">
        <v>70</v>
      </c>
      <c r="J159" s="16" t="s">
        <v>70</v>
      </c>
      <c r="K159" s="16" t="s">
        <v>70</v>
      </c>
      <c r="L159" s="16" t="s">
        <v>70</v>
      </c>
      <c r="M159" s="16" t="s">
        <v>70</v>
      </c>
      <c r="N159" s="16" t="s">
        <v>70</v>
      </c>
      <c r="O159" s="16" t="s">
        <v>70</v>
      </c>
      <c r="P159" s="16" t="s">
        <v>70</v>
      </c>
      <c r="Q159" s="16" t="s">
        <v>70</v>
      </c>
      <c r="R159" s="16" t="s">
        <v>70</v>
      </c>
      <c r="S159" s="16" t="s">
        <v>70</v>
      </c>
      <c r="T159" s="16" t="s">
        <v>70</v>
      </c>
    </row>
    <row r="160" spans="1:20" x14ac:dyDescent="0.3">
      <c r="A160" s="16">
        <v>154</v>
      </c>
      <c r="B160" s="4" t="s">
        <v>55</v>
      </c>
      <c r="C160" s="16" t="s">
        <v>70</v>
      </c>
      <c r="D160" s="16" t="s">
        <v>70</v>
      </c>
      <c r="E160" s="16" t="s">
        <v>70</v>
      </c>
      <c r="F160" s="16" t="s">
        <v>70</v>
      </c>
      <c r="G160" s="16" t="s">
        <v>70</v>
      </c>
      <c r="H160" s="16" t="s">
        <v>70</v>
      </c>
      <c r="I160" s="16" t="s">
        <v>70</v>
      </c>
      <c r="J160" s="16" t="s">
        <v>70</v>
      </c>
      <c r="K160" s="16" t="s">
        <v>70</v>
      </c>
      <c r="L160" s="16" t="s">
        <v>70</v>
      </c>
      <c r="M160" s="16" t="s">
        <v>70</v>
      </c>
      <c r="N160" s="16" t="s">
        <v>70</v>
      </c>
      <c r="O160" s="16" t="s">
        <v>70</v>
      </c>
      <c r="P160" s="16" t="s">
        <v>70</v>
      </c>
      <c r="Q160" s="16" t="s">
        <v>70</v>
      </c>
      <c r="R160" s="16" t="s">
        <v>70</v>
      </c>
      <c r="S160" s="16" t="s">
        <v>70</v>
      </c>
      <c r="T160" s="16" t="s">
        <v>70</v>
      </c>
    </row>
    <row r="161" spans="1:20" x14ac:dyDescent="0.3">
      <c r="A161" s="16">
        <v>155</v>
      </c>
      <c r="B161" s="4" t="s">
        <v>9</v>
      </c>
      <c r="C161" s="16" t="s">
        <v>70</v>
      </c>
      <c r="D161" s="16" t="s">
        <v>70</v>
      </c>
      <c r="E161" s="16" t="s">
        <v>70</v>
      </c>
      <c r="F161" s="16" t="s">
        <v>70</v>
      </c>
      <c r="G161" s="16" t="s">
        <v>70</v>
      </c>
      <c r="H161" s="16" t="s">
        <v>70</v>
      </c>
      <c r="I161" s="16" t="s">
        <v>70</v>
      </c>
      <c r="J161" s="16" t="s">
        <v>70</v>
      </c>
      <c r="K161" s="16" t="s">
        <v>70</v>
      </c>
      <c r="L161" s="16" t="s">
        <v>70</v>
      </c>
      <c r="M161" s="16" t="s">
        <v>70</v>
      </c>
      <c r="N161" s="16" t="s">
        <v>70</v>
      </c>
      <c r="O161" s="16" t="s">
        <v>70</v>
      </c>
      <c r="P161" s="16" t="s">
        <v>70</v>
      </c>
      <c r="Q161" s="16" t="s">
        <v>70</v>
      </c>
      <c r="R161" s="16" t="s">
        <v>70</v>
      </c>
      <c r="S161" s="16" t="s">
        <v>70</v>
      </c>
      <c r="T161" s="16" t="s">
        <v>70</v>
      </c>
    </row>
    <row r="162" spans="1:20" x14ac:dyDescent="0.3">
      <c r="A162" s="16">
        <v>156</v>
      </c>
      <c r="B162" s="11" t="s">
        <v>30</v>
      </c>
      <c r="C162" s="16" t="s">
        <v>70</v>
      </c>
      <c r="D162" s="16" t="s">
        <v>70</v>
      </c>
      <c r="E162" s="16" t="s">
        <v>70</v>
      </c>
      <c r="F162" s="16" t="s">
        <v>70</v>
      </c>
      <c r="G162" s="16" t="s">
        <v>70</v>
      </c>
      <c r="H162" s="16" t="s">
        <v>70</v>
      </c>
      <c r="I162" s="16" t="s">
        <v>70</v>
      </c>
      <c r="J162" s="16" t="s">
        <v>70</v>
      </c>
      <c r="K162" s="16" t="s">
        <v>70</v>
      </c>
      <c r="L162" s="16" t="s">
        <v>70</v>
      </c>
      <c r="M162" s="16" t="s">
        <v>70</v>
      </c>
      <c r="N162" s="16" t="s">
        <v>70</v>
      </c>
      <c r="O162" s="16" t="s">
        <v>70</v>
      </c>
      <c r="P162" s="16" t="s">
        <v>70</v>
      </c>
      <c r="Q162" s="16" t="s">
        <v>70</v>
      </c>
      <c r="R162" s="16" t="s">
        <v>70</v>
      </c>
      <c r="S162" s="16" t="s">
        <v>70</v>
      </c>
      <c r="T162" s="16" t="s">
        <v>70</v>
      </c>
    </row>
    <row r="163" spans="1:20" ht="28.8" x14ac:dyDescent="0.3">
      <c r="A163" s="16">
        <v>157</v>
      </c>
      <c r="B163" s="9" t="s">
        <v>45</v>
      </c>
      <c r="C163" s="52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4"/>
      <c r="O163" s="16"/>
      <c r="P163" s="16"/>
      <c r="Q163" s="16"/>
      <c r="R163" s="16"/>
      <c r="S163" s="16"/>
      <c r="T163" s="16"/>
    </row>
    <row r="164" spans="1:20" x14ac:dyDescent="0.3">
      <c r="A164" s="16">
        <v>158</v>
      </c>
      <c r="B164" s="3" t="s">
        <v>6</v>
      </c>
      <c r="C164" s="16" t="s">
        <v>70</v>
      </c>
      <c r="D164" s="16" t="s">
        <v>70</v>
      </c>
      <c r="E164" s="16" t="s">
        <v>70</v>
      </c>
      <c r="F164" s="16" t="s">
        <v>70</v>
      </c>
      <c r="G164" s="16" t="s">
        <v>70</v>
      </c>
      <c r="H164" s="16" t="s">
        <v>70</v>
      </c>
      <c r="I164" s="16" t="s">
        <v>70</v>
      </c>
      <c r="J164" s="16" t="s">
        <v>70</v>
      </c>
      <c r="K164" s="16" t="s">
        <v>70</v>
      </c>
      <c r="L164" s="16" t="s">
        <v>70</v>
      </c>
      <c r="M164" s="16" t="s">
        <v>70</v>
      </c>
      <c r="N164" s="16" t="s">
        <v>70</v>
      </c>
      <c r="O164" s="16" t="s">
        <v>70</v>
      </c>
      <c r="P164" s="16" t="s">
        <v>70</v>
      </c>
      <c r="Q164" s="16" t="s">
        <v>70</v>
      </c>
      <c r="R164" s="16" t="s">
        <v>70</v>
      </c>
      <c r="S164" s="16" t="s">
        <v>70</v>
      </c>
      <c r="T164" s="16" t="s">
        <v>70</v>
      </c>
    </row>
    <row r="165" spans="1:20" x14ac:dyDescent="0.3">
      <c r="A165" s="16">
        <v>159</v>
      </c>
      <c r="B165" s="3" t="s">
        <v>7</v>
      </c>
      <c r="C165" s="16">
        <v>21</v>
      </c>
      <c r="D165" s="16">
        <v>10</v>
      </c>
      <c r="E165" s="16">
        <v>13</v>
      </c>
      <c r="F165" s="16">
        <v>14</v>
      </c>
      <c r="G165" s="16">
        <v>12</v>
      </c>
      <c r="H165" s="16">
        <v>112</v>
      </c>
      <c r="I165" s="10">
        <v>58</v>
      </c>
      <c r="J165" s="10">
        <v>30</v>
      </c>
      <c r="K165" s="10">
        <v>104</v>
      </c>
      <c r="L165" s="16">
        <v>74</v>
      </c>
      <c r="M165" s="16">
        <v>139</v>
      </c>
      <c r="N165" s="16">
        <v>282</v>
      </c>
      <c r="O165" s="16">
        <v>116</v>
      </c>
      <c r="P165" s="16">
        <v>81</v>
      </c>
      <c r="Q165" s="38">
        <v>85</v>
      </c>
      <c r="R165" s="16">
        <v>38</v>
      </c>
      <c r="S165" s="16">
        <v>121</v>
      </c>
      <c r="T165" s="38">
        <v>140</v>
      </c>
    </row>
    <row r="166" spans="1:20" x14ac:dyDescent="0.3">
      <c r="A166" s="16">
        <v>160</v>
      </c>
      <c r="B166" s="3" t="s">
        <v>73</v>
      </c>
      <c r="C166" s="16">
        <v>11</v>
      </c>
      <c r="D166" s="16">
        <v>4</v>
      </c>
      <c r="E166" s="16">
        <v>3</v>
      </c>
      <c r="F166" s="16">
        <v>2</v>
      </c>
      <c r="G166" s="16">
        <v>9</v>
      </c>
      <c r="H166" s="16">
        <v>3</v>
      </c>
      <c r="I166" s="16">
        <v>3</v>
      </c>
      <c r="J166" s="16">
        <v>0</v>
      </c>
      <c r="K166" s="16">
        <v>1</v>
      </c>
      <c r="L166" s="16">
        <v>0</v>
      </c>
      <c r="M166" s="16">
        <v>0</v>
      </c>
      <c r="N166" s="16">
        <v>1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</row>
    <row r="167" spans="1:20" x14ac:dyDescent="0.3">
      <c r="A167" s="16">
        <v>161</v>
      </c>
      <c r="B167" s="3" t="s">
        <v>55</v>
      </c>
      <c r="C167" s="16" t="s">
        <v>70</v>
      </c>
      <c r="D167" s="16" t="s">
        <v>70</v>
      </c>
      <c r="E167" s="16" t="s">
        <v>70</v>
      </c>
      <c r="F167" s="16" t="s">
        <v>70</v>
      </c>
      <c r="G167" s="16" t="s">
        <v>70</v>
      </c>
      <c r="H167" s="16" t="s">
        <v>70</v>
      </c>
      <c r="I167" s="16" t="s">
        <v>70</v>
      </c>
      <c r="J167" s="16" t="s">
        <v>70</v>
      </c>
      <c r="K167" s="16" t="s">
        <v>70</v>
      </c>
      <c r="L167" s="16" t="s">
        <v>70</v>
      </c>
      <c r="M167" s="16" t="s">
        <v>70</v>
      </c>
      <c r="N167" s="16" t="s">
        <v>70</v>
      </c>
      <c r="O167" s="16" t="s">
        <v>70</v>
      </c>
      <c r="P167" s="16" t="s">
        <v>70</v>
      </c>
      <c r="Q167" s="16" t="s">
        <v>70</v>
      </c>
      <c r="R167" s="16" t="s">
        <v>70</v>
      </c>
      <c r="S167" s="16" t="s">
        <v>70</v>
      </c>
      <c r="T167" s="16" t="s">
        <v>70</v>
      </c>
    </row>
    <row r="168" spans="1:20" x14ac:dyDescent="0.3">
      <c r="A168" s="16">
        <v>162</v>
      </c>
      <c r="B168" s="3" t="s">
        <v>9</v>
      </c>
      <c r="C168" s="16" t="s">
        <v>70</v>
      </c>
      <c r="D168" s="16" t="s">
        <v>70</v>
      </c>
      <c r="E168" s="16" t="s">
        <v>70</v>
      </c>
      <c r="F168" s="16" t="s">
        <v>70</v>
      </c>
      <c r="G168" s="16" t="s">
        <v>70</v>
      </c>
      <c r="H168" s="16" t="s">
        <v>70</v>
      </c>
      <c r="I168" s="16" t="s">
        <v>70</v>
      </c>
      <c r="J168" s="16" t="s">
        <v>70</v>
      </c>
      <c r="K168" s="16" t="s">
        <v>70</v>
      </c>
      <c r="L168" s="16" t="s">
        <v>70</v>
      </c>
      <c r="M168" s="16" t="s">
        <v>70</v>
      </c>
      <c r="N168" s="16" t="s">
        <v>70</v>
      </c>
      <c r="O168" s="16" t="s">
        <v>70</v>
      </c>
      <c r="P168" s="16" t="s">
        <v>70</v>
      </c>
      <c r="Q168" s="16" t="s">
        <v>70</v>
      </c>
      <c r="R168" s="16" t="s">
        <v>70</v>
      </c>
      <c r="S168" s="16" t="s">
        <v>70</v>
      </c>
      <c r="T168" s="16" t="s">
        <v>70</v>
      </c>
    </row>
    <row r="169" spans="1:20" x14ac:dyDescent="0.3">
      <c r="A169" s="16">
        <v>163</v>
      </c>
      <c r="B169" s="1" t="s">
        <v>30</v>
      </c>
      <c r="C169" s="22">
        <f>SUM(C164:C168)</f>
        <v>32</v>
      </c>
      <c r="D169" s="22">
        <f t="shared" ref="D169:N169" si="214">SUM(D164:D168)</f>
        <v>14</v>
      </c>
      <c r="E169" s="22">
        <f t="shared" si="214"/>
        <v>16</v>
      </c>
      <c r="F169" s="22">
        <f t="shared" si="214"/>
        <v>16</v>
      </c>
      <c r="G169" s="22">
        <f t="shared" si="214"/>
        <v>21</v>
      </c>
      <c r="H169" s="22">
        <f t="shared" si="214"/>
        <v>115</v>
      </c>
      <c r="I169" s="22">
        <f t="shared" si="214"/>
        <v>61</v>
      </c>
      <c r="J169" s="22">
        <f t="shared" si="214"/>
        <v>30</v>
      </c>
      <c r="K169" s="22">
        <f t="shared" si="214"/>
        <v>105</v>
      </c>
      <c r="L169" s="22">
        <f t="shared" si="214"/>
        <v>74</v>
      </c>
      <c r="M169" s="22">
        <f t="shared" si="214"/>
        <v>139</v>
      </c>
      <c r="N169" s="22">
        <f t="shared" si="214"/>
        <v>283</v>
      </c>
      <c r="O169" s="22">
        <f>SUM(O165:O168)</f>
        <v>116</v>
      </c>
      <c r="P169" s="22">
        <f t="shared" ref="P169:Q169" si="215">SUM(P165:P168)</f>
        <v>81</v>
      </c>
      <c r="Q169" s="22">
        <f t="shared" si="215"/>
        <v>85</v>
      </c>
      <c r="R169" s="22">
        <f>SUM(R164:R168)</f>
        <v>38</v>
      </c>
      <c r="S169" s="22">
        <f t="shared" ref="S169:T169" si="216">SUM(S164:S168)</f>
        <v>121</v>
      </c>
      <c r="T169" s="22">
        <f t="shared" si="216"/>
        <v>140</v>
      </c>
    </row>
    <row r="170" spans="1:20" ht="28.8" x14ac:dyDescent="0.3">
      <c r="A170" s="16">
        <v>164</v>
      </c>
      <c r="B170" s="9" t="s">
        <v>43</v>
      </c>
      <c r="C170" s="22">
        <v>100</v>
      </c>
      <c r="D170" s="22">
        <v>320</v>
      </c>
      <c r="E170" s="22">
        <v>166</v>
      </c>
      <c r="F170" s="22">
        <v>200</v>
      </c>
      <c r="G170" s="22">
        <v>273</v>
      </c>
      <c r="H170" s="22">
        <v>138</v>
      </c>
      <c r="I170" s="22">
        <v>360</v>
      </c>
      <c r="J170" s="22">
        <v>617</v>
      </c>
      <c r="K170" s="22">
        <v>249</v>
      </c>
      <c r="L170" s="22">
        <v>288</v>
      </c>
      <c r="M170" s="22">
        <v>217</v>
      </c>
      <c r="N170" s="22">
        <v>135</v>
      </c>
      <c r="O170" s="22">
        <v>270</v>
      </c>
      <c r="P170" s="22">
        <v>246</v>
      </c>
      <c r="Q170" s="22">
        <v>212</v>
      </c>
      <c r="R170" s="22">
        <v>145</v>
      </c>
      <c r="S170" s="22">
        <v>302</v>
      </c>
      <c r="T170" s="22">
        <v>221</v>
      </c>
    </row>
    <row r="171" spans="1:20" ht="28.8" x14ac:dyDescent="0.3">
      <c r="A171" s="16">
        <v>165</v>
      </c>
      <c r="B171" s="9" t="s">
        <v>38</v>
      </c>
      <c r="C171" s="22">
        <v>112</v>
      </c>
      <c r="D171" s="22">
        <v>107</v>
      </c>
      <c r="E171" s="22">
        <v>99</v>
      </c>
      <c r="F171" s="22">
        <v>149</v>
      </c>
      <c r="G171" s="22">
        <v>161</v>
      </c>
      <c r="H171" s="22">
        <v>801</v>
      </c>
      <c r="I171" s="22">
        <v>140</v>
      </c>
      <c r="J171" s="22">
        <v>129</v>
      </c>
      <c r="K171" s="22">
        <v>208</v>
      </c>
      <c r="L171" s="22">
        <v>198</v>
      </c>
      <c r="M171" s="22">
        <v>251</v>
      </c>
      <c r="N171" s="22">
        <v>213</v>
      </c>
      <c r="O171" s="22">
        <v>153</v>
      </c>
      <c r="P171" s="22">
        <v>136</v>
      </c>
      <c r="Q171" s="22">
        <v>105</v>
      </c>
      <c r="R171" s="22">
        <v>168</v>
      </c>
      <c r="S171" s="22">
        <v>145</v>
      </c>
      <c r="T171" s="22">
        <v>618</v>
      </c>
    </row>
    <row r="172" spans="1:20" ht="28.8" x14ac:dyDescent="0.3">
      <c r="A172" s="16">
        <v>166</v>
      </c>
      <c r="B172" s="9" t="s">
        <v>39</v>
      </c>
      <c r="C172" s="52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4"/>
      <c r="O172" s="16"/>
      <c r="P172" s="16"/>
      <c r="Q172" s="16"/>
      <c r="R172" s="16"/>
      <c r="S172" s="16"/>
      <c r="T172" s="16"/>
    </row>
    <row r="173" spans="1:20" x14ac:dyDescent="0.3">
      <c r="A173" s="16">
        <v>167</v>
      </c>
      <c r="B173" s="3" t="s">
        <v>6</v>
      </c>
      <c r="C173" s="16">
        <v>0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</row>
    <row r="174" spans="1:20" x14ac:dyDescent="0.3">
      <c r="A174" s="16">
        <v>168</v>
      </c>
      <c r="B174" s="3" t="s">
        <v>7</v>
      </c>
      <c r="C174" s="16">
        <v>0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</row>
    <row r="175" spans="1:20" x14ac:dyDescent="0.3">
      <c r="A175" s="16">
        <v>169</v>
      </c>
      <c r="B175" s="3" t="s">
        <v>8</v>
      </c>
      <c r="C175" s="16">
        <v>6</v>
      </c>
      <c r="D175" s="16">
        <v>6</v>
      </c>
      <c r="E175" s="16">
        <v>7</v>
      </c>
      <c r="F175" s="16">
        <v>3</v>
      </c>
      <c r="G175" s="16">
        <v>3</v>
      </c>
      <c r="H175" s="16">
        <v>4</v>
      </c>
      <c r="I175" s="16">
        <v>2</v>
      </c>
      <c r="J175" s="16">
        <v>1</v>
      </c>
      <c r="K175" s="16">
        <v>1</v>
      </c>
      <c r="L175" s="16">
        <v>3</v>
      </c>
      <c r="M175" s="16">
        <v>2</v>
      </c>
      <c r="N175" s="16">
        <v>1</v>
      </c>
      <c r="O175" s="16">
        <v>3</v>
      </c>
      <c r="P175" s="16">
        <v>0</v>
      </c>
      <c r="Q175" s="16">
        <v>0</v>
      </c>
      <c r="R175" s="16">
        <v>1</v>
      </c>
      <c r="S175" s="16">
        <v>2</v>
      </c>
      <c r="T175" s="16">
        <v>2</v>
      </c>
    </row>
    <row r="176" spans="1:20" x14ac:dyDescent="0.3">
      <c r="A176" s="16">
        <v>170</v>
      </c>
      <c r="B176" s="3" t="s">
        <v>55</v>
      </c>
      <c r="C176" s="16">
        <v>2</v>
      </c>
      <c r="D176" s="16">
        <v>3</v>
      </c>
      <c r="E176" s="16">
        <v>2</v>
      </c>
      <c r="F176" s="16">
        <v>2</v>
      </c>
      <c r="G176" s="16">
        <v>3</v>
      </c>
      <c r="H176" s="16">
        <v>1</v>
      </c>
      <c r="I176" s="16">
        <v>2</v>
      </c>
      <c r="J176" s="16">
        <v>1</v>
      </c>
      <c r="K176" s="16">
        <v>1</v>
      </c>
      <c r="L176" s="16">
        <v>2</v>
      </c>
      <c r="M176" s="16">
        <v>0</v>
      </c>
      <c r="N176" s="16">
        <v>1</v>
      </c>
      <c r="O176" s="16">
        <v>0</v>
      </c>
      <c r="P176" s="16">
        <v>2</v>
      </c>
      <c r="Q176" s="16">
        <v>1</v>
      </c>
      <c r="R176" s="16">
        <v>4</v>
      </c>
      <c r="S176" s="16">
        <v>5</v>
      </c>
      <c r="T176" s="16">
        <v>4</v>
      </c>
    </row>
    <row r="177" spans="1:20" x14ac:dyDescent="0.3">
      <c r="A177" s="16">
        <v>171</v>
      </c>
      <c r="B177" s="3" t="s">
        <v>9</v>
      </c>
      <c r="C177" s="16">
        <v>0</v>
      </c>
      <c r="D177" s="16">
        <v>0</v>
      </c>
      <c r="E177" s="16">
        <v>0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</row>
    <row r="178" spans="1:20" x14ac:dyDescent="0.3">
      <c r="A178" s="16">
        <v>172</v>
      </c>
      <c r="B178" s="1" t="s">
        <v>30</v>
      </c>
      <c r="C178" s="22">
        <f t="shared" ref="C178:D178" si="217">SUM(C173:C177)</f>
        <v>8</v>
      </c>
      <c r="D178" s="22">
        <f t="shared" si="217"/>
        <v>9</v>
      </c>
      <c r="E178" s="22">
        <f>SUM(E173:E177)</f>
        <v>9</v>
      </c>
      <c r="F178" s="22">
        <f t="shared" ref="F178:N178" si="218">SUM(F173:F177)</f>
        <v>5</v>
      </c>
      <c r="G178" s="22">
        <f t="shared" si="218"/>
        <v>6</v>
      </c>
      <c r="H178" s="22">
        <f t="shared" si="218"/>
        <v>5</v>
      </c>
      <c r="I178" s="22">
        <f t="shared" si="218"/>
        <v>4</v>
      </c>
      <c r="J178" s="22">
        <f t="shared" si="218"/>
        <v>2</v>
      </c>
      <c r="K178" s="22">
        <f t="shared" si="218"/>
        <v>2</v>
      </c>
      <c r="L178" s="22">
        <f t="shared" si="218"/>
        <v>5</v>
      </c>
      <c r="M178" s="22">
        <f t="shared" si="218"/>
        <v>2</v>
      </c>
      <c r="N178" s="22">
        <f t="shared" si="218"/>
        <v>2</v>
      </c>
      <c r="O178" s="22">
        <f>SUM(O173:O177)</f>
        <v>3</v>
      </c>
      <c r="P178" s="22">
        <f t="shared" ref="P178:Q178" si="219">SUM(P173:P177)</f>
        <v>2</v>
      </c>
      <c r="Q178" s="22">
        <f t="shared" si="219"/>
        <v>1</v>
      </c>
      <c r="R178" s="22">
        <f>SUM(R173:R177)</f>
        <v>5</v>
      </c>
      <c r="S178" s="22">
        <f t="shared" ref="S178:T178" si="220">SUM(S173:S177)</f>
        <v>7</v>
      </c>
      <c r="T178" s="22">
        <f t="shared" si="220"/>
        <v>6</v>
      </c>
    </row>
    <row r="179" spans="1:20" ht="28.8" x14ac:dyDescent="0.3">
      <c r="A179" s="16">
        <v>173</v>
      </c>
      <c r="B179" s="9" t="s">
        <v>40</v>
      </c>
      <c r="C179" s="52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4"/>
      <c r="O179" s="16"/>
      <c r="P179" s="16"/>
      <c r="Q179" s="16"/>
      <c r="R179" s="16"/>
      <c r="S179" s="16"/>
      <c r="T179" s="16"/>
    </row>
    <row r="180" spans="1:20" x14ac:dyDescent="0.3">
      <c r="A180" s="16">
        <v>174</v>
      </c>
      <c r="B180" s="3" t="s">
        <v>6</v>
      </c>
      <c r="C180" s="16">
        <v>0</v>
      </c>
      <c r="D180" s="16">
        <v>0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</row>
    <row r="181" spans="1:20" x14ac:dyDescent="0.3">
      <c r="A181" s="16">
        <v>175</v>
      </c>
      <c r="B181" s="3" t="s">
        <v>7</v>
      </c>
      <c r="C181" s="16">
        <v>0</v>
      </c>
      <c r="D181" s="16">
        <v>0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</row>
    <row r="182" spans="1:20" x14ac:dyDescent="0.3">
      <c r="A182" s="16">
        <v>176</v>
      </c>
      <c r="B182" s="3" t="s">
        <v>8</v>
      </c>
      <c r="C182" s="16">
        <v>1</v>
      </c>
      <c r="D182" s="16">
        <v>1</v>
      </c>
      <c r="E182" s="16">
        <v>1</v>
      </c>
      <c r="F182" s="16">
        <v>0</v>
      </c>
      <c r="G182" s="16">
        <v>1</v>
      </c>
      <c r="H182" s="16">
        <v>1</v>
      </c>
      <c r="I182" s="16">
        <v>0</v>
      </c>
      <c r="J182" s="16">
        <v>1</v>
      </c>
      <c r="K182" s="16">
        <v>0</v>
      </c>
      <c r="L182" s="16">
        <v>1</v>
      </c>
      <c r="M182" s="16">
        <v>0</v>
      </c>
      <c r="N182" s="16">
        <v>1</v>
      </c>
      <c r="O182" s="16">
        <v>0</v>
      </c>
      <c r="P182" s="16">
        <v>0</v>
      </c>
      <c r="Q182" s="16">
        <v>1</v>
      </c>
      <c r="R182" s="16">
        <v>1</v>
      </c>
      <c r="S182" s="16">
        <v>0</v>
      </c>
      <c r="T182" s="16">
        <v>0</v>
      </c>
    </row>
    <row r="183" spans="1:20" x14ac:dyDescent="0.3">
      <c r="A183" s="16">
        <v>177</v>
      </c>
      <c r="B183" s="3" t="s">
        <v>55</v>
      </c>
      <c r="C183" s="16">
        <v>3</v>
      </c>
      <c r="D183" s="16">
        <v>1</v>
      </c>
      <c r="E183" s="16">
        <v>4</v>
      </c>
      <c r="F183" s="16">
        <v>0</v>
      </c>
      <c r="G183" s="16">
        <v>1</v>
      </c>
      <c r="H183" s="16">
        <v>2</v>
      </c>
      <c r="I183" s="16">
        <v>1</v>
      </c>
      <c r="J183" s="16">
        <v>1</v>
      </c>
      <c r="K183" s="16">
        <v>0</v>
      </c>
      <c r="L183" s="16">
        <v>2</v>
      </c>
      <c r="M183" s="16">
        <v>2</v>
      </c>
      <c r="N183" s="16">
        <v>2</v>
      </c>
      <c r="O183" s="16">
        <v>1</v>
      </c>
      <c r="P183" s="16">
        <v>3</v>
      </c>
      <c r="Q183" s="16">
        <v>2</v>
      </c>
      <c r="R183" s="16">
        <v>10</v>
      </c>
      <c r="S183" s="16">
        <v>1</v>
      </c>
      <c r="T183" s="16">
        <v>1</v>
      </c>
    </row>
    <row r="184" spans="1:20" x14ac:dyDescent="0.3">
      <c r="A184" s="16">
        <v>178</v>
      </c>
      <c r="B184" s="3" t="s">
        <v>9</v>
      </c>
      <c r="C184" s="16">
        <v>0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</row>
    <row r="185" spans="1:20" x14ac:dyDescent="0.3">
      <c r="A185" s="16">
        <v>179</v>
      </c>
      <c r="B185" s="1" t="s">
        <v>30</v>
      </c>
      <c r="C185" s="22">
        <f>SUM(C180:C184)</f>
        <v>4</v>
      </c>
      <c r="D185" s="22">
        <f t="shared" ref="D185:N185" si="221">SUM(D180:D184)</f>
        <v>2</v>
      </c>
      <c r="E185" s="22">
        <f t="shared" si="221"/>
        <v>5</v>
      </c>
      <c r="F185" s="22">
        <f t="shared" si="221"/>
        <v>0</v>
      </c>
      <c r="G185" s="22">
        <f t="shared" si="221"/>
        <v>2</v>
      </c>
      <c r="H185" s="22">
        <f t="shared" si="221"/>
        <v>3</v>
      </c>
      <c r="I185" s="22">
        <f t="shared" si="221"/>
        <v>1</v>
      </c>
      <c r="J185" s="22">
        <f t="shared" si="221"/>
        <v>2</v>
      </c>
      <c r="K185" s="22">
        <f t="shared" si="221"/>
        <v>0</v>
      </c>
      <c r="L185" s="22">
        <f t="shared" si="221"/>
        <v>3</v>
      </c>
      <c r="M185" s="22">
        <f t="shared" si="221"/>
        <v>2</v>
      </c>
      <c r="N185" s="22">
        <f t="shared" si="221"/>
        <v>3</v>
      </c>
      <c r="O185" s="22">
        <f>SUM(O180:O184)</f>
        <v>1</v>
      </c>
      <c r="P185" s="22">
        <f>SUM(P180:P184)</f>
        <v>3</v>
      </c>
      <c r="Q185" s="22">
        <f>SUM(Q180:Q184)</f>
        <v>3</v>
      </c>
      <c r="R185" s="22">
        <f>SUM(R180:R184)</f>
        <v>11</v>
      </c>
      <c r="S185" s="22">
        <f t="shared" ref="S185:T185" si="222">SUM(S180:S184)</f>
        <v>1</v>
      </c>
      <c r="T185" s="22">
        <f t="shared" si="222"/>
        <v>1</v>
      </c>
    </row>
    <row r="186" spans="1:20" ht="28.8" x14ac:dyDescent="0.3">
      <c r="A186" s="16">
        <v>180</v>
      </c>
      <c r="B186" s="9" t="s">
        <v>41</v>
      </c>
      <c r="C186" s="52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4"/>
      <c r="O186" s="16"/>
      <c r="P186" s="16"/>
      <c r="Q186" s="16"/>
      <c r="R186" s="16"/>
      <c r="S186" s="16"/>
      <c r="T186" s="16"/>
    </row>
    <row r="187" spans="1:20" x14ac:dyDescent="0.3">
      <c r="A187" s="16">
        <v>181</v>
      </c>
      <c r="B187" s="3" t="s">
        <v>6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</row>
    <row r="188" spans="1:20" x14ac:dyDescent="0.3">
      <c r="A188" s="16">
        <v>182</v>
      </c>
      <c r="B188" s="3" t="s">
        <v>7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</row>
    <row r="189" spans="1:20" x14ac:dyDescent="0.3">
      <c r="A189" s="16">
        <v>183</v>
      </c>
      <c r="B189" s="3" t="s">
        <v>8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1</v>
      </c>
      <c r="M189" s="16">
        <v>0</v>
      </c>
      <c r="N189" s="16">
        <v>1</v>
      </c>
      <c r="O189" s="16">
        <v>0</v>
      </c>
      <c r="P189" s="16">
        <v>0</v>
      </c>
      <c r="Q189" s="16">
        <v>1</v>
      </c>
      <c r="R189" s="16">
        <v>0</v>
      </c>
      <c r="S189" s="16">
        <v>0</v>
      </c>
      <c r="T189" s="16">
        <v>2</v>
      </c>
    </row>
    <row r="190" spans="1:20" x14ac:dyDescent="0.3">
      <c r="A190" s="16">
        <v>184</v>
      </c>
      <c r="B190" s="3" t="s">
        <v>55</v>
      </c>
      <c r="C190" s="16">
        <v>0</v>
      </c>
      <c r="D190" s="16">
        <v>1</v>
      </c>
      <c r="E190" s="16">
        <v>1</v>
      </c>
      <c r="F190" s="16">
        <v>0</v>
      </c>
      <c r="G190" s="16">
        <v>0</v>
      </c>
      <c r="H190" s="16">
        <v>1</v>
      </c>
      <c r="I190" s="16">
        <v>1</v>
      </c>
      <c r="J190" s="16">
        <v>1</v>
      </c>
      <c r="K190" s="16">
        <v>1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4</v>
      </c>
      <c r="T190" s="16">
        <v>2</v>
      </c>
    </row>
    <row r="191" spans="1:20" x14ac:dyDescent="0.3">
      <c r="A191" s="16">
        <v>185</v>
      </c>
      <c r="B191" s="3" t="s">
        <v>9</v>
      </c>
      <c r="C191" s="16">
        <v>0</v>
      </c>
      <c r="D191" s="16">
        <v>0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</row>
    <row r="192" spans="1:20" x14ac:dyDescent="0.3">
      <c r="A192" s="16">
        <v>186</v>
      </c>
      <c r="B192" s="1" t="s">
        <v>30</v>
      </c>
      <c r="C192" s="22">
        <f>SUM(C187:C191)</f>
        <v>0</v>
      </c>
      <c r="D192" s="22">
        <f t="shared" ref="D192:N192" si="223">SUM(D187:D191)</f>
        <v>1</v>
      </c>
      <c r="E192" s="22">
        <f t="shared" si="223"/>
        <v>1</v>
      </c>
      <c r="F192" s="22">
        <f t="shared" si="223"/>
        <v>0</v>
      </c>
      <c r="G192" s="22">
        <f t="shared" si="223"/>
        <v>0</v>
      </c>
      <c r="H192" s="22">
        <f t="shared" si="223"/>
        <v>1</v>
      </c>
      <c r="I192" s="22">
        <f t="shared" si="223"/>
        <v>1</v>
      </c>
      <c r="J192" s="22">
        <f t="shared" si="223"/>
        <v>1</v>
      </c>
      <c r="K192" s="22">
        <f t="shared" si="223"/>
        <v>1</v>
      </c>
      <c r="L192" s="22">
        <f t="shared" si="223"/>
        <v>1</v>
      </c>
      <c r="M192" s="22">
        <f t="shared" si="223"/>
        <v>0</v>
      </c>
      <c r="N192" s="22">
        <f t="shared" si="223"/>
        <v>1</v>
      </c>
      <c r="O192" s="22">
        <f>SUM(O187:O191)</f>
        <v>0</v>
      </c>
      <c r="P192" s="22">
        <f t="shared" ref="P192:Q192" si="224">SUM(P187:P191)</f>
        <v>0</v>
      </c>
      <c r="Q192" s="22">
        <f t="shared" si="224"/>
        <v>1</v>
      </c>
      <c r="R192" s="22">
        <f>SUM(R187:R191)</f>
        <v>0</v>
      </c>
      <c r="S192" s="22">
        <f t="shared" ref="S192:T192" si="225">SUM(S187:S191)</f>
        <v>4</v>
      </c>
      <c r="T192" s="22">
        <f t="shared" si="225"/>
        <v>4</v>
      </c>
    </row>
    <row r="193" spans="1:20" ht="28.8" x14ac:dyDescent="0.3">
      <c r="A193" s="16">
        <v>187</v>
      </c>
      <c r="B193" s="9" t="s">
        <v>42</v>
      </c>
      <c r="C193" s="52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4"/>
      <c r="O193" s="16"/>
      <c r="P193" s="16"/>
      <c r="Q193" s="16"/>
      <c r="R193" s="16"/>
      <c r="S193" s="16"/>
      <c r="T193" s="16"/>
    </row>
    <row r="194" spans="1:20" x14ac:dyDescent="0.3">
      <c r="A194" s="16">
        <v>188</v>
      </c>
      <c r="B194" s="3" t="s">
        <v>6</v>
      </c>
      <c r="C194" s="16">
        <v>0</v>
      </c>
      <c r="D194" s="16">
        <v>0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</row>
    <row r="195" spans="1:20" x14ac:dyDescent="0.3">
      <c r="A195" s="16">
        <v>189</v>
      </c>
      <c r="B195" s="3" t="s">
        <v>7</v>
      </c>
      <c r="C195" s="16">
        <v>0</v>
      </c>
      <c r="D195" s="16">
        <v>0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>
        <v>0</v>
      </c>
      <c r="T195" s="16">
        <v>0</v>
      </c>
    </row>
    <row r="196" spans="1:20" x14ac:dyDescent="0.3">
      <c r="A196" s="16">
        <v>190</v>
      </c>
      <c r="B196" s="3" t="s">
        <v>8</v>
      </c>
      <c r="C196" s="16">
        <v>0</v>
      </c>
      <c r="D196" s="16">
        <v>2</v>
      </c>
      <c r="E196" s="16">
        <v>1</v>
      </c>
      <c r="F196" s="16">
        <v>0</v>
      </c>
      <c r="G196" s="16">
        <v>0</v>
      </c>
      <c r="H196" s="16">
        <v>0</v>
      </c>
      <c r="I196" s="16">
        <v>1</v>
      </c>
      <c r="J196" s="16">
        <v>4</v>
      </c>
      <c r="K196" s="16">
        <v>0</v>
      </c>
      <c r="L196" s="16">
        <v>4</v>
      </c>
      <c r="M196" s="16">
        <v>1</v>
      </c>
      <c r="N196" s="16">
        <v>4</v>
      </c>
      <c r="O196" s="16">
        <v>0</v>
      </c>
      <c r="P196" s="16">
        <v>2</v>
      </c>
      <c r="Q196" s="16">
        <v>0</v>
      </c>
      <c r="R196" s="16">
        <v>2</v>
      </c>
      <c r="S196" s="16">
        <v>0</v>
      </c>
      <c r="T196" s="16">
        <v>1</v>
      </c>
    </row>
    <row r="197" spans="1:20" x14ac:dyDescent="0.3">
      <c r="A197" s="16">
        <v>191</v>
      </c>
      <c r="B197" s="3" t="s">
        <v>55</v>
      </c>
      <c r="C197" s="16">
        <v>1</v>
      </c>
      <c r="D197" s="16">
        <v>0</v>
      </c>
      <c r="E197" s="16">
        <v>0</v>
      </c>
      <c r="F197" s="16">
        <v>3</v>
      </c>
      <c r="G197" s="16">
        <v>0</v>
      </c>
      <c r="H197" s="16">
        <v>1</v>
      </c>
      <c r="I197" s="16">
        <v>0</v>
      </c>
      <c r="J197" s="16">
        <v>0</v>
      </c>
      <c r="K197" s="16">
        <v>0</v>
      </c>
      <c r="L197" s="16">
        <v>9</v>
      </c>
      <c r="M197" s="16">
        <v>1</v>
      </c>
      <c r="N197" s="16">
        <v>2</v>
      </c>
      <c r="O197" s="16">
        <v>0</v>
      </c>
      <c r="P197" s="16">
        <v>0</v>
      </c>
      <c r="Q197" s="16">
        <v>1</v>
      </c>
      <c r="R197" s="16">
        <v>0</v>
      </c>
      <c r="S197" s="16">
        <v>2</v>
      </c>
      <c r="T197" s="16">
        <v>1</v>
      </c>
    </row>
    <row r="198" spans="1:20" x14ac:dyDescent="0.3">
      <c r="A198" s="16">
        <v>192</v>
      </c>
      <c r="B198" s="3" t="s">
        <v>9</v>
      </c>
      <c r="C198" s="16">
        <v>0</v>
      </c>
      <c r="D198" s="16">
        <v>0</v>
      </c>
      <c r="E198" s="16">
        <v>0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</row>
    <row r="199" spans="1:20" x14ac:dyDescent="0.3">
      <c r="A199" s="16">
        <v>193</v>
      </c>
      <c r="B199" s="1" t="s">
        <v>30</v>
      </c>
      <c r="C199" s="22">
        <f t="shared" ref="C199:D199" si="226">SUM(C194:C198)</f>
        <v>1</v>
      </c>
      <c r="D199" s="22">
        <f t="shared" si="226"/>
        <v>2</v>
      </c>
      <c r="E199" s="22">
        <f>SUM(E194:E198)</f>
        <v>1</v>
      </c>
      <c r="F199" s="22">
        <f t="shared" ref="F199:N199" si="227">SUM(F194:F198)</f>
        <v>3</v>
      </c>
      <c r="G199" s="22">
        <f t="shared" si="227"/>
        <v>0</v>
      </c>
      <c r="H199" s="22">
        <f t="shared" si="227"/>
        <v>1</v>
      </c>
      <c r="I199" s="22">
        <f t="shared" si="227"/>
        <v>1</v>
      </c>
      <c r="J199" s="22">
        <f t="shared" si="227"/>
        <v>4</v>
      </c>
      <c r="K199" s="22">
        <f t="shared" si="227"/>
        <v>0</v>
      </c>
      <c r="L199" s="22">
        <f t="shared" si="227"/>
        <v>13</v>
      </c>
      <c r="M199" s="22">
        <f t="shared" si="227"/>
        <v>2</v>
      </c>
      <c r="N199" s="22">
        <f t="shared" si="227"/>
        <v>6</v>
      </c>
      <c r="O199" s="22">
        <f>SUM(O194:O198)</f>
        <v>0</v>
      </c>
      <c r="P199" s="22">
        <f t="shared" ref="P199:Q199" si="228">SUM(P194:P198)</f>
        <v>2</v>
      </c>
      <c r="Q199" s="22">
        <f t="shared" si="228"/>
        <v>1</v>
      </c>
      <c r="R199" s="22">
        <f>SUM(R194:R198)</f>
        <v>2</v>
      </c>
      <c r="S199" s="22">
        <f t="shared" ref="S199:T199" si="229">SUM(S194:S198)</f>
        <v>2</v>
      </c>
      <c r="T199" s="22">
        <f t="shared" si="229"/>
        <v>2</v>
      </c>
    </row>
  </sheetData>
  <mergeCells count="81">
    <mergeCell ref="R38:T41"/>
    <mergeCell ref="A1:T1"/>
    <mergeCell ref="A2:T2"/>
    <mergeCell ref="A3:T3"/>
    <mergeCell ref="C38:E41"/>
    <mergeCell ref="F38:H41"/>
    <mergeCell ref="I38:K41"/>
    <mergeCell ref="L38:N41"/>
    <mergeCell ref="O38:Q41"/>
    <mergeCell ref="C93:N93"/>
    <mergeCell ref="C8:N8"/>
    <mergeCell ref="C15:N15"/>
    <mergeCell ref="C22:N22"/>
    <mergeCell ref="C29:N29"/>
    <mergeCell ref="C44:N44"/>
    <mergeCell ref="C51:N51"/>
    <mergeCell ref="C58:N58"/>
    <mergeCell ref="C65:N65"/>
    <mergeCell ref="C72:N72"/>
    <mergeCell ref="C79:N79"/>
    <mergeCell ref="C86:N86"/>
    <mergeCell ref="C59:C60"/>
    <mergeCell ref="C142:N142"/>
    <mergeCell ref="C149:N149"/>
    <mergeCell ref="E61:E63"/>
    <mergeCell ref="E59:E60"/>
    <mergeCell ref="F59:F60"/>
    <mergeCell ref="G59:G60"/>
    <mergeCell ref="H59:H60"/>
    <mergeCell ref="I59:I60"/>
    <mergeCell ref="J59:J60"/>
    <mergeCell ref="K59:K60"/>
    <mergeCell ref="C128:N128"/>
    <mergeCell ref="C135:N135"/>
    <mergeCell ref="C61:C63"/>
    <mergeCell ref="D59:D60"/>
    <mergeCell ref="D61:D63"/>
    <mergeCell ref="N59:N60"/>
    <mergeCell ref="C172:N172"/>
    <mergeCell ref="C179:N179"/>
    <mergeCell ref="C186:N186"/>
    <mergeCell ref="C193:N193"/>
    <mergeCell ref="K61:K63"/>
    <mergeCell ref="F61:F63"/>
    <mergeCell ref="G61:G63"/>
    <mergeCell ref="H61:H63"/>
    <mergeCell ref="I61:I63"/>
    <mergeCell ref="J61:J63"/>
    <mergeCell ref="C156:N156"/>
    <mergeCell ref="C163:N163"/>
    <mergeCell ref="C100:N100"/>
    <mergeCell ref="C107:N107"/>
    <mergeCell ref="C114:N114"/>
    <mergeCell ref="C121:N121"/>
    <mergeCell ref="N61:N63"/>
    <mergeCell ref="L59:L60"/>
    <mergeCell ref="M59:M60"/>
    <mergeCell ref="L61:L63"/>
    <mergeCell ref="M61:M63"/>
    <mergeCell ref="O59:O60"/>
    <mergeCell ref="P59:P60"/>
    <mergeCell ref="Q59:Q60"/>
    <mergeCell ref="M52:M53"/>
    <mergeCell ref="N52:N53"/>
    <mergeCell ref="O52:O53"/>
    <mergeCell ref="P52:P53"/>
    <mergeCell ref="Q52:Q53"/>
    <mergeCell ref="M66:M67"/>
    <mergeCell ref="N66:N67"/>
    <mergeCell ref="O66:O67"/>
    <mergeCell ref="P66:P67"/>
    <mergeCell ref="Q66:Q67"/>
    <mergeCell ref="R66:R67"/>
    <mergeCell ref="S66:S67"/>
    <mergeCell ref="T66:T67"/>
    <mergeCell ref="R52:R53"/>
    <mergeCell ref="S52:S53"/>
    <mergeCell ref="T52:T53"/>
    <mergeCell ref="R59:R60"/>
    <mergeCell ref="S59:S60"/>
    <mergeCell ref="T59:T60"/>
  </mergeCells>
  <pageMargins left="0.7" right="0.7" top="0.75" bottom="0.75" header="0.3" footer="0.3"/>
  <pageSetup scale="38" fitToHeight="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99"/>
  <sheetViews>
    <sheetView view="pageBreakPreview" zoomScale="60" zoomScaleNormal="90" workbookViewId="0">
      <pane ySplit="6" topLeftCell="A7" activePane="bottomLeft" state="frozen"/>
      <selection activeCell="A38" sqref="A38"/>
      <selection pane="bottomLeft" activeCell="A38" sqref="A38"/>
    </sheetView>
  </sheetViews>
  <sheetFormatPr defaultColWidth="9.109375" defaultRowHeight="14.4" x14ac:dyDescent="0.3"/>
  <cols>
    <col min="1" max="1" width="8.77734375" style="2" bestFit="1" customWidth="1"/>
    <col min="2" max="2" width="61.109375" style="2" customWidth="1"/>
    <col min="3" max="3" width="13.109375" style="34" bestFit="1" customWidth="1"/>
    <col min="4" max="4" width="14.88671875" style="34" bestFit="1" customWidth="1"/>
    <col min="5" max="10" width="13.44140625" style="34" bestFit="1" customWidth="1"/>
    <col min="11" max="11" width="17.109375" style="34" bestFit="1" customWidth="1"/>
    <col min="12" max="12" width="13.6640625" style="34" bestFit="1" customWidth="1"/>
    <col min="13" max="13" width="15.6640625" style="34" bestFit="1" customWidth="1"/>
    <col min="14" max="14" width="15.44140625" style="34" bestFit="1" customWidth="1"/>
    <col min="15" max="15" width="13.44140625" style="27" bestFit="1" customWidth="1"/>
    <col min="16" max="16" width="14.88671875" style="27" bestFit="1" customWidth="1"/>
    <col min="17" max="17" width="13.44140625" style="27" bestFit="1" customWidth="1"/>
    <col min="18" max="18" width="13.109375" style="27" bestFit="1" customWidth="1"/>
    <col min="19" max="19" width="13.44140625" style="27" bestFit="1" customWidth="1"/>
    <col min="20" max="20" width="13.109375" style="27" bestFit="1" customWidth="1"/>
    <col min="21" max="16384" width="9.109375" style="2"/>
  </cols>
  <sheetData>
    <row r="1" spans="1:20" s="32" customFormat="1" ht="15.6" x14ac:dyDescent="0.3">
      <c r="A1" s="78" t="s">
        <v>75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</row>
    <row r="2" spans="1:20" s="32" customFormat="1" ht="15.6" x14ac:dyDescent="0.3">
      <c r="A2" s="78" t="s">
        <v>81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</row>
    <row r="3" spans="1:20" s="32" customFormat="1" ht="15.6" x14ac:dyDescent="0.3">
      <c r="A3" s="78" t="s">
        <v>54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</row>
    <row r="5" spans="1:20" x14ac:dyDescent="0.3">
      <c r="C5" s="12">
        <v>2021</v>
      </c>
      <c r="D5" s="12">
        <v>2021</v>
      </c>
      <c r="E5" s="12">
        <v>2021</v>
      </c>
      <c r="F5" s="12">
        <v>2021</v>
      </c>
      <c r="G5" s="12">
        <v>2021</v>
      </c>
      <c r="H5" s="12">
        <v>2021</v>
      </c>
      <c r="I5" s="12">
        <v>2021</v>
      </c>
      <c r="J5" s="12">
        <v>2021</v>
      </c>
      <c r="K5" s="12">
        <v>2021</v>
      </c>
      <c r="L5" s="12">
        <v>2021</v>
      </c>
      <c r="M5" s="12">
        <v>2021</v>
      </c>
      <c r="N5" s="12">
        <v>2021</v>
      </c>
      <c r="O5" s="12">
        <v>2022</v>
      </c>
      <c r="P5" s="12">
        <v>2022</v>
      </c>
      <c r="Q5" s="12">
        <v>2022</v>
      </c>
      <c r="R5" s="22">
        <v>2022</v>
      </c>
      <c r="S5" s="22">
        <v>2022</v>
      </c>
      <c r="T5" s="22">
        <v>2022</v>
      </c>
    </row>
    <row r="6" spans="1:20" x14ac:dyDescent="0.3">
      <c r="A6" s="23" t="s">
        <v>51</v>
      </c>
      <c r="B6" s="23" t="s">
        <v>15</v>
      </c>
      <c r="C6" s="33" t="s">
        <v>16</v>
      </c>
      <c r="D6" s="33" t="s">
        <v>17</v>
      </c>
      <c r="E6" s="6" t="s">
        <v>18</v>
      </c>
      <c r="F6" s="6" t="s">
        <v>19</v>
      </c>
      <c r="G6" s="6" t="s">
        <v>20</v>
      </c>
      <c r="H6" s="6" t="s">
        <v>21</v>
      </c>
      <c r="I6" s="6" t="s">
        <v>22</v>
      </c>
      <c r="J6" s="6" t="s">
        <v>23</v>
      </c>
      <c r="K6" s="6" t="s">
        <v>24</v>
      </c>
      <c r="L6" s="6" t="s">
        <v>25</v>
      </c>
      <c r="M6" s="6" t="s">
        <v>26</v>
      </c>
      <c r="N6" s="6" t="s">
        <v>27</v>
      </c>
      <c r="O6" s="6" t="s">
        <v>16</v>
      </c>
      <c r="P6" s="6" t="s">
        <v>17</v>
      </c>
      <c r="Q6" s="6" t="s">
        <v>18</v>
      </c>
      <c r="R6" s="22" t="s">
        <v>19</v>
      </c>
      <c r="S6" s="22" t="s">
        <v>20</v>
      </c>
      <c r="T6" s="22" t="s">
        <v>21</v>
      </c>
    </row>
    <row r="7" spans="1:20" x14ac:dyDescent="0.3">
      <c r="A7" s="16">
        <v>1</v>
      </c>
      <c r="B7" s="25" t="s">
        <v>72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16"/>
      <c r="Q7" s="16"/>
      <c r="R7" s="16"/>
      <c r="S7" s="16"/>
      <c r="T7" s="16"/>
    </row>
    <row r="8" spans="1:20" x14ac:dyDescent="0.3">
      <c r="A8" s="16">
        <v>2</v>
      </c>
      <c r="B8" s="19" t="s">
        <v>56</v>
      </c>
      <c r="C8" s="56"/>
      <c r="D8" s="57"/>
      <c r="E8" s="57"/>
      <c r="F8" s="57"/>
      <c r="G8" s="57"/>
      <c r="H8" s="57"/>
      <c r="I8" s="57"/>
      <c r="J8" s="57"/>
      <c r="K8" s="57"/>
      <c r="L8" s="57"/>
      <c r="M8" s="57"/>
      <c r="N8" s="58"/>
      <c r="O8" s="16"/>
      <c r="P8" s="16"/>
      <c r="Q8" s="16"/>
      <c r="R8" s="16"/>
      <c r="S8" s="16"/>
      <c r="T8" s="16"/>
    </row>
    <row r="9" spans="1:20" x14ac:dyDescent="0.3">
      <c r="A9" s="16">
        <v>3</v>
      </c>
      <c r="B9" s="3" t="s">
        <v>6</v>
      </c>
      <c r="C9" s="15">
        <v>2775299.3400002476</v>
      </c>
      <c r="D9" s="15">
        <v>3060537.5200002473</v>
      </c>
      <c r="E9" s="15">
        <v>2926853.6200002474</v>
      </c>
      <c r="F9" s="15">
        <v>1564578.5200002473</v>
      </c>
      <c r="G9" s="15">
        <v>1078776.1500002474</v>
      </c>
      <c r="H9" s="15">
        <v>592036.27000024728</v>
      </c>
      <c r="I9" s="15">
        <v>338401.65000024741</v>
      </c>
      <c r="J9" s="15">
        <v>426661.98000024731</v>
      </c>
      <c r="K9" s="15">
        <v>448211.95000024728</v>
      </c>
      <c r="L9" s="15">
        <v>567504.73000024736</v>
      </c>
      <c r="M9" s="15">
        <v>1361019.1100002471</v>
      </c>
      <c r="N9" s="15">
        <v>2654209.9600002472</v>
      </c>
      <c r="O9" s="15">
        <v>3399618.9600002468</v>
      </c>
      <c r="P9" s="15">
        <v>3632162.9100002469</v>
      </c>
      <c r="Q9" s="15">
        <v>3184166.8900002469</v>
      </c>
      <c r="R9" s="15">
        <v>2134427.0100002475</v>
      </c>
      <c r="S9" s="15">
        <v>1279826.760000247</v>
      </c>
      <c r="T9" s="15">
        <v>519755.27000024723</v>
      </c>
    </row>
    <row r="10" spans="1:20" x14ac:dyDescent="0.3">
      <c r="A10" s="16">
        <v>4</v>
      </c>
      <c r="B10" s="3" t="s">
        <v>7</v>
      </c>
      <c r="C10" s="15">
        <v>623241.09999999986</v>
      </c>
      <c r="D10" s="15">
        <v>718518.25</v>
      </c>
      <c r="E10" s="15">
        <v>752942.29</v>
      </c>
      <c r="F10" s="15">
        <v>458098.23999999987</v>
      </c>
      <c r="G10" s="15">
        <v>342269.87</v>
      </c>
      <c r="H10" s="15">
        <v>143694.94999999998</v>
      </c>
      <c r="I10" s="15">
        <v>201938.16000000009</v>
      </c>
      <c r="J10" s="15">
        <v>113650.49999999997</v>
      </c>
      <c r="K10" s="15">
        <v>101232.75</v>
      </c>
      <c r="L10" s="15">
        <v>127531.75000000004</v>
      </c>
      <c r="M10" s="15">
        <v>275169.43000000005</v>
      </c>
      <c r="N10" s="15">
        <v>535517.69999999972</v>
      </c>
      <c r="O10" s="15">
        <v>715617.34999999986</v>
      </c>
      <c r="P10" s="15">
        <v>817109.52999999968</v>
      </c>
      <c r="Q10" s="15">
        <v>755715.35000000021</v>
      </c>
      <c r="R10" s="15">
        <v>528829.1100000001</v>
      </c>
      <c r="S10" s="15">
        <v>383945.85000000003</v>
      </c>
      <c r="T10" s="15">
        <v>220650.81000000006</v>
      </c>
    </row>
    <row r="11" spans="1:20" x14ac:dyDescent="0.3">
      <c r="A11" s="16">
        <v>5</v>
      </c>
      <c r="B11" s="3" t="s">
        <v>8</v>
      </c>
      <c r="C11" s="15">
        <v>739241.24</v>
      </c>
      <c r="D11" s="15">
        <v>863615.47</v>
      </c>
      <c r="E11" s="15">
        <v>809271.78999999992</v>
      </c>
      <c r="F11" s="15">
        <v>392105.37999999995</v>
      </c>
      <c r="G11" s="15">
        <v>258263.26</v>
      </c>
      <c r="H11" s="15">
        <v>133705.99</v>
      </c>
      <c r="I11" s="15">
        <v>111773.56</v>
      </c>
      <c r="J11" s="15">
        <v>120005.43999999999</v>
      </c>
      <c r="K11" s="15">
        <v>122323.11999999997</v>
      </c>
      <c r="L11" s="15">
        <v>146644.98000000001</v>
      </c>
      <c r="M11" s="15">
        <v>356659.3</v>
      </c>
      <c r="N11" s="15">
        <v>682719.85</v>
      </c>
      <c r="O11" s="15">
        <v>974982.9</v>
      </c>
      <c r="P11" s="15">
        <v>1077558.33</v>
      </c>
      <c r="Q11" s="15">
        <v>924871.47999999986</v>
      </c>
      <c r="R11" s="15">
        <v>593098.93000000017</v>
      </c>
      <c r="S11" s="15">
        <v>325632.41000000003</v>
      </c>
      <c r="T11" s="15">
        <v>151130.17000000004</v>
      </c>
    </row>
    <row r="12" spans="1:20" x14ac:dyDescent="0.3">
      <c r="A12" s="16">
        <v>6</v>
      </c>
      <c r="B12" s="3" t="s">
        <v>55</v>
      </c>
      <c r="C12" s="15">
        <v>878492.77000000014</v>
      </c>
      <c r="D12" s="15">
        <v>1009375.4400000002</v>
      </c>
      <c r="E12" s="15">
        <v>925382.04000000015</v>
      </c>
      <c r="F12" s="15">
        <v>531883.65999999992</v>
      </c>
      <c r="G12" s="15">
        <v>363182.06000000006</v>
      </c>
      <c r="H12" s="15">
        <v>193889.65999999997</v>
      </c>
      <c r="I12" s="15">
        <v>146651.19000000003</v>
      </c>
      <c r="J12" s="15">
        <v>146341.57999999999</v>
      </c>
      <c r="K12" s="15">
        <v>226773.77</v>
      </c>
      <c r="L12" s="15">
        <v>218219.26000000004</v>
      </c>
      <c r="M12" s="15">
        <v>498412.58999999997</v>
      </c>
      <c r="N12" s="15">
        <v>851235.87</v>
      </c>
      <c r="O12" s="15">
        <v>1087641.47</v>
      </c>
      <c r="P12" s="15">
        <v>1139775.27</v>
      </c>
      <c r="Q12" s="15">
        <v>1038029.9299999999</v>
      </c>
      <c r="R12" s="15">
        <v>691659.50000000012</v>
      </c>
      <c r="S12" s="15">
        <v>404507.21000000014</v>
      </c>
      <c r="T12" s="15">
        <v>210415.08000000005</v>
      </c>
    </row>
    <row r="13" spans="1:20" x14ac:dyDescent="0.3">
      <c r="A13" s="16">
        <v>7</v>
      </c>
      <c r="B13" s="3" t="s">
        <v>9</v>
      </c>
      <c r="C13" s="15">
        <v>497450.12999999995</v>
      </c>
      <c r="D13" s="15">
        <v>577677.24000000011</v>
      </c>
      <c r="E13" s="15">
        <v>519139.09000000008</v>
      </c>
      <c r="F13" s="15">
        <v>364868.22</v>
      </c>
      <c r="G13" s="15">
        <v>315273.68</v>
      </c>
      <c r="H13" s="15">
        <v>250798.53000000003</v>
      </c>
      <c r="I13" s="15">
        <v>285835.59000000003</v>
      </c>
      <c r="J13" s="15">
        <v>256571.84999999998</v>
      </c>
      <c r="K13" s="15">
        <v>269829.27999999997</v>
      </c>
      <c r="L13" s="15">
        <v>336841.17</v>
      </c>
      <c r="M13" s="15">
        <v>481763.26999999996</v>
      </c>
      <c r="N13" s="15">
        <v>590075.78</v>
      </c>
      <c r="O13" s="15">
        <v>755101.19999999972</v>
      </c>
      <c r="P13" s="15">
        <v>672934.67999999993</v>
      </c>
      <c r="Q13" s="15">
        <v>647434.82999999996</v>
      </c>
      <c r="R13" s="15">
        <v>563093.39</v>
      </c>
      <c r="S13" s="15">
        <v>396427.98000000016</v>
      </c>
      <c r="T13" s="15">
        <v>319014.94</v>
      </c>
    </row>
    <row r="14" spans="1:20" x14ac:dyDescent="0.3">
      <c r="A14" s="16">
        <v>8</v>
      </c>
      <c r="B14" s="1" t="s">
        <v>30</v>
      </c>
      <c r="C14" s="6">
        <v>5513724.5800002478</v>
      </c>
      <c r="D14" s="6">
        <v>6229723.9200002477</v>
      </c>
      <c r="E14" s="6">
        <v>5933588.8300002469</v>
      </c>
      <c r="F14" s="6">
        <f t="shared" ref="F14:M14" si="0">SUM(F9:F13)</f>
        <v>3311534.0200002464</v>
      </c>
      <c r="G14" s="6">
        <f t="shared" si="0"/>
        <v>2357765.0200002473</v>
      </c>
      <c r="H14" s="6">
        <f t="shared" si="0"/>
        <v>1314125.4000002472</v>
      </c>
      <c r="I14" s="6">
        <f t="shared" si="0"/>
        <v>1084600.1500002476</v>
      </c>
      <c r="J14" s="6">
        <f t="shared" si="0"/>
        <v>1063231.3500002471</v>
      </c>
      <c r="K14" s="6">
        <f t="shared" si="0"/>
        <v>1168370.8700002471</v>
      </c>
      <c r="L14" s="6">
        <f t="shared" si="0"/>
        <v>1396741.8900002474</v>
      </c>
      <c r="M14" s="6">
        <f t="shared" si="0"/>
        <v>2973023.7000002475</v>
      </c>
      <c r="N14" s="6">
        <v>5313759.1600002469</v>
      </c>
      <c r="O14" s="6">
        <v>6932961.8800002467</v>
      </c>
      <c r="P14" s="6">
        <v>7339540.7200002465</v>
      </c>
      <c r="Q14" s="6">
        <v>6550218.4800002463</v>
      </c>
      <c r="R14" s="6">
        <f>SUM(R9:R13)</f>
        <v>4511107.9400002481</v>
      </c>
      <c r="S14" s="6">
        <f t="shared" ref="S14:T14" si="1">SUM(S9:S13)</f>
        <v>2790340.2100002472</v>
      </c>
      <c r="T14" s="6">
        <f t="shared" si="1"/>
        <v>1420966.2700002473</v>
      </c>
    </row>
    <row r="15" spans="1:20" x14ac:dyDescent="0.3">
      <c r="A15" s="16">
        <v>9</v>
      </c>
      <c r="B15" s="19" t="s">
        <v>1</v>
      </c>
      <c r="C15" s="56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8"/>
      <c r="O15" s="16"/>
      <c r="P15" s="16"/>
      <c r="Q15" s="16"/>
      <c r="R15" s="16"/>
      <c r="S15" s="16"/>
      <c r="T15" s="16"/>
    </row>
    <row r="16" spans="1:20" x14ac:dyDescent="0.3">
      <c r="A16" s="16">
        <v>10</v>
      </c>
      <c r="B16" s="3" t="s">
        <v>6</v>
      </c>
      <c r="C16" s="15">
        <v>2112522.7500000014</v>
      </c>
      <c r="D16" s="15">
        <v>2698849.1399999978</v>
      </c>
      <c r="E16" s="15">
        <v>3110777.6099999985</v>
      </c>
      <c r="F16" s="15">
        <v>3618502.8900000015</v>
      </c>
      <c r="G16" s="15">
        <v>3611919.9600000014</v>
      </c>
      <c r="H16" s="15">
        <v>3756393.7000000076</v>
      </c>
      <c r="I16" s="15">
        <v>2728005.2100000065</v>
      </c>
      <c r="J16" s="15">
        <v>2433162.0399999963</v>
      </c>
      <c r="K16" s="15">
        <v>2200215.5400000005</v>
      </c>
      <c r="L16" s="15">
        <v>2011306.0699999987</v>
      </c>
      <c r="M16" s="15">
        <v>1795540.4499999995</v>
      </c>
      <c r="N16" s="15">
        <v>1700036.5</v>
      </c>
      <c r="O16" s="15">
        <v>1894034.4900000012</v>
      </c>
      <c r="P16" s="15">
        <v>2251858.92</v>
      </c>
      <c r="Q16" s="15">
        <v>2622112.2299999986</v>
      </c>
      <c r="R16" s="15">
        <v>2796688.0600000005</v>
      </c>
      <c r="S16" s="15">
        <v>2575113.3999999971</v>
      </c>
      <c r="T16" s="15">
        <v>2375787.6300000004</v>
      </c>
    </row>
    <row r="17" spans="1:20" x14ac:dyDescent="0.3">
      <c r="A17" s="16">
        <v>11</v>
      </c>
      <c r="B17" s="3" t="s">
        <v>7</v>
      </c>
      <c r="C17" s="15">
        <v>2638339.6300000041</v>
      </c>
      <c r="D17" s="15">
        <v>2998879.299999998</v>
      </c>
      <c r="E17" s="15">
        <v>3348393.9299999992</v>
      </c>
      <c r="F17" s="15">
        <v>3779736.5300000021</v>
      </c>
      <c r="G17" s="15">
        <v>3874320.340000004</v>
      </c>
      <c r="H17" s="15">
        <v>3374361.3100000042</v>
      </c>
      <c r="I17" s="15">
        <v>3673893.0399999935</v>
      </c>
      <c r="J17" s="15">
        <v>3598207.6400000053</v>
      </c>
      <c r="K17" s="15">
        <v>3430866.6600000025</v>
      </c>
      <c r="L17" s="15">
        <v>3022628.5499999938</v>
      </c>
      <c r="M17" s="15">
        <v>2904533.4700000021</v>
      </c>
      <c r="N17" s="15">
        <v>2686533.77</v>
      </c>
      <c r="O17" s="15">
        <v>2925563.5800000005</v>
      </c>
      <c r="P17" s="15">
        <v>3293388.2199999993</v>
      </c>
      <c r="Q17" s="15">
        <v>3668129.7100000042</v>
      </c>
      <c r="R17" s="15">
        <v>4032646.6900000069</v>
      </c>
      <c r="S17" s="15">
        <v>4207044.7699999977</v>
      </c>
      <c r="T17" s="15">
        <v>4012655.4199999962</v>
      </c>
    </row>
    <row r="18" spans="1:20" x14ac:dyDescent="0.3">
      <c r="A18" s="16">
        <v>12</v>
      </c>
      <c r="B18" s="3" t="s">
        <v>8</v>
      </c>
      <c r="C18" s="15">
        <v>148773.48999999996</v>
      </c>
      <c r="D18" s="15">
        <v>186027.91999999998</v>
      </c>
      <c r="E18" s="15">
        <v>209380.49</v>
      </c>
      <c r="F18" s="15">
        <v>253848.52000000008</v>
      </c>
      <c r="G18" s="15">
        <v>213486.88000000003</v>
      </c>
      <c r="H18" s="15">
        <v>176096.28</v>
      </c>
      <c r="I18" s="15">
        <v>153892.87999999998</v>
      </c>
      <c r="J18" s="15">
        <v>126759.50999999992</v>
      </c>
      <c r="K18" s="15">
        <v>119074.44999999998</v>
      </c>
      <c r="L18" s="15">
        <v>105484.19999999998</v>
      </c>
      <c r="M18" s="15">
        <v>106451.94000000003</v>
      </c>
      <c r="N18" s="15">
        <v>115165.98999999998</v>
      </c>
      <c r="O18" s="15">
        <v>176436.39</v>
      </c>
      <c r="P18" s="15">
        <v>218827.12000000008</v>
      </c>
      <c r="Q18" s="15">
        <v>215385.70000000004</v>
      </c>
      <c r="R18" s="15">
        <v>224932.58</v>
      </c>
      <c r="S18" s="15">
        <v>182819.77999999997</v>
      </c>
      <c r="T18" s="15">
        <v>142978.6</v>
      </c>
    </row>
    <row r="19" spans="1:20" x14ac:dyDescent="0.3">
      <c r="A19" s="16">
        <v>13</v>
      </c>
      <c r="B19" s="3" t="s">
        <v>55</v>
      </c>
      <c r="C19" s="15">
        <v>96596.39</v>
      </c>
      <c r="D19" s="15">
        <v>131915.07</v>
      </c>
      <c r="E19" s="15">
        <v>135511.02000000002</v>
      </c>
      <c r="F19" s="15">
        <v>187342.93</v>
      </c>
      <c r="G19" s="15">
        <v>121642.43000000002</v>
      </c>
      <c r="H19" s="15">
        <v>68288.37</v>
      </c>
      <c r="I19" s="15">
        <v>68763.510000000009</v>
      </c>
      <c r="J19" s="15">
        <v>42049.650000000009</v>
      </c>
      <c r="K19" s="15">
        <v>24556.949999999997</v>
      </c>
      <c r="L19" s="15">
        <v>93668.060000000012</v>
      </c>
      <c r="M19" s="15">
        <v>22444.34</v>
      </c>
      <c r="N19" s="15">
        <v>78146.459999999992</v>
      </c>
      <c r="O19" s="15">
        <v>152404.33000000002</v>
      </c>
      <c r="P19" s="15">
        <v>190885.64</v>
      </c>
      <c r="Q19" s="15">
        <v>195807.28000000006</v>
      </c>
      <c r="R19" s="15">
        <v>179498.33000000002</v>
      </c>
      <c r="S19" s="15">
        <v>99722.420000000013</v>
      </c>
      <c r="T19" s="15">
        <v>79161.55</v>
      </c>
    </row>
    <row r="20" spans="1:20" x14ac:dyDescent="0.3">
      <c r="A20" s="16">
        <v>14</v>
      </c>
      <c r="B20" s="3" t="s">
        <v>9</v>
      </c>
      <c r="C20" s="15">
        <v>111081.95</v>
      </c>
      <c r="D20" s="15">
        <v>118551.87000000001</v>
      </c>
      <c r="E20" s="15">
        <v>130153.54000000001</v>
      </c>
      <c r="F20" s="15">
        <v>167989.37000000002</v>
      </c>
      <c r="G20" s="15">
        <v>264279.72000000003</v>
      </c>
      <c r="H20" s="15">
        <v>113566.48999999999</v>
      </c>
      <c r="I20" s="15">
        <v>101225.32999999999</v>
      </c>
      <c r="J20" s="15">
        <v>50094.179999999993</v>
      </c>
      <c r="K20" s="15">
        <v>29486.43</v>
      </c>
      <c r="L20" s="15">
        <v>53196.570000000007</v>
      </c>
      <c r="M20" s="15">
        <v>67412.639999999999</v>
      </c>
      <c r="N20" s="15">
        <v>180004.24000000002</v>
      </c>
      <c r="O20" s="15">
        <v>131643.90000000002</v>
      </c>
      <c r="P20" s="15">
        <v>233136.48</v>
      </c>
      <c r="Q20" s="15">
        <v>164491.47</v>
      </c>
      <c r="R20" s="15">
        <v>178968.37</v>
      </c>
      <c r="S20" s="15">
        <v>124565.82</v>
      </c>
      <c r="T20" s="15">
        <v>108944.17</v>
      </c>
    </row>
    <row r="21" spans="1:20" x14ac:dyDescent="0.3">
      <c r="A21" s="16">
        <v>15</v>
      </c>
      <c r="B21" s="1" t="s">
        <v>30</v>
      </c>
      <c r="C21" s="6">
        <v>5107314.2100000056</v>
      </c>
      <c r="D21" s="6">
        <v>6134223.2999999961</v>
      </c>
      <c r="E21" s="6">
        <v>6934216.5899999971</v>
      </c>
      <c r="F21" s="6">
        <f t="shared" ref="F21:M21" si="2">SUM(F16:F20)</f>
        <v>8007420.2400000039</v>
      </c>
      <c r="G21" s="6">
        <f t="shared" si="2"/>
        <v>8085649.3300000047</v>
      </c>
      <c r="H21" s="6">
        <f t="shared" si="2"/>
        <v>7488706.1500000125</v>
      </c>
      <c r="I21" s="6">
        <f t="shared" si="2"/>
        <v>6725779.9699999997</v>
      </c>
      <c r="J21" s="6">
        <f t="shared" si="2"/>
        <v>6250273.0200000014</v>
      </c>
      <c r="K21" s="6">
        <f t="shared" si="2"/>
        <v>5804200.0300000031</v>
      </c>
      <c r="L21" s="6">
        <f t="shared" si="2"/>
        <v>5286283.4499999927</v>
      </c>
      <c r="M21" s="6">
        <f t="shared" si="2"/>
        <v>4896382.8400000017</v>
      </c>
      <c r="N21" s="6">
        <v>4759886.96</v>
      </c>
      <c r="O21" s="6">
        <v>5280082.6900000023</v>
      </c>
      <c r="P21" s="6">
        <v>6188096.379999999</v>
      </c>
      <c r="Q21" s="6">
        <v>6865926.3900000034</v>
      </c>
      <c r="R21" s="6">
        <f>SUM(R16:R20)</f>
        <v>7412734.0300000077</v>
      </c>
      <c r="S21" s="6">
        <f t="shared" ref="S21:T21" si="3">SUM(S16:S20)</f>
        <v>7189266.1899999948</v>
      </c>
      <c r="T21" s="6">
        <f t="shared" si="3"/>
        <v>6719527.3699999964</v>
      </c>
    </row>
    <row r="22" spans="1:20" x14ac:dyDescent="0.3">
      <c r="A22" s="16">
        <v>16</v>
      </c>
      <c r="B22" s="19" t="s">
        <v>3</v>
      </c>
      <c r="C22" s="56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8"/>
      <c r="O22" s="16"/>
      <c r="P22" s="16"/>
      <c r="Q22" s="16"/>
      <c r="R22" s="16"/>
      <c r="S22" s="16"/>
      <c r="T22" s="16"/>
    </row>
    <row r="23" spans="1:20" x14ac:dyDescent="0.3">
      <c r="A23" s="16">
        <v>17</v>
      </c>
      <c r="B23" s="3" t="s">
        <v>6</v>
      </c>
      <c r="C23" s="15">
        <v>38348.68</v>
      </c>
      <c r="D23" s="15">
        <v>19963.04</v>
      </c>
      <c r="E23" s="15">
        <v>35406.239999999998</v>
      </c>
      <c r="F23" s="15">
        <v>22257.460000000003</v>
      </c>
      <c r="G23" s="15">
        <v>28630.79</v>
      </c>
      <c r="H23" s="15">
        <v>62606.310000000005</v>
      </c>
      <c r="I23" s="15">
        <v>108447.34000000001</v>
      </c>
      <c r="J23" s="15">
        <v>30795.07</v>
      </c>
      <c r="K23" s="15">
        <v>60563.76</v>
      </c>
      <c r="L23" s="15">
        <v>95394.86</v>
      </c>
      <c r="M23" s="15">
        <v>121828.22</v>
      </c>
      <c r="N23" s="15">
        <v>224334.69000000003</v>
      </c>
      <c r="O23" s="15">
        <v>86453.060000000012</v>
      </c>
      <c r="P23" s="15">
        <v>86598.47</v>
      </c>
      <c r="Q23" s="15">
        <v>67205.430000000008</v>
      </c>
      <c r="R23" s="15">
        <v>55142.92</v>
      </c>
      <c r="S23" s="15">
        <v>41648.54</v>
      </c>
      <c r="T23" s="15">
        <v>65322.31</v>
      </c>
    </row>
    <row r="24" spans="1:20" x14ac:dyDescent="0.3">
      <c r="A24" s="16">
        <v>18</v>
      </c>
      <c r="B24" s="3" t="s">
        <v>7</v>
      </c>
      <c r="C24" s="15">
        <v>29609.040000000001</v>
      </c>
      <c r="D24" s="15">
        <v>12725.39</v>
      </c>
      <c r="E24" s="15">
        <v>37138.280000000006</v>
      </c>
      <c r="F24" s="15">
        <v>27501.17</v>
      </c>
      <c r="G24" s="15">
        <v>59011.47</v>
      </c>
      <c r="H24" s="15">
        <v>47132.55</v>
      </c>
      <c r="I24" s="15">
        <v>99340.790000000008</v>
      </c>
      <c r="J24" s="15">
        <v>83617.91</v>
      </c>
      <c r="K24" s="15">
        <v>130972.45999999999</v>
      </c>
      <c r="L24" s="15">
        <f>36090.27+99103</f>
        <v>135193.26999999999</v>
      </c>
      <c r="M24" s="15">
        <f>35540.11+90678</f>
        <v>126218.11</v>
      </c>
      <c r="N24" s="15">
        <f>67682.13+95347</f>
        <v>163029.13</v>
      </c>
      <c r="O24" s="15">
        <f>43720.89+73912</f>
        <v>117632.89</v>
      </c>
      <c r="P24" s="15">
        <f>59126.75+61516</f>
        <v>120642.75</v>
      </c>
      <c r="Q24" s="15">
        <f>9784.51+76661</f>
        <v>86445.51</v>
      </c>
      <c r="R24" s="15">
        <f>22905.59+60983</f>
        <v>83888.59</v>
      </c>
      <c r="S24" s="15">
        <f>18089.76+69810</f>
        <v>87899.76</v>
      </c>
      <c r="T24" s="15">
        <f>36980.05+72108</f>
        <v>109088.05</v>
      </c>
    </row>
    <row r="25" spans="1:20" x14ac:dyDescent="0.3">
      <c r="A25" s="16">
        <v>19</v>
      </c>
      <c r="B25" s="3" t="s">
        <v>8</v>
      </c>
      <c r="C25" s="15">
        <v>2442.81</v>
      </c>
      <c r="D25" s="15">
        <v>29.55</v>
      </c>
      <c r="E25" s="15">
        <v>2385.85</v>
      </c>
      <c r="F25" s="15">
        <v>3589.06</v>
      </c>
      <c r="G25" s="15">
        <v>557.73</v>
      </c>
      <c r="H25" s="15">
        <v>1238.45</v>
      </c>
      <c r="I25" s="15">
        <v>167.3</v>
      </c>
      <c r="J25" s="15">
        <v>1450.2</v>
      </c>
      <c r="K25" s="15">
        <v>2439.7399999999998</v>
      </c>
      <c r="L25" s="15">
        <v>7198.5</v>
      </c>
      <c r="M25" s="15">
        <v>115.14</v>
      </c>
      <c r="N25" s="15">
        <v>1655.77</v>
      </c>
      <c r="O25" s="15">
        <v>4837.4799999999996</v>
      </c>
      <c r="P25" s="15">
        <v>1168.8799999999999</v>
      </c>
      <c r="Q25" s="15">
        <v>9925.3700000000008</v>
      </c>
      <c r="R25" s="15">
        <v>2817.77</v>
      </c>
      <c r="S25" s="15">
        <v>162.82</v>
      </c>
      <c r="T25" s="15">
        <v>5639.16</v>
      </c>
    </row>
    <row r="26" spans="1:20" x14ac:dyDescent="0.3">
      <c r="A26" s="16">
        <v>20</v>
      </c>
      <c r="B26" s="3" t="s">
        <v>55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2420.33</v>
      </c>
      <c r="I26" s="15">
        <v>0</v>
      </c>
      <c r="J26" s="15">
        <v>0</v>
      </c>
      <c r="K26" s="15">
        <v>604.39</v>
      </c>
      <c r="L26" s="15">
        <v>0</v>
      </c>
      <c r="M26" s="15">
        <v>151.65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14262.38</v>
      </c>
      <c r="T26" s="15">
        <v>0</v>
      </c>
    </row>
    <row r="27" spans="1:20" x14ac:dyDescent="0.3">
      <c r="A27" s="16">
        <v>21</v>
      </c>
      <c r="B27" s="3" t="s">
        <v>9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2241.3200000000002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</row>
    <row r="28" spans="1:20" x14ac:dyDescent="0.3">
      <c r="A28" s="16">
        <v>22</v>
      </c>
      <c r="B28" s="1" t="s">
        <v>31</v>
      </c>
      <c r="C28" s="6">
        <f>SUM(C23:C27)</f>
        <v>70400.53</v>
      </c>
      <c r="D28" s="6">
        <f t="shared" ref="D28:N28" si="4">SUM(D23:D27)</f>
        <v>32717.98</v>
      </c>
      <c r="E28" s="6">
        <f t="shared" si="4"/>
        <v>74930.37000000001</v>
      </c>
      <c r="F28" s="6">
        <f t="shared" si="4"/>
        <v>53347.69</v>
      </c>
      <c r="G28" s="6">
        <f t="shared" si="4"/>
        <v>88199.99</v>
      </c>
      <c r="H28" s="6">
        <f t="shared" si="4"/>
        <v>113397.64000000001</v>
      </c>
      <c r="I28" s="6">
        <f t="shared" si="4"/>
        <v>207955.43</v>
      </c>
      <c r="J28" s="6">
        <f>SUM(J23:J27)</f>
        <v>115863.18000000001</v>
      </c>
      <c r="K28" s="6">
        <f t="shared" si="4"/>
        <v>194580.35</v>
      </c>
      <c r="L28" s="6">
        <f t="shared" si="4"/>
        <v>237786.63</v>
      </c>
      <c r="M28" s="6">
        <f t="shared" si="4"/>
        <v>248313.12000000002</v>
      </c>
      <c r="N28" s="6">
        <f t="shared" si="4"/>
        <v>391260.91000000009</v>
      </c>
      <c r="O28" s="6">
        <f>SUM(O23:O27)</f>
        <v>208923.43000000002</v>
      </c>
      <c r="P28" s="6">
        <f>SUM(P23:P27)</f>
        <v>208410.1</v>
      </c>
      <c r="Q28" s="6">
        <f>SUM(Q23:Q27)</f>
        <v>163576.31</v>
      </c>
      <c r="R28" s="6">
        <f>SUM(R23:R27)</f>
        <v>141849.28</v>
      </c>
      <c r="S28" s="6">
        <f t="shared" ref="S28:T28" si="5">SUM(S23:S27)</f>
        <v>143973.5</v>
      </c>
      <c r="T28" s="6">
        <f t="shared" si="5"/>
        <v>180049.52</v>
      </c>
    </row>
    <row r="29" spans="1:20" x14ac:dyDescent="0.3">
      <c r="A29" s="16">
        <v>23</v>
      </c>
      <c r="B29" s="19" t="s">
        <v>4</v>
      </c>
      <c r="C29" s="56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8"/>
      <c r="O29" s="16"/>
      <c r="P29" s="16"/>
      <c r="Q29" s="16"/>
      <c r="R29" s="16"/>
      <c r="S29" s="16"/>
      <c r="T29" s="16"/>
    </row>
    <row r="30" spans="1:20" x14ac:dyDescent="0.3">
      <c r="A30" s="16">
        <v>24</v>
      </c>
      <c r="B30" s="3" t="s">
        <v>6</v>
      </c>
      <c r="C30" s="15">
        <v>4661.32</v>
      </c>
      <c r="D30" s="15">
        <v>5093.8599999999997</v>
      </c>
      <c r="E30" s="15">
        <v>9338.57</v>
      </c>
      <c r="F30" s="15">
        <v>12550.9</v>
      </c>
      <c r="G30" s="15">
        <v>10874.9</v>
      </c>
      <c r="H30" s="15">
        <v>14022.09</v>
      </c>
      <c r="I30" s="15">
        <v>8396.27</v>
      </c>
      <c r="J30" s="15">
        <v>10307.76</v>
      </c>
      <c r="K30" s="15">
        <v>8629.51</v>
      </c>
      <c r="L30" s="15">
        <v>17353.330000000002</v>
      </c>
      <c r="M30" s="15">
        <v>5596.16</v>
      </c>
      <c r="N30" s="15">
        <v>6968.94</v>
      </c>
      <c r="O30" s="15">
        <v>5997.38</v>
      </c>
      <c r="P30" s="15">
        <v>4704.1099999999997</v>
      </c>
      <c r="Q30" s="15">
        <v>5378.32</v>
      </c>
      <c r="R30" s="15">
        <v>4081.12</v>
      </c>
      <c r="S30" s="15">
        <v>2755.6</v>
      </c>
      <c r="T30" s="15">
        <v>5349.53</v>
      </c>
    </row>
    <row r="31" spans="1:20" x14ac:dyDescent="0.3">
      <c r="A31" s="16">
        <v>25</v>
      </c>
      <c r="B31" s="3" t="s">
        <v>7</v>
      </c>
      <c r="C31" s="15">
        <f>2335.67</f>
        <v>2335.67</v>
      </c>
      <c r="D31" s="15">
        <v>704.27</v>
      </c>
      <c r="E31" s="15">
        <v>1452.61</v>
      </c>
      <c r="F31" s="15">
        <v>3773.2699999999995</v>
      </c>
      <c r="G31" s="15">
        <v>1768.1100000000001</v>
      </c>
      <c r="H31" s="15">
        <v>2424.9700000000003</v>
      </c>
      <c r="I31" s="15">
        <v>5942.66</v>
      </c>
      <c r="J31" s="15">
        <v>4757.67</v>
      </c>
      <c r="K31" s="15">
        <v>4803.95</v>
      </c>
      <c r="L31" s="15">
        <v>6087.32</v>
      </c>
      <c r="M31" s="15">
        <v>5422.73</v>
      </c>
      <c r="N31" s="15">
        <v>2886.7200000000003</v>
      </c>
      <c r="O31" s="15">
        <v>682.96</v>
      </c>
      <c r="P31" s="15">
        <v>1001.71</v>
      </c>
      <c r="Q31" s="15">
        <v>3189.07</v>
      </c>
      <c r="R31" s="15">
        <v>2033.97</v>
      </c>
      <c r="S31" s="15">
        <v>5588.85</v>
      </c>
      <c r="T31" s="15">
        <v>1536.08</v>
      </c>
    </row>
    <row r="32" spans="1:20" x14ac:dyDescent="0.3">
      <c r="A32" s="16">
        <v>26</v>
      </c>
      <c r="B32" s="3" t="s">
        <v>8</v>
      </c>
      <c r="C32" s="15">
        <v>45.16</v>
      </c>
      <c r="D32" s="15">
        <v>0</v>
      </c>
      <c r="E32" s="15">
        <v>278.92</v>
      </c>
      <c r="F32" s="15">
        <v>231.57999999999998</v>
      </c>
      <c r="G32" s="15">
        <v>2421.0500000000002</v>
      </c>
      <c r="H32" s="15">
        <v>176.96</v>
      </c>
      <c r="I32" s="15">
        <v>0</v>
      </c>
      <c r="J32" s="15">
        <v>0</v>
      </c>
      <c r="K32" s="15">
        <v>0</v>
      </c>
      <c r="L32" s="15">
        <v>56</v>
      </c>
      <c r="M32" s="15">
        <v>377.78</v>
      </c>
      <c r="N32" s="15">
        <v>112.85</v>
      </c>
      <c r="O32" s="15">
        <v>112.85</v>
      </c>
      <c r="P32" s="15">
        <v>570.33000000000004</v>
      </c>
      <c r="Q32" s="15">
        <v>29.75</v>
      </c>
      <c r="R32" s="15">
        <v>11.48</v>
      </c>
      <c r="S32" s="15">
        <v>798.91</v>
      </c>
      <c r="T32" s="15">
        <v>321.56</v>
      </c>
    </row>
    <row r="33" spans="1:20" x14ac:dyDescent="0.3">
      <c r="A33" s="16">
        <v>27</v>
      </c>
      <c r="B33" s="3" t="s">
        <v>55</v>
      </c>
      <c r="C33" s="15">
        <v>0</v>
      </c>
      <c r="D33" s="15">
        <v>0</v>
      </c>
      <c r="E33" s="15">
        <v>0</v>
      </c>
      <c r="F33" s="15">
        <v>305.45999999999998</v>
      </c>
      <c r="G33" s="15">
        <v>0</v>
      </c>
      <c r="H33" s="15">
        <v>0</v>
      </c>
      <c r="I33" s="15">
        <v>0</v>
      </c>
      <c r="J33" s="15">
        <v>0</v>
      </c>
      <c r="K33" s="15">
        <v>1282.28</v>
      </c>
      <c r="L33" s="15">
        <v>105.32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</row>
    <row r="34" spans="1:20" x14ac:dyDescent="0.3">
      <c r="A34" s="16">
        <v>28</v>
      </c>
      <c r="B34" s="3" t="s">
        <v>9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2241.3200000000002</v>
      </c>
      <c r="T34" s="15">
        <v>0</v>
      </c>
    </row>
    <row r="35" spans="1:20" x14ac:dyDescent="0.3">
      <c r="A35" s="16">
        <v>29</v>
      </c>
      <c r="B35" s="1" t="s">
        <v>57</v>
      </c>
      <c r="C35" s="6">
        <f>SUM(C30:C34)</f>
        <v>7042.15</v>
      </c>
      <c r="D35" s="6">
        <f t="shared" ref="D35:N35" si="6">SUM(D30:D34)</f>
        <v>5798.1299999999992</v>
      </c>
      <c r="E35" s="6">
        <f t="shared" si="6"/>
        <v>11070.1</v>
      </c>
      <c r="F35" s="6">
        <f t="shared" si="6"/>
        <v>16861.21</v>
      </c>
      <c r="G35" s="6">
        <f t="shared" si="6"/>
        <v>15064.060000000001</v>
      </c>
      <c r="H35" s="6">
        <f t="shared" si="6"/>
        <v>16624.02</v>
      </c>
      <c r="I35" s="6">
        <f t="shared" si="6"/>
        <v>14338.93</v>
      </c>
      <c r="J35" s="6">
        <f t="shared" si="6"/>
        <v>15065.43</v>
      </c>
      <c r="K35" s="6">
        <f t="shared" si="6"/>
        <v>14715.74</v>
      </c>
      <c r="L35" s="6">
        <f t="shared" si="6"/>
        <v>23601.97</v>
      </c>
      <c r="M35" s="6">
        <f t="shared" si="6"/>
        <v>11396.67</v>
      </c>
      <c r="N35" s="6">
        <f t="shared" si="6"/>
        <v>9968.51</v>
      </c>
      <c r="O35" s="6">
        <f>SUM(O30:O34)</f>
        <v>6793.1900000000005</v>
      </c>
      <c r="P35" s="6">
        <f>SUM(P30:P34)</f>
        <v>6276.15</v>
      </c>
      <c r="Q35" s="6">
        <f>SUM(Q30:Q34)</f>
        <v>8597.14</v>
      </c>
      <c r="R35" s="6">
        <f>SUM(R30:R34)</f>
        <v>6126.57</v>
      </c>
      <c r="S35" s="6">
        <f t="shared" ref="S35:T35" si="7">SUM(S30:S34)</f>
        <v>11384.68</v>
      </c>
      <c r="T35" s="6">
        <f t="shared" si="7"/>
        <v>7207.17</v>
      </c>
    </row>
    <row r="36" spans="1:20" x14ac:dyDescent="0.3">
      <c r="A36" s="16">
        <v>30</v>
      </c>
      <c r="B36" s="3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6"/>
      <c r="P36" s="16"/>
      <c r="Q36" s="16"/>
      <c r="R36" s="16"/>
      <c r="S36" s="16"/>
      <c r="T36" s="16"/>
    </row>
    <row r="37" spans="1:20" x14ac:dyDescent="0.3">
      <c r="A37" s="16">
        <v>31</v>
      </c>
      <c r="B37" s="25" t="s">
        <v>5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6"/>
      <c r="P37" s="16"/>
      <c r="Q37" s="16"/>
      <c r="R37" s="16"/>
      <c r="S37" s="16"/>
      <c r="T37" s="16"/>
    </row>
    <row r="38" spans="1:20" x14ac:dyDescent="0.3">
      <c r="A38" s="16">
        <v>32</v>
      </c>
      <c r="B38" s="19" t="s">
        <v>11</v>
      </c>
      <c r="C38" s="69" t="s">
        <v>85</v>
      </c>
      <c r="D38" s="70"/>
      <c r="E38" s="71"/>
      <c r="F38" s="69" t="s">
        <v>86</v>
      </c>
      <c r="G38" s="70"/>
      <c r="H38" s="71"/>
      <c r="I38" s="69" t="s">
        <v>87</v>
      </c>
      <c r="J38" s="70"/>
      <c r="K38" s="71"/>
      <c r="L38" s="69" t="s">
        <v>88</v>
      </c>
      <c r="M38" s="70"/>
      <c r="N38" s="71"/>
      <c r="O38" s="69" t="s">
        <v>89</v>
      </c>
      <c r="P38" s="70"/>
      <c r="Q38" s="71"/>
      <c r="R38" s="69" t="s">
        <v>90</v>
      </c>
      <c r="S38" s="70"/>
      <c r="T38" s="71"/>
    </row>
    <row r="39" spans="1:20" ht="31.5" customHeight="1" x14ac:dyDescent="0.3">
      <c r="A39" s="16">
        <v>33</v>
      </c>
      <c r="B39" s="9" t="s">
        <v>10</v>
      </c>
      <c r="C39" s="72"/>
      <c r="D39" s="73"/>
      <c r="E39" s="74"/>
      <c r="F39" s="72"/>
      <c r="G39" s="73"/>
      <c r="H39" s="74"/>
      <c r="I39" s="72"/>
      <c r="J39" s="73"/>
      <c r="K39" s="74"/>
      <c r="L39" s="72"/>
      <c r="M39" s="73"/>
      <c r="N39" s="74"/>
      <c r="O39" s="72"/>
      <c r="P39" s="73"/>
      <c r="Q39" s="74"/>
      <c r="R39" s="72"/>
      <c r="S39" s="73"/>
      <c r="T39" s="74"/>
    </row>
    <row r="40" spans="1:20" x14ac:dyDescent="0.3">
      <c r="A40" s="16">
        <v>34</v>
      </c>
      <c r="B40" s="19" t="s">
        <v>12</v>
      </c>
      <c r="C40" s="72"/>
      <c r="D40" s="73"/>
      <c r="E40" s="74"/>
      <c r="F40" s="72"/>
      <c r="G40" s="73"/>
      <c r="H40" s="74"/>
      <c r="I40" s="72"/>
      <c r="J40" s="73"/>
      <c r="K40" s="74"/>
      <c r="L40" s="72"/>
      <c r="M40" s="73"/>
      <c r="N40" s="74"/>
      <c r="O40" s="72"/>
      <c r="P40" s="73"/>
      <c r="Q40" s="74"/>
      <c r="R40" s="72"/>
      <c r="S40" s="73"/>
      <c r="T40" s="74"/>
    </row>
    <row r="41" spans="1:20" x14ac:dyDescent="0.3">
      <c r="A41" s="16">
        <v>35</v>
      </c>
      <c r="B41" s="19" t="s">
        <v>13</v>
      </c>
      <c r="C41" s="75"/>
      <c r="D41" s="76"/>
      <c r="E41" s="77"/>
      <c r="F41" s="75"/>
      <c r="G41" s="76"/>
      <c r="H41" s="77"/>
      <c r="I41" s="75"/>
      <c r="J41" s="76"/>
      <c r="K41" s="77"/>
      <c r="L41" s="75"/>
      <c r="M41" s="76"/>
      <c r="N41" s="77"/>
      <c r="O41" s="75"/>
      <c r="P41" s="76"/>
      <c r="Q41" s="77"/>
      <c r="R41" s="75"/>
      <c r="S41" s="76"/>
      <c r="T41" s="77"/>
    </row>
    <row r="42" spans="1:20" x14ac:dyDescent="0.3">
      <c r="A42" s="16">
        <v>36</v>
      </c>
      <c r="B42" s="3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6"/>
      <c r="P42" s="16"/>
      <c r="Q42" s="16"/>
      <c r="R42" s="16"/>
      <c r="S42" s="16"/>
      <c r="T42" s="16"/>
    </row>
    <row r="43" spans="1:20" x14ac:dyDescent="0.3">
      <c r="A43" s="16">
        <v>37</v>
      </c>
      <c r="B43" s="25" t="s">
        <v>14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6"/>
      <c r="P43" s="16"/>
      <c r="Q43" s="16"/>
      <c r="R43" s="16"/>
      <c r="S43" s="16"/>
      <c r="T43" s="16"/>
    </row>
    <row r="44" spans="1:20" x14ac:dyDescent="0.3">
      <c r="A44" s="16">
        <v>38</v>
      </c>
      <c r="B44" s="9" t="s">
        <v>0</v>
      </c>
      <c r="C44" s="65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7"/>
      <c r="O44" s="16"/>
      <c r="P44" s="16"/>
      <c r="Q44" s="16"/>
      <c r="R44" s="16"/>
      <c r="S44" s="16"/>
      <c r="T44" s="16"/>
    </row>
    <row r="45" spans="1:20" x14ac:dyDescent="0.3">
      <c r="A45" s="16">
        <v>39</v>
      </c>
      <c r="B45" s="4" t="s">
        <v>6</v>
      </c>
      <c r="C45" s="8">
        <v>11806</v>
      </c>
      <c r="D45" s="13">
        <v>11662</v>
      </c>
      <c r="E45" s="13">
        <v>11615</v>
      </c>
      <c r="F45" s="8">
        <v>11590</v>
      </c>
      <c r="G45" s="13">
        <v>11456</v>
      </c>
      <c r="H45" s="13">
        <v>11982</v>
      </c>
      <c r="I45" s="13">
        <v>11717</v>
      </c>
      <c r="J45" s="13">
        <v>11412</v>
      </c>
      <c r="K45" s="13">
        <v>11364</v>
      </c>
      <c r="L45" s="13">
        <v>11317</v>
      </c>
      <c r="M45" s="13">
        <v>11382</v>
      </c>
      <c r="N45" s="13">
        <v>11484</v>
      </c>
      <c r="O45" s="13">
        <v>11409</v>
      </c>
      <c r="P45" s="13">
        <v>11334</v>
      </c>
      <c r="Q45" s="13">
        <v>11247</v>
      </c>
      <c r="R45" s="13">
        <v>11240</v>
      </c>
      <c r="S45" s="13">
        <v>11068</v>
      </c>
      <c r="T45" s="13">
        <v>11277</v>
      </c>
    </row>
    <row r="46" spans="1:20" x14ac:dyDescent="0.3">
      <c r="A46" s="16">
        <v>40</v>
      </c>
      <c r="B46" s="4" t="s">
        <v>7</v>
      </c>
      <c r="C46" s="8">
        <v>2752</v>
      </c>
      <c r="D46" s="13">
        <v>2895</v>
      </c>
      <c r="E46" s="13">
        <v>2944</v>
      </c>
      <c r="F46" s="8">
        <v>2968</v>
      </c>
      <c r="G46" s="13">
        <v>3085</v>
      </c>
      <c r="H46" s="13">
        <v>2540</v>
      </c>
      <c r="I46" s="13">
        <v>2818</v>
      </c>
      <c r="J46" s="13">
        <v>3108</v>
      </c>
      <c r="K46" s="13">
        <v>3136</v>
      </c>
      <c r="L46" s="13">
        <v>3195</v>
      </c>
      <c r="M46" s="13">
        <v>3168</v>
      </c>
      <c r="N46" s="13">
        <v>3093</v>
      </c>
      <c r="O46" s="13">
        <v>3192</v>
      </c>
      <c r="P46" s="13">
        <v>3274</v>
      </c>
      <c r="Q46" s="13">
        <v>3348</v>
      </c>
      <c r="R46" s="13">
        <v>3329</v>
      </c>
      <c r="S46" s="13">
        <v>3465</v>
      </c>
      <c r="T46" s="13">
        <v>3245</v>
      </c>
    </row>
    <row r="47" spans="1:20" x14ac:dyDescent="0.3">
      <c r="A47" s="16">
        <v>41</v>
      </c>
      <c r="B47" s="4" t="s">
        <v>8</v>
      </c>
      <c r="C47" s="8">
        <v>1432</v>
      </c>
      <c r="D47" s="13">
        <v>1434</v>
      </c>
      <c r="E47" s="13">
        <v>1431</v>
      </c>
      <c r="F47" s="8">
        <v>1424</v>
      </c>
      <c r="G47" s="13">
        <v>1418</v>
      </c>
      <c r="H47" s="13">
        <v>1411</v>
      </c>
      <c r="I47" s="13">
        <v>1419</v>
      </c>
      <c r="J47" s="13">
        <v>1419</v>
      </c>
      <c r="K47" s="13">
        <v>1421</v>
      </c>
      <c r="L47" s="13">
        <v>1430</v>
      </c>
      <c r="M47" s="13">
        <v>1447</v>
      </c>
      <c r="N47" s="13">
        <v>1457</v>
      </c>
      <c r="O47" s="13">
        <v>1467</v>
      </c>
      <c r="P47" s="13">
        <v>1471</v>
      </c>
      <c r="Q47" s="13">
        <v>1466</v>
      </c>
      <c r="R47" s="13">
        <v>1460</v>
      </c>
      <c r="S47" s="13">
        <v>1452</v>
      </c>
      <c r="T47" s="13">
        <v>1427</v>
      </c>
    </row>
    <row r="48" spans="1:20" x14ac:dyDescent="0.3">
      <c r="A48" s="16">
        <v>42</v>
      </c>
      <c r="B48" s="4" t="s">
        <v>55</v>
      </c>
      <c r="C48" s="8">
        <v>266</v>
      </c>
      <c r="D48" s="13">
        <v>265</v>
      </c>
      <c r="E48" s="13">
        <v>265</v>
      </c>
      <c r="F48" s="8">
        <v>264</v>
      </c>
      <c r="G48" s="13">
        <v>262</v>
      </c>
      <c r="H48" s="13">
        <v>254</v>
      </c>
      <c r="I48" s="13">
        <v>247</v>
      </c>
      <c r="J48" s="13">
        <v>247</v>
      </c>
      <c r="K48" s="13">
        <v>248</v>
      </c>
      <c r="L48" s="13">
        <v>249</v>
      </c>
      <c r="M48" s="13">
        <v>254</v>
      </c>
      <c r="N48" s="13">
        <v>249</v>
      </c>
      <c r="O48" s="13">
        <v>249</v>
      </c>
      <c r="P48" s="13">
        <v>249</v>
      </c>
      <c r="Q48" s="13">
        <v>251</v>
      </c>
      <c r="R48" s="13">
        <v>251</v>
      </c>
      <c r="S48" s="13">
        <v>251</v>
      </c>
      <c r="T48" s="13">
        <v>256</v>
      </c>
    </row>
    <row r="49" spans="1:20" x14ac:dyDescent="0.3">
      <c r="A49" s="16">
        <v>43</v>
      </c>
      <c r="B49" s="4" t="s">
        <v>9</v>
      </c>
      <c r="C49" s="8">
        <v>27</v>
      </c>
      <c r="D49" s="13">
        <v>27</v>
      </c>
      <c r="E49" s="13">
        <v>27</v>
      </c>
      <c r="F49" s="8">
        <v>27</v>
      </c>
      <c r="G49" s="13">
        <v>27</v>
      </c>
      <c r="H49" s="13">
        <v>27</v>
      </c>
      <c r="I49" s="13">
        <v>27</v>
      </c>
      <c r="J49" s="13">
        <v>27</v>
      </c>
      <c r="K49" s="13">
        <v>27</v>
      </c>
      <c r="L49" s="13">
        <v>27</v>
      </c>
      <c r="M49" s="13">
        <v>27</v>
      </c>
      <c r="N49" s="13">
        <v>27</v>
      </c>
      <c r="O49" s="13">
        <v>26</v>
      </c>
      <c r="P49" s="13">
        <v>26</v>
      </c>
      <c r="Q49" s="13">
        <v>26</v>
      </c>
      <c r="R49" s="13">
        <v>26</v>
      </c>
      <c r="S49" s="13">
        <v>26</v>
      </c>
      <c r="T49" s="13">
        <v>26</v>
      </c>
    </row>
    <row r="50" spans="1:20" x14ac:dyDescent="0.3">
      <c r="A50" s="16">
        <v>44</v>
      </c>
      <c r="B50" s="11" t="s">
        <v>30</v>
      </c>
      <c r="C50" s="28">
        <v>16283</v>
      </c>
      <c r="D50" s="14">
        <v>16283</v>
      </c>
      <c r="E50" s="14">
        <v>16282</v>
      </c>
      <c r="F50" s="14">
        <f t="shared" ref="F50:M50" si="8">SUM(F45:F49)</f>
        <v>16273</v>
      </c>
      <c r="G50" s="14">
        <f t="shared" si="8"/>
        <v>16248</v>
      </c>
      <c r="H50" s="14">
        <f t="shared" si="8"/>
        <v>16214</v>
      </c>
      <c r="I50" s="14">
        <f t="shared" si="8"/>
        <v>16228</v>
      </c>
      <c r="J50" s="14">
        <f t="shared" si="8"/>
        <v>16213</v>
      </c>
      <c r="K50" s="14">
        <f t="shared" si="8"/>
        <v>16196</v>
      </c>
      <c r="L50" s="14">
        <f t="shared" si="8"/>
        <v>16218</v>
      </c>
      <c r="M50" s="14">
        <f t="shared" si="8"/>
        <v>16278</v>
      </c>
      <c r="N50" s="14">
        <v>16310</v>
      </c>
      <c r="O50" s="14">
        <v>16343</v>
      </c>
      <c r="P50" s="14">
        <v>16354</v>
      </c>
      <c r="Q50" s="14">
        <v>16338</v>
      </c>
      <c r="R50" s="14">
        <f>SUM(R45:R49)</f>
        <v>16306</v>
      </c>
      <c r="S50" s="14">
        <f t="shared" ref="S50:T50" si="9">SUM(S45:S49)</f>
        <v>16262</v>
      </c>
      <c r="T50" s="14">
        <f t="shared" si="9"/>
        <v>16231</v>
      </c>
    </row>
    <row r="51" spans="1:20" ht="28.8" x14ac:dyDescent="0.3">
      <c r="A51" s="16">
        <v>45</v>
      </c>
      <c r="B51" s="9" t="s">
        <v>58</v>
      </c>
      <c r="C51" s="65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8"/>
      <c r="O51" s="16"/>
      <c r="P51" s="16"/>
      <c r="Q51" s="16"/>
      <c r="R51" s="16"/>
      <c r="S51" s="16"/>
      <c r="T51" s="16"/>
    </row>
    <row r="52" spans="1:20" x14ac:dyDescent="0.3">
      <c r="A52" s="16">
        <v>46</v>
      </c>
      <c r="B52" s="4" t="s">
        <v>6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35</v>
      </c>
      <c r="J52" s="10">
        <v>19</v>
      </c>
      <c r="K52" s="10">
        <v>9</v>
      </c>
      <c r="L52" s="10">
        <v>31</v>
      </c>
      <c r="M52" s="62">
        <v>1</v>
      </c>
      <c r="N52" s="62">
        <v>1</v>
      </c>
      <c r="O52" s="45">
        <v>9</v>
      </c>
      <c r="P52" s="45">
        <v>21</v>
      </c>
      <c r="Q52" s="45">
        <v>15</v>
      </c>
      <c r="R52" s="47">
        <v>32</v>
      </c>
      <c r="S52" s="47">
        <v>42</v>
      </c>
      <c r="T52" s="47">
        <v>38</v>
      </c>
    </row>
    <row r="53" spans="1:20" x14ac:dyDescent="0.3">
      <c r="A53" s="16">
        <v>47</v>
      </c>
      <c r="B53" s="4" t="s">
        <v>7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8</v>
      </c>
      <c r="K53" s="10">
        <v>4</v>
      </c>
      <c r="L53" s="10">
        <v>12</v>
      </c>
      <c r="M53" s="63"/>
      <c r="N53" s="63"/>
      <c r="O53" s="46"/>
      <c r="P53" s="46"/>
      <c r="Q53" s="46"/>
      <c r="R53" s="48"/>
      <c r="S53" s="48"/>
      <c r="T53" s="48"/>
    </row>
    <row r="54" spans="1:20" x14ac:dyDescent="0.3">
      <c r="A54" s="16">
        <v>48</v>
      </c>
      <c r="B54" s="4" t="s">
        <v>8</v>
      </c>
      <c r="C54" s="10">
        <v>0</v>
      </c>
      <c r="D54" s="10">
        <v>0</v>
      </c>
      <c r="E54" s="10">
        <v>2</v>
      </c>
      <c r="F54" s="10">
        <v>1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36">
        <v>0</v>
      </c>
      <c r="P54" s="36">
        <v>3</v>
      </c>
      <c r="Q54" s="36">
        <v>1</v>
      </c>
      <c r="R54" s="36">
        <v>4</v>
      </c>
      <c r="S54" s="36">
        <v>5</v>
      </c>
      <c r="T54" s="36">
        <v>3</v>
      </c>
    </row>
    <row r="55" spans="1:20" x14ac:dyDescent="0.3">
      <c r="A55" s="16">
        <v>49</v>
      </c>
      <c r="B55" s="4" t="s">
        <v>55</v>
      </c>
      <c r="C55" s="10">
        <v>0</v>
      </c>
      <c r="D55" s="10">
        <v>0</v>
      </c>
      <c r="E55" s="10">
        <v>0</v>
      </c>
      <c r="F55" s="10">
        <v>1</v>
      </c>
      <c r="G55" s="10">
        <v>2</v>
      </c>
      <c r="H55" s="10">
        <v>1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36">
        <v>0</v>
      </c>
      <c r="P55" s="36">
        <v>1</v>
      </c>
      <c r="Q55" s="36">
        <v>0</v>
      </c>
      <c r="R55" s="36">
        <v>0</v>
      </c>
      <c r="S55" s="36">
        <v>0</v>
      </c>
      <c r="T55" s="36">
        <v>0</v>
      </c>
    </row>
    <row r="56" spans="1:20" x14ac:dyDescent="0.3">
      <c r="A56" s="16">
        <v>50</v>
      </c>
      <c r="B56" s="4" t="s">
        <v>9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36">
        <v>0</v>
      </c>
      <c r="P56" s="36">
        <v>0</v>
      </c>
      <c r="Q56" s="36">
        <v>0</v>
      </c>
      <c r="R56" s="36">
        <v>0</v>
      </c>
      <c r="S56" s="36">
        <v>0</v>
      </c>
      <c r="T56" s="16">
        <v>0</v>
      </c>
    </row>
    <row r="57" spans="1:20" s="42" customFormat="1" x14ac:dyDescent="0.3">
      <c r="A57" s="22">
        <v>51</v>
      </c>
      <c r="B57" s="11" t="s">
        <v>31</v>
      </c>
      <c r="C57" s="12">
        <v>0</v>
      </c>
      <c r="D57" s="12">
        <f t="shared" ref="D57:N57" si="10">SUM(D52:D56)</f>
        <v>0</v>
      </c>
      <c r="E57" s="12">
        <f t="shared" si="10"/>
        <v>2</v>
      </c>
      <c r="F57" s="12">
        <f t="shared" si="10"/>
        <v>2</v>
      </c>
      <c r="G57" s="12">
        <f t="shared" si="10"/>
        <v>2</v>
      </c>
      <c r="H57" s="12">
        <f t="shared" si="10"/>
        <v>1</v>
      </c>
      <c r="I57" s="12">
        <f t="shared" si="10"/>
        <v>35</v>
      </c>
      <c r="J57" s="12">
        <f t="shared" si="10"/>
        <v>27</v>
      </c>
      <c r="K57" s="12">
        <f t="shared" si="10"/>
        <v>13</v>
      </c>
      <c r="L57" s="12">
        <f t="shared" si="10"/>
        <v>43</v>
      </c>
      <c r="M57" s="12">
        <f t="shared" si="10"/>
        <v>1</v>
      </c>
      <c r="N57" s="12">
        <f t="shared" si="10"/>
        <v>1</v>
      </c>
      <c r="O57" s="37">
        <f t="shared" ref="O57:Q57" si="11">SUM(O52:O56)</f>
        <v>9</v>
      </c>
      <c r="P57" s="37">
        <f t="shared" si="11"/>
        <v>25</v>
      </c>
      <c r="Q57" s="37">
        <f t="shared" si="11"/>
        <v>16</v>
      </c>
      <c r="R57" s="37">
        <f>SUM(R52:R56)</f>
        <v>36</v>
      </c>
      <c r="S57" s="37">
        <f>SUM(S52:S56)</f>
        <v>47</v>
      </c>
      <c r="T57" s="37">
        <f>SUM(T52:T56)</f>
        <v>41</v>
      </c>
    </row>
    <row r="58" spans="1:20" ht="28.8" x14ac:dyDescent="0.3">
      <c r="A58" s="16">
        <v>52</v>
      </c>
      <c r="B58" s="9" t="s">
        <v>29</v>
      </c>
      <c r="C58" s="56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8"/>
      <c r="O58" s="16"/>
      <c r="P58" s="16"/>
      <c r="Q58" s="16"/>
      <c r="R58" s="16"/>
      <c r="S58" s="16"/>
      <c r="T58" s="16"/>
    </row>
    <row r="59" spans="1:20" x14ac:dyDescent="0.3">
      <c r="A59" s="16">
        <v>53</v>
      </c>
      <c r="B59" s="4" t="s">
        <v>6</v>
      </c>
      <c r="C59" s="68">
        <v>0</v>
      </c>
      <c r="D59" s="62">
        <v>0</v>
      </c>
      <c r="E59" s="62">
        <v>0</v>
      </c>
      <c r="F59" s="62">
        <v>0</v>
      </c>
      <c r="G59" s="62">
        <v>0</v>
      </c>
      <c r="H59" s="62">
        <v>4</v>
      </c>
      <c r="I59" s="62">
        <v>156</v>
      </c>
      <c r="J59" s="62">
        <v>127</v>
      </c>
      <c r="K59" s="62">
        <v>89</v>
      </c>
      <c r="L59" s="62">
        <v>32</v>
      </c>
      <c r="M59" s="62">
        <v>29</v>
      </c>
      <c r="N59" s="62">
        <v>40</v>
      </c>
      <c r="O59" s="45">
        <v>98</v>
      </c>
      <c r="P59" s="45">
        <v>97</v>
      </c>
      <c r="Q59" s="45">
        <v>114</v>
      </c>
      <c r="R59" s="49">
        <v>192</v>
      </c>
      <c r="S59" s="49">
        <v>302</v>
      </c>
      <c r="T59" s="49">
        <v>222</v>
      </c>
    </row>
    <row r="60" spans="1:20" x14ac:dyDescent="0.3">
      <c r="A60" s="16">
        <v>54</v>
      </c>
      <c r="B60" s="4" t="s">
        <v>7</v>
      </c>
      <c r="C60" s="68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46"/>
      <c r="P60" s="46"/>
      <c r="Q60" s="46"/>
      <c r="R60" s="50"/>
      <c r="S60" s="50"/>
      <c r="T60" s="50"/>
    </row>
    <row r="61" spans="1:20" x14ac:dyDescent="0.3">
      <c r="A61" s="16">
        <v>55</v>
      </c>
      <c r="B61" s="4" t="s">
        <v>8</v>
      </c>
      <c r="C61" s="68">
        <v>21</v>
      </c>
      <c r="D61" s="62">
        <v>20</v>
      </c>
      <c r="E61" s="62">
        <v>18</v>
      </c>
      <c r="F61" s="62">
        <v>22</v>
      </c>
      <c r="G61" s="62">
        <v>20</v>
      </c>
      <c r="H61" s="62">
        <v>15</v>
      </c>
      <c r="I61" s="62">
        <v>2</v>
      </c>
      <c r="J61" s="62">
        <v>9</v>
      </c>
      <c r="K61" s="62">
        <v>8</v>
      </c>
      <c r="L61" s="62">
        <v>8</v>
      </c>
      <c r="M61" s="62">
        <v>7</v>
      </c>
      <c r="N61" s="62">
        <v>9</v>
      </c>
      <c r="O61" s="16">
        <v>2</v>
      </c>
      <c r="P61" s="16">
        <v>31</v>
      </c>
      <c r="Q61" s="16">
        <v>7</v>
      </c>
      <c r="R61" s="13">
        <v>19</v>
      </c>
      <c r="S61" s="13">
        <v>29</v>
      </c>
      <c r="T61" s="13">
        <v>21</v>
      </c>
    </row>
    <row r="62" spans="1:20" x14ac:dyDescent="0.3">
      <c r="A62" s="16">
        <v>56</v>
      </c>
      <c r="B62" s="4" t="s">
        <v>55</v>
      </c>
      <c r="C62" s="68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16">
        <v>3</v>
      </c>
      <c r="P62" s="16">
        <v>3</v>
      </c>
      <c r="Q62" s="16">
        <v>4</v>
      </c>
      <c r="R62" s="13">
        <v>1</v>
      </c>
      <c r="S62" s="13">
        <v>4</v>
      </c>
      <c r="T62" s="13">
        <v>4</v>
      </c>
    </row>
    <row r="63" spans="1:20" x14ac:dyDescent="0.3">
      <c r="A63" s="16">
        <v>57</v>
      </c>
      <c r="B63" s="4" t="s">
        <v>9</v>
      </c>
      <c r="C63" s="68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16">
        <v>1</v>
      </c>
      <c r="P63" s="16">
        <v>0</v>
      </c>
      <c r="Q63" s="16">
        <v>0</v>
      </c>
      <c r="R63" s="13">
        <v>0</v>
      </c>
      <c r="S63" s="13">
        <v>0</v>
      </c>
      <c r="T63" s="13">
        <v>0</v>
      </c>
    </row>
    <row r="64" spans="1:20" s="42" customFormat="1" x14ac:dyDescent="0.3">
      <c r="A64" s="22">
        <v>58</v>
      </c>
      <c r="B64" s="11" t="s">
        <v>59</v>
      </c>
      <c r="C64" s="12">
        <f>SUM(C59:C63)</f>
        <v>21</v>
      </c>
      <c r="D64" s="12">
        <f t="shared" ref="D64:N64" si="12">SUM(D59:D63)</f>
        <v>20</v>
      </c>
      <c r="E64" s="12">
        <f t="shared" si="12"/>
        <v>18</v>
      </c>
      <c r="F64" s="12">
        <f t="shared" si="12"/>
        <v>22</v>
      </c>
      <c r="G64" s="12">
        <f t="shared" si="12"/>
        <v>20</v>
      </c>
      <c r="H64" s="12">
        <f t="shared" si="12"/>
        <v>19</v>
      </c>
      <c r="I64" s="12">
        <f t="shared" si="12"/>
        <v>158</v>
      </c>
      <c r="J64" s="12">
        <f t="shared" si="12"/>
        <v>136</v>
      </c>
      <c r="K64" s="12">
        <f t="shared" si="12"/>
        <v>97</v>
      </c>
      <c r="L64" s="12">
        <f t="shared" si="12"/>
        <v>40</v>
      </c>
      <c r="M64" s="12">
        <f t="shared" si="12"/>
        <v>36</v>
      </c>
      <c r="N64" s="12">
        <f t="shared" si="12"/>
        <v>49</v>
      </c>
      <c r="O64" s="22">
        <v>104</v>
      </c>
      <c r="P64" s="22">
        <v>131</v>
      </c>
      <c r="Q64" s="22">
        <v>125</v>
      </c>
      <c r="R64" s="14">
        <f>SUM(R59:R63)</f>
        <v>212</v>
      </c>
      <c r="S64" s="14">
        <f t="shared" ref="S64:T64" si="13">SUM(S59:S63)</f>
        <v>335</v>
      </c>
      <c r="T64" s="14">
        <f t="shared" si="13"/>
        <v>247</v>
      </c>
    </row>
    <row r="65" spans="1:20" ht="28.8" x14ac:dyDescent="0.3">
      <c r="A65" s="16">
        <v>59</v>
      </c>
      <c r="B65" s="9" t="s">
        <v>32</v>
      </c>
      <c r="C65" s="56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8"/>
      <c r="O65" s="16"/>
      <c r="P65" s="16"/>
      <c r="Q65" s="16"/>
      <c r="R65" s="16"/>
      <c r="S65" s="16"/>
      <c r="T65" s="16"/>
    </row>
    <row r="66" spans="1:20" x14ac:dyDescent="0.3">
      <c r="A66" s="16">
        <v>60</v>
      </c>
      <c r="B66" s="4" t="s">
        <v>6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10</v>
      </c>
      <c r="J66" s="10">
        <v>11</v>
      </c>
      <c r="K66" s="10">
        <v>4</v>
      </c>
      <c r="L66" s="10">
        <v>16</v>
      </c>
      <c r="M66" s="62">
        <v>7</v>
      </c>
      <c r="N66" s="62">
        <v>1</v>
      </c>
      <c r="O66" s="45">
        <v>7</v>
      </c>
      <c r="P66" s="45">
        <v>11</v>
      </c>
      <c r="Q66" s="45">
        <v>9</v>
      </c>
      <c r="R66" s="45">
        <v>21</v>
      </c>
      <c r="S66" s="45">
        <v>17</v>
      </c>
      <c r="T66" s="45">
        <v>14</v>
      </c>
    </row>
    <row r="67" spans="1:20" x14ac:dyDescent="0.3">
      <c r="A67" s="16">
        <v>61</v>
      </c>
      <c r="B67" s="4" t="s">
        <v>7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4</v>
      </c>
      <c r="K67" s="10">
        <v>1</v>
      </c>
      <c r="L67" s="10">
        <v>2</v>
      </c>
      <c r="M67" s="63"/>
      <c r="N67" s="63"/>
      <c r="O67" s="46"/>
      <c r="P67" s="46"/>
      <c r="Q67" s="46"/>
      <c r="R67" s="46"/>
      <c r="S67" s="46"/>
      <c r="T67" s="46"/>
    </row>
    <row r="68" spans="1:20" x14ac:dyDescent="0.3">
      <c r="A68" s="16">
        <v>62</v>
      </c>
      <c r="B68" s="4" t="s">
        <v>8</v>
      </c>
      <c r="C68" s="10">
        <v>0</v>
      </c>
      <c r="D68" s="10">
        <v>0</v>
      </c>
      <c r="E68" s="10">
        <v>1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6">
        <v>1</v>
      </c>
      <c r="P68" s="16">
        <v>1</v>
      </c>
      <c r="Q68" s="16">
        <v>0</v>
      </c>
      <c r="R68" s="16">
        <v>0</v>
      </c>
      <c r="S68" s="16">
        <v>1</v>
      </c>
      <c r="T68" s="16">
        <v>0</v>
      </c>
    </row>
    <row r="69" spans="1:20" x14ac:dyDescent="0.3">
      <c r="A69" s="16">
        <v>63</v>
      </c>
      <c r="B69" s="4" t="s">
        <v>55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1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6">
        <v>0</v>
      </c>
      <c r="P69" s="16">
        <v>1</v>
      </c>
      <c r="Q69" s="16">
        <v>0</v>
      </c>
      <c r="R69" s="16">
        <v>0</v>
      </c>
      <c r="S69" s="16">
        <v>0</v>
      </c>
      <c r="T69" s="16">
        <v>0</v>
      </c>
    </row>
    <row r="70" spans="1:20" x14ac:dyDescent="0.3">
      <c r="A70" s="16">
        <v>64</v>
      </c>
      <c r="B70" s="4" t="s">
        <v>9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</row>
    <row r="71" spans="1:20" s="42" customFormat="1" x14ac:dyDescent="0.3">
      <c r="A71" s="22">
        <v>65</v>
      </c>
      <c r="B71" s="11" t="s">
        <v>59</v>
      </c>
      <c r="C71" s="12">
        <f>SUM(C66:C70)</f>
        <v>0</v>
      </c>
      <c r="D71" s="12">
        <f t="shared" ref="D71:N71" si="14">SUM(D66:D70)</f>
        <v>0</v>
      </c>
      <c r="E71" s="12">
        <f t="shared" si="14"/>
        <v>1</v>
      </c>
      <c r="F71" s="12">
        <f t="shared" si="14"/>
        <v>0</v>
      </c>
      <c r="G71" s="12">
        <f t="shared" si="14"/>
        <v>0</v>
      </c>
      <c r="H71" s="12">
        <f t="shared" si="14"/>
        <v>1</v>
      </c>
      <c r="I71" s="12">
        <f t="shared" si="14"/>
        <v>10</v>
      </c>
      <c r="J71" s="12">
        <f t="shared" si="14"/>
        <v>15</v>
      </c>
      <c r="K71" s="12">
        <f t="shared" si="14"/>
        <v>5</v>
      </c>
      <c r="L71" s="12">
        <f t="shared" si="14"/>
        <v>18</v>
      </c>
      <c r="M71" s="12">
        <f t="shared" si="14"/>
        <v>7</v>
      </c>
      <c r="N71" s="12">
        <f t="shared" si="14"/>
        <v>1</v>
      </c>
      <c r="O71" s="22">
        <v>8</v>
      </c>
      <c r="P71" s="22">
        <v>13</v>
      </c>
      <c r="Q71" s="22">
        <v>9</v>
      </c>
      <c r="R71" s="22">
        <f>SUM(R66:R70)</f>
        <v>21</v>
      </c>
      <c r="S71" s="22">
        <f>SUM(S66:S70)</f>
        <v>18</v>
      </c>
      <c r="T71" s="22">
        <f>SUM(T66:T70)</f>
        <v>14</v>
      </c>
    </row>
    <row r="72" spans="1:20" ht="28.8" x14ac:dyDescent="0.3">
      <c r="A72" s="16">
        <v>66</v>
      </c>
      <c r="B72" s="9" t="s">
        <v>60</v>
      </c>
      <c r="C72" s="56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8"/>
      <c r="O72" s="16"/>
      <c r="P72" s="16"/>
      <c r="Q72" s="16"/>
      <c r="R72" s="16"/>
      <c r="S72" s="16"/>
      <c r="T72" s="16"/>
    </row>
    <row r="73" spans="1:20" x14ac:dyDescent="0.3">
      <c r="A73" s="16">
        <v>67</v>
      </c>
      <c r="B73" s="4" t="s">
        <v>6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1</v>
      </c>
      <c r="J73" s="10">
        <v>21</v>
      </c>
      <c r="K73" s="10">
        <v>7</v>
      </c>
      <c r="L73" s="10">
        <v>12</v>
      </c>
      <c r="M73" s="10">
        <v>17</v>
      </c>
      <c r="N73" s="10">
        <v>3</v>
      </c>
      <c r="O73" s="10">
        <v>8</v>
      </c>
      <c r="P73" s="10">
        <v>6</v>
      </c>
      <c r="Q73" s="10">
        <v>13</v>
      </c>
      <c r="R73" s="16">
        <v>15</v>
      </c>
      <c r="S73" s="16">
        <v>19</v>
      </c>
      <c r="T73" s="16">
        <v>9</v>
      </c>
    </row>
    <row r="74" spans="1:20" x14ac:dyDescent="0.3">
      <c r="A74" s="16">
        <v>68</v>
      </c>
      <c r="B74" s="4" t="s">
        <v>7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2</v>
      </c>
      <c r="K74" s="10">
        <v>8</v>
      </c>
      <c r="L74" s="10">
        <v>5</v>
      </c>
      <c r="M74" s="10">
        <v>6</v>
      </c>
      <c r="N74" s="10">
        <v>2</v>
      </c>
      <c r="O74" s="10">
        <v>1</v>
      </c>
      <c r="P74" s="10">
        <v>2</v>
      </c>
      <c r="Q74" s="10">
        <v>1</v>
      </c>
      <c r="R74" s="16">
        <v>2</v>
      </c>
      <c r="S74" s="16">
        <v>3</v>
      </c>
      <c r="T74" s="16">
        <v>2</v>
      </c>
    </row>
    <row r="75" spans="1:20" x14ac:dyDescent="0.3">
      <c r="A75" s="16">
        <v>69</v>
      </c>
      <c r="B75" s="4" t="s">
        <v>8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1</v>
      </c>
      <c r="I75" s="10">
        <v>0</v>
      </c>
      <c r="J75" s="10">
        <v>0</v>
      </c>
      <c r="K75" s="10">
        <v>0</v>
      </c>
      <c r="L75" s="10">
        <v>0</v>
      </c>
      <c r="M75" s="10">
        <v>1</v>
      </c>
      <c r="N75" s="10">
        <v>1</v>
      </c>
      <c r="O75" s="10">
        <v>1</v>
      </c>
      <c r="P75" s="10">
        <v>0</v>
      </c>
      <c r="Q75" s="10">
        <v>1</v>
      </c>
      <c r="R75" s="16">
        <v>0</v>
      </c>
      <c r="S75" s="16">
        <v>0</v>
      </c>
      <c r="T75" s="16">
        <v>2</v>
      </c>
    </row>
    <row r="76" spans="1:20" x14ac:dyDescent="0.3">
      <c r="A76" s="16">
        <v>70</v>
      </c>
      <c r="B76" s="4" t="s">
        <v>55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1</v>
      </c>
      <c r="R76" s="16">
        <v>0</v>
      </c>
      <c r="S76" s="16">
        <v>0</v>
      </c>
      <c r="T76" s="16">
        <v>0</v>
      </c>
    </row>
    <row r="77" spans="1:20" x14ac:dyDescent="0.3">
      <c r="A77" s="16">
        <v>71</v>
      </c>
      <c r="B77" s="4" t="s">
        <v>9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1</v>
      </c>
      <c r="N77" s="10">
        <v>0</v>
      </c>
      <c r="O77" s="10">
        <v>0</v>
      </c>
      <c r="P77" s="10">
        <v>0</v>
      </c>
      <c r="Q77" s="10">
        <v>0</v>
      </c>
      <c r="R77" s="16">
        <v>0</v>
      </c>
      <c r="S77" s="16">
        <v>0</v>
      </c>
      <c r="T77" s="16">
        <v>0</v>
      </c>
    </row>
    <row r="78" spans="1:20" s="42" customFormat="1" x14ac:dyDescent="0.3">
      <c r="A78" s="22">
        <v>72</v>
      </c>
      <c r="B78" s="11" t="s">
        <v>30</v>
      </c>
      <c r="C78" s="12">
        <v>0</v>
      </c>
      <c r="D78" s="12">
        <f t="shared" ref="D78:N78" si="15">SUM(D73:D77)</f>
        <v>0</v>
      </c>
      <c r="E78" s="12">
        <f t="shared" si="15"/>
        <v>0</v>
      </c>
      <c r="F78" s="12">
        <f t="shared" si="15"/>
        <v>0</v>
      </c>
      <c r="G78" s="12">
        <f t="shared" si="15"/>
        <v>0</v>
      </c>
      <c r="H78" s="12">
        <f t="shared" si="15"/>
        <v>1</v>
      </c>
      <c r="I78" s="12">
        <f t="shared" si="15"/>
        <v>1</v>
      </c>
      <c r="J78" s="12">
        <f t="shared" si="15"/>
        <v>23</v>
      </c>
      <c r="K78" s="12">
        <f t="shared" si="15"/>
        <v>15</v>
      </c>
      <c r="L78" s="12">
        <f t="shared" si="15"/>
        <v>17</v>
      </c>
      <c r="M78" s="12">
        <f t="shared" si="15"/>
        <v>25</v>
      </c>
      <c r="N78" s="12">
        <f t="shared" si="15"/>
        <v>6</v>
      </c>
      <c r="O78" s="12">
        <f>SUM(O73:O77)</f>
        <v>10</v>
      </c>
      <c r="P78" s="12">
        <f>SUM(P73:P77)</f>
        <v>8</v>
      </c>
      <c r="Q78" s="12">
        <f>SUM(Q73:Q77)</f>
        <v>16</v>
      </c>
      <c r="R78" s="22">
        <f>SUM(R73:R77)</f>
        <v>17</v>
      </c>
      <c r="S78" s="22">
        <f t="shared" ref="S78:T78" si="16">SUM(S73:S77)</f>
        <v>22</v>
      </c>
      <c r="T78" s="22">
        <f t="shared" si="16"/>
        <v>13</v>
      </c>
    </row>
    <row r="79" spans="1:20" ht="28.8" x14ac:dyDescent="0.3">
      <c r="A79" s="16">
        <v>73</v>
      </c>
      <c r="B79" s="9" t="s">
        <v>34</v>
      </c>
      <c r="C79" s="56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8"/>
      <c r="O79" s="16"/>
      <c r="P79" s="16"/>
      <c r="Q79" s="16"/>
      <c r="R79" s="16"/>
      <c r="S79" s="16"/>
      <c r="T79" s="16"/>
    </row>
    <row r="80" spans="1:20" x14ac:dyDescent="0.3">
      <c r="A80" s="16">
        <v>74</v>
      </c>
      <c r="B80" s="4" t="s">
        <v>6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</row>
    <row r="81" spans="1:20" x14ac:dyDescent="0.3">
      <c r="A81" s="16">
        <v>75</v>
      </c>
      <c r="B81" s="4" t="s">
        <v>7</v>
      </c>
      <c r="C81" s="13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</row>
    <row r="82" spans="1:20" x14ac:dyDescent="0.3">
      <c r="A82" s="16">
        <v>76</v>
      </c>
      <c r="B82" s="4" t="s">
        <v>8</v>
      </c>
      <c r="C82" s="13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</row>
    <row r="83" spans="1:20" x14ac:dyDescent="0.3">
      <c r="A83" s="16">
        <v>77</v>
      </c>
      <c r="B83" s="4" t="s">
        <v>55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6">
        <v>0</v>
      </c>
      <c r="P83" s="16">
        <v>0</v>
      </c>
      <c r="Q83" s="16">
        <v>0</v>
      </c>
      <c r="R83" s="16">
        <v>0</v>
      </c>
      <c r="S83" s="16">
        <v>0</v>
      </c>
      <c r="T83" s="16">
        <v>0</v>
      </c>
    </row>
    <row r="84" spans="1:20" x14ac:dyDescent="0.3">
      <c r="A84" s="16">
        <v>78</v>
      </c>
      <c r="B84" s="4" t="s">
        <v>9</v>
      </c>
      <c r="C84" s="13">
        <v>0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</row>
    <row r="85" spans="1:20" s="42" customFormat="1" x14ac:dyDescent="0.3">
      <c r="A85" s="22">
        <v>79</v>
      </c>
      <c r="B85" s="11" t="s">
        <v>30</v>
      </c>
      <c r="C85" s="14">
        <f>SUM(C80:C84)</f>
        <v>0</v>
      </c>
      <c r="D85" s="14">
        <f t="shared" ref="D85:N85" si="17">SUM(D80:D84)</f>
        <v>0</v>
      </c>
      <c r="E85" s="14">
        <f t="shared" si="17"/>
        <v>0</v>
      </c>
      <c r="F85" s="14">
        <f t="shared" si="17"/>
        <v>0</v>
      </c>
      <c r="G85" s="14">
        <f t="shared" si="17"/>
        <v>0</v>
      </c>
      <c r="H85" s="14">
        <f t="shared" si="17"/>
        <v>0</v>
      </c>
      <c r="I85" s="14">
        <f t="shared" si="17"/>
        <v>0</v>
      </c>
      <c r="J85" s="14">
        <f t="shared" si="17"/>
        <v>0</v>
      </c>
      <c r="K85" s="14">
        <f t="shared" si="17"/>
        <v>0</v>
      </c>
      <c r="L85" s="14">
        <f t="shared" si="17"/>
        <v>0</v>
      </c>
      <c r="M85" s="14">
        <f t="shared" si="17"/>
        <v>0</v>
      </c>
      <c r="N85" s="14">
        <f t="shared" si="17"/>
        <v>0</v>
      </c>
      <c r="O85" s="22">
        <f>SUM(O80:O84)</f>
        <v>0</v>
      </c>
      <c r="P85" s="22">
        <f t="shared" ref="P85:Q85" si="18">SUM(P80:P84)</f>
        <v>0</v>
      </c>
      <c r="Q85" s="22">
        <f t="shared" si="18"/>
        <v>0</v>
      </c>
      <c r="R85" s="22">
        <f>SUM(R80:R84)</f>
        <v>0</v>
      </c>
      <c r="S85" s="22">
        <f t="shared" ref="S85:T85" si="19">SUM(S80:S84)</f>
        <v>0</v>
      </c>
      <c r="T85" s="22">
        <f t="shared" si="19"/>
        <v>0</v>
      </c>
    </row>
    <row r="86" spans="1:20" ht="28.8" x14ac:dyDescent="0.3">
      <c r="A86" s="16">
        <v>80</v>
      </c>
      <c r="B86" s="9" t="s">
        <v>63</v>
      </c>
      <c r="C86" s="56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8"/>
      <c r="O86" s="16"/>
      <c r="P86" s="16"/>
      <c r="Q86" s="16"/>
      <c r="R86" s="16"/>
      <c r="S86" s="16"/>
      <c r="T86" s="16"/>
    </row>
    <row r="87" spans="1:20" x14ac:dyDescent="0.3">
      <c r="A87" s="16">
        <v>81</v>
      </c>
      <c r="B87" s="4" t="s">
        <v>62</v>
      </c>
      <c r="C87" s="13">
        <v>0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6">
        <v>0</v>
      </c>
      <c r="S87" s="16">
        <v>0</v>
      </c>
      <c r="T87" s="16">
        <v>0</v>
      </c>
    </row>
    <row r="88" spans="1:20" x14ac:dyDescent="0.3">
      <c r="A88" s="16">
        <v>82</v>
      </c>
      <c r="B88" s="4" t="s">
        <v>61</v>
      </c>
      <c r="C88" s="13">
        <v>0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0</v>
      </c>
      <c r="R88" s="16">
        <v>0</v>
      </c>
      <c r="S88" s="16">
        <v>0</v>
      </c>
      <c r="T88" s="16">
        <v>0</v>
      </c>
    </row>
    <row r="89" spans="1:20" x14ac:dyDescent="0.3">
      <c r="A89" s="16">
        <v>83</v>
      </c>
      <c r="B89" s="4" t="s">
        <v>8</v>
      </c>
      <c r="C89" s="13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187</v>
      </c>
      <c r="P89" s="13">
        <v>227</v>
      </c>
      <c r="Q89" s="13">
        <v>215</v>
      </c>
      <c r="R89" s="16">
        <v>150</v>
      </c>
      <c r="S89" s="16">
        <v>206</v>
      </c>
      <c r="T89" s="16">
        <v>139</v>
      </c>
    </row>
    <row r="90" spans="1:20" x14ac:dyDescent="0.3">
      <c r="A90" s="16">
        <v>84</v>
      </c>
      <c r="B90" s="4" t="s">
        <v>55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24</v>
      </c>
      <c r="P90" s="13">
        <v>25</v>
      </c>
      <c r="Q90" s="13">
        <v>21</v>
      </c>
      <c r="R90" s="16">
        <v>17</v>
      </c>
      <c r="S90" s="16">
        <v>19</v>
      </c>
      <c r="T90" s="16">
        <v>19</v>
      </c>
    </row>
    <row r="91" spans="1:20" x14ac:dyDescent="0.3">
      <c r="A91" s="16">
        <v>85</v>
      </c>
      <c r="B91" s="4" t="s">
        <v>9</v>
      </c>
      <c r="C91" s="13">
        <v>0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  <c r="P91" s="13">
        <v>3</v>
      </c>
      <c r="Q91" s="13">
        <v>4</v>
      </c>
      <c r="R91" s="16">
        <v>2</v>
      </c>
      <c r="S91" s="16">
        <v>4</v>
      </c>
      <c r="T91" s="16">
        <v>2</v>
      </c>
    </row>
    <row r="92" spans="1:20" x14ac:dyDescent="0.3">
      <c r="A92" s="16">
        <v>86</v>
      </c>
      <c r="B92" s="11" t="s">
        <v>30</v>
      </c>
      <c r="C92" s="14">
        <f>SUM(C87:C91)</f>
        <v>0</v>
      </c>
      <c r="D92" s="14">
        <f t="shared" ref="D92:N92" si="20">SUM(D87:D91)</f>
        <v>0</v>
      </c>
      <c r="E92" s="14">
        <f t="shared" si="20"/>
        <v>0</v>
      </c>
      <c r="F92" s="14">
        <f t="shared" si="20"/>
        <v>0</v>
      </c>
      <c r="G92" s="14">
        <f t="shared" si="20"/>
        <v>0</v>
      </c>
      <c r="H92" s="14">
        <f t="shared" si="20"/>
        <v>0</v>
      </c>
      <c r="I92" s="14">
        <f t="shared" si="20"/>
        <v>0</v>
      </c>
      <c r="J92" s="14">
        <f t="shared" si="20"/>
        <v>0</v>
      </c>
      <c r="K92" s="14">
        <f t="shared" si="20"/>
        <v>0</v>
      </c>
      <c r="L92" s="14">
        <f t="shared" si="20"/>
        <v>0</v>
      </c>
      <c r="M92" s="14">
        <f t="shared" si="20"/>
        <v>0</v>
      </c>
      <c r="N92" s="14">
        <f t="shared" si="20"/>
        <v>0</v>
      </c>
      <c r="O92" s="14">
        <f>SUM(O87:O91)</f>
        <v>211</v>
      </c>
      <c r="P92" s="14">
        <f t="shared" ref="P92:Q92" si="21">SUM(P87:P91)</f>
        <v>255</v>
      </c>
      <c r="Q92" s="14">
        <f t="shared" si="21"/>
        <v>240</v>
      </c>
      <c r="R92" s="22">
        <f>SUM(R87:R91)</f>
        <v>169</v>
      </c>
      <c r="S92" s="22">
        <f t="shared" ref="S92:T92" si="22">SUM(S87:S91)</f>
        <v>229</v>
      </c>
      <c r="T92" s="22">
        <f t="shared" si="22"/>
        <v>160</v>
      </c>
    </row>
    <row r="93" spans="1:20" ht="43.2" x14ac:dyDescent="0.3">
      <c r="A93" s="16">
        <v>87</v>
      </c>
      <c r="B93" s="9" t="s">
        <v>83</v>
      </c>
      <c r="C93" s="56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8"/>
      <c r="O93" s="16"/>
      <c r="P93" s="16"/>
      <c r="Q93" s="16"/>
      <c r="R93" s="16"/>
      <c r="S93" s="16"/>
      <c r="T93" s="16"/>
    </row>
    <row r="94" spans="1:20" x14ac:dyDescent="0.3">
      <c r="A94" s="16">
        <v>88</v>
      </c>
      <c r="B94" s="4" t="s">
        <v>6</v>
      </c>
      <c r="C94" s="7">
        <v>250</v>
      </c>
      <c r="D94" s="10">
        <v>260</v>
      </c>
      <c r="E94" s="10">
        <v>299</v>
      </c>
      <c r="F94" s="10">
        <v>315</v>
      </c>
      <c r="G94" s="10">
        <v>350</v>
      </c>
      <c r="H94" s="10">
        <v>463</v>
      </c>
      <c r="I94" s="10">
        <v>872</v>
      </c>
      <c r="J94" s="10">
        <v>835</v>
      </c>
      <c r="K94" s="10">
        <v>696</v>
      </c>
      <c r="L94" s="10">
        <v>685</v>
      </c>
      <c r="M94" s="10">
        <v>634</v>
      </c>
      <c r="N94" s="10">
        <v>539</v>
      </c>
      <c r="O94" s="16">
        <v>530</v>
      </c>
      <c r="P94" s="16">
        <v>623</v>
      </c>
      <c r="Q94" s="16">
        <v>618</v>
      </c>
      <c r="R94" s="16">
        <v>756</v>
      </c>
      <c r="S94" s="16">
        <v>767</v>
      </c>
      <c r="T94" s="16">
        <v>764</v>
      </c>
    </row>
    <row r="95" spans="1:20" x14ac:dyDescent="0.3">
      <c r="A95" s="16">
        <v>89</v>
      </c>
      <c r="B95" s="4" t="s">
        <v>7</v>
      </c>
      <c r="C95" s="7">
        <v>234</v>
      </c>
      <c r="D95" s="10">
        <v>253</v>
      </c>
      <c r="E95" s="10">
        <v>276</v>
      </c>
      <c r="F95" s="10">
        <v>395</v>
      </c>
      <c r="G95" s="10">
        <v>496</v>
      </c>
      <c r="H95" s="10">
        <v>553</v>
      </c>
      <c r="I95" s="10">
        <v>673</v>
      </c>
      <c r="J95" s="10">
        <v>1071</v>
      </c>
      <c r="K95" s="10">
        <v>1133</v>
      </c>
      <c r="L95" s="10">
        <v>1127</v>
      </c>
      <c r="M95" s="10">
        <v>1021</v>
      </c>
      <c r="N95" s="10">
        <v>740</v>
      </c>
      <c r="O95" s="16">
        <v>664</v>
      </c>
      <c r="P95" s="16">
        <v>707</v>
      </c>
      <c r="Q95" s="16">
        <v>727</v>
      </c>
      <c r="R95" s="16">
        <v>858</v>
      </c>
      <c r="S95" s="16">
        <v>1081</v>
      </c>
      <c r="T95" s="16">
        <v>1076</v>
      </c>
    </row>
    <row r="96" spans="1:20" x14ac:dyDescent="0.3">
      <c r="A96" s="16">
        <v>90</v>
      </c>
      <c r="B96" s="4" t="s">
        <v>8</v>
      </c>
      <c r="C96" s="7">
        <v>31</v>
      </c>
      <c r="D96" s="10">
        <v>27</v>
      </c>
      <c r="E96" s="10">
        <v>32</v>
      </c>
      <c r="F96" s="10">
        <v>40</v>
      </c>
      <c r="G96" s="10">
        <v>40</v>
      </c>
      <c r="H96" s="10">
        <v>40</v>
      </c>
      <c r="I96" s="10">
        <v>31</v>
      </c>
      <c r="J96" s="10">
        <v>32</v>
      </c>
      <c r="K96" s="10">
        <v>27</v>
      </c>
      <c r="L96" s="10">
        <v>21</v>
      </c>
      <c r="M96" s="10">
        <v>26</v>
      </c>
      <c r="N96" s="10">
        <v>25</v>
      </c>
      <c r="O96" s="16">
        <v>24</v>
      </c>
      <c r="P96" s="16">
        <v>31</v>
      </c>
      <c r="Q96" s="16">
        <v>30</v>
      </c>
      <c r="R96" s="16">
        <v>35</v>
      </c>
      <c r="S96" s="16">
        <v>34</v>
      </c>
      <c r="T96" s="16">
        <v>42</v>
      </c>
    </row>
    <row r="97" spans="1:20" x14ac:dyDescent="0.3">
      <c r="A97" s="16">
        <v>91</v>
      </c>
      <c r="B97" s="4" t="s">
        <v>55</v>
      </c>
      <c r="C97" s="7">
        <v>3</v>
      </c>
      <c r="D97" s="10">
        <v>2</v>
      </c>
      <c r="E97" s="10">
        <v>1</v>
      </c>
      <c r="F97" s="10">
        <v>1</v>
      </c>
      <c r="G97" s="10">
        <v>1</v>
      </c>
      <c r="H97" s="10">
        <v>1</v>
      </c>
      <c r="I97" s="10">
        <v>1</v>
      </c>
      <c r="J97" s="10">
        <v>1</v>
      </c>
      <c r="K97" s="10">
        <v>1</v>
      </c>
      <c r="L97" s="10">
        <v>1</v>
      </c>
      <c r="M97" s="10">
        <v>2</v>
      </c>
      <c r="N97" s="10">
        <v>1</v>
      </c>
      <c r="O97" s="16">
        <v>1</v>
      </c>
      <c r="P97" s="16">
        <v>1</v>
      </c>
      <c r="Q97" s="16">
        <v>2</v>
      </c>
      <c r="R97" s="16">
        <v>1</v>
      </c>
      <c r="S97" s="16">
        <v>1</v>
      </c>
      <c r="T97" s="16">
        <v>2</v>
      </c>
    </row>
    <row r="98" spans="1:20" x14ac:dyDescent="0.3">
      <c r="A98" s="16">
        <v>92</v>
      </c>
      <c r="B98" s="4" t="s">
        <v>9</v>
      </c>
      <c r="C98" s="7">
        <v>0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</row>
    <row r="99" spans="1:20" x14ac:dyDescent="0.3">
      <c r="A99" s="16">
        <v>93</v>
      </c>
      <c r="B99" s="11" t="s">
        <v>30</v>
      </c>
      <c r="C99" s="12">
        <f t="shared" ref="C99" si="23">SUM(C94:C98)</f>
        <v>518</v>
      </c>
      <c r="D99" s="12">
        <v>396</v>
      </c>
      <c r="E99" s="12">
        <v>432</v>
      </c>
      <c r="F99" s="12">
        <f t="shared" ref="F99:N99" si="24">SUM(F94:F98)</f>
        <v>751</v>
      </c>
      <c r="G99" s="12">
        <f t="shared" si="24"/>
        <v>887</v>
      </c>
      <c r="H99" s="12">
        <f t="shared" si="24"/>
        <v>1057</v>
      </c>
      <c r="I99" s="12">
        <f t="shared" si="24"/>
        <v>1577</v>
      </c>
      <c r="J99" s="12">
        <f t="shared" si="24"/>
        <v>1939</v>
      </c>
      <c r="K99" s="12">
        <f t="shared" si="24"/>
        <v>1857</v>
      </c>
      <c r="L99" s="12">
        <f t="shared" si="24"/>
        <v>1834</v>
      </c>
      <c r="M99" s="12">
        <f t="shared" si="24"/>
        <v>1683</v>
      </c>
      <c r="N99" s="12">
        <f t="shared" si="24"/>
        <v>1305</v>
      </c>
      <c r="O99" s="22">
        <f>SUM(O94:O98)</f>
        <v>1219</v>
      </c>
      <c r="P99" s="22">
        <f t="shared" ref="P99:Q99" si="25">SUM(P94:P98)</f>
        <v>1362</v>
      </c>
      <c r="Q99" s="22">
        <f t="shared" si="25"/>
        <v>1377</v>
      </c>
      <c r="R99" s="22">
        <f>SUM(R94:R98)</f>
        <v>1650</v>
      </c>
      <c r="S99" s="22">
        <f>SUM(S94:S98)</f>
        <v>1883</v>
      </c>
      <c r="T99" s="22">
        <f>SUM(T94:T98)</f>
        <v>1884</v>
      </c>
    </row>
    <row r="100" spans="1:20" ht="28.8" x14ac:dyDescent="0.3">
      <c r="A100" s="16">
        <v>94</v>
      </c>
      <c r="B100" s="9" t="s">
        <v>68</v>
      </c>
      <c r="C100" s="65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8"/>
      <c r="O100" s="16"/>
      <c r="P100" s="16"/>
      <c r="Q100" s="16"/>
      <c r="R100" s="16"/>
      <c r="S100" s="16"/>
      <c r="T100" s="16"/>
    </row>
    <row r="101" spans="1:20" x14ac:dyDescent="0.3">
      <c r="A101" s="16">
        <v>95</v>
      </c>
      <c r="B101" s="4" t="s">
        <v>6</v>
      </c>
      <c r="C101" s="10">
        <v>9</v>
      </c>
      <c r="D101" s="10">
        <v>4</v>
      </c>
      <c r="E101" s="10">
        <v>7</v>
      </c>
      <c r="F101" s="10">
        <v>4</v>
      </c>
      <c r="G101" s="10">
        <v>5</v>
      </c>
      <c r="H101" s="10">
        <v>7</v>
      </c>
      <c r="I101" s="10">
        <v>8</v>
      </c>
      <c r="J101" s="10">
        <v>10</v>
      </c>
      <c r="K101" s="10">
        <v>9</v>
      </c>
      <c r="L101" s="10">
        <v>11</v>
      </c>
      <c r="M101" s="10">
        <v>17</v>
      </c>
      <c r="N101" s="10">
        <v>7</v>
      </c>
      <c r="O101" s="10">
        <v>11</v>
      </c>
      <c r="P101" s="10">
        <v>12</v>
      </c>
      <c r="Q101" s="10">
        <v>13</v>
      </c>
      <c r="R101" s="16">
        <v>11</v>
      </c>
      <c r="S101" s="16">
        <v>15</v>
      </c>
      <c r="T101" s="16">
        <v>20</v>
      </c>
    </row>
    <row r="102" spans="1:20" x14ac:dyDescent="0.3">
      <c r="A102" s="16">
        <v>96</v>
      </c>
      <c r="B102" s="4" t="s">
        <v>7</v>
      </c>
      <c r="C102" s="10">
        <v>2</v>
      </c>
      <c r="D102" s="10">
        <v>3</v>
      </c>
      <c r="E102" s="10">
        <v>7</v>
      </c>
      <c r="F102" s="10">
        <v>1</v>
      </c>
      <c r="G102" s="10">
        <v>1</v>
      </c>
      <c r="H102" s="10">
        <v>2</v>
      </c>
      <c r="I102" s="10">
        <v>5</v>
      </c>
      <c r="J102" s="10">
        <v>2</v>
      </c>
      <c r="K102" s="10">
        <v>2</v>
      </c>
      <c r="L102" s="10">
        <v>3</v>
      </c>
      <c r="M102" s="10">
        <v>3</v>
      </c>
      <c r="N102" s="10">
        <v>8</v>
      </c>
      <c r="O102" s="10">
        <v>2</v>
      </c>
      <c r="P102" s="10">
        <v>1</v>
      </c>
      <c r="Q102" s="10">
        <v>2</v>
      </c>
      <c r="R102" s="16">
        <v>5</v>
      </c>
      <c r="S102" s="16">
        <v>3</v>
      </c>
      <c r="T102" s="16">
        <v>9</v>
      </c>
    </row>
    <row r="103" spans="1:20" x14ac:dyDescent="0.3">
      <c r="A103" s="16">
        <v>97</v>
      </c>
      <c r="B103" s="4" t="s">
        <v>8</v>
      </c>
      <c r="C103" s="10">
        <v>0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1</v>
      </c>
      <c r="K103" s="10">
        <v>1</v>
      </c>
      <c r="L103" s="10">
        <v>3</v>
      </c>
      <c r="M103" s="10">
        <v>2</v>
      </c>
      <c r="N103" s="10">
        <v>0</v>
      </c>
      <c r="O103" s="10">
        <v>0</v>
      </c>
      <c r="P103" s="10">
        <v>0</v>
      </c>
      <c r="Q103" s="10">
        <v>0</v>
      </c>
      <c r="R103" s="16">
        <v>1</v>
      </c>
      <c r="S103" s="16">
        <v>1</v>
      </c>
      <c r="T103" s="16">
        <v>2</v>
      </c>
    </row>
    <row r="104" spans="1:20" x14ac:dyDescent="0.3">
      <c r="A104" s="16">
        <v>98</v>
      </c>
      <c r="B104" s="4" t="s">
        <v>55</v>
      </c>
      <c r="C104" s="10">
        <v>0</v>
      </c>
      <c r="D104" s="10">
        <v>0</v>
      </c>
      <c r="E104" s="10">
        <v>0</v>
      </c>
      <c r="F104" s="10">
        <v>0</v>
      </c>
      <c r="G104" s="10">
        <v>0</v>
      </c>
      <c r="H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16">
        <v>0</v>
      </c>
      <c r="S104" s="16">
        <v>0</v>
      </c>
      <c r="T104" s="16">
        <v>0</v>
      </c>
    </row>
    <row r="105" spans="1:20" x14ac:dyDescent="0.3">
      <c r="A105" s="16">
        <v>99</v>
      </c>
      <c r="B105" s="4" t="s">
        <v>9</v>
      </c>
      <c r="C105" s="10">
        <v>0</v>
      </c>
      <c r="D105" s="10">
        <v>0</v>
      </c>
      <c r="E105" s="10">
        <v>0</v>
      </c>
      <c r="F105" s="10">
        <v>0</v>
      </c>
      <c r="G105" s="10">
        <v>0</v>
      </c>
      <c r="H105" s="10">
        <v>0</v>
      </c>
      <c r="I105" s="10">
        <v>0</v>
      </c>
      <c r="J105" s="10">
        <v>0</v>
      </c>
      <c r="K105" s="10">
        <v>0</v>
      </c>
      <c r="L105" s="10">
        <v>0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6">
        <v>0</v>
      </c>
      <c r="S105" s="16">
        <v>0</v>
      </c>
      <c r="T105" s="16">
        <v>0</v>
      </c>
    </row>
    <row r="106" spans="1:20" x14ac:dyDescent="0.3">
      <c r="A106" s="16">
        <v>100</v>
      </c>
      <c r="B106" s="11" t="s">
        <v>30</v>
      </c>
      <c r="C106" s="12">
        <f t="shared" ref="C106:N106" si="26">SUM(C101:C105)</f>
        <v>11</v>
      </c>
      <c r="D106" s="12">
        <f t="shared" si="26"/>
        <v>7</v>
      </c>
      <c r="E106" s="12">
        <f t="shared" si="26"/>
        <v>14</v>
      </c>
      <c r="F106" s="12">
        <f t="shared" si="26"/>
        <v>5</v>
      </c>
      <c r="G106" s="12">
        <f t="shared" si="26"/>
        <v>6</v>
      </c>
      <c r="H106" s="12">
        <f t="shared" si="26"/>
        <v>9</v>
      </c>
      <c r="I106" s="12">
        <f t="shared" si="26"/>
        <v>13</v>
      </c>
      <c r="J106" s="12">
        <f t="shared" si="26"/>
        <v>13</v>
      </c>
      <c r="K106" s="12">
        <f t="shared" si="26"/>
        <v>12</v>
      </c>
      <c r="L106" s="12">
        <f t="shared" si="26"/>
        <v>17</v>
      </c>
      <c r="M106" s="12">
        <f t="shared" si="26"/>
        <v>22</v>
      </c>
      <c r="N106" s="12">
        <f t="shared" si="26"/>
        <v>15</v>
      </c>
      <c r="O106" s="12">
        <f>SUM(O101:O105)</f>
        <v>13</v>
      </c>
      <c r="P106" s="12">
        <f>SUM(P101:P105)</f>
        <v>13</v>
      </c>
      <c r="Q106" s="12">
        <f>SUM(Q101:Q105)</f>
        <v>15</v>
      </c>
      <c r="R106" s="22">
        <f>SUM(R101:R105)</f>
        <v>17</v>
      </c>
      <c r="S106" s="22">
        <f t="shared" ref="S106:T106" si="27">SUM(S101:S105)</f>
        <v>19</v>
      </c>
      <c r="T106" s="22">
        <f t="shared" si="27"/>
        <v>31</v>
      </c>
    </row>
    <row r="107" spans="1:20" ht="28.8" x14ac:dyDescent="0.3">
      <c r="A107" s="16">
        <v>101</v>
      </c>
      <c r="B107" s="9" t="s">
        <v>37</v>
      </c>
      <c r="C107" s="56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8"/>
      <c r="O107" s="16"/>
      <c r="P107" s="16"/>
      <c r="Q107" s="16"/>
      <c r="R107" s="16"/>
      <c r="S107" s="16"/>
      <c r="T107" s="16"/>
    </row>
    <row r="108" spans="1:20" x14ac:dyDescent="0.3">
      <c r="A108" s="16">
        <v>102</v>
      </c>
      <c r="B108" s="4" t="s">
        <v>6</v>
      </c>
      <c r="C108" s="10">
        <v>88</v>
      </c>
      <c r="D108" s="10">
        <v>94</v>
      </c>
      <c r="E108" s="10">
        <v>131</v>
      </c>
      <c r="F108" s="10">
        <v>127</v>
      </c>
      <c r="G108" s="10">
        <v>151</v>
      </c>
      <c r="H108" s="10">
        <v>265</v>
      </c>
      <c r="I108" s="10">
        <v>536</v>
      </c>
      <c r="J108" s="10">
        <v>199</v>
      </c>
      <c r="K108" s="10">
        <v>230</v>
      </c>
      <c r="L108" s="10">
        <v>303</v>
      </c>
      <c r="M108" s="10">
        <v>239</v>
      </c>
      <c r="N108" s="10">
        <v>187</v>
      </c>
      <c r="O108" s="10">
        <v>255</v>
      </c>
      <c r="P108" s="10">
        <v>333</v>
      </c>
      <c r="Q108" s="10">
        <v>245</v>
      </c>
      <c r="R108" s="16">
        <v>428</v>
      </c>
      <c r="S108" s="16">
        <v>379</v>
      </c>
      <c r="T108" s="16">
        <v>353</v>
      </c>
    </row>
    <row r="109" spans="1:20" x14ac:dyDescent="0.3">
      <c r="A109" s="16">
        <v>103</v>
      </c>
      <c r="B109" s="4" t="s">
        <v>7</v>
      </c>
      <c r="C109" s="10">
        <v>50</v>
      </c>
      <c r="D109" s="10">
        <v>65</v>
      </c>
      <c r="E109" s="10">
        <v>62</v>
      </c>
      <c r="F109" s="10">
        <v>59</v>
      </c>
      <c r="G109" s="10">
        <v>46</v>
      </c>
      <c r="H109" s="10">
        <v>74</v>
      </c>
      <c r="I109" s="10">
        <v>115</v>
      </c>
      <c r="J109" s="10">
        <v>130</v>
      </c>
      <c r="K109" s="10">
        <v>49</v>
      </c>
      <c r="L109" s="10">
        <v>53</v>
      </c>
      <c r="M109" s="10">
        <v>25</v>
      </c>
      <c r="N109" s="10">
        <v>17</v>
      </c>
      <c r="O109" s="10">
        <v>57</v>
      </c>
      <c r="P109" s="10">
        <v>61</v>
      </c>
      <c r="Q109" s="10">
        <v>47</v>
      </c>
      <c r="R109" s="16">
        <v>77</v>
      </c>
      <c r="S109" s="16">
        <v>140</v>
      </c>
      <c r="T109" s="16">
        <v>97</v>
      </c>
    </row>
    <row r="110" spans="1:20" x14ac:dyDescent="0.3">
      <c r="A110" s="16">
        <v>104</v>
      </c>
      <c r="B110" s="4" t="s">
        <v>8</v>
      </c>
      <c r="C110" s="10">
        <v>17</v>
      </c>
      <c r="D110" s="10">
        <v>10</v>
      </c>
      <c r="E110" s="10">
        <v>32</v>
      </c>
      <c r="F110" s="10">
        <v>29</v>
      </c>
      <c r="G110" s="10">
        <v>25</v>
      </c>
      <c r="H110" s="10">
        <v>31</v>
      </c>
      <c r="I110" s="10">
        <v>5</v>
      </c>
      <c r="J110" s="10">
        <v>18</v>
      </c>
      <c r="K110" s="10">
        <v>12</v>
      </c>
      <c r="L110" s="10">
        <v>8</v>
      </c>
      <c r="M110" s="10">
        <v>19</v>
      </c>
      <c r="N110" s="10">
        <v>16</v>
      </c>
      <c r="O110" s="10">
        <v>13</v>
      </c>
      <c r="P110" s="10">
        <v>22</v>
      </c>
      <c r="Q110" s="10">
        <v>18</v>
      </c>
      <c r="R110" s="16">
        <v>30</v>
      </c>
      <c r="S110" s="16">
        <v>22</v>
      </c>
      <c r="T110" s="16">
        <v>23</v>
      </c>
    </row>
    <row r="111" spans="1:20" x14ac:dyDescent="0.3">
      <c r="A111" s="16">
        <v>105</v>
      </c>
      <c r="B111" s="4" t="s">
        <v>55</v>
      </c>
      <c r="C111" s="10">
        <v>2</v>
      </c>
      <c r="D111" s="10">
        <v>3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1</v>
      </c>
      <c r="N111" s="10">
        <v>0</v>
      </c>
      <c r="O111" s="10">
        <v>1</v>
      </c>
      <c r="P111" s="10">
        <v>1</v>
      </c>
      <c r="Q111" s="10">
        <v>1</v>
      </c>
      <c r="R111" s="16">
        <v>2</v>
      </c>
      <c r="S111" s="16">
        <v>0</v>
      </c>
      <c r="T111" s="16">
        <v>2</v>
      </c>
    </row>
    <row r="112" spans="1:20" x14ac:dyDescent="0.3">
      <c r="A112" s="16">
        <v>106</v>
      </c>
      <c r="B112" s="4" t="s">
        <v>9</v>
      </c>
      <c r="C112" s="10">
        <v>0</v>
      </c>
      <c r="D112" s="10">
        <v>0</v>
      </c>
      <c r="E112" s="10">
        <v>0</v>
      </c>
      <c r="F112" s="10">
        <v>0</v>
      </c>
      <c r="G112" s="10">
        <v>0</v>
      </c>
      <c r="H112" s="10">
        <v>0</v>
      </c>
      <c r="I112" s="10">
        <v>0</v>
      </c>
      <c r="J112" s="10">
        <v>0</v>
      </c>
      <c r="K112" s="10">
        <v>0</v>
      </c>
      <c r="L112" s="10">
        <v>0</v>
      </c>
      <c r="M112" s="10">
        <v>0</v>
      </c>
      <c r="N112" s="10">
        <v>0</v>
      </c>
      <c r="O112" s="10">
        <v>0</v>
      </c>
      <c r="P112" s="10">
        <v>0</v>
      </c>
      <c r="Q112" s="10">
        <v>0</v>
      </c>
      <c r="R112" s="16">
        <v>0</v>
      </c>
      <c r="S112" s="16">
        <v>0</v>
      </c>
      <c r="T112" s="16">
        <v>0</v>
      </c>
    </row>
    <row r="113" spans="1:20" x14ac:dyDescent="0.3">
      <c r="A113" s="16">
        <v>107</v>
      </c>
      <c r="B113" s="11" t="s">
        <v>30</v>
      </c>
      <c r="C113" s="12">
        <f>SUM(C108:C112)</f>
        <v>157</v>
      </c>
      <c r="D113" s="12">
        <f t="shared" ref="D113:O113" si="28">SUM(D108:D112)</f>
        <v>172</v>
      </c>
      <c r="E113" s="12">
        <f t="shared" si="28"/>
        <v>225</v>
      </c>
      <c r="F113" s="12">
        <f t="shared" si="28"/>
        <v>215</v>
      </c>
      <c r="G113" s="12">
        <f t="shared" si="28"/>
        <v>222</v>
      </c>
      <c r="H113" s="12">
        <f t="shared" si="28"/>
        <v>370</v>
      </c>
      <c r="I113" s="12">
        <f t="shared" si="28"/>
        <v>656</v>
      </c>
      <c r="J113" s="12">
        <f t="shared" si="28"/>
        <v>347</v>
      </c>
      <c r="K113" s="12">
        <f t="shared" si="28"/>
        <v>291</v>
      </c>
      <c r="L113" s="12">
        <f t="shared" si="28"/>
        <v>364</v>
      </c>
      <c r="M113" s="12">
        <f t="shared" si="28"/>
        <v>284</v>
      </c>
      <c r="N113" s="12">
        <f t="shared" si="28"/>
        <v>220</v>
      </c>
      <c r="O113" s="12">
        <f t="shared" si="28"/>
        <v>326</v>
      </c>
      <c r="P113" s="12">
        <f>SUM(P108:P112)</f>
        <v>417</v>
      </c>
      <c r="Q113" s="12">
        <f>SUM(Q108:Q112)</f>
        <v>311</v>
      </c>
      <c r="R113" s="22">
        <f>SUM(R108:R112)</f>
        <v>537</v>
      </c>
      <c r="S113" s="22">
        <f t="shared" ref="S113:T113" si="29">SUM(S108:S112)</f>
        <v>541</v>
      </c>
      <c r="T113" s="22">
        <f t="shared" si="29"/>
        <v>475</v>
      </c>
    </row>
    <row r="114" spans="1:20" ht="28.8" x14ac:dyDescent="0.3">
      <c r="A114" s="16">
        <v>108</v>
      </c>
      <c r="B114" s="9" t="s">
        <v>53</v>
      </c>
      <c r="C114" s="56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8"/>
      <c r="O114" s="16"/>
      <c r="P114" s="16"/>
      <c r="Q114" s="16"/>
      <c r="R114" s="16"/>
      <c r="S114" s="16"/>
      <c r="T114" s="16"/>
    </row>
    <row r="115" spans="1:20" x14ac:dyDescent="0.3">
      <c r="A115" s="16">
        <v>109</v>
      </c>
      <c r="B115" s="4" t="s">
        <v>6</v>
      </c>
      <c r="C115" s="10">
        <v>7</v>
      </c>
      <c r="D115" s="10">
        <v>7</v>
      </c>
      <c r="E115" s="10">
        <v>6</v>
      </c>
      <c r="F115" s="10">
        <v>5</v>
      </c>
      <c r="G115" s="10">
        <v>4</v>
      </c>
      <c r="H115" s="10">
        <v>5</v>
      </c>
      <c r="I115" s="10">
        <v>11</v>
      </c>
      <c r="J115" s="10">
        <v>12</v>
      </c>
      <c r="K115" s="10">
        <v>11</v>
      </c>
      <c r="L115" s="10">
        <v>11</v>
      </c>
      <c r="M115" s="10">
        <v>7</v>
      </c>
      <c r="N115" s="10">
        <v>19</v>
      </c>
      <c r="O115" s="10">
        <v>25</v>
      </c>
      <c r="P115" s="10">
        <v>17</v>
      </c>
      <c r="Q115" s="10">
        <v>7</v>
      </c>
      <c r="R115" s="16">
        <v>7</v>
      </c>
      <c r="S115" s="16">
        <v>13</v>
      </c>
      <c r="T115" s="16">
        <v>5</v>
      </c>
    </row>
    <row r="116" spans="1:20" x14ac:dyDescent="0.3">
      <c r="A116" s="16">
        <v>110</v>
      </c>
      <c r="B116" s="4" t="s">
        <v>7</v>
      </c>
      <c r="C116" s="10">
        <v>4</v>
      </c>
      <c r="D116" s="10">
        <v>0</v>
      </c>
      <c r="E116" s="10">
        <v>4</v>
      </c>
      <c r="F116" s="10">
        <v>2</v>
      </c>
      <c r="G116" s="10">
        <v>1</v>
      </c>
      <c r="H116" s="10">
        <v>0</v>
      </c>
      <c r="I116" s="10">
        <v>0</v>
      </c>
      <c r="J116" s="10">
        <v>10</v>
      </c>
      <c r="K116" s="10">
        <v>3</v>
      </c>
      <c r="L116" s="10">
        <v>1</v>
      </c>
      <c r="M116" s="10">
        <v>0</v>
      </c>
      <c r="N116" s="10">
        <v>1</v>
      </c>
      <c r="O116" s="10">
        <v>4</v>
      </c>
      <c r="P116" s="10">
        <v>4</v>
      </c>
      <c r="Q116" s="10">
        <v>0</v>
      </c>
      <c r="R116" s="16">
        <v>3</v>
      </c>
      <c r="S116" s="16">
        <v>2</v>
      </c>
      <c r="T116" s="16">
        <v>5</v>
      </c>
    </row>
    <row r="117" spans="1:20" x14ac:dyDescent="0.3">
      <c r="A117" s="16">
        <v>111</v>
      </c>
      <c r="B117" s="4" t="s">
        <v>8</v>
      </c>
      <c r="C117" s="10">
        <v>0</v>
      </c>
      <c r="D117" s="10">
        <v>0</v>
      </c>
      <c r="E117" s="10">
        <v>0</v>
      </c>
      <c r="F117" s="10">
        <v>3</v>
      </c>
      <c r="G117" s="10">
        <v>1</v>
      </c>
      <c r="H117" s="10">
        <v>3</v>
      </c>
      <c r="I117" s="10">
        <v>0</v>
      </c>
      <c r="J117" s="10">
        <v>1</v>
      </c>
      <c r="K117" s="10">
        <v>0</v>
      </c>
      <c r="L117" s="10">
        <v>0</v>
      </c>
      <c r="M117" s="10">
        <v>1</v>
      </c>
      <c r="N117" s="10">
        <v>0</v>
      </c>
      <c r="O117" s="10">
        <v>0</v>
      </c>
      <c r="P117" s="10">
        <v>1</v>
      </c>
      <c r="Q117" s="10">
        <v>1</v>
      </c>
      <c r="R117" s="16">
        <v>2</v>
      </c>
      <c r="S117" s="16">
        <v>0</v>
      </c>
      <c r="T117" s="16">
        <v>2</v>
      </c>
    </row>
    <row r="118" spans="1:20" x14ac:dyDescent="0.3">
      <c r="A118" s="16">
        <v>112</v>
      </c>
      <c r="B118" s="4" t="s">
        <v>55</v>
      </c>
      <c r="C118" s="10">
        <v>0</v>
      </c>
      <c r="D118" s="10">
        <v>0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6">
        <v>0</v>
      </c>
      <c r="S118" s="16">
        <v>0</v>
      </c>
      <c r="T118" s="16">
        <v>0</v>
      </c>
    </row>
    <row r="119" spans="1:20" x14ac:dyDescent="0.3">
      <c r="A119" s="16">
        <v>113</v>
      </c>
      <c r="B119" s="4" t="s">
        <v>9</v>
      </c>
      <c r="C119" s="10">
        <v>0</v>
      </c>
      <c r="D119" s="10">
        <v>0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6">
        <v>0</v>
      </c>
      <c r="S119" s="16">
        <v>0</v>
      </c>
      <c r="T119" s="16">
        <v>0</v>
      </c>
    </row>
    <row r="120" spans="1:20" x14ac:dyDescent="0.3">
      <c r="A120" s="16">
        <v>114</v>
      </c>
      <c r="B120" s="11" t="s">
        <v>30</v>
      </c>
      <c r="C120" s="12">
        <f>SUM(C115:C119)</f>
        <v>11</v>
      </c>
      <c r="D120" s="12">
        <f t="shared" ref="D120:N120" si="30">SUM(D115:D119)</f>
        <v>7</v>
      </c>
      <c r="E120" s="12">
        <f t="shared" si="30"/>
        <v>10</v>
      </c>
      <c r="F120" s="12">
        <f t="shared" si="30"/>
        <v>10</v>
      </c>
      <c r="G120" s="12">
        <f t="shared" si="30"/>
        <v>6</v>
      </c>
      <c r="H120" s="12">
        <f t="shared" si="30"/>
        <v>8</v>
      </c>
      <c r="I120" s="12">
        <f t="shared" si="30"/>
        <v>11</v>
      </c>
      <c r="J120" s="12">
        <f t="shared" si="30"/>
        <v>23</v>
      </c>
      <c r="K120" s="12">
        <f t="shared" si="30"/>
        <v>14</v>
      </c>
      <c r="L120" s="12">
        <f t="shared" si="30"/>
        <v>12</v>
      </c>
      <c r="M120" s="12">
        <f t="shared" si="30"/>
        <v>8</v>
      </c>
      <c r="N120" s="12">
        <f t="shared" si="30"/>
        <v>20</v>
      </c>
      <c r="O120" s="12">
        <f>SUM(O115:O119)</f>
        <v>29</v>
      </c>
      <c r="P120" s="12">
        <f t="shared" ref="P120:Q120" si="31">SUM(P115:P119)</f>
        <v>22</v>
      </c>
      <c r="Q120" s="12">
        <f t="shared" si="31"/>
        <v>8</v>
      </c>
      <c r="R120" s="22">
        <f>SUM(R115:R119)</f>
        <v>12</v>
      </c>
      <c r="S120" s="22">
        <f t="shared" ref="S120:T120" si="32">SUM(S115:S119)</f>
        <v>15</v>
      </c>
      <c r="T120" s="22">
        <f t="shared" si="32"/>
        <v>12</v>
      </c>
    </row>
    <row r="121" spans="1:20" ht="28.8" x14ac:dyDescent="0.3">
      <c r="A121" s="16">
        <v>115</v>
      </c>
      <c r="B121" s="9" t="s">
        <v>78</v>
      </c>
      <c r="C121" s="56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8"/>
      <c r="O121" s="16"/>
      <c r="P121" s="16"/>
      <c r="Q121" s="16"/>
      <c r="R121" s="16"/>
      <c r="S121" s="16"/>
      <c r="T121" s="16"/>
    </row>
    <row r="122" spans="1:20" x14ac:dyDescent="0.3">
      <c r="A122" s="16">
        <v>116</v>
      </c>
      <c r="B122" s="4" t="s">
        <v>6</v>
      </c>
      <c r="C122" s="10" t="s">
        <v>70</v>
      </c>
      <c r="D122" s="10" t="s">
        <v>70</v>
      </c>
      <c r="E122" s="10" t="s">
        <v>70</v>
      </c>
      <c r="F122" s="31" t="s">
        <v>70</v>
      </c>
      <c r="G122" s="31" t="s">
        <v>70</v>
      </c>
      <c r="H122" s="31" t="s">
        <v>70</v>
      </c>
      <c r="I122" s="31" t="s">
        <v>70</v>
      </c>
      <c r="J122" s="31" t="s">
        <v>70</v>
      </c>
      <c r="K122" s="31" t="s">
        <v>70</v>
      </c>
      <c r="L122" s="31" t="s">
        <v>70</v>
      </c>
      <c r="M122" s="31" t="s">
        <v>70</v>
      </c>
      <c r="N122" s="31" t="s">
        <v>70</v>
      </c>
      <c r="O122" s="44" t="s">
        <v>70</v>
      </c>
      <c r="P122" s="44" t="s">
        <v>70</v>
      </c>
      <c r="Q122" s="44" t="s">
        <v>70</v>
      </c>
      <c r="R122" s="44" t="s">
        <v>70</v>
      </c>
      <c r="S122" s="44" t="s">
        <v>70</v>
      </c>
      <c r="T122" s="44" t="s">
        <v>70</v>
      </c>
    </row>
    <row r="123" spans="1:20" x14ac:dyDescent="0.3">
      <c r="A123" s="16">
        <v>117</v>
      </c>
      <c r="B123" s="4" t="s">
        <v>7</v>
      </c>
      <c r="C123" s="13">
        <v>2752</v>
      </c>
      <c r="D123" s="13">
        <v>2895</v>
      </c>
      <c r="E123" s="13">
        <v>2930</v>
      </c>
      <c r="F123" s="26">
        <v>2989</v>
      </c>
      <c r="G123" s="26">
        <v>3071</v>
      </c>
      <c r="H123" s="26">
        <v>3910</v>
      </c>
      <c r="I123" s="26">
        <v>2818</v>
      </c>
      <c r="J123" s="26">
        <v>3108</v>
      </c>
      <c r="K123" s="26">
        <v>3135</v>
      </c>
      <c r="L123" s="26">
        <v>3194</v>
      </c>
      <c r="M123" s="26">
        <v>3168</v>
      </c>
      <c r="N123" s="26">
        <v>3093</v>
      </c>
      <c r="O123" s="26">
        <v>3191</v>
      </c>
      <c r="P123" s="26">
        <v>3273</v>
      </c>
      <c r="Q123" s="26">
        <v>3348</v>
      </c>
      <c r="R123" s="26">
        <v>3309</v>
      </c>
      <c r="S123" s="26">
        <v>3458</v>
      </c>
      <c r="T123" s="26">
        <v>3240</v>
      </c>
    </row>
    <row r="124" spans="1:20" x14ac:dyDescent="0.3">
      <c r="A124" s="16">
        <v>118</v>
      </c>
      <c r="B124" s="4" t="s">
        <v>8</v>
      </c>
      <c r="C124" s="10" t="s">
        <v>70</v>
      </c>
      <c r="D124" s="10" t="s">
        <v>70</v>
      </c>
      <c r="E124" s="10" t="s">
        <v>70</v>
      </c>
      <c r="F124" s="31" t="s">
        <v>70</v>
      </c>
      <c r="G124" s="31" t="s">
        <v>70</v>
      </c>
      <c r="H124" s="31" t="s">
        <v>70</v>
      </c>
      <c r="I124" s="31" t="s">
        <v>70</v>
      </c>
      <c r="J124" s="31" t="s">
        <v>70</v>
      </c>
      <c r="K124" s="31" t="s">
        <v>70</v>
      </c>
      <c r="L124" s="31" t="s">
        <v>70</v>
      </c>
      <c r="M124" s="31" t="s">
        <v>70</v>
      </c>
      <c r="N124" s="31" t="s">
        <v>70</v>
      </c>
      <c r="O124" s="44" t="s">
        <v>70</v>
      </c>
      <c r="P124" s="44" t="s">
        <v>70</v>
      </c>
      <c r="Q124" s="44" t="s">
        <v>70</v>
      </c>
      <c r="R124" s="44" t="s">
        <v>70</v>
      </c>
      <c r="S124" s="44" t="s">
        <v>70</v>
      </c>
      <c r="T124" s="44" t="s">
        <v>70</v>
      </c>
    </row>
    <row r="125" spans="1:20" x14ac:dyDescent="0.3">
      <c r="A125" s="16">
        <v>119</v>
      </c>
      <c r="B125" s="4" t="s">
        <v>55</v>
      </c>
      <c r="C125" s="10" t="s">
        <v>70</v>
      </c>
      <c r="D125" s="10" t="s">
        <v>70</v>
      </c>
      <c r="E125" s="10" t="s">
        <v>70</v>
      </c>
      <c r="F125" s="31" t="s">
        <v>70</v>
      </c>
      <c r="G125" s="31" t="s">
        <v>70</v>
      </c>
      <c r="H125" s="31" t="s">
        <v>70</v>
      </c>
      <c r="I125" s="31" t="s">
        <v>70</v>
      </c>
      <c r="J125" s="31" t="s">
        <v>70</v>
      </c>
      <c r="K125" s="31" t="s">
        <v>70</v>
      </c>
      <c r="L125" s="31" t="s">
        <v>70</v>
      </c>
      <c r="M125" s="31" t="s">
        <v>70</v>
      </c>
      <c r="N125" s="31" t="s">
        <v>70</v>
      </c>
      <c r="O125" s="44" t="s">
        <v>70</v>
      </c>
      <c r="P125" s="44" t="s">
        <v>70</v>
      </c>
      <c r="Q125" s="44" t="s">
        <v>70</v>
      </c>
      <c r="R125" s="44" t="s">
        <v>70</v>
      </c>
      <c r="S125" s="44" t="s">
        <v>70</v>
      </c>
      <c r="T125" s="44" t="s">
        <v>70</v>
      </c>
    </row>
    <row r="126" spans="1:20" x14ac:dyDescent="0.3">
      <c r="A126" s="16">
        <v>120</v>
      </c>
      <c r="B126" s="4" t="s">
        <v>9</v>
      </c>
      <c r="C126" s="10" t="s">
        <v>70</v>
      </c>
      <c r="D126" s="10" t="s">
        <v>70</v>
      </c>
      <c r="E126" s="10" t="s">
        <v>70</v>
      </c>
      <c r="F126" s="31" t="s">
        <v>70</v>
      </c>
      <c r="G126" s="31" t="s">
        <v>70</v>
      </c>
      <c r="H126" s="31" t="s">
        <v>70</v>
      </c>
      <c r="I126" s="31" t="s">
        <v>70</v>
      </c>
      <c r="J126" s="31" t="s">
        <v>70</v>
      </c>
      <c r="K126" s="31" t="s">
        <v>70</v>
      </c>
      <c r="L126" s="31" t="s">
        <v>70</v>
      </c>
      <c r="M126" s="31" t="s">
        <v>70</v>
      </c>
      <c r="N126" s="31" t="s">
        <v>70</v>
      </c>
      <c r="O126" s="44" t="s">
        <v>70</v>
      </c>
      <c r="P126" s="44" t="s">
        <v>70</v>
      </c>
      <c r="Q126" s="44" t="s">
        <v>70</v>
      </c>
      <c r="R126" s="44" t="s">
        <v>70</v>
      </c>
      <c r="S126" s="44" t="s">
        <v>70</v>
      </c>
      <c r="T126" s="44" t="s">
        <v>70</v>
      </c>
    </row>
    <row r="127" spans="1:20" x14ac:dyDescent="0.3">
      <c r="A127" s="16">
        <v>121</v>
      </c>
      <c r="B127" s="11" t="s">
        <v>30</v>
      </c>
      <c r="C127" s="14">
        <f>SUM(C122:C126)</f>
        <v>2752</v>
      </c>
      <c r="D127" s="14">
        <f t="shared" ref="D127:T127" si="33">SUM(D122:D126)</f>
        <v>2895</v>
      </c>
      <c r="E127" s="14">
        <f t="shared" si="33"/>
        <v>2930</v>
      </c>
      <c r="F127" s="14">
        <f t="shared" si="33"/>
        <v>2989</v>
      </c>
      <c r="G127" s="14">
        <f t="shared" si="33"/>
        <v>3071</v>
      </c>
      <c r="H127" s="14">
        <f t="shared" si="33"/>
        <v>3910</v>
      </c>
      <c r="I127" s="14">
        <f t="shared" si="33"/>
        <v>2818</v>
      </c>
      <c r="J127" s="14">
        <f t="shared" si="33"/>
        <v>3108</v>
      </c>
      <c r="K127" s="14">
        <f t="shared" si="33"/>
        <v>3135</v>
      </c>
      <c r="L127" s="14">
        <f t="shared" si="33"/>
        <v>3194</v>
      </c>
      <c r="M127" s="14">
        <f t="shared" si="33"/>
        <v>3168</v>
      </c>
      <c r="N127" s="14">
        <f t="shared" si="33"/>
        <v>3093</v>
      </c>
      <c r="O127" s="14">
        <f t="shared" si="33"/>
        <v>3191</v>
      </c>
      <c r="P127" s="14">
        <f t="shared" si="33"/>
        <v>3273</v>
      </c>
      <c r="Q127" s="14">
        <f t="shared" si="33"/>
        <v>3348</v>
      </c>
      <c r="R127" s="14">
        <f t="shared" si="33"/>
        <v>3309</v>
      </c>
      <c r="S127" s="14">
        <f t="shared" si="33"/>
        <v>3458</v>
      </c>
      <c r="T127" s="14">
        <f t="shared" si="33"/>
        <v>3240</v>
      </c>
    </row>
    <row r="128" spans="1:20" ht="28.8" x14ac:dyDescent="0.3">
      <c r="A128" s="16">
        <v>122</v>
      </c>
      <c r="B128" s="9" t="s">
        <v>49</v>
      </c>
      <c r="C128" s="56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8"/>
      <c r="O128" s="16"/>
      <c r="P128" s="16"/>
      <c r="Q128" s="16"/>
      <c r="R128" s="16"/>
      <c r="S128" s="16"/>
      <c r="T128" s="16"/>
    </row>
    <row r="129" spans="1:20" x14ac:dyDescent="0.3">
      <c r="A129" s="16">
        <v>123</v>
      </c>
      <c r="B129" s="4" t="s">
        <v>6</v>
      </c>
      <c r="C129" s="10" t="s">
        <v>70</v>
      </c>
      <c r="D129" s="10" t="s">
        <v>70</v>
      </c>
      <c r="E129" s="10" t="s">
        <v>70</v>
      </c>
      <c r="F129" s="10" t="s">
        <v>70</v>
      </c>
      <c r="G129" s="10" t="s">
        <v>70</v>
      </c>
      <c r="H129" s="10" t="s">
        <v>70</v>
      </c>
      <c r="I129" s="16" t="s">
        <v>70</v>
      </c>
      <c r="J129" s="16" t="s">
        <v>70</v>
      </c>
      <c r="K129" s="16" t="s">
        <v>70</v>
      </c>
      <c r="L129" s="10" t="s">
        <v>70</v>
      </c>
      <c r="M129" s="10" t="s">
        <v>70</v>
      </c>
      <c r="N129" s="10" t="s">
        <v>70</v>
      </c>
      <c r="O129" s="44" t="s">
        <v>70</v>
      </c>
      <c r="P129" s="44" t="s">
        <v>70</v>
      </c>
      <c r="Q129" s="44" t="s">
        <v>70</v>
      </c>
      <c r="R129" s="44" t="s">
        <v>70</v>
      </c>
      <c r="S129" s="44" t="s">
        <v>70</v>
      </c>
      <c r="T129" s="44" t="s">
        <v>70</v>
      </c>
    </row>
    <row r="130" spans="1:20" x14ac:dyDescent="0.3">
      <c r="A130" s="16">
        <v>124</v>
      </c>
      <c r="B130" s="4" t="s">
        <v>7</v>
      </c>
      <c r="C130" s="10">
        <v>82</v>
      </c>
      <c r="D130" s="10">
        <v>89</v>
      </c>
      <c r="E130" s="10">
        <v>75</v>
      </c>
      <c r="F130" s="10">
        <v>112</v>
      </c>
      <c r="G130" s="10">
        <v>125</v>
      </c>
      <c r="H130" s="10">
        <v>782</v>
      </c>
      <c r="I130" s="16">
        <v>99</v>
      </c>
      <c r="J130" s="16">
        <v>96</v>
      </c>
      <c r="K130" s="16">
        <v>149</v>
      </c>
      <c r="L130" s="10">
        <v>157</v>
      </c>
      <c r="M130" s="10">
        <v>209</v>
      </c>
      <c r="N130" s="10">
        <v>168</v>
      </c>
      <c r="O130" s="26">
        <v>115</v>
      </c>
      <c r="P130" s="26">
        <v>98</v>
      </c>
      <c r="Q130" s="26">
        <v>85</v>
      </c>
      <c r="R130" s="26">
        <v>152</v>
      </c>
      <c r="S130" s="26">
        <v>110</v>
      </c>
      <c r="T130" s="26">
        <v>369</v>
      </c>
    </row>
    <row r="131" spans="1:20" x14ac:dyDescent="0.3">
      <c r="A131" s="16">
        <v>125</v>
      </c>
      <c r="B131" s="4" t="s">
        <v>8</v>
      </c>
      <c r="C131" s="10" t="s">
        <v>70</v>
      </c>
      <c r="D131" s="10" t="s">
        <v>70</v>
      </c>
      <c r="E131" s="10" t="s">
        <v>70</v>
      </c>
      <c r="F131" s="10" t="s">
        <v>70</v>
      </c>
      <c r="G131" s="10" t="s">
        <v>70</v>
      </c>
      <c r="H131" s="10" t="s">
        <v>70</v>
      </c>
      <c r="I131" s="16" t="s">
        <v>70</v>
      </c>
      <c r="J131" s="16" t="s">
        <v>70</v>
      </c>
      <c r="K131" s="16" t="s">
        <v>70</v>
      </c>
      <c r="L131" s="10" t="s">
        <v>70</v>
      </c>
      <c r="M131" s="10" t="s">
        <v>70</v>
      </c>
      <c r="N131" s="10" t="s">
        <v>70</v>
      </c>
      <c r="O131" s="44" t="s">
        <v>70</v>
      </c>
      <c r="P131" s="44" t="s">
        <v>70</v>
      </c>
      <c r="Q131" s="44" t="s">
        <v>70</v>
      </c>
      <c r="R131" s="44" t="s">
        <v>70</v>
      </c>
      <c r="S131" s="44" t="s">
        <v>70</v>
      </c>
      <c r="T131" s="44" t="s">
        <v>70</v>
      </c>
    </row>
    <row r="132" spans="1:20" x14ac:dyDescent="0.3">
      <c r="A132" s="16">
        <v>126</v>
      </c>
      <c r="B132" s="4" t="s">
        <v>55</v>
      </c>
      <c r="C132" s="10" t="s">
        <v>70</v>
      </c>
      <c r="D132" s="10" t="s">
        <v>70</v>
      </c>
      <c r="E132" s="10" t="s">
        <v>70</v>
      </c>
      <c r="F132" s="10" t="s">
        <v>70</v>
      </c>
      <c r="G132" s="10" t="s">
        <v>70</v>
      </c>
      <c r="H132" s="10" t="s">
        <v>70</v>
      </c>
      <c r="I132" s="16" t="s">
        <v>70</v>
      </c>
      <c r="J132" s="16" t="s">
        <v>70</v>
      </c>
      <c r="K132" s="16" t="s">
        <v>70</v>
      </c>
      <c r="L132" s="10" t="s">
        <v>70</v>
      </c>
      <c r="M132" s="10" t="s">
        <v>70</v>
      </c>
      <c r="N132" s="10" t="s">
        <v>70</v>
      </c>
      <c r="O132" s="44" t="s">
        <v>70</v>
      </c>
      <c r="P132" s="44" t="s">
        <v>70</v>
      </c>
      <c r="Q132" s="44" t="s">
        <v>70</v>
      </c>
      <c r="R132" s="44" t="s">
        <v>70</v>
      </c>
      <c r="S132" s="44" t="s">
        <v>70</v>
      </c>
      <c r="T132" s="44" t="s">
        <v>70</v>
      </c>
    </row>
    <row r="133" spans="1:20" x14ac:dyDescent="0.3">
      <c r="A133" s="16">
        <v>127</v>
      </c>
      <c r="B133" s="4" t="s">
        <v>9</v>
      </c>
      <c r="C133" s="10" t="s">
        <v>70</v>
      </c>
      <c r="D133" s="10" t="s">
        <v>70</v>
      </c>
      <c r="E133" s="10" t="s">
        <v>70</v>
      </c>
      <c r="F133" s="10" t="s">
        <v>70</v>
      </c>
      <c r="G133" s="10" t="s">
        <v>70</v>
      </c>
      <c r="H133" s="10" t="s">
        <v>70</v>
      </c>
      <c r="I133" s="16" t="s">
        <v>70</v>
      </c>
      <c r="J133" s="16" t="s">
        <v>70</v>
      </c>
      <c r="K133" s="16" t="s">
        <v>70</v>
      </c>
      <c r="L133" s="10" t="s">
        <v>70</v>
      </c>
      <c r="M133" s="10" t="s">
        <v>70</v>
      </c>
      <c r="N133" s="10" t="s">
        <v>70</v>
      </c>
      <c r="O133" s="44" t="s">
        <v>70</v>
      </c>
      <c r="P133" s="44" t="s">
        <v>70</v>
      </c>
      <c r="Q133" s="44" t="s">
        <v>70</v>
      </c>
      <c r="R133" s="44" t="s">
        <v>70</v>
      </c>
      <c r="S133" s="44" t="s">
        <v>70</v>
      </c>
      <c r="T133" s="44" t="s">
        <v>70</v>
      </c>
    </row>
    <row r="134" spans="1:20" x14ac:dyDescent="0.3">
      <c r="A134" s="16">
        <v>128</v>
      </c>
      <c r="B134" s="11" t="s">
        <v>30</v>
      </c>
      <c r="C134" s="12">
        <f>SUM(C129:C133)</f>
        <v>82</v>
      </c>
      <c r="D134" s="12">
        <f t="shared" ref="D134:T134" si="34">SUM(D129:D133)</f>
        <v>89</v>
      </c>
      <c r="E134" s="12">
        <f t="shared" si="34"/>
        <v>75</v>
      </c>
      <c r="F134" s="12">
        <f t="shared" si="34"/>
        <v>112</v>
      </c>
      <c r="G134" s="12">
        <f t="shared" si="34"/>
        <v>125</v>
      </c>
      <c r="H134" s="12">
        <f t="shared" si="34"/>
        <v>782</v>
      </c>
      <c r="I134" s="12">
        <f t="shared" si="34"/>
        <v>99</v>
      </c>
      <c r="J134" s="12">
        <f t="shared" si="34"/>
        <v>96</v>
      </c>
      <c r="K134" s="12">
        <f t="shared" si="34"/>
        <v>149</v>
      </c>
      <c r="L134" s="12">
        <f t="shared" si="34"/>
        <v>157</v>
      </c>
      <c r="M134" s="12">
        <f t="shared" si="34"/>
        <v>209</v>
      </c>
      <c r="N134" s="12">
        <f t="shared" si="34"/>
        <v>168</v>
      </c>
      <c r="O134" s="14">
        <f t="shared" si="34"/>
        <v>115</v>
      </c>
      <c r="P134" s="14">
        <f t="shared" si="34"/>
        <v>98</v>
      </c>
      <c r="Q134" s="14">
        <f t="shared" si="34"/>
        <v>85</v>
      </c>
      <c r="R134" s="14">
        <f t="shared" si="34"/>
        <v>152</v>
      </c>
      <c r="S134" s="14">
        <f t="shared" si="34"/>
        <v>110</v>
      </c>
      <c r="T134" s="14">
        <f t="shared" si="34"/>
        <v>369</v>
      </c>
    </row>
    <row r="135" spans="1:20" ht="28.8" x14ac:dyDescent="0.3">
      <c r="A135" s="16">
        <v>129</v>
      </c>
      <c r="B135" s="9" t="s">
        <v>69</v>
      </c>
      <c r="C135" s="56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8"/>
      <c r="O135" s="16"/>
      <c r="P135" s="16"/>
      <c r="Q135" s="16"/>
      <c r="R135" s="16"/>
      <c r="S135" s="16"/>
      <c r="T135" s="16"/>
    </row>
    <row r="136" spans="1:20" x14ac:dyDescent="0.3">
      <c r="A136" s="16">
        <v>130</v>
      </c>
      <c r="B136" s="4" t="s">
        <v>6</v>
      </c>
      <c r="C136" s="10" t="s">
        <v>70</v>
      </c>
      <c r="D136" s="10" t="s">
        <v>70</v>
      </c>
      <c r="E136" s="10" t="s">
        <v>70</v>
      </c>
      <c r="F136" s="10" t="s">
        <v>70</v>
      </c>
      <c r="G136" s="10" t="s">
        <v>70</v>
      </c>
      <c r="H136" s="10" t="s">
        <v>70</v>
      </c>
      <c r="I136" s="16" t="s">
        <v>70</v>
      </c>
      <c r="J136" s="16" t="s">
        <v>70</v>
      </c>
      <c r="K136" s="16" t="s">
        <v>70</v>
      </c>
      <c r="L136" s="10" t="s">
        <v>70</v>
      </c>
      <c r="M136" s="10" t="s">
        <v>70</v>
      </c>
      <c r="N136" s="10" t="s">
        <v>70</v>
      </c>
      <c r="O136" s="44" t="s">
        <v>70</v>
      </c>
      <c r="P136" s="44" t="s">
        <v>70</v>
      </c>
      <c r="Q136" s="44" t="s">
        <v>70</v>
      </c>
      <c r="R136" s="44" t="s">
        <v>70</v>
      </c>
      <c r="S136" s="44" t="s">
        <v>70</v>
      </c>
      <c r="T136" s="44" t="s">
        <v>70</v>
      </c>
    </row>
    <row r="137" spans="1:20" x14ac:dyDescent="0.3">
      <c r="A137" s="16">
        <v>131</v>
      </c>
      <c r="B137" s="4" t="s">
        <v>7</v>
      </c>
      <c r="C137" s="10">
        <v>81</v>
      </c>
      <c r="D137" s="10">
        <v>232</v>
      </c>
      <c r="E137" s="10">
        <v>89</v>
      </c>
      <c r="F137" s="10">
        <v>171</v>
      </c>
      <c r="G137" s="10">
        <v>207</v>
      </c>
      <c r="H137" s="10">
        <v>246</v>
      </c>
      <c r="I137" s="16">
        <v>301</v>
      </c>
      <c r="J137" s="16">
        <v>384</v>
      </c>
      <c r="K137" s="16">
        <v>179</v>
      </c>
      <c r="L137" s="10">
        <v>216</v>
      </c>
      <c r="M137" s="10">
        <v>165</v>
      </c>
      <c r="N137" s="10">
        <v>110</v>
      </c>
      <c r="O137" s="26">
        <v>214</v>
      </c>
      <c r="P137" s="26">
        <v>180</v>
      </c>
      <c r="Q137" s="26">
        <v>160</v>
      </c>
      <c r="R137" s="26">
        <v>113</v>
      </c>
      <c r="S137" s="26">
        <v>259</v>
      </c>
      <c r="T137" s="26">
        <v>151</v>
      </c>
    </row>
    <row r="138" spans="1:20" x14ac:dyDescent="0.3">
      <c r="A138" s="16">
        <v>132</v>
      </c>
      <c r="B138" s="4" t="s">
        <v>8</v>
      </c>
      <c r="C138" s="10" t="s">
        <v>70</v>
      </c>
      <c r="D138" s="10" t="s">
        <v>70</v>
      </c>
      <c r="E138" s="10" t="s">
        <v>70</v>
      </c>
      <c r="F138" s="10" t="s">
        <v>70</v>
      </c>
      <c r="G138" s="10" t="s">
        <v>70</v>
      </c>
      <c r="H138" s="10" t="s">
        <v>70</v>
      </c>
      <c r="I138" s="16" t="s">
        <v>70</v>
      </c>
      <c r="J138" s="16" t="s">
        <v>70</v>
      </c>
      <c r="K138" s="16" t="s">
        <v>70</v>
      </c>
      <c r="L138" s="10" t="s">
        <v>70</v>
      </c>
      <c r="M138" s="10" t="s">
        <v>70</v>
      </c>
      <c r="N138" s="10" t="s">
        <v>70</v>
      </c>
      <c r="O138" s="44" t="s">
        <v>70</v>
      </c>
      <c r="P138" s="44" t="s">
        <v>70</v>
      </c>
      <c r="Q138" s="44" t="s">
        <v>70</v>
      </c>
      <c r="R138" s="44" t="s">
        <v>70</v>
      </c>
      <c r="S138" s="44" t="s">
        <v>70</v>
      </c>
      <c r="T138" s="44" t="s">
        <v>70</v>
      </c>
    </row>
    <row r="139" spans="1:20" x14ac:dyDescent="0.3">
      <c r="A139" s="16">
        <v>133</v>
      </c>
      <c r="B139" s="4" t="s">
        <v>55</v>
      </c>
      <c r="C139" s="10" t="s">
        <v>70</v>
      </c>
      <c r="D139" s="10" t="s">
        <v>70</v>
      </c>
      <c r="E139" s="10" t="s">
        <v>70</v>
      </c>
      <c r="F139" s="10" t="s">
        <v>70</v>
      </c>
      <c r="G139" s="10" t="s">
        <v>70</v>
      </c>
      <c r="H139" s="10" t="s">
        <v>70</v>
      </c>
      <c r="I139" s="16" t="s">
        <v>70</v>
      </c>
      <c r="J139" s="16" t="s">
        <v>70</v>
      </c>
      <c r="K139" s="16" t="s">
        <v>70</v>
      </c>
      <c r="L139" s="10" t="s">
        <v>70</v>
      </c>
      <c r="M139" s="10" t="s">
        <v>70</v>
      </c>
      <c r="N139" s="10" t="s">
        <v>70</v>
      </c>
      <c r="O139" s="44" t="s">
        <v>70</v>
      </c>
      <c r="P139" s="44" t="s">
        <v>70</v>
      </c>
      <c r="Q139" s="44" t="s">
        <v>70</v>
      </c>
      <c r="R139" s="44" t="s">
        <v>70</v>
      </c>
      <c r="S139" s="44" t="s">
        <v>70</v>
      </c>
      <c r="T139" s="44" t="s">
        <v>70</v>
      </c>
    </row>
    <row r="140" spans="1:20" x14ac:dyDescent="0.3">
      <c r="A140" s="16">
        <v>134</v>
      </c>
      <c r="B140" s="4" t="s">
        <v>9</v>
      </c>
      <c r="C140" s="10" t="s">
        <v>70</v>
      </c>
      <c r="D140" s="10" t="s">
        <v>70</v>
      </c>
      <c r="E140" s="10" t="s">
        <v>70</v>
      </c>
      <c r="F140" s="10" t="s">
        <v>70</v>
      </c>
      <c r="G140" s="10" t="s">
        <v>70</v>
      </c>
      <c r="H140" s="10" t="s">
        <v>70</v>
      </c>
      <c r="I140" s="16" t="s">
        <v>70</v>
      </c>
      <c r="J140" s="16" t="s">
        <v>70</v>
      </c>
      <c r="K140" s="16" t="s">
        <v>70</v>
      </c>
      <c r="L140" s="10" t="s">
        <v>70</v>
      </c>
      <c r="M140" s="10" t="s">
        <v>70</v>
      </c>
      <c r="N140" s="10" t="s">
        <v>70</v>
      </c>
      <c r="O140" s="44" t="s">
        <v>70</v>
      </c>
      <c r="P140" s="44" t="s">
        <v>70</v>
      </c>
      <c r="Q140" s="44" t="s">
        <v>70</v>
      </c>
      <c r="R140" s="44" t="s">
        <v>70</v>
      </c>
      <c r="S140" s="44" t="s">
        <v>70</v>
      </c>
      <c r="T140" s="44" t="s">
        <v>70</v>
      </c>
    </row>
    <row r="141" spans="1:20" x14ac:dyDescent="0.3">
      <c r="A141" s="16">
        <v>135</v>
      </c>
      <c r="B141" s="11" t="s">
        <v>30</v>
      </c>
      <c r="C141" s="12">
        <f>SUM(C136:C140)</f>
        <v>81</v>
      </c>
      <c r="D141" s="12">
        <f t="shared" ref="D141:T141" si="35">SUM(D136:D140)</f>
        <v>232</v>
      </c>
      <c r="E141" s="12">
        <f t="shared" si="35"/>
        <v>89</v>
      </c>
      <c r="F141" s="12">
        <f t="shared" si="35"/>
        <v>171</v>
      </c>
      <c r="G141" s="12">
        <f t="shared" si="35"/>
        <v>207</v>
      </c>
      <c r="H141" s="12">
        <f t="shared" si="35"/>
        <v>246</v>
      </c>
      <c r="I141" s="12">
        <f t="shared" si="35"/>
        <v>301</v>
      </c>
      <c r="J141" s="12">
        <f t="shared" si="35"/>
        <v>384</v>
      </c>
      <c r="K141" s="12">
        <f t="shared" si="35"/>
        <v>179</v>
      </c>
      <c r="L141" s="12">
        <f t="shared" si="35"/>
        <v>216</v>
      </c>
      <c r="M141" s="12">
        <f t="shared" si="35"/>
        <v>165</v>
      </c>
      <c r="N141" s="12">
        <f t="shared" si="35"/>
        <v>110</v>
      </c>
      <c r="O141" s="14">
        <f t="shared" si="35"/>
        <v>214</v>
      </c>
      <c r="P141" s="14">
        <f t="shared" si="35"/>
        <v>180</v>
      </c>
      <c r="Q141" s="14">
        <f t="shared" si="35"/>
        <v>160</v>
      </c>
      <c r="R141" s="14">
        <f t="shared" si="35"/>
        <v>113</v>
      </c>
      <c r="S141" s="14">
        <f t="shared" si="35"/>
        <v>259</v>
      </c>
      <c r="T141" s="14">
        <f t="shared" si="35"/>
        <v>151</v>
      </c>
    </row>
    <row r="142" spans="1:20" ht="28.8" x14ac:dyDescent="0.3">
      <c r="A142" s="16">
        <v>136</v>
      </c>
      <c r="B142" s="9" t="s">
        <v>64</v>
      </c>
      <c r="C142" s="56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8"/>
      <c r="O142" s="16"/>
      <c r="P142" s="16"/>
      <c r="Q142" s="16"/>
      <c r="R142" s="16"/>
      <c r="S142" s="16"/>
      <c r="T142" s="16"/>
    </row>
    <row r="143" spans="1:20" x14ac:dyDescent="0.3">
      <c r="A143" s="16">
        <v>137</v>
      </c>
      <c r="B143" s="4" t="s">
        <v>6</v>
      </c>
      <c r="C143" s="15" t="s">
        <v>70</v>
      </c>
      <c r="D143" s="15" t="s">
        <v>70</v>
      </c>
      <c r="E143" s="15" t="s">
        <v>70</v>
      </c>
      <c r="F143" s="15" t="s">
        <v>70</v>
      </c>
      <c r="G143" s="15" t="s">
        <v>70</v>
      </c>
      <c r="H143" s="15" t="s">
        <v>70</v>
      </c>
      <c r="I143" s="15" t="s">
        <v>70</v>
      </c>
      <c r="J143" s="15" t="s">
        <v>70</v>
      </c>
      <c r="K143" s="15" t="s">
        <v>70</v>
      </c>
      <c r="L143" s="15" t="s">
        <v>70</v>
      </c>
      <c r="M143" s="15" t="s">
        <v>70</v>
      </c>
      <c r="N143" s="15" t="s">
        <v>70</v>
      </c>
      <c r="O143" s="15" t="s">
        <v>70</v>
      </c>
      <c r="P143" s="15" t="s">
        <v>70</v>
      </c>
      <c r="Q143" s="15" t="s">
        <v>70</v>
      </c>
      <c r="R143" s="15" t="s">
        <v>70</v>
      </c>
      <c r="S143" s="15" t="s">
        <v>70</v>
      </c>
      <c r="T143" s="15" t="s">
        <v>70</v>
      </c>
    </row>
    <row r="144" spans="1:20" x14ac:dyDescent="0.3">
      <c r="A144" s="16">
        <v>138</v>
      </c>
      <c r="B144" s="4" t="s">
        <v>7</v>
      </c>
      <c r="C144" s="13">
        <v>6</v>
      </c>
      <c r="D144" s="13">
        <v>3</v>
      </c>
      <c r="E144" s="13">
        <v>8</v>
      </c>
      <c r="F144" s="13">
        <v>5</v>
      </c>
      <c r="G144" s="13">
        <v>7</v>
      </c>
      <c r="H144" s="13">
        <v>7</v>
      </c>
      <c r="I144" s="13">
        <v>15</v>
      </c>
      <c r="J144" s="13">
        <v>14</v>
      </c>
      <c r="K144" s="13">
        <v>14</v>
      </c>
      <c r="L144" s="13">
        <v>18</v>
      </c>
      <c r="M144" s="13">
        <v>22</v>
      </c>
      <c r="N144" s="13">
        <v>96</v>
      </c>
      <c r="O144" s="16">
        <v>9</v>
      </c>
      <c r="P144" s="16">
        <v>2</v>
      </c>
      <c r="Q144" s="16">
        <v>8</v>
      </c>
      <c r="R144" s="16">
        <v>11</v>
      </c>
      <c r="S144" s="16">
        <v>14</v>
      </c>
      <c r="T144" s="16">
        <v>16</v>
      </c>
    </row>
    <row r="145" spans="1:20" x14ac:dyDescent="0.3">
      <c r="A145" s="16">
        <v>139</v>
      </c>
      <c r="B145" s="4" t="s">
        <v>74</v>
      </c>
      <c r="C145" s="13">
        <v>1</v>
      </c>
      <c r="D145" s="13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2</v>
      </c>
      <c r="J145" s="13">
        <v>0</v>
      </c>
      <c r="K145" s="13">
        <v>3</v>
      </c>
      <c r="L145" s="13">
        <v>0</v>
      </c>
      <c r="M145" s="13">
        <v>0</v>
      </c>
      <c r="N145" s="13">
        <v>0</v>
      </c>
      <c r="O145" s="16">
        <v>0</v>
      </c>
      <c r="P145" s="16">
        <v>0</v>
      </c>
      <c r="Q145" s="16">
        <v>0</v>
      </c>
      <c r="R145" s="16">
        <v>0</v>
      </c>
      <c r="S145" s="16">
        <v>0</v>
      </c>
      <c r="T145" s="16">
        <v>0</v>
      </c>
    </row>
    <row r="146" spans="1:20" x14ac:dyDescent="0.3">
      <c r="A146" s="16">
        <v>140</v>
      </c>
      <c r="B146" s="4" t="s">
        <v>55</v>
      </c>
      <c r="C146" s="15" t="s">
        <v>70</v>
      </c>
      <c r="D146" s="15" t="s">
        <v>70</v>
      </c>
      <c r="E146" s="15" t="s">
        <v>70</v>
      </c>
      <c r="F146" s="15" t="s">
        <v>70</v>
      </c>
      <c r="G146" s="15" t="s">
        <v>70</v>
      </c>
      <c r="H146" s="15" t="s">
        <v>70</v>
      </c>
      <c r="I146" s="15" t="s">
        <v>70</v>
      </c>
      <c r="J146" s="15" t="s">
        <v>70</v>
      </c>
      <c r="K146" s="15" t="s">
        <v>70</v>
      </c>
      <c r="L146" s="15" t="s">
        <v>70</v>
      </c>
      <c r="M146" s="15" t="s">
        <v>70</v>
      </c>
      <c r="N146" s="15" t="s">
        <v>70</v>
      </c>
      <c r="O146" s="15" t="s">
        <v>70</v>
      </c>
      <c r="P146" s="15" t="s">
        <v>70</v>
      </c>
      <c r="Q146" s="15" t="s">
        <v>70</v>
      </c>
      <c r="R146" s="15" t="s">
        <v>70</v>
      </c>
      <c r="S146" s="15" t="s">
        <v>70</v>
      </c>
      <c r="T146" s="15" t="s">
        <v>70</v>
      </c>
    </row>
    <row r="147" spans="1:20" x14ac:dyDescent="0.3">
      <c r="A147" s="16">
        <v>141</v>
      </c>
      <c r="B147" s="4" t="s">
        <v>9</v>
      </c>
      <c r="C147" s="15" t="s">
        <v>70</v>
      </c>
      <c r="D147" s="15" t="s">
        <v>70</v>
      </c>
      <c r="E147" s="15" t="s">
        <v>70</v>
      </c>
      <c r="F147" s="15" t="s">
        <v>70</v>
      </c>
      <c r="G147" s="15" t="s">
        <v>70</v>
      </c>
      <c r="H147" s="15" t="s">
        <v>70</v>
      </c>
      <c r="I147" s="15" t="s">
        <v>70</v>
      </c>
      <c r="J147" s="15" t="s">
        <v>70</v>
      </c>
      <c r="K147" s="15" t="s">
        <v>70</v>
      </c>
      <c r="L147" s="15" t="s">
        <v>70</v>
      </c>
      <c r="M147" s="15" t="s">
        <v>70</v>
      </c>
      <c r="N147" s="15" t="s">
        <v>70</v>
      </c>
      <c r="O147" s="15" t="s">
        <v>70</v>
      </c>
      <c r="P147" s="15" t="s">
        <v>70</v>
      </c>
      <c r="Q147" s="15" t="s">
        <v>70</v>
      </c>
      <c r="R147" s="15" t="s">
        <v>70</v>
      </c>
      <c r="S147" s="15" t="s">
        <v>70</v>
      </c>
      <c r="T147" s="15" t="s">
        <v>70</v>
      </c>
    </row>
    <row r="148" spans="1:20" x14ac:dyDescent="0.3">
      <c r="A148" s="16">
        <v>142</v>
      </c>
      <c r="B148" s="11" t="s">
        <v>30</v>
      </c>
      <c r="C148" s="14">
        <f>SUM(C143:C147)</f>
        <v>7</v>
      </c>
      <c r="D148" s="14">
        <f t="shared" ref="D148:N148" si="36">SUM(D143:D147)</f>
        <v>3</v>
      </c>
      <c r="E148" s="14">
        <f t="shared" si="36"/>
        <v>8</v>
      </c>
      <c r="F148" s="14">
        <f t="shared" si="36"/>
        <v>5</v>
      </c>
      <c r="G148" s="14">
        <f t="shared" si="36"/>
        <v>7</v>
      </c>
      <c r="H148" s="14">
        <f t="shared" si="36"/>
        <v>7</v>
      </c>
      <c r="I148" s="14">
        <f t="shared" si="36"/>
        <v>17</v>
      </c>
      <c r="J148" s="14">
        <f t="shared" si="36"/>
        <v>14</v>
      </c>
      <c r="K148" s="14">
        <f t="shared" si="36"/>
        <v>17</v>
      </c>
      <c r="L148" s="14">
        <f t="shared" si="36"/>
        <v>18</v>
      </c>
      <c r="M148" s="14">
        <f t="shared" si="36"/>
        <v>22</v>
      </c>
      <c r="N148" s="14">
        <f t="shared" si="36"/>
        <v>96</v>
      </c>
      <c r="O148" s="22">
        <f>SUM(O144:O147)</f>
        <v>9</v>
      </c>
      <c r="P148" s="22">
        <f t="shared" ref="P148:T148" si="37">SUM(P144:P147)</f>
        <v>2</v>
      </c>
      <c r="Q148" s="22">
        <f t="shared" si="37"/>
        <v>8</v>
      </c>
      <c r="R148" s="22">
        <f t="shared" si="37"/>
        <v>11</v>
      </c>
      <c r="S148" s="22">
        <f t="shared" si="37"/>
        <v>14</v>
      </c>
      <c r="T148" s="22">
        <f t="shared" si="37"/>
        <v>16</v>
      </c>
    </row>
    <row r="149" spans="1:20" ht="28.8" x14ac:dyDescent="0.3">
      <c r="A149" s="16">
        <v>143</v>
      </c>
      <c r="B149" s="9" t="s">
        <v>65</v>
      </c>
      <c r="C149" s="56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8"/>
      <c r="O149" s="16"/>
      <c r="P149" s="16"/>
      <c r="Q149" s="16"/>
      <c r="R149" s="16"/>
      <c r="S149" s="16"/>
      <c r="T149" s="16"/>
    </row>
    <row r="150" spans="1:20" x14ac:dyDescent="0.3">
      <c r="A150" s="16">
        <v>144</v>
      </c>
      <c r="B150" s="4" t="s">
        <v>6</v>
      </c>
      <c r="C150" s="15" t="s">
        <v>70</v>
      </c>
      <c r="D150" s="15" t="s">
        <v>70</v>
      </c>
      <c r="E150" s="15" t="s">
        <v>70</v>
      </c>
      <c r="F150" s="15" t="s">
        <v>70</v>
      </c>
      <c r="G150" s="15" t="s">
        <v>70</v>
      </c>
      <c r="H150" s="15" t="s">
        <v>70</v>
      </c>
      <c r="I150" s="15" t="s">
        <v>70</v>
      </c>
      <c r="J150" s="15" t="s">
        <v>70</v>
      </c>
      <c r="K150" s="15" t="s">
        <v>70</v>
      </c>
      <c r="L150" s="15" t="s">
        <v>70</v>
      </c>
      <c r="M150" s="15" t="s">
        <v>70</v>
      </c>
      <c r="N150" s="15" t="s">
        <v>70</v>
      </c>
      <c r="O150" s="15" t="s">
        <v>70</v>
      </c>
      <c r="P150" s="15" t="s">
        <v>70</v>
      </c>
      <c r="Q150" s="15" t="s">
        <v>70</v>
      </c>
      <c r="R150" s="15" t="s">
        <v>70</v>
      </c>
      <c r="S150" s="15" t="s">
        <v>70</v>
      </c>
      <c r="T150" s="15" t="s">
        <v>70</v>
      </c>
    </row>
    <row r="151" spans="1:20" x14ac:dyDescent="0.3">
      <c r="A151" s="16">
        <v>145</v>
      </c>
      <c r="B151" s="4" t="s">
        <v>7</v>
      </c>
      <c r="C151" s="13">
        <v>21</v>
      </c>
      <c r="D151" s="13">
        <v>28</v>
      </c>
      <c r="E151" s="13">
        <v>42</v>
      </c>
      <c r="F151" s="13">
        <v>102</v>
      </c>
      <c r="G151" s="13">
        <v>104</v>
      </c>
      <c r="H151" s="13">
        <v>146</v>
      </c>
      <c r="I151" s="13">
        <v>160</v>
      </c>
      <c r="J151" s="13">
        <v>403</v>
      </c>
      <c r="K151" s="13">
        <v>199</v>
      </c>
      <c r="L151" s="13">
        <v>142</v>
      </c>
      <c r="M151" s="13">
        <v>62</v>
      </c>
      <c r="N151" s="13">
        <v>50</v>
      </c>
      <c r="O151" s="16">
        <v>59</v>
      </c>
      <c r="P151" s="16">
        <v>80</v>
      </c>
      <c r="Q151" s="16">
        <v>89</v>
      </c>
      <c r="R151" s="16">
        <v>146</v>
      </c>
      <c r="S151" s="16">
        <v>278</v>
      </c>
      <c r="T151" s="16">
        <v>175</v>
      </c>
    </row>
    <row r="152" spans="1:20" x14ac:dyDescent="0.3">
      <c r="A152" s="16">
        <v>146</v>
      </c>
      <c r="B152" s="4" t="s">
        <v>74</v>
      </c>
      <c r="C152" s="13">
        <v>5</v>
      </c>
      <c r="D152" s="13">
        <v>0</v>
      </c>
      <c r="E152" s="13">
        <v>2</v>
      </c>
      <c r="F152" s="13">
        <v>0</v>
      </c>
      <c r="G152" s="13">
        <v>3</v>
      </c>
      <c r="H152" s="13">
        <v>1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6">
        <v>0</v>
      </c>
      <c r="P152" s="16">
        <v>0</v>
      </c>
      <c r="Q152" s="16">
        <v>0</v>
      </c>
      <c r="R152" s="16">
        <v>0</v>
      </c>
      <c r="S152" s="16">
        <v>0</v>
      </c>
      <c r="T152" s="16">
        <v>0</v>
      </c>
    </row>
    <row r="153" spans="1:20" x14ac:dyDescent="0.3">
      <c r="A153" s="16">
        <v>147</v>
      </c>
      <c r="B153" s="4" t="s">
        <v>55</v>
      </c>
      <c r="C153" s="15" t="s">
        <v>70</v>
      </c>
      <c r="D153" s="15" t="s">
        <v>70</v>
      </c>
      <c r="E153" s="15" t="s">
        <v>70</v>
      </c>
      <c r="F153" s="15" t="s">
        <v>70</v>
      </c>
      <c r="G153" s="15" t="s">
        <v>70</v>
      </c>
      <c r="H153" s="15" t="s">
        <v>70</v>
      </c>
      <c r="I153" s="15" t="s">
        <v>70</v>
      </c>
      <c r="J153" s="15" t="s">
        <v>70</v>
      </c>
      <c r="K153" s="15" t="s">
        <v>70</v>
      </c>
      <c r="L153" s="15" t="s">
        <v>70</v>
      </c>
      <c r="M153" s="15" t="s">
        <v>70</v>
      </c>
      <c r="N153" s="15" t="s">
        <v>70</v>
      </c>
      <c r="O153" s="15" t="s">
        <v>70</v>
      </c>
      <c r="P153" s="15" t="s">
        <v>70</v>
      </c>
      <c r="Q153" s="15" t="s">
        <v>70</v>
      </c>
      <c r="R153" s="15" t="s">
        <v>70</v>
      </c>
      <c r="S153" s="15" t="s">
        <v>70</v>
      </c>
      <c r="T153" s="15" t="s">
        <v>70</v>
      </c>
    </row>
    <row r="154" spans="1:20" x14ac:dyDescent="0.3">
      <c r="A154" s="16">
        <v>148</v>
      </c>
      <c r="B154" s="4" t="s">
        <v>9</v>
      </c>
      <c r="C154" s="15" t="s">
        <v>70</v>
      </c>
      <c r="D154" s="15" t="s">
        <v>70</v>
      </c>
      <c r="E154" s="15" t="s">
        <v>70</v>
      </c>
      <c r="F154" s="15" t="s">
        <v>70</v>
      </c>
      <c r="G154" s="15" t="s">
        <v>70</v>
      </c>
      <c r="H154" s="15" t="s">
        <v>70</v>
      </c>
      <c r="I154" s="15" t="s">
        <v>70</v>
      </c>
      <c r="J154" s="15" t="s">
        <v>70</v>
      </c>
      <c r="K154" s="15" t="s">
        <v>70</v>
      </c>
      <c r="L154" s="15" t="s">
        <v>70</v>
      </c>
      <c r="M154" s="15" t="s">
        <v>70</v>
      </c>
      <c r="N154" s="15" t="s">
        <v>70</v>
      </c>
      <c r="O154" s="15" t="s">
        <v>70</v>
      </c>
      <c r="P154" s="15" t="s">
        <v>70</v>
      </c>
      <c r="Q154" s="15" t="s">
        <v>70</v>
      </c>
      <c r="R154" s="15" t="s">
        <v>70</v>
      </c>
      <c r="S154" s="15" t="s">
        <v>70</v>
      </c>
      <c r="T154" s="15" t="s">
        <v>70</v>
      </c>
    </row>
    <row r="155" spans="1:20" x14ac:dyDescent="0.3">
      <c r="A155" s="16">
        <v>149</v>
      </c>
      <c r="B155" s="11" t="s">
        <v>30</v>
      </c>
      <c r="C155" s="14">
        <f>SUM(C150:C154)</f>
        <v>26</v>
      </c>
      <c r="D155" s="14">
        <f t="shared" ref="D155:N155" si="38">SUM(D150:D154)</f>
        <v>28</v>
      </c>
      <c r="E155" s="14">
        <f t="shared" si="38"/>
        <v>44</v>
      </c>
      <c r="F155" s="14">
        <f t="shared" si="38"/>
        <v>102</v>
      </c>
      <c r="G155" s="14">
        <f t="shared" si="38"/>
        <v>107</v>
      </c>
      <c r="H155" s="14">
        <f t="shared" si="38"/>
        <v>147</v>
      </c>
      <c r="I155" s="14">
        <f t="shared" si="38"/>
        <v>160</v>
      </c>
      <c r="J155" s="14">
        <f t="shared" si="38"/>
        <v>403</v>
      </c>
      <c r="K155" s="14">
        <f t="shared" si="38"/>
        <v>199</v>
      </c>
      <c r="L155" s="14">
        <f t="shared" si="38"/>
        <v>142</v>
      </c>
      <c r="M155" s="14">
        <f t="shared" si="38"/>
        <v>62</v>
      </c>
      <c r="N155" s="14">
        <f t="shared" si="38"/>
        <v>50</v>
      </c>
      <c r="O155" s="22">
        <f>SUM(O151:O154)</f>
        <v>59</v>
      </c>
      <c r="P155" s="22">
        <f t="shared" ref="P155:T155" si="39">SUM(P151:P154)</f>
        <v>80</v>
      </c>
      <c r="Q155" s="22">
        <f t="shared" si="39"/>
        <v>89</v>
      </c>
      <c r="R155" s="22">
        <f t="shared" si="39"/>
        <v>146</v>
      </c>
      <c r="S155" s="22">
        <f t="shared" si="39"/>
        <v>278</v>
      </c>
      <c r="T155" s="22">
        <f t="shared" si="39"/>
        <v>175</v>
      </c>
    </row>
    <row r="156" spans="1:20" ht="28.8" x14ac:dyDescent="0.3">
      <c r="A156" s="16">
        <v>150</v>
      </c>
      <c r="B156" s="9" t="s">
        <v>66</v>
      </c>
      <c r="C156" s="56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8"/>
      <c r="O156" s="16"/>
      <c r="P156" s="16"/>
      <c r="Q156" s="16"/>
      <c r="R156" s="16"/>
      <c r="S156" s="16"/>
      <c r="T156" s="16"/>
    </row>
    <row r="157" spans="1:20" x14ac:dyDescent="0.3">
      <c r="A157" s="16">
        <v>151</v>
      </c>
      <c r="B157" s="4" t="s">
        <v>6</v>
      </c>
      <c r="C157" s="15" t="s">
        <v>70</v>
      </c>
      <c r="D157" s="15" t="s">
        <v>70</v>
      </c>
      <c r="E157" s="15" t="s">
        <v>70</v>
      </c>
      <c r="F157" s="15" t="s">
        <v>70</v>
      </c>
      <c r="G157" s="15" t="s">
        <v>70</v>
      </c>
      <c r="H157" s="15" t="s">
        <v>70</v>
      </c>
      <c r="I157" s="15" t="s">
        <v>70</v>
      </c>
      <c r="J157" s="15" t="s">
        <v>70</v>
      </c>
      <c r="K157" s="15" t="s">
        <v>70</v>
      </c>
      <c r="L157" s="15" t="s">
        <v>70</v>
      </c>
      <c r="M157" s="15" t="s">
        <v>70</v>
      </c>
      <c r="N157" s="15" t="s">
        <v>70</v>
      </c>
      <c r="O157" s="15" t="s">
        <v>70</v>
      </c>
      <c r="P157" s="15" t="s">
        <v>70</v>
      </c>
      <c r="Q157" s="15" t="s">
        <v>70</v>
      </c>
      <c r="R157" s="15" t="s">
        <v>70</v>
      </c>
      <c r="S157" s="15" t="s">
        <v>70</v>
      </c>
      <c r="T157" s="15" t="s">
        <v>70</v>
      </c>
    </row>
    <row r="158" spans="1:20" x14ac:dyDescent="0.3">
      <c r="A158" s="16">
        <v>152</v>
      </c>
      <c r="B158" s="4" t="s">
        <v>7</v>
      </c>
      <c r="C158" s="15" t="s">
        <v>70</v>
      </c>
      <c r="D158" s="15" t="s">
        <v>70</v>
      </c>
      <c r="E158" s="15" t="s">
        <v>70</v>
      </c>
      <c r="F158" s="15" t="s">
        <v>70</v>
      </c>
      <c r="G158" s="15" t="s">
        <v>70</v>
      </c>
      <c r="H158" s="15" t="s">
        <v>70</v>
      </c>
      <c r="I158" s="15" t="s">
        <v>70</v>
      </c>
      <c r="J158" s="15" t="s">
        <v>70</v>
      </c>
      <c r="K158" s="15" t="s">
        <v>70</v>
      </c>
      <c r="L158" s="15" t="s">
        <v>70</v>
      </c>
      <c r="M158" s="15" t="s">
        <v>70</v>
      </c>
      <c r="N158" s="15" t="s">
        <v>70</v>
      </c>
      <c r="O158" s="15" t="s">
        <v>70</v>
      </c>
      <c r="P158" s="15" t="s">
        <v>70</v>
      </c>
      <c r="Q158" s="15" t="s">
        <v>70</v>
      </c>
      <c r="R158" s="15" t="s">
        <v>70</v>
      </c>
      <c r="S158" s="15" t="s">
        <v>70</v>
      </c>
      <c r="T158" s="15" t="s">
        <v>70</v>
      </c>
    </row>
    <row r="159" spans="1:20" x14ac:dyDescent="0.3">
      <c r="A159" s="16">
        <v>153</v>
      </c>
      <c r="B159" s="4" t="s">
        <v>8</v>
      </c>
      <c r="C159" s="15" t="s">
        <v>70</v>
      </c>
      <c r="D159" s="15" t="s">
        <v>70</v>
      </c>
      <c r="E159" s="15" t="s">
        <v>70</v>
      </c>
      <c r="F159" s="15" t="s">
        <v>70</v>
      </c>
      <c r="G159" s="15" t="s">
        <v>70</v>
      </c>
      <c r="H159" s="15" t="s">
        <v>70</v>
      </c>
      <c r="I159" s="15" t="s">
        <v>70</v>
      </c>
      <c r="J159" s="15" t="s">
        <v>70</v>
      </c>
      <c r="K159" s="15" t="s">
        <v>70</v>
      </c>
      <c r="L159" s="15" t="s">
        <v>70</v>
      </c>
      <c r="M159" s="15" t="s">
        <v>70</v>
      </c>
      <c r="N159" s="15" t="s">
        <v>70</v>
      </c>
      <c r="O159" s="15" t="s">
        <v>70</v>
      </c>
      <c r="P159" s="15" t="s">
        <v>70</v>
      </c>
      <c r="Q159" s="15" t="s">
        <v>70</v>
      </c>
      <c r="R159" s="15" t="s">
        <v>70</v>
      </c>
      <c r="S159" s="15" t="s">
        <v>70</v>
      </c>
      <c r="T159" s="15" t="s">
        <v>70</v>
      </c>
    </row>
    <row r="160" spans="1:20" x14ac:dyDescent="0.3">
      <c r="A160" s="16">
        <v>154</v>
      </c>
      <c r="B160" s="4" t="s">
        <v>55</v>
      </c>
      <c r="C160" s="15" t="s">
        <v>70</v>
      </c>
      <c r="D160" s="15" t="s">
        <v>70</v>
      </c>
      <c r="E160" s="15" t="s">
        <v>70</v>
      </c>
      <c r="F160" s="15" t="s">
        <v>70</v>
      </c>
      <c r="G160" s="15" t="s">
        <v>70</v>
      </c>
      <c r="H160" s="15" t="s">
        <v>70</v>
      </c>
      <c r="I160" s="15" t="s">
        <v>70</v>
      </c>
      <c r="J160" s="15" t="s">
        <v>70</v>
      </c>
      <c r="K160" s="15" t="s">
        <v>70</v>
      </c>
      <c r="L160" s="15" t="s">
        <v>70</v>
      </c>
      <c r="M160" s="15" t="s">
        <v>70</v>
      </c>
      <c r="N160" s="15" t="s">
        <v>70</v>
      </c>
      <c r="O160" s="15" t="s">
        <v>70</v>
      </c>
      <c r="P160" s="15" t="s">
        <v>70</v>
      </c>
      <c r="Q160" s="15" t="s">
        <v>70</v>
      </c>
      <c r="R160" s="15" t="s">
        <v>70</v>
      </c>
      <c r="S160" s="15" t="s">
        <v>70</v>
      </c>
      <c r="T160" s="15" t="s">
        <v>70</v>
      </c>
    </row>
    <row r="161" spans="1:20" x14ac:dyDescent="0.3">
      <c r="A161" s="16">
        <v>155</v>
      </c>
      <c r="B161" s="4" t="s">
        <v>9</v>
      </c>
      <c r="C161" s="15" t="s">
        <v>70</v>
      </c>
      <c r="D161" s="15" t="s">
        <v>70</v>
      </c>
      <c r="E161" s="15" t="s">
        <v>70</v>
      </c>
      <c r="F161" s="15" t="s">
        <v>70</v>
      </c>
      <c r="G161" s="15" t="s">
        <v>70</v>
      </c>
      <c r="H161" s="15" t="s">
        <v>70</v>
      </c>
      <c r="I161" s="15" t="s">
        <v>70</v>
      </c>
      <c r="J161" s="15" t="s">
        <v>70</v>
      </c>
      <c r="K161" s="15" t="s">
        <v>70</v>
      </c>
      <c r="L161" s="15" t="s">
        <v>70</v>
      </c>
      <c r="M161" s="15" t="s">
        <v>70</v>
      </c>
      <c r="N161" s="15" t="s">
        <v>70</v>
      </c>
      <c r="O161" s="15" t="s">
        <v>70</v>
      </c>
      <c r="P161" s="15" t="s">
        <v>70</v>
      </c>
      <c r="Q161" s="15" t="s">
        <v>70</v>
      </c>
      <c r="R161" s="15" t="s">
        <v>70</v>
      </c>
      <c r="S161" s="15" t="s">
        <v>70</v>
      </c>
      <c r="T161" s="15" t="s">
        <v>70</v>
      </c>
    </row>
    <row r="162" spans="1:20" x14ac:dyDescent="0.3">
      <c r="A162" s="16">
        <v>156</v>
      </c>
      <c r="B162" s="11" t="s">
        <v>30</v>
      </c>
      <c r="C162" s="15" t="s">
        <v>70</v>
      </c>
      <c r="D162" s="15" t="s">
        <v>70</v>
      </c>
      <c r="E162" s="15" t="s">
        <v>70</v>
      </c>
      <c r="F162" s="15" t="s">
        <v>70</v>
      </c>
      <c r="G162" s="15" t="s">
        <v>70</v>
      </c>
      <c r="H162" s="15" t="s">
        <v>70</v>
      </c>
      <c r="I162" s="15" t="s">
        <v>70</v>
      </c>
      <c r="J162" s="15" t="s">
        <v>70</v>
      </c>
      <c r="K162" s="15" t="s">
        <v>70</v>
      </c>
      <c r="L162" s="15" t="s">
        <v>70</v>
      </c>
      <c r="M162" s="15" t="s">
        <v>70</v>
      </c>
      <c r="N162" s="15" t="s">
        <v>70</v>
      </c>
      <c r="O162" s="15" t="s">
        <v>70</v>
      </c>
      <c r="P162" s="15" t="s">
        <v>70</v>
      </c>
      <c r="Q162" s="15" t="s">
        <v>70</v>
      </c>
      <c r="R162" s="15" t="s">
        <v>70</v>
      </c>
      <c r="S162" s="15" t="s">
        <v>70</v>
      </c>
      <c r="T162" s="15" t="s">
        <v>70</v>
      </c>
    </row>
    <row r="163" spans="1:20" ht="28.8" x14ac:dyDescent="0.3">
      <c r="A163" s="16">
        <v>157</v>
      </c>
      <c r="B163" s="9" t="s">
        <v>67</v>
      </c>
      <c r="C163" s="56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8"/>
      <c r="O163" s="16"/>
      <c r="P163" s="16"/>
      <c r="Q163" s="16"/>
      <c r="R163" s="16"/>
      <c r="S163" s="16"/>
      <c r="T163" s="16"/>
    </row>
    <row r="164" spans="1:20" x14ac:dyDescent="0.3">
      <c r="A164" s="16">
        <v>158</v>
      </c>
      <c r="B164" s="3" t="s">
        <v>6</v>
      </c>
      <c r="C164" s="15" t="s">
        <v>70</v>
      </c>
      <c r="D164" s="15" t="s">
        <v>70</v>
      </c>
      <c r="E164" s="15" t="s">
        <v>70</v>
      </c>
      <c r="F164" s="15" t="s">
        <v>70</v>
      </c>
      <c r="G164" s="15" t="s">
        <v>70</v>
      </c>
      <c r="H164" s="15" t="s">
        <v>70</v>
      </c>
      <c r="I164" s="15" t="s">
        <v>70</v>
      </c>
      <c r="J164" s="15" t="s">
        <v>70</v>
      </c>
      <c r="K164" s="15" t="s">
        <v>70</v>
      </c>
      <c r="L164" s="15" t="s">
        <v>70</v>
      </c>
      <c r="M164" s="15" t="s">
        <v>70</v>
      </c>
      <c r="N164" s="15" t="s">
        <v>70</v>
      </c>
      <c r="O164" s="15" t="s">
        <v>70</v>
      </c>
      <c r="P164" s="15" t="s">
        <v>70</v>
      </c>
      <c r="Q164" s="15" t="s">
        <v>70</v>
      </c>
      <c r="R164" s="15" t="s">
        <v>70</v>
      </c>
      <c r="S164" s="15" t="s">
        <v>70</v>
      </c>
      <c r="T164" s="15" t="s">
        <v>70</v>
      </c>
    </row>
    <row r="165" spans="1:20" x14ac:dyDescent="0.3">
      <c r="A165" s="16">
        <v>159</v>
      </c>
      <c r="B165" s="3" t="s">
        <v>7</v>
      </c>
      <c r="C165" s="13">
        <v>14</v>
      </c>
      <c r="D165" s="13">
        <v>8</v>
      </c>
      <c r="E165" s="13">
        <v>10</v>
      </c>
      <c r="F165" s="13">
        <v>8</v>
      </c>
      <c r="G165" s="13">
        <v>10</v>
      </c>
      <c r="H165" s="13">
        <v>96</v>
      </c>
      <c r="I165" s="13">
        <v>49</v>
      </c>
      <c r="J165" s="13">
        <v>25</v>
      </c>
      <c r="K165" s="13">
        <v>89</v>
      </c>
      <c r="L165" s="13">
        <v>57</v>
      </c>
      <c r="M165" s="13">
        <v>113</v>
      </c>
      <c r="N165" s="13">
        <v>245</v>
      </c>
      <c r="O165" s="16">
        <v>106</v>
      </c>
      <c r="P165" s="16">
        <v>63</v>
      </c>
      <c r="Q165" s="16">
        <v>67</v>
      </c>
      <c r="R165" s="16">
        <v>23</v>
      </c>
      <c r="S165" s="16">
        <v>109</v>
      </c>
      <c r="T165" s="38">
        <v>118</v>
      </c>
    </row>
    <row r="166" spans="1:20" x14ac:dyDescent="0.3">
      <c r="A166" s="16">
        <v>160</v>
      </c>
      <c r="B166" s="3" t="s">
        <v>74</v>
      </c>
      <c r="C166" s="13">
        <v>6</v>
      </c>
      <c r="D166" s="13">
        <v>1</v>
      </c>
      <c r="E166" s="13">
        <v>6</v>
      </c>
      <c r="F166" s="13">
        <v>0</v>
      </c>
      <c r="G166" s="13">
        <v>1</v>
      </c>
      <c r="H166" s="13">
        <v>2</v>
      </c>
      <c r="I166" s="13">
        <v>1</v>
      </c>
      <c r="J166" s="13">
        <v>0</v>
      </c>
      <c r="K166" s="13">
        <v>1</v>
      </c>
      <c r="L166" s="13">
        <v>0</v>
      </c>
      <c r="M166" s="13">
        <v>0</v>
      </c>
      <c r="N166" s="13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</row>
    <row r="167" spans="1:20" x14ac:dyDescent="0.3">
      <c r="A167" s="16">
        <v>161</v>
      </c>
      <c r="B167" s="3" t="s">
        <v>55</v>
      </c>
      <c r="C167" s="15" t="s">
        <v>70</v>
      </c>
      <c r="D167" s="15" t="s">
        <v>70</v>
      </c>
      <c r="E167" s="15" t="s">
        <v>70</v>
      </c>
      <c r="F167" s="15" t="s">
        <v>70</v>
      </c>
      <c r="G167" s="15" t="s">
        <v>70</v>
      </c>
      <c r="H167" s="15" t="s">
        <v>70</v>
      </c>
      <c r="I167" s="15" t="s">
        <v>70</v>
      </c>
      <c r="J167" s="15" t="s">
        <v>70</v>
      </c>
      <c r="K167" s="15" t="s">
        <v>70</v>
      </c>
      <c r="L167" s="15" t="s">
        <v>70</v>
      </c>
      <c r="M167" s="15" t="s">
        <v>70</v>
      </c>
      <c r="N167" s="15" t="s">
        <v>70</v>
      </c>
      <c r="O167" s="15" t="s">
        <v>70</v>
      </c>
      <c r="P167" s="15" t="s">
        <v>70</v>
      </c>
      <c r="Q167" s="15" t="s">
        <v>70</v>
      </c>
      <c r="R167" s="15" t="s">
        <v>70</v>
      </c>
      <c r="S167" s="15" t="s">
        <v>70</v>
      </c>
      <c r="T167" s="15" t="s">
        <v>70</v>
      </c>
    </row>
    <row r="168" spans="1:20" x14ac:dyDescent="0.3">
      <c r="A168" s="16">
        <v>162</v>
      </c>
      <c r="B168" s="3" t="s">
        <v>9</v>
      </c>
      <c r="C168" s="15" t="s">
        <v>70</v>
      </c>
      <c r="D168" s="15" t="s">
        <v>70</v>
      </c>
      <c r="E168" s="15" t="s">
        <v>70</v>
      </c>
      <c r="F168" s="15" t="s">
        <v>70</v>
      </c>
      <c r="G168" s="15" t="s">
        <v>70</v>
      </c>
      <c r="H168" s="15" t="s">
        <v>70</v>
      </c>
      <c r="I168" s="15" t="s">
        <v>70</v>
      </c>
      <c r="J168" s="15" t="s">
        <v>70</v>
      </c>
      <c r="K168" s="15" t="s">
        <v>70</v>
      </c>
      <c r="L168" s="15" t="s">
        <v>70</v>
      </c>
      <c r="M168" s="15" t="s">
        <v>70</v>
      </c>
      <c r="N168" s="15" t="s">
        <v>70</v>
      </c>
      <c r="O168" s="15" t="s">
        <v>70</v>
      </c>
      <c r="P168" s="15" t="s">
        <v>70</v>
      </c>
      <c r="Q168" s="15" t="s">
        <v>70</v>
      </c>
      <c r="R168" s="15" t="s">
        <v>70</v>
      </c>
      <c r="S168" s="15" t="s">
        <v>70</v>
      </c>
      <c r="T168" s="15" t="s">
        <v>70</v>
      </c>
    </row>
    <row r="169" spans="1:20" x14ac:dyDescent="0.3">
      <c r="A169" s="16">
        <v>163</v>
      </c>
      <c r="B169" s="1" t="s">
        <v>30</v>
      </c>
      <c r="C169" s="14">
        <f>SUM(C164:C168)</f>
        <v>20</v>
      </c>
      <c r="D169" s="14">
        <f t="shared" ref="D169:N169" si="40">SUM(D164:D168)</f>
        <v>9</v>
      </c>
      <c r="E169" s="14">
        <f t="shared" si="40"/>
        <v>16</v>
      </c>
      <c r="F169" s="14">
        <f t="shared" si="40"/>
        <v>8</v>
      </c>
      <c r="G169" s="14">
        <f t="shared" si="40"/>
        <v>11</v>
      </c>
      <c r="H169" s="14">
        <f t="shared" si="40"/>
        <v>98</v>
      </c>
      <c r="I169" s="14">
        <f t="shared" si="40"/>
        <v>50</v>
      </c>
      <c r="J169" s="14">
        <f t="shared" si="40"/>
        <v>25</v>
      </c>
      <c r="K169" s="14">
        <f t="shared" si="40"/>
        <v>90</v>
      </c>
      <c r="L169" s="14">
        <f t="shared" si="40"/>
        <v>57</v>
      </c>
      <c r="M169" s="14">
        <f t="shared" si="40"/>
        <v>113</v>
      </c>
      <c r="N169" s="14">
        <f t="shared" si="40"/>
        <v>245</v>
      </c>
      <c r="O169" s="22">
        <f>SUM(O165:O168)</f>
        <v>106</v>
      </c>
      <c r="P169" s="22">
        <f t="shared" ref="P169:T169" si="41">SUM(P165:P168)</f>
        <v>63</v>
      </c>
      <c r="Q169" s="22">
        <f t="shared" si="41"/>
        <v>67</v>
      </c>
      <c r="R169" s="22">
        <f t="shared" si="41"/>
        <v>23</v>
      </c>
      <c r="S169" s="22">
        <f t="shared" si="41"/>
        <v>109</v>
      </c>
      <c r="T169" s="22">
        <f t="shared" si="41"/>
        <v>118</v>
      </c>
    </row>
    <row r="170" spans="1:20" ht="28.8" x14ac:dyDescent="0.3">
      <c r="A170" s="16">
        <v>164</v>
      </c>
      <c r="B170" s="9" t="s">
        <v>80</v>
      </c>
      <c r="C170" s="12">
        <v>81</v>
      </c>
      <c r="D170" s="12">
        <v>234</v>
      </c>
      <c r="E170" s="12">
        <v>125</v>
      </c>
      <c r="F170" s="12">
        <v>163</v>
      </c>
      <c r="G170" s="12">
        <v>202</v>
      </c>
      <c r="H170" s="12">
        <v>101</v>
      </c>
      <c r="I170" s="12">
        <v>302</v>
      </c>
      <c r="J170" s="12">
        <v>387</v>
      </c>
      <c r="K170" s="12">
        <v>178</v>
      </c>
      <c r="L170" s="12">
        <v>216</v>
      </c>
      <c r="M170" s="12">
        <v>166</v>
      </c>
      <c r="N170" s="12">
        <v>94</v>
      </c>
      <c r="O170" s="39">
        <v>214</v>
      </c>
      <c r="P170" s="39">
        <v>179</v>
      </c>
      <c r="Q170" s="39">
        <v>159</v>
      </c>
      <c r="R170" s="39">
        <v>113</v>
      </c>
      <c r="S170" s="39">
        <v>247</v>
      </c>
      <c r="T170" s="39">
        <v>148</v>
      </c>
    </row>
    <row r="171" spans="1:20" ht="28.8" x14ac:dyDescent="0.3">
      <c r="A171" s="16">
        <v>165</v>
      </c>
      <c r="B171" s="9" t="s">
        <v>38</v>
      </c>
      <c r="C171" s="12">
        <v>82</v>
      </c>
      <c r="D171" s="12">
        <v>90</v>
      </c>
      <c r="E171" s="12">
        <v>76</v>
      </c>
      <c r="F171" s="12">
        <v>113</v>
      </c>
      <c r="G171" s="12">
        <v>112</v>
      </c>
      <c r="H171" s="12">
        <v>570</v>
      </c>
      <c r="I171" s="12">
        <v>100</v>
      </c>
      <c r="J171" s="12">
        <v>97</v>
      </c>
      <c r="K171" s="12">
        <v>149</v>
      </c>
      <c r="L171" s="12">
        <v>159</v>
      </c>
      <c r="M171" s="12">
        <v>192</v>
      </c>
      <c r="N171" s="12">
        <v>169</v>
      </c>
      <c r="O171" s="39">
        <v>115</v>
      </c>
      <c r="P171" s="39">
        <v>97</v>
      </c>
      <c r="Q171" s="39">
        <v>85</v>
      </c>
      <c r="R171" s="39">
        <v>132</v>
      </c>
      <c r="S171" s="39">
        <v>111</v>
      </c>
      <c r="T171" s="39">
        <v>372</v>
      </c>
    </row>
    <row r="172" spans="1:20" ht="28.8" x14ac:dyDescent="0.3">
      <c r="A172" s="16">
        <v>166</v>
      </c>
      <c r="B172" s="9" t="s">
        <v>79</v>
      </c>
      <c r="C172" s="56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8"/>
      <c r="O172" s="16"/>
      <c r="P172" s="16"/>
      <c r="Q172" s="16"/>
      <c r="R172" s="16"/>
      <c r="S172" s="16"/>
      <c r="T172" s="16"/>
    </row>
    <row r="173" spans="1:20" x14ac:dyDescent="0.3">
      <c r="A173" s="16">
        <v>167</v>
      </c>
      <c r="B173" s="3" t="s">
        <v>6</v>
      </c>
      <c r="C173" s="31">
        <v>0</v>
      </c>
      <c r="D173" s="31">
        <v>0</v>
      </c>
      <c r="E173" s="31">
        <v>0</v>
      </c>
      <c r="F173" s="31">
        <v>0</v>
      </c>
      <c r="G173" s="31">
        <v>0</v>
      </c>
      <c r="H173" s="31">
        <v>0</v>
      </c>
      <c r="I173" s="31">
        <v>0</v>
      </c>
      <c r="J173" s="31">
        <v>0</v>
      </c>
      <c r="K173" s="31">
        <v>0</v>
      </c>
      <c r="L173" s="31">
        <v>0</v>
      </c>
      <c r="M173" s="31">
        <v>0</v>
      </c>
      <c r="N173" s="31">
        <v>0</v>
      </c>
      <c r="O173" s="44">
        <v>0</v>
      </c>
      <c r="P173" s="44">
        <v>0</v>
      </c>
      <c r="Q173" s="44">
        <v>0</v>
      </c>
      <c r="R173" s="16">
        <v>0</v>
      </c>
      <c r="S173" s="16">
        <v>0</v>
      </c>
      <c r="T173" s="16">
        <v>0</v>
      </c>
    </row>
    <row r="174" spans="1:20" x14ac:dyDescent="0.3">
      <c r="A174" s="16">
        <v>168</v>
      </c>
      <c r="B174" s="3" t="s">
        <v>7</v>
      </c>
      <c r="C174" s="31">
        <v>0</v>
      </c>
      <c r="D174" s="31">
        <v>0</v>
      </c>
      <c r="E174" s="31">
        <v>0</v>
      </c>
      <c r="F174" s="31">
        <v>0</v>
      </c>
      <c r="G174" s="31">
        <v>0</v>
      </c>
      <c r="H174" s="31">
        <v>0</v>
      </c>
      <c r="I174" s="31">
        <v>0</v>
      </c>
      <c r="J174" s="31">
        <v>0</v>
      </c>
      <c r="K174" s="31">
        <v>0</v>
      </c>
      <c r="L174" s="31">
        <v>0</v>
      </c>
      <c r="M174" s="31">
        <v>0</v>
      </c>
      <c r="N174" s="31">
        <v>0</v>
      </c>
      <c r="O174" s="44">
        <v>0</v>
      </c>
      <c r="P174" s="44">
        <v>0</v>
      </c>
      <c r="Q174" s="44">
        <v>0</v>
      </c>
      <c r="R174" s="16">
        <v>0</v>
      </c>
      <c r="S174" s="16">
        <v>0</v>
      </c>
      <c r="T174" s="16">
        <v>0</v>
      </c>
    </row>
    <row r="175" spans="1:20" x14ac:dyDescent="0.3">
      <c r="A175" s="16">
        <v>169</v>
      </c>
      <c r="B175" s="3" t="s">
        <v>8</v>
      </c>
      <c r="C175" s="31">
        <v>3</v>
      </c>
      <c r="D175" s="31">
        <v>4</v>
      </c>
      <c r="E175" s="31">
        <v>2</v>
      </c>
      <c r="F175" s="31">
        <v>2</v>
      </c>
      <c r="G175" s="31">
        <v>2</v>
      </c>
      <c r="H175" s="31">
        <v>1</v>
      </c>
      <c r="I175" s="31">
        <v>0</v>
      </c>
      <c r="J175" s="31">
        <v>0</v>
      </c>
      <c r="K175" s="31">
        <v>0</v>
      </c>
      <c r="L175" s="31">
        <v>0</v>
      </c>
      <c r="M175" s="31">
        <v>0</v>
      </c>
      <c r="N175" s="31">
        <v>0</v>
      </c>
      <c r="O175" s="44">
        <v>0</v>
      </c>
      <c r="P175" s="44">
        <v>0</v>
      </c>
      <c r="Q175" s="44">
        <v>0</v>
      </c>
      <c r="R175" s="16">
        <v>5</v>
      </c>
      <c r="S175" s="16">
        <v>7</v>
      </c>
      <c r="T175" s="16">
        <v>0</v>
      </c>
    </row>
    <row r="176" spans="1:20" x14ac:dyDescent="0.3">
      <c r="A176" s="16">
        <v>170</v>
      </c>
      <c r="B176" s="3" t="s">
        <v>55</v>
      </c>
      <c r="C176" s="31">
        <v>0</v>
      </c>
      <c r="D176" s="31">
        <v>0</v>
      </c>
      <c r="E176" s="31">
        <v>0</v>
      </c>
      <c r="F176" s="31">
        <v>0</v>
      </c>
      <c r="G176" s="31">
        <v>0</v>
      </c>
      <c r="H176" s="31">
        <v>0</v>
      </c>
      <c r="I176" s="31">
        <v>0</v>
      </c>
      <c r="J176" s="31">
        <v>0</v>
      </c>
      <c r="K176" s="31">
        <v>0</v>
      </c>
      <c r="L176" s="31">
        <v>0</v>
      </c>
      <c r="M176" s="31">
        <v>0</v>
      </c>
      <c r="N176" s="31">
        <v>0</v>
      </c>
      <c r="O176" s="44">
        <v>1</v>
      </c>
      <c r="P176" s="44">
        <v>0</v>
      </c>
      <c r="Q176" s="44">
        <v>0</v>
      </c>
      <c r="R176" s="16">
        <v>0</v>
      </c>
      <c r="S176" s="16">
        <v>0</v>
      </c>
      <c r="T176" s="16">
        <v>6</v>
      </c>
    </row>
    <row r="177" spans="1:20" x14ac:dyDescent="0.3">
      <c r="A177" s="16">
        <v>171</v>
      </c>
      <c r="B177" s="3" t="s">
        <v>9</v>
      </c>
      <c r="C177" s="31">
        <v>0</v>
      </c>
      <c r="D177" s="31">
        <v>0</v>
      </c>
      <c r="E177" s="31">
        <v>0</v>
      </c>
      <c r="F177" s="31">
        <v>0</v>
      </c>
      <c r="G177" s="31">
        <v>0</v>
      </c>
      <c r="H177" s="31">
        <v>0</v>
      </c>
      <c r="I177" s="31">
        <v>0</v>
      </c>
      <c r="J177" s="31">
        <v>0</v>
      </c>
      <c r="K177" s="31">
        <v>0</v>
      </c>
      <c r="L177" s="31">
        <v>0</v>
      </c>
      <c r="M177" s="31">
        <v>0</v>
      </c>
      <c r="N177" s="31">
        <v>0</v>
      </c>
      <c r="O177" s="44">
        <v>0</v>
      </c>
      <c r="P177" s="44">
        <v>0</v>
      </c>
      <c r="Q177" s="44">
        <v>0</v>
      </c>
      <c r="R177" s="16">
        <v>0</v>
      </c>
      <c r="S177" s="16">
        <v>0</v>
      </c>
      <c r="T177" s="16">
        <v>0</v>
      </c>
    </row>
    <row r="178" spans="1:20" x14ac:dyDescent="0.3">
      <c r="A178" s="16">
        <v>172</v>
      </c>
      <c r="B178" s="1" t="s">
        <v>30</v>
      </c>
      <c r="C178" s="29">
        <f>SUM(C173:C177)</f>
        <v>3</v>
      </c>
      <c r="D178" s="29">
        <f>SUM(D173:D177)</f>
        <v>4</v>
      </c>
      <c r="E178" s="29">
        <f t="shared" ref="E178:N178" si="42">SUM(E173:E177)</f>
        <v>2</v>
      </c>
      <c r="F178" s="29">
        <f t="shared" si="42"/>
        <v>2</v>
      </c>
      <c r="G178" s="29">
        <f t="shared" si="42"/>
        <v>2</v>
      </c>
      <c r="H178" s="29">
        <f t="shared" si="42"/>
        <v>1</v>
      </c>
      <c r="I178" s="29">
        <f t="shared" si="42"/>
        <v>0</v>
      </c>
      <c r="J178" s="29">
        <f t="shared" si="42"/>
        <v>0</v>
      </c>
      <c r="K178" s="29">
        <f t="shared" si="42"/>
        <v>0</v>
      </c>
      <c r="L178" s="29">
        <f t="shared" si="42"/>
        <v>0</v>
      </c>
      <c r="M178" s="29">
        <f t="shared" si="42"/>
        <v>0</v>
      </c>
      <c r="N178" s="29">
        <f t="shared" si="42"/>
        <v>0</v>
      </c>
      <c r="O178" s="29">
        <f>SUM(O173:O177)</f>
        <v>1</v>
      </c>
      <c r="P178" s="29">
        <f t="shared" ref="P178:T178" si="43">SUM(P173:P177)</f>
        <v>0</v>
      </c>
      <c r="Q178" s="29">
        <f t="shared" si="43"/>
        <v>0</v>
      </c>
      <c r="R178" s="29">
        <f t="shared" si="43"/>
        <v>5</v>
      </c>
      <c r="S178" s="29">
        <f t="shared" si="43"/>
        <v>7</v>
      </c>
      <c r="T178" s="29">
        <f t="shared" si="43"/>
        <v>6</v>
      </c>
    </row>
    <row r="179" spans="1:20" ht="28.8" x14ac:dyDescent="0.3">
      <c r="A179" s="16">
        <v>173</v>
      </c>
      <c r="B179" s="9" t="s">
        <v>76</v>
      </c>
      <c r="C179" s="56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8"/>
      <c r="O179" s="16"/>
      <c r="P179" s="16"/>
      <c r="Q179" s="16"/>
      <c r="R179" s="16"/>
      <c r="S179" s="16"/>
      <c r="T179" s="16"/>
    </row>
    <row r="180" spans="1:20" x14ac:dyDescent="0.3">
      <c r="A180" s="16">
        <v>174</v>
      </c>
      <c r="B180" s="3" t="s">
        <v>6</v>
      </c>
      <c r="C180" s="10">
        <v>0</v>
      </c>
      <c r="D180" s="10">
        <v>0</v>
      </c>
      <c r="E180" s="10">
        <v>0</v>
      </c>
      <c r="F180" s="10">
        <v>0</v>
      </c>
      <c r="G180" s="10">
        <v>0</v>
      </c>
      <c r="H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6">
        <v>0</v>
      </c>
      <c r="S180" s="16">
        <v>0</v>
      </c>
      <c r="T180" s="16">
        <v>0</v>
      </c>
    </row>
    <row r="181" spans="1:20" x14ac:dyDescent="0.3">
      <c r="A181" s="16">
        <v>175</v>
      </c>
      <c r="B181" s="3" t="s">
        <v>7</v>
      </c>
      <c r="C181" s="10">
        <v>0</v>
      </c>
      <c r="D181" s="10">
        <v>0</v>
      </c>
      <c r="E181" s="10">
        <v>0</v>
      </c>
      <c r="F181" s="10">
        <v>0</v>
      </c>
      <c r="G181" s="10">
        <v>0</v>
      </c>
      <c r="H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6">
        <v>0</v>
      </c>
      <c r="S181" s="16">
        <v>0</v>
      </c>
      <c r="T181" s="16">
        <v>0</v>
      </c>
    </row>
    <row r="182" spans="1:20" x14ac:dyDescent="0.3">
      <c r="A182" s="16">
        <v>176</v>
      </c>
      <c r="B182" s="3" t="s">
        <v>8</v>
      </c>
      <c r="C182" s="10">
        <v>4</v>
      </c>
      <c r="D182" s="10">
        <v>0</v>
      </c>
      <c r="E182" s="10">
        <v>2</v>
      </c>
      <c r="F182" s="10">
        <v>1</v>
      </c>
      <c r="G182" s="10">
        <v>0</v>
      </c>
      <c r="H182" s="10">
        <v>2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6">
        <v>1</v>
      </c>
      <c r="S182" s="16">
        <v>0</v>
      </c>
      <c r="T182" s="16">
        <v>1</v>
      </c>
    </row>
    <row r="183" spans="1:20" x14ac:dyDescent="0.3">
      <c r="A183" s="16">
        <v>177</v>
      </c>
      <c r="B183" s="3" t="s">
        <v>55</v>
      </c>
      <c r="C183" s="10">
        <v>0</v>
      </c>
      <c r="D183" s="10">
        <v>0</v>
      </c>
      <c r="E183" s="10">
        <v>0</v>
      </c>
      <c r="F183" s="10">
        <v>0</v>
      </c>
      <c r="G183" s="10">
        <v>0</v>
      </c>
      <c r="H183" s="10">
        <v>0</v>
      </c>
      <c r="I183" s="10">
        <v>0</v>
      </c>
      <c r="J183" s="10">
        <v>1</v>
      </c>
      <c r="K183" s="10">
        <v>0</v>
      </c>
      <c r="L183" s="10">
        <v>0</v>
      </c>
      <c r="M183" s="10">
        <v>1</v>
      </c>
      <c r="N183" s="10">
        <v>0</v>
      </c>
      <c r="O183" s="10">
        <v>0</v>
      </c>
      <c r="P183" s="10">
        <v>0</v>
      </c>
      <c r="Q183" s="10">
        <v>0</v>
      </c>
      <c r="R183" s="16">
        <v>0</v>
      </c>
      <c r="S183" s="16">
        <v>0</v>
      </c>
      <c r="T183" s="16">
        <v>0</v>
      </c>
    </row>
    <row r="184" spans="1:20" x14ac:dyDescent="0.3">
      <c r="A184" s="16">
        <v>178</v>
      </c>
      <c r="B184" s="3" t="s">
        <v>9</v>
      </c>
      <c r="C184" s="10">
        <v>0</v>
      </c>
      <c r="D184" s="10">
        <v>0</v>
      </c>
      <c r="E184" s="10">
        <v>0</v>
      </c>
      <c r="F184" s="10">
        <v>0</v>
      </c>
      <c r="G184" s="10">
        <v>0</v>
      </c>
      <c r="H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6">
        <v>0</v>
      </c>
      <c r="S184" s="16">
        <v>0</v>
      </c>
      <c r="T184" s="16">
        <v>0</v>
      </c>
    </row>
    <row r="185" spans="1:20" x14ac:dyDescent="0.3">
      <c r="A185" s="16">
        <v>179</v>
      </c>
      <c r="B185" s="1" t="s">
        <v>30</v>
      </c>
      <c r="C185" s="12">
        <f>SUM(C180:C184)</f>
        <v>4</v>
      </c>
      <c r="D185" s="12">
        <f t="shared" ref="D185:N185" si="44">SUM(D180:D184)</f>
        <v>0</v>
      </c>
      <c r="E185" s="12">
        <f t="shared" si="44"/>
        <v>2</v>
      </c>
      <c r="F185" s="12">
        <f t="shared" si="44"/>
        <v>1</v>
      </c>
      <c r="G185" s="12">
        <f t="shared" si="44"/>
        <v>0</v>
      </c>
      <c r="H185" s="12">
        <f t="shared" si="44"/>
        <v>2</v>
      </c>
      <c r="I185" s="12">
        <f t="shared" si="44"/>
        <v>0</v>
      </c>
      <c r="J185" s="12">
        <f t="shared" si="44"/>
        <v>1</v>
      </c>
      <c r="K185" s="12">
        <f t="shared" si="44"/>
        <v>0</v>
      </c>
      <c r="L185" s="12">
        <f t="shared" si="44"/>
        <v>0</v>
      </c>
      <c r="M185" s="12">
        <f t="shared" si="44"/>
        <v>1</v>
      </c>
      <c r="N185" s="12">
        <f t="shared" si="44"/>
        <v>0</v>
      </c>
      <c r="O185" s="12">
        <f>SUM(O180:O184)</f>
        <v>0</v>
      </c>
      <c r="P185" s="12">
        <f t="shared" ref="P185:T185" si="45">SUM(P180:P184)</f>
        <v>0</v>
      </c>
      <c r="Q185" s="12">
        <f t="shared" si="45"/>
        <v>0</v>
      </c>
      <c r="R185" s="12">
        <f t="shared" si="45"/>
        <v>1</v>
      </c>
      <c r="S185" s="12">
        <f t="shared" si="45"/>
        <v>0</v>
      </c>
      <c r="T185" s="12">
        <f t="shared" si="45"/>
        <v>1</v>
      </c>
    </row>
    <row r="186" spans="1:20" ht="28.8" x14ac:dyDescent="0.3">
      <c r="A186" s="16">
        <v>180</v>
      </c>
      <c r="B186" s="9" t="s">
        <v>77</v>
      </c>
      <c r="C186" s="56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8"/>
      <c r="O186" s="16"/>
      <c r="P186" s="16"/>
      <c r="Q186" s="16"/>
      <c r="R186" s="16"/>
      <c r="S186" s="16"/>
      <c r="T186" s="16"/>
    </row>
    <row r="187" spans="1:20" x14ac:dyDescent="0.3">
      <c r="A187" s="16">
        <v>181</v>
      </c>
      <c r="B187" s="3" t="s">
        <v>6</v>
      </c>
      <c r="C187" s="10">
        <v>0</v>
      </c>
      <c r="D187" s="10">
        <v>0</v>
      </c>
      <c r="E187" s="10">
        <v>0</v>
      </c>
      <c r="F187" s="10">
        <v>0</v>
      </c>
      <c r="G187" s="10">
        <v>0</v>
      </c>
      <c r="H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6">
        <v>0</v>
      </c>
      <c r="S187" s="16">
        <v>0</v>
      </c>
      <c r="T187" s="16">
        <v>0</v>
      </c>
    </row>
    <row r="188" spans="1:20" x14ac:dyDescent="0.3">
      <c r="A188" s="16">
        <v>182</v>
      </c>
      <c r="B188" s="3" t="s">
        <v>7</v>
      </c>
      <c r="C188" s="10">
        <v>0</v>
      </c>
      <c r="D188" s="10">
        <v>0</v>
      </c>
      <c r="E188" s="10">
        <v>0</v>
      </c>
      <c r="F188" s="10">
        <v>0</v>
      </c>
      <c r="G188" s="10">
        <v>0</v>
      </c>
      <c r="H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6">
        <v>0</v>
      </c>
      <c r="S188" s="16">
        <v>0</v>
      </c>
      <c r="T188" s="16">
        <v>0</v>
      </c>
    </row>
    <row r="189" spans="1:20" x14ac:dyDescent="0.3">
      <c r="A189" s="16">
        <v>183</v>
      </c>
      <c r="B189" s="3" t="s">
        <v>8</v>
      </c>
      <c r="C189" s="10">
        <v>0</v>
      </c>
      <c r="D189" s="10">
        <v>0</v>
      </c>
      <c r="E189" s="10">
        <v>0</v>
      </c>
      <c r="F189" s="10">
        <v>0</v>
      </c>
      <c r="G189" s="10">
        <v>0</v>
      </c>
      <c r="H189" s="10">
        <v>0</v>
      </c>
      <c r="I189" s="10">
        <v>0</v>
      </c>
      <c r="J189" s="10">
        <v>0</v>
      </c>
      <c r="K189" s="10">
        <v>1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1</v>
      </c>
      <c r="R189" s="16">
        <v>0</v>
      </c>
      <c r="S189" s="16">
        <v>0</v>
      </c>
      <c r="T189" s="16">
        <v>0</v>
      </c>
    </row>
    <row r="190" spans="1:20" x14ac:dyDescent="0.3">
      <c r="A190" s="16">
        <v>184</v>
      </c>
      <c r="B190" s="3" t="s">
        <v>55</v>
      </c>
      <c r="C190" s="10">
        <v>0</v>
      </c>
      <c r="D190" s="10">
        <v>0</v>
      </c>
      <c r="E190" s="10">
        <v>2</v>
      </c>
      <c r="F190" s="10">
        <v>0</v>
      </c>
      <c r="G190" s="10">
        <v>0</v>
      </c>
      <c r="H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6">
        <v>0</v>
      </c>
      <c r="S190" s="16">
        <v>1</v>
      </c>
      <c r="T190" s="16">
        <v>0</v>
      </c>
    </row>
    <row r="191" spans="1:20" x14ac:dyDescent="0.3">
      <c r="A191" s="16">
        <v>185</v>
      </c>
      <c r="B191" s="3" t="s">
        <v>9</v>
      </c>
      <c r="C191" s="10">
        <v>0</v>
      </c>
      <c r="D191" s="10">
        <v>0</v>
      </c>
      <c r="E191" s="10">
        <v>0</v>
      </c>
      <c r="F191" s="10">
        <v>0</v>
      </c>
      <c r="G191" s="10">
        <v>0</v>
      </c>
      <c r="H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6">
        <v>0</v>
      </c>
      <c r="S191" s="16">
        <v>0</v>
      </c>
      <c r="T191" s="16">
        <v>0</v>
      </c>
    </row>
    <row r="192" spans="1:20" x14ac:dyDescent="0.3">
      <c r="A192" s="16">
        <v>186</v>
      </c>
      <c r="B192" s="1" t="s">
        <v>30</v>
      </c>
      <c r="C192" s="12">
        <f>SUM(C187:C191)</f>
        <v>0</v>
      </c>
      <c r="D192" s="12">
        <f t="shared" ref="D192:N192" si="46">SUM(D187:D191)</f>
        <v>0</v>
      </c>
      <c r="E192" s="12">
        <f t="shared" si="46"/>
        <v>2</v>
      </c>
      <c r="F192" s="12">
        <f t="shared" si="46"/>
        <v>0</v>
      </c>
      <c r="G192" s="12">
        <f t="shared" si="46"/>
        <v>0</v>
      </c>
      <c r="H192" s="12">
        <f t="shared" si="46"/>
        <v>0</v>
      </c>
      <c r="I192" s="12">
        <f t="shared" si="46"/>
        <v>0</v>
      </c>
      <c r="J192" s="12">
        <f t="shared" si="46"/>
        <v>0</v>
      </c>
      <c r="K192" s="12">
        <f t="shared" si="46"/>
        <v>1</v>
      </c>
      <c r="L192" s="12">
        <f t="shared" si="46"/>
        <v>0</v>
      </c>
      <c r="M192" s="12">
        <f t="shared" si="46"/>
        <v>0</v>
      </c>
      <c r="N192" s="12">
        <f t="shared" si="46"/>
        <v>0</v>
      </c>
      <c r="O192" s="12">
        <f>SUM(O187:O191)</f>
        <v>0</v>
      </c>
      <c r="P192" s="12">
        <f t="shared" ref="P192:Q192" si="47">SUM(P187:P191)</f>
        <v>0</v>
      </c>
      <c r="Q192" s="12">
        <f t="shared" si="47"/>
        <v>1</v>
      </c>
      <c r="R192" s="22">
        <f>SUM(R187:R191)</f>
        <v>0</v>
      </c>
      <c r="S192" s="22">
        <f t="shared" ref="S192:T192" si="48">SUM(S187:S191)</f>
        <v>1</v>
      </c>
      <c r="T192" s="22">
        <f t="shared" si="48"/>
        <v>0</v>
      </c>
    </row>
    <row r="193" spans="1:20" ht="28.8" x14ac:dyDescent="0.3">
      <c r="A193" s="16">
        <v>187</v>
      </c>
      <c r="B193" s="9" t="s">
        <v>71</v>
      </c>
      <c r="C193" s="56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8"/>
      <c r="O193" s="16"/>
      <c r="P193" s="16"/>
      <c r="Q193" s="16"/>
      <c r="R193" s="16"/>
      <c r="S193" s="16"/>
      <c r="T193" s="16"/>
    </row>
    <row r="194" spans="1:20" x14ac:dyDescent="0.3">
      <c r="A194" s="16">
        <v>188</v>
      </c>
      <c r="B194" s="17" t="s">
        <v>6</v>
      </c>
      <c r="C194" s="10">
        <v>0</v>
      </c>
      <c r="D194" s="10">
        <v>0</v>
      </c>
      <c r="E194" s="10">
        <v>0</v>
      </c>
      <c r="F194" s="10">
        <v>0</v>
      </c>
      <c r="G194" s="10">
        <v>0</v>
      </c>
      <c r="H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6">
        <v>0</v>
      </c>
      <c r="S194" s="16">
        <v>0</v>
      </c>
      <c r="T194" s="16">
        <v>0</v>
      </c>
    </row>
    <row r="195" spans="1:20" x14ac:dyDescent="0.3">
      <c r="A195" s="16">
        <v>189</v>
      </c>
      <c r="B195" s="17" t="s">
        <v>7</v>
      </c>
      <c r="C195" s="10">
        <v>0</v>
      </c>
      <c r="D195" s="10">
        <v>0</v>
      </c>
      <c r="E195" s="10">
        <v>0</v>
      </c>
      <c r="F195" s="10">
        <v>0</v>
      </c>
      <c r="G195" s="10">
        <v>0</v>
      </c>
      <c r="H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6">
        <v>0</v>
      </c>
      <c r="S195" s="16">
        <v>0</v>
      </c>
      <c r="T195" s="16">
        <v>0</v>
      </c>
    </row>
    <row r="196" spans="1:20" x14ac:dyDescent="0.3">
      <c r="A196" s="16">
        <v>190</v>
      </c>
      <c r="B196" s="17" t="s">
        <v>8</v>
      </c>
      <c r="C196" s="10">
        <v>1</v>
      </c>
      <c r="D196" s="10">
        <v>0</v>
      </c>
      <c r="E196" s="10">
        <v>0</v>
      </c>
      <c r="F196" s="10">
        <v>3</v>
      </c>
      <c r="G196" s="10">
        <v>0</v>
      </c>
      <c r="H196" s="10">
        <v>0</v>
      </c>
      <c r="I196" s="10">
        <v>0</v>
      </c>
      <c r="J196" s="10">
        <v>2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1</v>
      </c>
      <c r="Q196" s="10">
        <v>1</v>
      </c>
      <c r="R196" s="16">
        <v>4</v>
      </c>
      <c r="S196" s="16">
        <v>0</v>
      </c>
      <c r="T196" s="16">
        <v>0</v>
      </c>
    </row>
    <row r="197" spans="1:20" x14ac:dyDescent="0.3">
      <c r="A197" s="16">
        <v>191</v>
      </c>
      <c r="B197" s="17" t="s">
        <v>55</v>
      </c>
      <c r="C197" s="10">
        <v>0</v>
      </c>
      <c r="D197" s="10">
        <v>0</v>
      </c>
      <c r="E197" s="10">
        <v>0</v>
      </c>
      <c r="F197" s="10">
        <v>0</v>
      </c>
      <c r="G197" s="10">
        <v>0</v>
      </c>
      <c r="H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1</v>
      </c>
      <c r="R197" s="16">
        <v>0</v>
      </c>
      <c r="S197" s="16">
        <v>2</v>
      </c>
      <c r="T197" s="16">
        <v>0</v>
      </c>
    </row>
    <row r="198" spans="1:20" x14ac:dyDescent="0.3">
      <c r="A198" s="16">
        <v>192</v>
      </c>
      <c r="B198" s="17" t="s">
        <v>9</v>
      </c>
      <c r="C198" s="10">
        <v>0</v>
      </c>
      <c r="D198" s="10">
        <v>0</v>
      </c>
      <c r="E198" s="10">
        <v>0</v>
      </c>
      <c r="F198" s="10">
        <v>0</v>
      </c>
      <c r="G198" s="10">
        <v>0</v>
      </c>
      <c r="H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6">
        <v>0</v>
      </c>
      <c r="S198" s="16">
        <v>0</v>
      </c>
      <c r="T198" s="16">
        <v>0</v>
      </c>
    </row>
    <row r="199" spans="1:20" x14ac:dyDescent="0.3">
      <c r="A199" s="16">
        <v>193</v>
      </c>
      <c r="B199" s="18" t="s">
        <v>30</v>
      </c>
      <c r="C199" s="12">
        <f>SUM(C194:C198)</f>
        <v>1</v>
      </c>
      <c r="D199" s="12">
        <f t="shared" ref="D199:N199" si="49">SUM(D194:D198)</f>
        <v>0</v>
      </c>
      <c r="E199" s="12">
        <f t="shared" si="49"/>
        <v>0</v>
      </c>
      <c r="F199" s="12">
        <f t="shared" si="49"/>
        <v>3</v>
      </c>
      <c r="G199" s="12">
        <f t="shared" si="49"/>
        <v>0</v>
      </c>
      <c r="H199" s="12">
        <f t="shared" si="49"/>
        <v>0</v>
      </c>
      <c r="I199" s="12">
        <f t="shared" si="49"/>
        <v>0</v>
      </c>
      <c r="J199" s="12">
        <f t="shared" si="49"/>
        <v>2</v>
      </c>
      <c r="K199" s="12">
        <f t="shared" si="49"/>
        <v>0</v>
      </c>
      <c r="L199" s="12">
        <f t="shared" si="49"/>
        <v>0</v>
      </c>
      <c r="M199" s="12">
        <f t="shared" si="49"/>
        <v>0</v>
      </c>
      <c r="N199" s="12">
        <f t="shared" si="49"/>
        <v>0</v>
      </c>
      <c r="O199" s="12">
        <f>SUM(O194:O198)</f>
        <v>0</v>
      </c>
      <c r="P199" s="12">
        <f t="shared" ref="P199:Q199" si="50">SUM(P194:P198)</f>
        <v>1</v>
      </c>
      <c r="Q199" s="12">
        <f t="shared" si="50"/>
        <v>2</v>
      </c>
      <c r="R199" s="22">
        <f>SUM(R194:R198)</f>
        <v>4</v>
      </c>
      <c r="S199" s="22">
        <f t="shared" ref="S199:T199" si="51">SUM(S194:S198)</f>
        <v>2</v>
      </c>
      <c r="T199" s="22">
        <f t="shared" si="51"/>
        <v>0</v>
      </c>
    </row>
  </sheetData>
  <mergeCells count="81">
    <mergeCell ref="R38:T41"/>
    <mergeCell ref="A1:T1"/>
    <mergeCell ref="A2:T2"/>
    <mergeCell ref="A3:T3"/>
    <mergeCell ref="C38:E41"/>
    <mergeCell ref="F38:H41"/>
    <mergeCell ref="I38:K41"/>
    <mergeCell ref="L38:N41"/>
    <mergeCell ref="O38:Q41"/>
    <mergeCell ref="C163:N163"/>
    <mergeCell ref="C121:N121"/>
    <mergeCell ref="C128:N128"/>
    <mergeCell ref="C135:N135"/>
    <mergeCell ref="C142:N142"/>
    <mergeCell ref="C149:N149"/>
    <mergeCell ref="C156:N156"/>
    <mergeCell ref="C107:N107"/>
    <mergeCell ref="C59:C60"/>
    <mergeCell ref="C61:C63"/>
    <mergeCell ref="D59:D60"/>
    <mergeCell ref="D61:D63"/>
    <mergeCell ref="M61:M63"/>
    <mergeCell ref="N59:N60"/>
    <mergeCell ref="N61:N63"/>
    <mergeCell ref="C29:N29"/>
    <mergeCell ref="C44:N44"/>
    <mergeCell ref="C51:N51"/>
    <mergeCell ref="C58:N58"/>
    <mergeCell ref="C65:N65"/>
    <mergeCell ref="I59:I60"/>
    <mergeCell ref="J59:J60"/>
    <mergeCell ref="K59:K60"/>
    <mergeCell ref="E59:E60"/>
    <mergeCell ref="E61:E63"/>
    <mergeCell ref="F59:F60"/>
    <mergeCell ref="G59:G60"/>
    <mergeCell ref="H59:H60"/>
    <mergeCell ref="L59:L60"/>
    <mergeCell ref="M59:M60"/>
    <mergeCell ref="L61:L63"/>
    <mergeCell ref="C22:N22"/>
    <mergeCell ref="C8:N8"/>
    <mergeCell ref="C15:N15"/>
    <mergeCell ref="C172:N172"/>
    <mergeCell ref="C179:N179"/>
    <mergeCell ref="C186:N186"/>
    <mergeCell ref="C193:N193"/>
    <mergeCell ref="F61:F63"/>
    <mergeCell ref="G61:G63"/>
    <mergeCell ref="H61:H63"/>
    <mergeCell ref="I61:I63"/>
    <mergeCell ref="J61:J63"/>
    <mergeCell ref="K61:K63"/>
    <mergeCell ref="C114:N114"/>
    <mergeCell ref="C72:N72"/>
    <mergeCell ref="C79:N79"/>
    <mergeCell ref="C86:N86"/>
    <mergeCell ref="C93:N93"/>
    <mergeCell ref="C100:N100"/>
    <mergeCell ref="O59:O60"/>
    <mergeCell ref="P59:P60"/>
    <mergeCell ref="Q59:Q60"/>
    <mergeCell ref="M52:M53"/>
    <mergeCell ref="N52:N53"/>
    <mergeCell ref="O52:O53"/>
    <mergeCell ref="P52:P53"/>
    <mergeCell ref="Q52:Q53"/>
    <mergeCell ref="O66:O67"/>
    <mergeCell ref="P66:P67"/>
    <mergeCell ref="Q66:Q67"/>
    <mergeCell ref="M66:M67"/>
    <mergeCell ref="N66:N67"/>
    <mergeCell ref="R66:R67"/>
    <mergeCell ref="S66:S67"/>
    <mergeCell ref="T66:T67"/>
    <mergeCell ref="R52:R53"/>
    <mergeCell ref="S52:S53"/>
    <mergeCell ref="T52:T53"/>
    <mergeCell ref="R59:R60"/>
    <mergeCell ref="S59:S60"/>
    <mergeCell ref="T59:T60"/>
  </mergeCells>
  <pageMargins left="0.7" right="0.7" top="0.75" bottom="0.75" header="0.3" footer="0.3"/>
  <pageSetup scale="38" fitToHeight="0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Fitchburg G&amp;E (Electric)</vt:lpstr>
      <vt:lpstr>Fitchburg G&amp;E (Gas)</vt:lpstr>
      <vt:lpstr>'Fitchburg G&amp;E (Electric)'!Print_Titles</vt:lpstr>
      <vt:lpstr>'Fitchburg G&amp;E (Gas)'!Print_Titles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Goulding, Christopher</dc:creator>
  <cp:lastModifiedBy>Goulding, Christopher</cp:lastModifiedBy>
  <cp:lastPrinted>2022-07-28T14:50:21Z</cp:lastPrinted>
  <dcterms:created xsi:type="dcterms:W3CDTF">2021-01-08T15:53:00Z</dcterms:created>
  <dcterms:modified xsi:type="dcterms:W3CDTF">2022-07-28T14:50:59Z</dcterms:modified>
</cp:coreProperties>
</file>